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3.201\Workflow\FINANCE\Crédit Gestion SNA 2025\"/>
    </mc:Choice>
  </mc:AlternateContent>
  <xr:revisionPtr revIDLastSave="0" documentId="13_ncr:1_{2C8D3B8C-32E6-4080-AFA4-21188FD73788}" xr6:coauthVersionLast="47" xr6:coauthVersionMax="47" xr10:uidLastSave="{00000000-0000-0000-0000-000000000000}"/>
  <bookViews>
    <workbookView xWindow="-108" yWindow="-108" windowWidth="23256" windowHeight="12456" tabRatio="754" firstSheet="3" activeTab="12" xr2:uid="{813C2399-F782-4CCD-BDD9-E0BA2B32841E}"/>
  </bookViews>
  <sheets>
    <sheet name="ETRANGER 22" sheetId="1" state="hidden" r:id="rId1"/>
    <sheet name="LOCAUX 23" sheetId="7" r:id="rId2"/>
    <sheet name="Achat ETRANGER 23" sheetId="17" r:id="rId3"/>
    <sheet name="xxxx" sheetId="6" r:id="rId4"/>
    <sheet name="LOCAUX 22" sheetId="2" state="hidden" r:id="rId5"/>
    <sheet name="Achat ETRANGER 24" sheetId="16" r:id="rId6"/>
    <sheet name="VENTE LOCAL 24 " sheetId="18" r:id="rId7"/>
    <sheet name="VENTE EXPORT 2024" sheetId="20" r:id="rId8"/>
    <sheet name="bal f 2022" sheetId="4" state="hidden" r:id="rId9"/>
    <sheet name="bal f 2023" sheetId="5" state="hidden" r:id="rId10"/>
    <sheet name="VENTE TTC 2022" sheetId="9" state="hidden" r:id="rId11"/>
    <sheet name="xxx," sheetId="23" r:id="rId12"/>
    <sheet name="Achat Etrangers 2025" sheetId="24" r:id="rId13"/>
    <sheet name="VENTE 2025" sheetId="22" r:id="rId14"/>
    <sheet name="BILAN" sheetId="12" r:id="rId15"/>
    <sheet name="E.Rst" sheetId="13" r:id="rId16"/>
    <sheet name="RECAP" sheetId="11" r:id="rId17"/>
    <sheet name="note" sheetId="14" r:id="rId18"/>
    <sheet name="Sheet1" sheetId="15" r:id="rId19"/>
  </sheets>
  <externalReferences>
    <externalReference r:id="rId20"/>
  </externalReferences>
  <definedNames>
    <definedName name="_xlnm._FilterDatabase" localSheetId="4" hidden="1">'LOCAUX 22'!$A$1:$N$77</definedName>
    <definedName name="_xlnm._FilterDatabase" localSheetId="1" hidden="1">'LOCAUX 23'!$A$1:$J$69</definedName>
    <definedName name="_xlnm._FilterDatabase" localSheetId="7" hidden="1">'VENTE EXPORT 2024'!$A$1:$H$185</definedName>
    <definedName name="_xlnm._FilterDatabase" localSheetId="6" hidden="1">'VENTE LOCAL 24 '!$A$1:$P$63</definedName>
    <definedName name="DateFin1">#REF!</definedName>
    <definedName name="DateFin2">#REF!</definedName>
    <definedName name="Ecrx_CodeGroupeAnalyse">#REF!</definedName>
    <definedName name="Ecrx_CompteAux">#REF!</definedName>
    <definedName name="EcrX_CompteGen">#REF!</definedName>
    <definedName name="Ecrx_DateFin">#REF!</definedName>
    <definedName name="Ecrx_TypeEcriture">#REF!</definedName>
    <definedName name="_xlnm.Print_Area" localSheetId="14">BILAN!$A$1:$J$58</definedName>
    <definedName name="_xlnm.Print_Area" localSheetId="15">E.Rst!$A$1:$H$42</definedName>
  </definedNames>
  <calcPr calcId="191029"/>
  <pivotCaches>
    <pivotCache cacheId="0" r:id="rId21"/>
    <pivotCache cacheId="1" r:id="rId22"/>
    <pivotCache cacheId="2" r:id="rId23"/>
    <pivotCache cacheId="3" r:id="rId24"/>
    <pivotCache cacheId="4" r:id="rId25"/>
    <pivotCache cacheId="5" r:id="rId26"/>
    <pivotCache cacheId="6" r:id="rId27"/>
    <pivotCache cacheId="7" r:id="rId28"/>
    <pivotCache cacheId="8" r:id="rId29"/>
    <pivotCache cacheId="9" r:id="rId30"/>
    <pivotCache cacheId="10" r:id="rId3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7" i="13" l="1"/>
  <c r="M16" i="13"/>
  <c r="F50" i="12"/>
  <c r="F52" i="12"/>
  <c r="J42" i="11"/>
  <c r="L40" i="11"/>
  <c r="L39" i="11"/>
  <c r="L38" i="11"/>
  <c r="L37" i="11"/>
  <c r="L36" i="11"/>
  <c r="L34" i="11"/>
  <c r="C27" i="24"/>
  <c r="I42" i="11" l="1"/>
  <c r="L32" i="11"/>
  <c r="L31" i="11"/>
  <c r="G9" i="24"/>
  <c r="K33" i="11" l="1"/>
  <c r="E9" i="11"/>
  <c r="E12" i="11"/>
  <c r="F21" i="12"/>
  <c r="E3" i="11" s="1"/>
  <c r="F46" i="12"/>
  <c r="F19" i="12"/>
  <c r="E5" i="11" s="1"/>
  <c r="F22" i="12"/>
  <c r="F23" i="12"/>
  <c r="F24" i="12"/>
  <c r="F20" i="12"/>
  <c r="F15" i="12"/>
  <c r="F14" i="12"/>
  <c r="F13" i="12"/>
  <c r="F7" i="12"/>
  <c r="F6" i="12"/>
  <c r="F51" i="12"/>
  <c r="E4" i="11"/>
  <c r="E24" i="11" s="1"/>
  <c r="E27" i="11" s="1"/>
  <c r="E33" i="11" s="1"/>
  <c r="F47" i="12"/>
  <c r="F38" i="12"/>
  <c r="F37" i="12"/>
  <c r="F36" i="12"/>
  <c r="F35" i="12"/>
  <c r="F34" i="12"/>
  <c r="F33" i="12"/>
  <c r="E19" i="13"/>
  <c r="E17" i="13"/>
  <c r="E23" i="11" s="1"/>
  <c r="E20" i="13"/>
  <c r="E29" i="13"/>
  <c r="E26" i="13"/>
  <c r="E18" i="13"/>
  <c r="E8" i="13"/>
  <c r="E7" i="13"/>
  <c r="F39" i="12" l="1"/>
  <c r="E12" i="13"/>
  <c r="E6" i="11"/>
  <c r="E25" i="11"/>
  <c r="E26" i="11" s="1"/>
  <c r="E17" i="11"/>
  <c r="K42" i="11"/>
  <c r="L33" i="11"/>
  <c r="L42" i="11" s="1"/>
  <c r="F26" i="12"/>
  <c r="F10" i="12"/>
  <c r="F16" i="12" s="1"/>
  <c r="F54" i="12"/>
  <c r="E21" i="13"/>
  <c r="E23" i="13" l="1"/>
  <c r="E30" i="13" s="1"/>
  <c r="E32" i="13" s="1"/>
  <c r="E35" i="13" s="1"/>
  <c r="E37" i="13" s="1"/>
  <c r="E41" i="13" s="1"/>
  <c r="F41" i="12"/>
  <c r="F43" i="12" s="1"/>
  <c r="F57" i="12" s="1"/>
  <c r="F28" i="12"/>
  <c r="O15" i="22" l="1"/>
  <c r="O24" i="22"/>
  <c r="D24" i="22"/>
  <c r="E24" i="22"/>
  <c r="F24" i="22"/>
  <c r="G24" i="22"/>
  <c r="H24" i="22"/>
  <c r="I24" i="22"/>
  <c r="J24" i="22"/>
  <c r="K24" i="22"/>
  <c r="L24" i="22"/>
  <c r="M24" i="22"/>
  <c r="N24" i="22"/>
  <c r="C24" i="22"/>
  <c r="O23" i="22"/>
  <c r="O14" i="22"/>
  <c r="O80" i="22"/>
  <c r="O79" i="22"/>
  <c r="O75" i="22"/>
  <c r="O74" i="22"/>
  <c r="O71" i="22"/>
  <c r="O70" i="22"/>
  <c r="O67" i="22"/>
  <c r="O66" i="22"/>
  <c r="O63" i="22"/>
  <c r="O62" i="22"/>
  <c r="O59" i="22"/>
  <c r="O58" i="22"/>
  <c r="O55" i="22"/>
  <c r="O54" i="22"/>
  <c r="O51" i="22"/>
  <c r="O50" i="22"/>
  <c r="O47" i="22"/>
  <c r="O46" i="22"/>
  <c r="O43" i="22"/>
  <c r="O42" i="22"/>
  <c r="O39" i="22"/>
  <c r="O38" i="22"/>
  <c r="O35" i="22"/>
  <c r="O34" i="22"/>
  <c r="O31" i="22"/>
  <c r="O30" i="22"/>
  <c r="O7" i="22"/>
  <c r="O6" i="22"/>
  <c r="F96" i="18"/>
  <c r="H96" i="18"/>
  <c r="F97" i="18"/>
  <c r="H97" i="18"/>
  <c r="F98" i="18"/>
  <c r="F114" i="18" s="1"/>
  <c r="H98" i="18"/>
  <c r="F99" i="18"/>
  <c r="H99" i="18"/>
  <c r="F100" i="18"/>
  <c r="H100" i="18"/>
  <c r="F101" i="18"/>
  <c r="H101" i="18"/>
  <c r="F102" i="18"/>
  <c r="H102" i="18"/>
  <c r="F103" i="18"/>
  <c r="H103" i="18"/>
  <c r="F104" i="18"/>
  <c r="H104" i="18"/>
  <c r="H114" i="18" s="1"/>
  <c r="F105" i="18"/>
  <c r="H105" i="18"/>
  <c r="F106" i="18"/>
  <c r="H106" i="18"/>
  <c r="F107" i="18"/>
  <c r="H107" i="18"/>
  <c r="F108" i="18"/>
  <c r="H108" i="18"/>
  <c r="F109" i="18"/>
  <c r="H109" i="18"/>
  <c r="F110" i="18"/>
  <c r="H110" i="18"/>
  <c r="F111" i="18"/>
  <c r="H111" i="18"/>
  <c r="F112" i="18"/>
  <c r="H112" i="18"/>
  <c r="F113" i="18"/>
  <c r="H113" i="18"/>
  <c r="C114" i="18"/>
  <c r="D114" i="18"/>
  <c r="E114" i="18"/>
  <c r="G114" i="18"/>
  <c r="J118" i="18"/>
  <c r="J127" i="18" s="1"/>
  <c r="J119" i="18"/>
  <c r="J120" i="18"/>
  <c r="J121" i="18"/>
  <c r="J122" i="18"/>
  <c r="J123" i="18"/>
  <c r="J124" i="18"/>
  <c r="J125" i="18"/>
  <c r="J126" i="18"/>
  <c r="I127" i="18"/>
  <c r="E202" i="20"/>
  <c r="F201" i="20"/>
  <c r="F200" i="20"/>
  <c r="F199" i="20"/>
  <c r="F198" i="20"/>
  <c r="F197" i="20"/>
  <c r="F196" i="20"/>
  <c r="F195" i="20"/>
  <c r="F194" i="20"/>
  <c r="F193" i="20"/>
  <c r="F192" i="20"/>
  <c r="F191" i="20"/>
  <c r="F190" i="20"/>
  <c r="M81" i="18"/>
  <c r="L81" i="18"/>
  <c r="K81" i="18"/>
  <c r="I81" i="18"/>
  <c r="P80" i="18"/>
  <c r="O80" i="18"/>
  <c r="N80" i="18"/>
  <c r="J80" i="18"/>
  <c r="P79" i="18"/>
  <c r="O79" i="18"/>
  <c r="N79" i="18"/>
  <c r="J79" i="18"/>
  <c r="P78" i="18"/>
  <c r="O78" i="18"/>
  <c r="N78" i="18"/>
  <c r="J78" i="18"/>
  <c r="P77" i="18"/>
  <c r="O77" i="18"/>
  <c r="N77" i="18"/>
  <c r="J77" i="18"/>
  <c r="P76" i="18"/>
  <c r="O76" i="18"/>
  <c r="N76" i="18"/>
  <c r="J76" i="18"/>
  <c r="P75" i="18"/>
  <c r="O75" i="18"/>
  <c r="N75" i="18"/>
  <c r="J75" i="18"/>
  <c r="P74" i="18"/>
  <c r="O74" i="18"/>
  <c r="N74" i="18"/>
  <c r="J74" i="18"/>
  <c r="P73" i="18"/>
  <c r="O73" i="18"/>
  <c r="N73" i="18"/>
  <c r="J73" i="18"/>
  <c r="P72" i="18"/>
  <c r="O72" i="18"/>
  <c r="N72" i="18"/>
  <c r="J72" i="18"/>
  <c r="P71" i="18"/>
  <c r="O71" i="18"/>
  <c r="N71" i="18"/>
  <c r="J71" i="18"/>
  <c r="P70" i="18"/>
  <c r="O70" i="18"/>
  <c r="N70" i="18"/>
  <c r="J70" i="18"/>
  <c r="P69" i="18"/>
  <c r="O69" i="18"/>
  <c r="N69" i="18"/>
  <c r="J69" i="18"/>
  <c r="E65" i="18"/>
  <c r="D65" i="18"/>
  <c r="F63" i="18"/>
  <c r="G63" i="18" s="1"/>
  <c r="F62" i="18"/>
  <c r="G62" i="18" s="1"/>
  <c r="H62" i="18" s="1"/>
  <c r="F61" i="18"/>
  <c r="G61" i="18" s="1"/>
  <c r="H61" i="18" s="1"/>
  <c r="F60" i="18"/>
  <c r="G60" i="18" s="1"/>
  <c r="H60" i="18" s="1"/>
  <c r="H59" i="18"/>
  <c r="F59" i="18"/>
  <c r="F58" i="18"/>
  <c r="G58" i="18" s="1"/>
  <c r="H58" i="18" s="1"/>
  <c r="H57" i="18"/>
  <c r="F57" i="18"/>
  <c r="G56" i="18"/>
  <c r="H56" i="18" s="1"/>
  <c r="F56" i="18"/>
  <c r="F55" i="18"/>
  <c r="G55" i="18" s="1"/>
  <c r="H55" i="18" s="1"/>
  <c r="F54" i="18"/>
  <c r="G54" i="18" s="1"/>
  <c r="H54" i="18" s="1"/>
  <c r="F53" i="18"/>
  <c r="G53" i="18" s="1"/>
  <c r="H53" i="18" s="1"/>
  <c r="C52" i="18"/>
  <c r="F52" i="18" s="1"/>
  <c r="G52" i="18" s="1"/>
  <c r="H52" i="18" s="1"/>
  <c r="F51" i="18"/>
  <c r="G51" i="18" s="1"/>
  <c r="H51" i="18" s="1"/>
  <c r="F50" i="18"/>
  <c r="G50" i="18" s="1"/>
  <c r="H50" i="18" s="1"/>
  <c r="F49" i="18"/>
  <c r="G49" i="18" s="1"/>
  <c r="H49" i="18" s="1"/>
  <c r="F48" i="18"/>
  <c r="G48" i="18" s="1"/>
  <c r="H48" i="18" s="1"/>
  <c r="F47" i="18"/>
  <c r="G47" i="18" s="1"/>
  <c r="H47" i="18" s="1"/>
  <c r="F46" i="18"/>
  <c r="G46" i="18" s="1"/>
  <c r="H46" i="18" s="1"/>
  <c r="F45" i="18"/>
  <c r="G45" i="18" s="1"/>
  <c r="H45" i="18" s="1"/>
  <c r="F44" i="18"/>
  <c r="G44" i="18" s="1"/>
  <c r="H44" i="18" s="1"/>
  <c r="F43" i="18"/>
  <c r="G43" i="18" s="1"/>
  <c r="H43" i="18" s="1"/>
  <c r="F42" i="18"/>
  <c r="G42" i="18" s="1"/>
  <c r="H42" i="18" s="1"/>
  <c r="F41" i="18"/>
  <c r="G41" i="18" s="1"/>
  <c r="H41" i="18" s="1"/>
  <c r="F40" i="18"/>
  <c r="G40" i="18" s="1"/>
  <c r="H40" i="18" s="1"/>
  <c r="F39" i="18"/>
  <c r="G39" i="18" s="1"/>
  <c r="H39" i="18" s="1"/>
  <c r="F38" i="18"/>
  <c r="G38" i="18" s="1"/>
  <c r="H38" i="18" s="1"/>
  <c r="F37" i="18"/>
  <c r="G37" i="18" s="1"/>
  <c r="H37" i="18" s="1"/>
  <c r="F36" i="18"/>
  <c r="G36" i="18" s="1"/>
  <c r="H36" i="18" s="1"/>
  <c r="F35" i="18"/>
  <c r="G35" i="18" s="1"/>
  <c r="H35" i="18" s="1"/>
  <c r="F34" i="18"/>
  <c r="G34" i="18" s="1"/>
  <c r="H34" i="18" s="1"/>
  <c r="F33" i="18"/>
  <c r="G33" i="18" s="1"/>
  <c r="H33" i="18" s="1"/>
  <c r="F32" i="18"/>
  <c r="G32" i="18" s="1"/>
  <c r="H32" i="18" s="1"/>
  <c r="F31" i="18"/>
  <c r="G31" i="18" s="1"/>
  <c r="H31" i="18" s="1"/>
  <c r="F30" i="18"/>
  <c r="G30" i="18" s="1"/>
  <c r="H30" i="18" s="1"/>
  <c r="F29" i="18"/>
  <c r="G29" i="18" s="1"/>
  <c r="H29" i="18" s="1"/>
  <c r="F28" i="18"/>
  <c r="G28" i="18" s="1"/>
  <c r="H28" i="18" s="1"/>
  <c r="F27" i="18"/>
  <c r="G27" i="18" s="1"/>
  <c r="H27" i="18" s="1"/>
  <c r="F26" i="18"/>
  <c r="G26" i="18" s="1"/>
  <c r="H26" i="18" s="1"/>
  <c r="F25" i="18"/>
  <c r="G25" i="18" s="1"/>
  <c r="H25" i="18" s="1"/>
  <c r="F24" i="18"/>
  <c r="G24" i="18" s="1"/>
  <c r="H24" i="18" s="1"/>
  <c r="F23" i="18"/>
  <c r="G23" i="18" s="1"/>
  <c r="H23" i="18" s="1"/>
  <c r="F22" i="18"/>
  <c r="G22" i="18" s="1"/>
  <c r="H22" i="18" s="1"/>
  <c r="C21" i="18"/>
  <c r="G20" i="18"/>
  <c r="H20" i="18" s="1"/>
  <c r="F20" i="18"/>
  <c r="F19" i="18"/>
  <c r="G19" i="18" s="1"/>
  <c r="H19" i="18" s="1"/>
  <c r="F18" i="18"/>
  <c r="G18" i="18" s="1"/>
  <c r="H18" i="18" s="1"/>
  <c r="F17" i="18"/>
  <c r="G17" i="18" s="1"/>
  <c r="H17" i="18" s="1"/>
  <c r="C16" i="18"/>
  <c r="F15" i="18"/>
  <c r="G15" i="18" s="1"/>
  <c r="H15" i="18" s="1"/>
  <c r="F14" i="18"/>
  <c r="G14" i="18" s="1"/>
  <c r="H14" i="18" s="1"/>
  <c r="F13" i="18"/>
  <c r="G13" i="18" s="1"/>
  <c r="H13" i="18" s="1"/>
  <c r="F12" i="18"/>
  <c r="G12" i="18" s="1"/>
  <c r="H12" i="18" s="1"/>
  <c r="F11" i="18"/>
  <c r="G11" i="18" s="1"/>
  <c r="H11" i="18" s="1"/>
  <c r="F10" i="18"/>
  <c r="G10" i="18" s="1"/>
  <c r="H10" i="18" s="1"/>
  <c r="F9" i="18"/>
  <c r="G9" i="18" s="1"/>
  <c r="H9" i="18" s="1"/>
  <c r="F8" i="18"/>
  <c r="G8" i="18" s="1"/>
  <c r="H8" i="18" s="1"/>
  <c r="G7" i="18"/>
  <c r="H7" i="18" s="1"/>
  <c r="F7" i="18"/>
  <c r="F6" i="18"/>
  <c r="G6" i="18" s="1"/>
  <c r="H6" i="18" s="1"/>
  <c r="F5" i="18"/>
  <c r="G5" i="18" s="1"/>
  <c r="H5" i="18" s="1"/>
  <c r="C4" i="18"/>
  <c r="F3" i="18"/>
  <c r="G3" i="18" s="1"/>
  <c r="H3" i="18" s="1"/>
  <c r="F2" i="18"/>
  <c r="G2" i="18" s="1"/>
  <c r="F202" i="20" l="1"/>
  <c r="P81" i="18"/>
  <c r="J81" i="18"/>
  <c r="N81" i="18"/>
  <c r="O81" i="18"/>
  <c r="H2" i="18"/>
  <c r="F4" i="18"/>
  <c r="H63" i="18"/>
  <c r="F16" i="18"/>
  <c r="G16" i="18" s="1"/>
  <c r="H16" i="18" s="1"/>
  <c r="C65" i="18"/>
  <c r="F21" i="18"/>
  <c r="G21" i="18" s="1"/>
  <c r="H21" i="18" s="1"/>
  <c r="F65" i="18" l="1"/>
  <c r="G4" i="18"/>
  <c r="H4" i="18" l="1"/>
  <c r="H65" i="18" s="1"/>
  <c r="G65" i="18"/>
  <c r="D23" i="11" l="1"/>
  <c r="C23" i="11"/>
  <c r="B23" i="11"/>
  <c r="G26" i="12" l="1"/>
  <c r="G10" i="12"/>
  <c r="G16" i="12" s="1"/>
  <c r="G28" i="12" l="1"/>
  <c r="F21" i="13"/>
  <c r="D12" i="11" l="1"/>
  <c r="D5" i="11"/>
  <c r="D25" i="11" s="1"/>
  <c r="D26" i="11" s="1"/>
  <c r="C5" i="11"/>
  <c r="B5" i="11"/>
  <c r="B25" i="11" s="1"/>
  <c r="B26" i="11" s="1"/>
  <c r="D4" i="11"/>
  <c r="D24" i="11" s="1"/>
  <c r="C4" i="11"/>
  <c r="C24" i="11" s="1"/>
  <c r="C27" i="11" s="1"/>
  <c r="B4" i="11"/>
  <c r="B24" i="11" s="1"/>
  <c r="B27" i="11" s="1"/>
  <c r="D3" i="11"/>
  <c r="C3" i="11"/>
  <c r="B3" i="11"/>
  <c r="C12" i="11"/>
  <c r="C5" i="14" s="1"/>
  <c r="B12" i="11"/>
  <c r="E10" i="11"/>
  <c r="E31" i="11" s="1"/>
  <c r="D9" i="11"/>
  <c r="D10" i="11" s="1"/>
  <c r="C9" i="11"/>
  <c r="B9" i="11"/>
  <c r="F12" i="13"/>
  <c r="F23" i="13" s="1"/>
  <c r="F30" i="13" s="1"/>
  <c r="F32" i="13" s="1"/>
  <c r="F35" i="13" s="1"/>
  <c r="F37" i="13" s="1"/>
  <c r="F41" i="13" s="1"/>
  <c r="B20" i="11" l="1"/>
  <c r="B5" i="14"/>
  <c r="C10" i="11"/>
  <c r="C19" i="11" s="1"/>
  <c r="C33" i="11" s="1"/>
  <c r="C3" i="14"/>
  <c r="C7" i="14" s="1"/>
  <c r="D31" i="11"/>
  <c r="D19" i="11"/>
  <c r="B10" i="11"/>
  <c r="B19" i="11" s="1"/>
  <c r="B33" i="11" s="1"/>
  <c r="B3" i="14"/>
  <c r="B6" i="11"/>
  <c r="C32" i="11"/>
  <c r="C20" i="11"/>
  <c r="D20" i="11" s="1"/>
  <c r="D32" i="11"/>
  <c r="D28" i="11"/>
  <c r="G12" i="13"/>
  <c r="G21" i="13"/>
  <c r="B7" i="14" l="1"/>
  <c r="G23" i="13"/>
  <c r="G30" i="13" s="1"/>
  <c r="G32" i="13" s="1"/>
  <c r="G35" i="13" s="1"/>
  <c r="G37" i="13" s="1"/>
  <c r="G41" i="13" s="1"/>
  <c r="C11" i="11"/>
  <c r="B11" i="11"/>
  <c r="I54" i="12"/>
  <c r="H54" i="12"/>
  <c r="I39" i="12"/>
  <c r="I43" i="12" s="1"/>
  <c r="H39" i="12"/>
  <c r="H26" i="12"/>
  <c r="I26" i="12"/>
  <c r="I28" i="12" s="1"/>
  <c r="I57" i="12" l="1"/>
  <c r="D11" i="11"/>
  <c r="D17" i="15"/>
  <c r="B17" i="15"/>
  <c r="C17" i="15"/>
  <c r="B16" i="15"/>
  <c r="C16" i="15"/>
  <c r="D16" i="15"/>
  <c r="B15" i="15"/>
  <c r="C15" i="15"/>
  <c r="D15" i="15"/>
  <c r="F12" i="11"/>
  <c r="F10" i="11"/>
  <c r="F9" i="11"/>
  <c r="C8" i="14"/>
  <c r="C6" i="14"/>
  <c r="C4" i="14"/>
  <c r="E5" i="14" l="1"/>
  <c r="E3" i="14"/>
  <c r="D3" i="14"/>
  <c r="D5" i="14"/>
  <c r="D6" i="14" s="1"/>
  <c r="D4" i="14" l="1"/>
  <c r="D7" i="14"/>
  <c r="D8" i="14" s="1"/>
  <c r="E4" i="14"/>
  <c r="E6" i="14"/>
  <c r="E7" i="14"/>
  <c r="B32" i="11"/>
  <c r="C31" i="11"/>
  <c r="B31" i="11"/>
  <c r="E8" i="14" l="1"/>
  <c r="E11" i="11"/>
  <c r="D19" i="1" l="1"/>
  <c r="E19" i="1"/>
  <c r="B28" i="11" l="1"/>
  <c r="C28" i="11"/>
  <c r="D27" i="11" l="1"/>
  <c r="E20" i="11"/>
  <c r="E32" i="11" s="1"/>
  <c r="D33" i="11" l="1"/>
  <c r="F23" i="11"/>
  <c r="C25" i="11"/>
  <c r="C26" i="11" s="1"/>
  <c r="G54" i="12"/>
  <c r="H43" i="12"/>
  <c r="G39" i="12"/>
  <c r="G43" i="12" s="1"/>
  <c r="H10" i="12"/>
  <c r="H16" i="12" s="1"/>
  <c r="H28" i="12" s="1"/>
  <c r="G57" i="12" l="1"/>
  <c r="H57" i="12"/>
  <c r="C6" i="11"/>
  <c r="D6" i="11" l="1"/>
  <c r="F24" i="11" l="1"/>
  <c r="G71" i="7" l="1"/>
  <c r="G79" i="2"/>
  <c r="L54" i="9"/>
  <c r="M19" i="7"/>
  <c r="M19" i="2"/>
  <c r="F122" i="9"/>
  <c r="G122" i="9"/>
  <c r="H122" i="9"/>
  <c r="E122" i="9"/>
  <c r="K25" i="9"/>
  <c r="D17" i="1" l="1"/>
  <c r="E17" i="1" s="1"/>
  <c r="D16" i="1"/>
  <c r="E16" i="1" s="1"/>
  <c r="D15" i="1"/>
  <c r="D14" i="1"/>
  <c r="D13" i="1"/>
  <c r="E13" i="1" s="1"/>
  <c r="D12" i="1"/>
  <c r="D11" i="1"/>
  <c r="D10" i="1"/>
  <c r="D9" i="1"/>
  <c r="D8" i="1"/>
  <c r="E8" i="1" s="1"/>
  <c r="D7" i="1"/>
  <c r="D6" i="1"/>
  <c r="D5" i="1"/>
  <c r="E5" i="1" s="1"/>
  <c r="D4" i="1"/>
  <c r="E4" i="1" s="1"/>
  <c r="D3" i="1"/>
  <c r="D2" i="1"/>
  <c r="E2" i="1" s="1"/>
  <c r="E3" i="1"/>
  <c r="E6" i="1"/>
  <c r="E11" i="1"/>
  <c r="E12" i="1"/>
  <c r="E7" i="1"/>
  <c r="E10" i="1"/>
  <c r="E15" i="1"/>
  <c r="F51" i="7"/>
  <c r="F40" i="7"/>
  <c r="F52" i="7"/>
  <c r="F65" i="7"/>
  <c r="F11" i="7"/>
  <c r="F58" i="7"/>
  <c r="F47" i="7"/>
  <c r="F49" i="7"/>
  <c r="F39" i="7"/>
  <c r="F69" i="7"/>
  <c r="F48" i="7"/>
  <c r="F27" i="7"/>
  <c r="F13" i="7"/>
  <c r="F53" i="7"/>
  <c r="F37" i="7"/>
  <c r="F26" i="7"/>
  <c r="F42" i="7"/>
  <c r="F66" i="7"/>
  <c r="F36" i="7"/>
  <c r="F64" i="7"/>
  <c r="F33" i="7"/>
  <c r="F20" i="7"/>
  <c r="F44" i="7"/>
  <c r="F35" i="7"/>
  <c r="F46" i="7"/>
  <c r="F45" i="7"/>
  <c r="F31" i="7"/>
  <c r="F24" i="7"/>
  <c r="F10" i="7"/>
  <c r="F16" i="7"/>
  <c r="F12" i="7"/>
  <c r="F5" i="7"/>
  <c r="F4" i="7"/>
  <c r="F56" i="7"/>
  <c r="F14" i="7"/>
  <c r="F22" i="7"/>
  <c r="F57" i="7"/>
  <c r="F18" i="7"/>
  <c r="F9" i="7"/>
  <c r="F21" i="7"/>
  <c r="F8" i="7"/>
  <c r="F30" i="7"/>
  <c r="F17" i="7"/>
  <c r="F55" i="7"/>
  <c r="F54" i="7"/>
  <c r="F6" i="7"/>
  <c r="F7" i="7"/>
  <c r="F3" i="7"/>
  <c r="F25" i="7"/>
  <c r="F32" i="7"/>
  <c r="F62" i="7"/>
  <c r="F50" i="7"/>
  <c r="F63" i="7"/>
  <c r="F23" i="7"/>
  <c r="F38" i="7"/>
  <c r="F41" i="7"/>
  <c r="F67" i="7"/>
  <c r="F60" i="7"/>
  <c r="F29" i="7"/>
  <c r="F61" i="7"/>
  <c r="F43" i="7"/>
  <c r="F19" i="7"/>
  <c r="F34" i="7"/>
  <c r="F15" i="7"/>
  <c r="F59" i="7"/>
  <c r="F68" i="7"/>
  <c r="F28" i="7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2" i="2"/>
  <c r="C71" i="7"/>
  <c r="D68" i="7"/>
  <c r="E68" i="7" s="1"/>
  <c r="D46" i="7"/>
  <c r="E46" i="7" s="1"/>
  <c r="D53" i="7"/>
  <c r="E53" i="7" s="1"/>
  <c r="D59" i="7"/>
  <c r="E59" i="7" s="1"/>
  <c r="D42" i="7"/>
  <c r="E42" i="7" s="1"/>
  <c r="D13" i="7"/>
  <c r="E13" i="7" s="1"/>
  <c r="D15" i="7"/>
  <c r="E15" i="7" s="1"/>
  <c r="D27" i="7"/>
  <c r="E27" i="7" s="1"/>
  <c r="D31" i="7"/>
  <c r="E31" i="7" s="1"/>
  <c r="D34" i="7"/>
  <c r="E34" i="7" s="1"/>
  <c r="D19" i="7"/>
  <c r="E19" i="7" s="1"/>
  <c r="D43" i="7"/>
  <c r="E43" i="7" s="1"/>
  <c r="D61" i="7"/>
  <c r="E61" i="7" s="1"/>
  <c r="D29" i="7"/>
  <c r="E29" i="7" s="1"/>
  <c r="D60" i="7"/>
  <c r="E60" i="7" s="1"/>
  <c r="D48" i="7"/>
  <c r="E48" i="7" s="1"/>
  <c r="D69" i="7"/>
  <c r="E69" i="7" s="1"/>
  <c r="D67" i="7"/>
  <c r="E67" i="7" s="1"/>
  <c r="D39" i="7"/>
  <c r="E39" i="7" s="1"/>
  <c r="D41" i="7"/>
  <c r="E41" i="7" s="1"/>
  <c r="D35" i="7"/>
  <c r="E35" i="7" s="1"/>
  <c r="D49" i="7"/>
  <c r="E49" i="7" s="1"/>
  <c r="D47" i="7"/>
  <c r="E47" i="7" s="1"/>
  <c r="D58" i="7"/>
  <c r="E58" i="7" s="1"/>
  <c r="D4" i="7"/>
  <c r="E4" i="7" s="1"/>
  <c r="D11" i="7"/>
  <c r="E11" i="7" s="1"/>
  <c r="D38" i="7"/>
  <c r="E38" i="7" s="1"/>
  <c r="D23" i="7"/>
  <c r="E23" i="7" s="1"/>
  <c r="D63" i="7"/>
  <c r="E63" i="7" s="1"/>
  <c r="D50" i="7"/>
  <c r="E50" i="7" s="1"/>
  <c r="D44" i="7"/>
  <c r="E44" i="7" s="1"/>
  <c r="D62" i="7"/>
  <c r="E62" i="7" s="1"/>
  <c r="D65" i="7"/>
  <c r="E65" i="7" s="1"/>
  <c r="D66" i="7"/>
  <c r="E66" i="7" s="1"/>
  <c r="D10" i="7"/>
  <c r="E10" i="7" s="1"/>
  <c r="D52" i="7"/>
  <c r="E52" i="7" s="1"/>
  <c r="D20" i="7"/>
  <c r="E20" i="7" s="1"/>
  <c r="D32" i="7"/>
  <c r="E32" i="7" s="1"/>
  <c r="D25" i="7"/>
  <c r="E25" i="7" s="1"/>
  <c r="D33" i="7"/>
  <c r="E33" i="7" s="1"/>
  <c r="D3" i="7"/>
  <c r="E3" i="7" s="1"/>
  <c r="D7" i="7"/>
  <c r="E7" i="7" s="1"/>
  <c r="D6" i="7"/>
  <c r="E6" i="7" s="1"/>
  <c r="D24" i="7"/>
  <c r="E24" i="7" s="1"/>
  <c r="D5" i="7"/>
  <c r="E5" i="7" s="1"/>
  <c r="D54" i="7"/>
  <c r="E54" i="7" s="1"/>
  <c r="D40" i="7"/>
  <c r="E40" i="7" s="1"/>
  <c r="D55" i="7"/>
  <c r="E55" i="7" s="1"/>
  <c r="D45" i="7"/>
  <c r="E45" i="7" s="1"/>
  <c r="D17" i="7"/>
  <c r="E17" i="7" s="1"/>
  <c r="D30" i="7"/>
  <c r="E30" i="7" s="1"/>
  <c r="D26" i="7"/>
  <c r="E26" i="7" s="1"/>
  <c r="D16" i="7"/>
  <c r="E16" i="7" s="1"/>
  <c r="D51" i="7"/>
  <c r="E51" i="7" s="1"/>
  <c r="D8" i="7"/>
  <c r="E8" i="7" s="1"/>
  <c r="D21" i="7"/>
  <c r="E21" i="7" s="1"/>
  <c r="D9" i="7"/>
  <c r="E9" i="7" s="1"/>
  <c r="D64" i="7"/>
  <c r="E64" i="7" s="1"/>
  <c r="D18" i="7"/>
  <c r="E18" i="7" s="1"/>
  <c r="D37" i="7"/>
  <c r="E37" i="7" s="1"/>
  <c r="D57" i="7"/>
  <c r="E57" i="7" s="1"/>
  <c r="D2" i="7"/>
  <c r="E2" i="7" s="1"/>
  <c r="G2" i="7" s="1"/>
  <c r="D28" i="7"/>
  <c r="E28" i="7" s="1"/>
  <c r="D22" i="7"/>
  <c r="E22" i="7" s="1"/>
  <c r="D36" i="7"/>
  <c r="E36" i="7" s="1"/>
  <c r="D14" i="7"/>
  <c r="E14" i="7" s="1"/>
  <c r="D12" i="7"/>
  <c r="E12" i="7" s="1"/>
  <c r="D56" i="7"/>
  <c r="E9" i="1"/>
  <c r="E14" i="1"/>
  <c r="F79" i="2" l="1"/>
  <c r="G25" i="7"/>
  <c r="G8" i="7"/>
  <c r="G43" i="7"/>
  <c r="G28" i="7"/>
  <c r="G49" i="7"/>
  <c r="G61" i="7"/>
  <c r="G7" i="7"/>
  <c r="G9" i="7"/>
  <c r="G23" i="7"/>
  <c r="G6" i="7"/>
  <c r="G27" i="7"/>
  <c r="G65" i="7"/>
  <c r="G62" i="7"/>
  <c r="G48" i="7"/>
  <c r="F71" i="7"/>
  <c r="D71" i="7"/>
  <c r="E56" i="7"/>
  <c r="C79" i="2"/>
  <c r="E71" i="7" l="1"/>
  <c r="I20" i="7" s="1"/>
  <c r="I49" i="7"/>
  <c r="I47" i="7"/>
  <c r="I4" i="7"/>
  <c r="I38" i="7"/>
  <c r="I26" i="7"/>
  <c r="I10" i="7"/>
  <c r="I29" i="7"/>
  <c r="I24" i="7"/>
  <c r="I30" i="7"/>
  <c r="I3" i="7"/>
  <c r="I19" i="7"/>
  <c r="I50" i="7"/>
  <c r="I57" i="7"/>
  <c r="I43" i="7"/>
  <c r="I64" i="7"/>
  <c r="I42" i="7"/>
  <c r="I33" i="7"/>
  <c r="I17" i="7"/>
  <c r="I48" i="7"/>
  <c r="I62" i="7"/>
  <c r="I28" i="7"/>
  <c r="I44" i="7"/>
  <c r="I37" i="7"/>
  <c r="I31" i="7"/>
  <c r="I55" i="7"/>
  <c r="I63" i="7"/>
  <c r="I5" i="7"/>
  <c r="I61" i="7"/>
  <c r="I54" i="7"/>
  <c r="I12" i="7"/>
  <c r="I69" i="7"/>
  <c r="I52" i="7"/>
  <c r="I22" i="7"/>
  <c r="I34" i="7"/>
  <c r="I68" i="7"/>
  <c r="I7" i="7"/>
  <c r="I39" i="7"/>
  <c r="I40" i="7"/>
  <c r="I14" i="7"/>
  <c r="I27" i="7"/>
  <c r="I32" i="7"/>
  <c r="D56" i="2"/>
  <c r="E56" i="2" s="1"/>
  <c r="D32" i="2"/>
  <c r="E32" i="2" s="1"/>
  <c r="D45" i="2"/>
  <c r="E45" i="2" s="1"/>
  <c r="D73" i="2"/>
  <c r="E73" i="2" s="1"/>
  <c r="D52" i="2"/>
  <c r="E52" i="2" s="1"/>
  <c r="D39" i="2"/>
  <c r="E39" i="2" s="1"/>
  <c r="D35" i="2"/>
  <c r="E35" i="2" s="1"/>
  <c r="D21" i="2"/>
  <c r="E21" i="2" s="1"/>
  <c r="D50" i="2"/>
  <c r="E50" i="2" s="1"/>
  <c r="D15" i="2"/>
  <c r="E15" i="2" s="1"/>
  <c r="D25" i="2"/>
  <c r="E25" i="2" s="1"/>
  <c r="D28" i="2"/>
  <c r="E28" i="2" s="1"/>
  <c r="D77" i="2"/>
  <c r="E77" i="2" s="1"/>
  <c r="G77" i="2" s="1"/>
  <c r="D75" i="2"/>
  <c r="E75" i="2" s="1"/>
  <c r="G75" i="2" s="1"/>
  <c r="D47" i="2"/>
  <c r="E47" i="2" s="1"/>
  <c r="D58" i="2"/>
  <c r="E58" i="2" s="1"/>
  <c r="D37" i="2"/>
  <c r="E37" i="2" s="1"/>
  <c r="G37" i="2" s="1"/>
  <c r="D71" i="2"/>
  <c r="E71" i="2" s="1"/>
  <c r="D70" i="2"/>
  <c r="E70" i="2" s="1"/>
  <c r="G70" i="2" s="1"/>
  <c r="D68" i="2"/>
  <c r="E68" i="2" s="1"/>
  <c r="D74" i="2"/>
  <c r="E74" i="2" s="1"/>
  <c r="D76" i="2"/>
  <c r="E76" i="2" s="1"/>
  <c r="G76" i="2" s="1"/>
  <c r="D53" i="2"/>
  <c r="E53" i="2" s="1"/>
  <c r="D49" i="2"/>
  <c r="E49" i="2" s="1"/>
  <c r="D66" i="2"/>
  <c r="E66" i="2" s="1"/>
  <c r="G66" i="2" s="1"/>
  <c r="D69" i="2"/>
  <c r="E69" i="2" s="1"/>
  <c r="G69" i="2" s="1"/>
  <c r="D55" i="2"/>
  <c r="E55" i="2" s="1"/>
  <c r="D59" i="2"/>
  <c r="E59" i="2" s="1"/>
  <c r="D7" i="2"/>
  <c r="E7" i="2" s="1"/>
  <c r="D19" i="2"/>
  <c r="E19" i="2" s="1"/>
  <c r="D34" i="2"/>
  <c r="E34" i="2" s="1"/>
  <c r="G34" i="2" s="1"/>
  <c r="D65" i="2"/>
  <c r="E65" i="2" s="1"/>
  <c r="G65" i="2" s="1"/>
  <c r="D63" i="2"/>
  <c r="E63" i="2" s="1"/>
  <c r="D67" i="2"/>
  <c r="E67" i="2" s="1"/>
  <c r="D61" i="2"/>
  <c r="E61" i="2" s="1"/>
  <c r="D33" i="2"/>
  <c r="E33" i="2" s="1"/>
  <c r="G33" i="2" s="1"/>
  <c r="D64" i="2"/>
  <c r="E64" i="2" s="1"/>
  <c r="G64" i="2" s="1"/>
  <c r="D72" i="2"/>
  <c r="E72" i="2" s="1"/>
  <c r="G72" i="2" s="1"/>
  <c r="D51" i="2"/>
  <c r="E51" i="2" s="1"/>
  <c r="D48" i="2"/>
  <c r="E48" i="2" s="1"/>
  <c r="G48" i="2" s="1"/>
  <c r="D12" i="2"/>
  <c r="E12" i="2" s="1"/>
  <c r="D14" i="2"/>
  <c r="E14" i="2" s="1"/>
  <c r="D29" i="2"/>
  <c r="E29" i="2" s="1"/>
  <c r="G29" i="2" s="1"/>
  <c r="D36" i="2"/>
  <c r="E36" i="2" s="1"/>
  <c r="D20" i="2"/>
  <c r="E20" i="2" s="1"/>
  <c r="D18" i="2"/>
  <c r="E18" i="2" s="1"/>
  <c r="D16" i="2"/>
  <c r="E16" i="2" s="1"/>
  <c r="D42" i="2"/>
  <c r="E42" i="2" s="1"/>
  <c r="D26" i="2"/>
  <c r="E26" i="2" s="1"/>
  <c r="D22" i="2"/>
  <c r="E22" i="2" s="1"/>
  <c r="D57" i="2"/>
  <c r="E57" i="2" s="1"/>
  <c r="D40" i="2"/>
  <c r="E40" i="2" s="1"/>
  <c r="D3" i="2"/>
  <c r="E3" i="2" s="1"/>
  <c r="D62" i="2"/>
  <c r="E62" i="2" s="1"/>
  <c r="G62" i="2" s="1"/>
  <c r="D31" i="2"/>
  <c r="E31" i="2" s="1"/>
  <c r="G31" i="2" s="1"/>
  <c r="D4" i="2"/>
  <c r="E4" i="2" s="1"/>
  <c r="D30" i="2"/>
  <c r="E30" i="2" s="1"/>
  <c r="D6" i="2"/>
  <c r="E6" i="2" s="1"/>
  <c r="D13" i="2"/>
  <c r="E13" i="2" s="1"/>
  <c r="D54" i="2"/>
  <c r="E54" i="2" s="1"/>
  <c r="G54" i="2" s="1"/>
  <c r="D9" i="2"/>
  <c r="E9" i="2" s="1"/>
  <c r="D5" i="2"/>
  <c r="E5" i="2" s="1"/>
  <c r="D38" i="2"/>
  <c r="E38" i="2" s="1"/>
  <c r="G38" i="2" s="1"/>
  <c r="D11" i="2"/>
  <c r="E11" i="2" s="1"/>
  <c r="D44" i="2"/>
  <c r="E44" i="2" s="1"/>
  <c r="G44" i="2" s="1"/>
  <c r="D27" i="2"/>
  <c r="E27" i="2" s="1"/>
  <c r="D41" i="2"/>
  <c r="E41" i="2" s="1"/>
  <c r="D10" i="2"/>
  <c r="E10" i="2" s="1"/>
  <c r="D24" i="2"/>
  <c r="E24" i="2" s="1"/>
  <c r="D43" i="2"/>
  <c r="E43" i="2" s="1"/>
  <c r="D2" i="2"/>
  <c r="E2" i="2" s="1"/>
  <c r="D23" i="2"/>
  <c r="E23" i="2" s="1"/>
  <c r="D60" i="2"/>
  <c r="E60" i="2" s="1"/>
  <c r="D17" i="2"/>
  <c r="E17" i="2" s="1"/>
  <c r="D8" i="2"/>
  <c r="E8" i="2" s="1"/>
  <c r="D46" i="2"/>
  <c r="C19" i="1"/>
  <c r="I11" i="7" l="1"/>
  <c r="I9" i="7"/>
  <c r="I45" i="7"/>
  <c r="I59" i="7"/>
  <c r="I46" i="7"/>
  <c r="I6" i="7"/>
  <c r="I18" i="7"/>
  <c r="I41" i="7"/>
  <c r="I53" i="7"/>
  <c r="I23" i="7"/>
  <c r="I51" i="7"/>
  <c r="I58" i="7"/>
  <c r="I35" i="7"/>
  <c r="I67" i="7"/>
  <c r="I60" i="7"/>
  <c r="I8" i="7"/>
  <c r="I65" i="7"/>
  <c r="I66" i="7"/>
  <c r="I2" i="7"/>
  <c r="I36" i="7"/>
  <c r="I56" i="7"/>
  <c r="I25" i="7"/>
  <c r="I21" i="7"/>
  <c r="I13" i="7"/>
  <c r="I16" i="7"/>
  <c r="I15" i="7"/>
  <c r="F9" i="1"/>
  <c r="F17" i="1"/>
  <c r="F11" i="1"/>
  <c r="F16" i="1"/>
  <c r="F10" i="1"/>
  <c r="F12" i="1"/>
  <c r="F8" i="1"/>
  <c r="F13" i="1"/>
  <c r="F14" i="1"/>
  <c r="F15" i="1"/>
  <c r="E46" i="2"/>
  <c r="D79" i="2"/>
  <c r="F4" i="1"/>
  <c r="F6" i="1"/>
  <c r="F7" i="1"/>
  <c r="F3" i="1"/>
  <c r="F5" i="1"/>
  <c r="F2" i="1"/>
  <c r="E79" i="2" l="1"/>
  <c r="I2" i="2" l="1"/>
  <c r="I12" i="2"/>
  <c r="I49" i="2"/>
  <c r="I37" i="2"/>
  <c r="I76" i="2"/>
  <c r="I42" i="2"/>
  <c r="I38" i="2"/>
  <c r="I77" i="2"/>
  <c r="I7" i="2"/>
  <c r="I55" i="2"/>
  <c r="I62" i="2"/>
  <c r="I63" i="2"/>
  <c r="I9" i="2"/>
  <c r="I31" i="2"/>
  <c r="I60" i="2"/>
  <c r="I72" i="2"/>
  <c r="I65" i="2"/>
  <c r="I74" i="2"/>
  <c r="I57" i="2"/>
  <c r="I68" i="2"/>
  <c r="I22" i="2"/>
  <c r="I24" i="2"/>
  <c r="I27" i="2"/>
  <c r="I30" i="2"/>
  <c r="I35" i="2"/>
  <c r="I51" i="2"/>
  <c r="I70" i="2"/>
  <c r="I8" i="2"/>
  <c r="I73" i="2"/>
  <c r="I11" i="2"/>
  <c r="I67" i="2"/>
  <c r="I3" i="2"/>
  <c r="I75" i="2"/>
  <c r="I14" i="2"/>
  <c r="I21" i="2"/>
  <c r="I45" i="2"/>
  <c r="I33" i="2"/>
  <c r="I40" i="2"/>
  <c r="I5" i="2"/>
  <c r="I18" i="2"/>
  <c r="I10" i="2"/>
  <c r="I20" i="2"/>
  <c r="I4" i="2"/>
  <c r="I36" i="2"/>
  <c r="I69" i="2"/>
  <c r="I47" i="2"/>
  <c r="I41" i="2"/>
  <c r="I16" i="2"/>
  <c r="I26" i="2"/>
  <c r="I19" i="2"/>
  <c r="I28" i="2"/>
  <c r="I23" i="2"/>
  <c r="I13" i="2"/>
  <c r="I15" i="2"/>
  <c r="I34" i="2"/>
  <c r="I59" i="2"/>
  <c r="I32" i="2"/>
  <c r="I6" i="2"/>
  <c r="I29" i="2"/>
  <c r="I43" i="2"/>
  <c r="I44" i="2"/>
  <c r="I54" i="2"/>
  <c r="I25" i="2"/>
  <c r="I46" i="2"/>
  <c r="I53" i="2"/>
  <c r="I71" i="2"/>
  <c r="I39" i="2"/>
  <c r="I17" i="2"/>
  <c r="I50" i="2"/>
  <c r="I52" i="2"/>
  <c r="I64" i="2"/>
  <c r="I56" i="2"/>
  <c r="I66" i="2"/>
  <c r="I48" i="2"/>
  <c r="I61" i="2"/>
  <c r="I58" i="2"/>
  <c r="F25" i="11" l="1"/>
</calcChain>
</file>

<file path=xl/sharedStrings.xml><?xml version="1.0" encoding="utf-8"?>
<sst xmlns="http://schemas.openxmlformats.org/spreadsheetml/2006/main" count="9547" uniqueCount="3242">
  <si>
    <t>CODE FRS</t>
  </si>
  <si>
    <t>FRS</t>
  </si>
  <si>
    <t>MONTANT HT</t>
  </si>
  <si>
    <t>TVA</t>
  </si>
  <si>
    <t>MONTANT TTC</t>
  </si>
  <si>
    <t>E10001</t>
  </si>
  <si>
    <t>A C C U M A</t>
  </si>
  <si>
    <t>E10017</t>
  </si>
  <si>
    <t>SORFIN YOSHIMURA LTD</t>
  </si>
  <si>
    <t>E10031</t>
  </si>
  <si>
    <t>Goonvean Fibres Ltd</t>
  </si>
  <si>
    <t>E10032</t>
  </si>
  <si>
    <t>AKÜMSAN</t>
  </si>
  <si>
    <t>E10052</t>
  </si>
  <si>
    <t>METACONCEPT</t>
  </si>
  <si>
    <t>E10073</t>
  </si>
  <si>
    <t>COPLOSA</t>
  </si>
  <si>
    <t>E10074</t>
  </si>
  <si>
    <t>MECONDOR S.p.A.</t>
  </si>
  <si>
    <t>E10078</t>
  </si>
  <si>
    <t>MICROPOROUS GmbH</t>
  </si>
  <si>
    <t>E10080</t>
  </si>
  <si>
    <t>PELIPAPER</t>
  </si>
  <si>
    <t>E10081</t>
  </si>
  <si>
    <t>QUANZHOU YUCRY TRAFFIC APPLI</t>
  </si>
  <si>
    <t>E10082</t>
  </si>
  <si>
    <t>ATHENA S.P.A</t>
  </si>
  <si>
    <t>E10084</t>
  </si>
  <si>
    <t>MONBAT BATTERIES</t>
  </si>
  <si>
    <t>E10086</t>
  </si>
  <si>
    <t>METALSA STANGO srl</t>
  </si>
  <si>
    <t>E20013</t>
  </si>
  <si>
    <t>ELINOIL HELLENIC PETROLEUM</t>
  </si>
  <si>
    <t>E80040</t>
  </si>
  <si>
    <t>HADI MASHINENBAU</t>
  </si>
  <si>
    <t>E80043</t>
  </si>
  <si>
    <t>SONZOGNI CAMME S.p.A</t>
  </si>
  <si>
    <t>MONTANT</t>
  </si>
  <si>
    <t>E10036</t>
  </si>
  <si>
    <t>ACCUMALUX</t>
  </si>
  <si>
    <t>E10045</t>
  </si>
  <si>
    <t>E10087</t>
  </si>
  <si>
    <t>E80018</t>
  </si>
  <si>
    <t>SOVEMA</t>
  </si>
  <si>
    <t>E80036</t>
  </si>
  <si>
    <t>E80039</t>
  </si>
  <si>
    <t>E80047</t>
  </si>
  <si>
    <t>AMER SIL A</t>
  </si>
  <si>
    <t>VR 60</t>
  </si>
  <si>
    <t>VR 90</t>
  </si>
  <si>
    <t>L04375</t>
  </si>
  <si>
    <t>FOURNISSEURS ACHATS</t>
  </si>
  <si>
    <t>L10003</t>
  </si>
  <si>
    <t>CHIMEX</t>
  </si>
  <si>
    <t>L10009</t>
  </si>
  <si>
    <t>PALLISER</t>
  </si>
  <si>
    <t>L10012</t>
  </si>
  <si>
    <t>STE PLASTIFILM</t>
  </si>
  <si>
    <t>L10015</t>
  </si>
  <si>
    <t>SOCIETE TUNISO UKRAINE  TUNO</t>
  </si>
  <si>
    <t>L10138</t>
  </si>
  <si>
    <t>STA NOUR</t>
  </si>
  <si>
    <t>L10170</t>
  </si>
  <si>
    <t>TUNISIE COAL</t>
  </si>
  <si>
    <t>L10186</t>
  </si>
  <si>
    <t>SOCIETE EL KOUKI</t>
  </si>
  <si>
    <t>L10192</t>
  </si>
  <si>
    <t>STE VALDEQ</t>
  </si>
  <si>
    <t>L10194</t>
  </si>
  <si>
    <t>LE MONTAGE TUNISIE</t>
  </si>
  <si>
    <t>L10195</t>
  </si>
  <si>
    <t>STE TRIPLEX DES METAUX</t>
  </si>
  <si>
    <t>L10199</t>
  </si>
  <si>
    <t>TECHNO FILM</t>
  </si>
  <si>
    <t>L10201</t>
  </si>
  <si>
    <t>ACTD</t>
  </si>
  <si>
    <t>L10204</t>
  </si>
  <si>
    <t>STE MAM PACK SA</t>
  </si>
  <si>
    <t>L10208</t>
  </si>
  <si>
    <t>SOCIETE LINA METAL</t>
  </si>
  <si>
    <t>L10209</t>
  </si>
  <si>
    <t>STE MHC METALS TRADING</t>
  </si>
  <si>
    <t>L10210</t>
  </si>
  <si>
    <t>STP</t>
  </si>
  <si>
    <t>L10211</t>
  </si>
  <si>
    <t>STE STTM PLUS</t>
  </si>
  <si>
    <t>L10213</t>
  </si>
  <si>
    <t>Ste Ben Achma de Metal</t>
  </si>
  <si>
    <t>L10215</t>
  </si>
  <si>
    <t>SIPP (société des industries</t>
  </si>
  <si>
    <t>L10216</t>
  </si>
  <si>
    <t>STE TUNISIE METAL</t>
  </si>
  <si>
    <t>L10217</t>
  </si>
  <si>
    <t>AMALPACK</t>
  </si>
  <si>
    <t>L10218</t>
  </si>
  <si>
    <t>TUNISIE ARRIMAGE</t>
  </si>
  <si>
    <t>L10219</t>
  </si>
  <si>
    <t>SBM</t>
  </si>
  <si>
    <t>L10220</t>
  </si>
  <si>
    <t>SMART SOLUTION</t>
  </si>
  <si>
    <t>L10221</t>
  </si>
  <si>
    <t>STE HOPEAX FOR SAFETY</t>
  </si>
  <si>
    <t>L10222</t>
  </si>
  <si>
    <t>MBT</t>
  </si>
  <si>
    <t>L10223</t>
  </si>
  <si>
    <t>STTM</t>
  </si>
  <si>
    <t>L10224</t>
  </si>
  <si>
    <t>SFM</t>
  </si>
  <si>
    <t>L10225</t>
  </si>
  <si>
    <t>STE CHM TRADING</t>
  </si>
  <si>
    <t>L10226</t>
  </si>
  <si>
    <t>STE ALIOS DE METAL TRADING</t>
  </si>
  <si>
    <t>L10227</t>
  </si>
  <si>
    <t>STE MNASRIA DES METALS</t>
  </si>
  <si>
    <t>L20009</t>
  </si>
  <si>
    <t>AIR LIQUIDE TUNISIE</t>
  </si>
  <si>
    <t>L20020</t>
  </si>
  <si>
    <t>S O N E D E</t>
  </si>
  <si>
    <t>L20062</t>
  </si>
  <si>
    <t>SOCIETE NOUR DISTRIBUTION</t>
  </si>
  <si>
    <t>L30288</t>
  </si>
  <si>
    <t>LYS IMPRESSION</t>
  </si>
  <si>
    <t>L30308</t>
  </si>
  <si>
    <t>SAMIR MBAREK</t>
  </si>
  <si>
    <t>L30360</t>
  </si>
  <si>
    <t>BOUDAYA AZOUZ BEN JALLOUL</t>
  </si>
  <si>
    <t>L30374</t>
  </si>
  <si>
    <t>SMART PACK</t>
  </si>
  <si>
    <t>L30444</t>
  </si>
  <si>
    <t>STE HECOMED</t>
  </si>
  <si>
    <t>L30467</t>
  </si>
  <si>
    <t>STE ABRAWARA TOUS SERVICE</t>
  </si>
  <si>
    <t>L30475</t>
  </si>
  <si>
    <t>ST TOTAL SALES COMPANY</t>
  </si>
  <si>
    <t>L30476</t>
  </si>
  <si>
    <t>STE SIPA SA</t>
  </si>
  <si>
    <t>L30477</t>
  </si>
  <si>
    <t>STE RAYHANA PRINT</t>
  </si>
  <si>
    <t>L30487</t>
  </si>
  <si>
    <t>SECCO</t>
  </si>
  <si>
    <t>L30490</t>
  </si>
  <si>
    <t>STE MAYAR RECYCLAGE</t>
  </si>
  <si>
    <t>L50019</t>
  </si>
  <si>
    <t>LA DOUANE</t>
  </si>
  <si>
    <t>L50028</t>
  </si>
  <si>
    <t>G T I</t>
  </si>
  <si>
    <t>L50045</t>
  </si>
  <si>
    <t>S. T. E. G.</t>
  </si>
  <si>
    <t>L50096</t>
  </si>
  <si>
    <t>STAM</t>
  </si>
  <si>
    <t>L50102</t>
  </si>
  <si>
    <t>ASS MAGHREBIA</t>
  </si>
  <si>
    <t>L50125</t>
  </si>
  <si>
    <t>ECULINE</t>
  </si>
  <si>
    <t>L50167</t>
  </si>
  <si>
    <t>CETIME</t>
  </si>
  <si>
    <t>L50216</t>
  </si>
  <si>
    <t>STE HECHMI TRANSPORT</t>
  </si>
  <si>
    <t>L50280</t>
  </si>
  <si>
    <t>MSC</t>
  </si>
  <si>
    <t>L50291</t>
  </si>
  <si>
    <t>smti</t>
  </si>
  <si>
    <t>L50297</t>
  </si>
  <si>
    <t>CMA CGM Tunisie</t>
  </si>
  <si>
    <t>L50308</t>
  </si>
  <si>
    <t>GENMAR</t>
  </si>
  <si>
    <t>L50363</t>
  </si>
  <si>
    <t>CTN</t>
  </si>
  <si>
    <t>L50408</t>
  </si>
  <si>
    <t>Trans Glory Tunise</t>
  </si>
  <si>
    <t>L50460</t>
  </si>
  <si>
    <t>HTRI</t>
  </si>
  <si>
    <t>L50583</t>
  </si>
  <si>
    <t>M&amp;M(MILTZER &amp; MUNCH)</t>
  </si>
  <si>
    <t>L50600</t>
  </si>
  <si>
    <t>STUMAR</t>
  </si>
  <si>
    <t>L50601</t>
  </si>
  <si>
    <t>GMC</t>
  </si>
  <si>
    <t>L50621</t>
  </si>
  <si>
    <t>ATMC</t>
  </si>
  <si>
    <t>L50706</t>
  </si>
  <si>
    <t>EXPRESS TRANSIT</t>
  </si>
  <si>
    <t>L50737</t>
  </si>
  <si>
    <t>MAGHREB SOLUTIONS</t>
  </si>
  <si>
    <t>L50755</t>
  </si>
  <si>
    <t>TUNISHIP</t>
  </si>
  <si>
    <t>L50861</t>
  </si>
  <si>
    <t>SOTUMAR</t>
  </si>
  <si>
    <t>L50889</t>
  </si>
  <si>
    <t>AST (AVENIR SERVICE TRANSPOR</t>
  </si>
  <si>
    <t>L50903</t>
  </si>
  <si>
    <t>TNA</t>
  </si>
  <si>
    <t>L50973</t>
  </si>
  <si>
    <t>ESILAB</t>
  </si>
  <si>
    <t>L50984</t>
  </si>
  <si>
    <t>SEA LOG</t>
  </si>
  <si>
    <t>L50992</t>
  </si>
  <si>
    <t>SINDBAD TRANSWORLD SERVICES</t>
  </si>
  <si>
    <t>L50995</t>
  </si>
  <si>
    <t>MISTRAL SHIPPING</t>
  </si>
  <si>
    <t>L60136</t>
  </si>
  <si>
    <t>INTER METAL</t>
  </si>
  <si>
    <t>L60325</t>
  </si>
  <si>
    <t>LIN</t>
  </si>
  <si>
    <t>L10018</t>
  </si>
  <si>
    <t>SOCOTU</t>
  </si>
  <si>
    <t>L10163</t>
  </si>
  <si>
    <t>GENERALE CHIMIE</t>
  </si>
  <si>
    <t>L10187</t>
  </si>
  <si>
    <t>SNCR</t>
  </si>
  <si>
    <t>L10228</t>
  </si>
  <si>
    <t>GENPACK</t>
  </si>
  <si>
    <t>L10229</t>
  </si>
  <si>
    <t>STE LC METAL TRADING</t>
  </si>
  <si>
    <t>L20083</t>
  </si>
  <si>
    <t>STE EL KHADRA</t>
  </si>
  <si>
    <t>L30469</t>
  </si>
  <si>
    <t>MABRAY</t>
  </si>
  <si>
    <t>L30493</t>
  </si>
  <si>
    <t>GRENOBLE SERVICE</t>
  </si>
  <si>
    <t>L50140</t>
  </si>
  <si>
    <t>STTAT</t>
  </si>
  <si>
    <t>L50210</t>
  </si>
  <si>
    <t>STC</t>
  </si>
  <si>
    <t>L50697</t>
  </si>
  <si>
    <t>GERMANETTI</t>
  </si>
  <si>
    <t>L50702</t>
  </si>
  <si>
    <t>S-SELLINI TRANS</t>
  </si>
  <si>
    <t>L50707</t>
  </si>
  <si>
    <t>TUNIWORLD AIRSEA</t>
  </si>
  <si>
    <t>L50708</t>
  </si>
  <si>
    <t>AKKON TUNISIA SARL</t>
  </si>
  <si>
    <t>L50754</t>
  </si>
  <si>
    <t>IPSEN LOGISTICS</t>
  </si>
  <si>
    <t>L50876</t>
  </si>
  <si>
    <t>METIS</t>
  </si>
  <si>
    <t>L60562</t>
  </si>
  <si>
    <t>Sté HBH</t>
  </si>
  <si>
    <t>L60582</t>
  </si>
  <si>
    <t>COMPTOIR AGRICOLE INDUSTRIEL</t>
  </si>
  <si>
    <t>CD</t>
  </si>
  <si>
    <t>AV</t>
  </si>
  <si>
    <t xml:space="preserve">VR </t>
  </si>
  <si>
    <t>VR 30</t>
  </si>
  <si>
    <t>TAUX</t>
  </si>
  <si>
    <t>DELAI</t>
  </si>
  <si>
    <t>Somme de TAUX</t>
  </si>
  <si>
    <t>Étiquettes de lignes</t>
  </si>
  <si>
    <t>Total général</t>
  </si>
  <si>
    <t>Somme de MONTANT</t>
  </si>
  <si>
    <t>CH</t>
  </si>
  <si>
    <t>TR 120</t>
  </si>
  <si>
    <t>TR 60</t>
  </si>
  <si>
    <t>TR 30</t>
  </si>
  <si>
    <t>TR 90</t>
  </si>
  <si>
    <t>Debit</t>
  </si>
  <si>
    <t>E10042</t>
  </si>
  <si>
    <t>METALZAR</t>
  </si>
  <si>
    <t>E10044</t>
  </si>
  <si>
    <t>E10046</t>
  </si>
  <si>
    <t>E10047</t>
  </si>
  <si>
    <t>E10053</t>
  </si>
  <si>
    <t>SAMAUTO SpA</t>
  </si>
  <si>
    <t>E10057</t>
  </si>
  <si>
    <t>E10060</t>
  </si>
  <si>
    <t>STCM</t>
  </si>
  <si>
    <t>E10064</t>
  </si>
  <si>
    <t>E10065</t>
  </si>
  <si>
    <t>E10070</t>
  </si>
  <si>
    <t>APSM</t>
  </si>
  <si>
    <t>E10071</t>
  </si>
  <si>
    <t>E10072</t>
  </si>
  <si>
    <t>RASASS</t>
  </si>
  <si>
    <t>E10075</t>
  </si>
  <si>
    <t>E10077</t>
  </si>
  <si>
    <t>HEMPE</t>
  </si>
  <si>
    <t>E10085</t>
  </si>
  <si>
    <t>E20005</t>
  </si>
  <si>
    <t>PD-TECHNIK</t>
  </si>
  <si>
    <t>E20009</t>
  </si>
  <si>
    <t>POWERCONN SAS</t>
  </si>
  <si>
    <t>E20011</t>
  </si>
  <si>
    <t>E20012</t>
  </si>
  <si>
    <t>DEMETAL</t>
  </si>
  <si>
    <t>E20015</t>
  </si>
  <si>
    <t>PROMO SALON</t>
  </si>
  <si>
    <t>E30001</t>
  </si>
  <si>
    <t>KFM TRADING</t>
  </si>
  <si>
    <t>E30002</t>
  </si>
  <si>
    <t>E50001</t>
  </si>
  <si>
    <t>E60023</t>
  </si>
  <si>
    <t>EUROBELT</t>
  </si>
  <si>
    <t>E60026</t>
  </si>
  <si>
    <t>SERV</t>
  </si>
  <si>
    <t>E60027</t>
  </si>
  <si>
    <t>E60030</t>
  </si>
  <si>
    <t>E60031</t>
  </si>
  <si>
    <t>E80015</t>
  </si>
  <si>
    <t>E80022</t>
  </si>
  <si>
    <t>MAN SK</t>
  </si>
  <si>
    <t>E80024</t>
  </si>
  <si>
    <t>E80025</t>
  </si>
  <si>
    <t>E80035</t>
  </si>
  <si>
    <t>VIMEX SPRL</t>
  </si>
  <si>
    <t>E80041</t>
  </si>
  <si>
    <t>MANUTAN SA</t>
  </si>
  <si>
    <t>E80044</t>
  </si>
  <si>
    <t>E80045</t>
  </si>
  <si>
    <t>Massucco T.</t>
  </si>
  <si>
    <t>E80046</t>
  </si>
  <si>
    <t>P M C LTD</t>
  </si>
  <si>
    <t>F04375</t>
  </si>
  <si>
    <t>HF0000</t>
  </si>
  <si>
    <t>L00635</t>
  </si>
  <si>
    <t>L10011</t>
  </si>
  <si>
    <t>L10017</t>
  </si>
  <si>
    <t>L10022</t>
  </si>
  <si>
    <t>L10041</t>
  </si>
  <si>
    <t>L10044</t>
  </si>
  <si>
    <t>TPCE</t>
  </si>
  <si>
    <t>L10051</t>
  </si>
  <si>
    <t>CRISTAL</t>
  </si>
  <si>
    <t>L10053</t>
  </si>
  <si>
    <t>L10055</t>
  </si>
  <si>
    <t>L10074</t>
  </si>
  <si>
    <t>L10083</t>
  </si>
  <si>
    <t>L10091</t>
  </si>
  <si>
    <t>ATLAS peinture</t>
  </si>
  <si>
    <t>L10093</t>
  </si>
  <si>
    <t>L10106</t>
  </si>
  <si>
    <t>IMPRONTA</t>
  </si>
  <si>
    <t>L10125</t>
  </si>
  <si>
    <t>FLASH DESIGN</t>
  </si>
  <si>
    <t>L10126</t>
  </si>
  <si>
    <t>S.T.D.P.P</t>
  </si>
  <si>
    <t>L10129</t>
  </si>
  <si>
    <t>PROINJECT</t>
  </si>
  <si>
    <t>JMAL PLAST</t>
  </si>
  <si>
    <t>L10143</t>
  </si>
  <si>
    <t>MY CAR</t>
  </si>
  <si>
    <t>L10147</t>
  </si>
  <si>
    <t>STARPACK</t>
  </si>
  <si>
    <t>L10149</t>
  </si>
  <si>
    <t>FEDDAOUI AHMED</t>
  </si>
  <si>
    <t>L10157</t>
  </si>
  <si>
    <t>REPRISE</t>
  </si>
  <si>
    <t>L10159</t>
  </si>
  <si>
    <t>L10161</t>
  </si>
  <si>
    <t>KACEM FAYCEL</t>
  </si>
  <si>
    <t>L10162</t>
  </si>
  <si>
    <t>SOTRAM</t>
  </si>
  <si>
    <t>L10169</t>
  </si>
  <si>
    <t>POLYMED</t>
  </si>
  <si>
    <t>ok polystyrène</t>
  </si>
  <si>
    <t>L10174</t>
  </si>
  <si>
    <t>L10176</t>
  </si>
  <si>
    <t>INOV   PSE</t>
  </si>
  <si>
    <t>L10179</t>
  </si>
  <si>
    <t>STE ADAM BOIS</t>
  </si>
  <si>
    <t>L10180</t>
  </si>
  <si>
    <t>EXCEL PLAST</t>
  </si>
  <si>
    <t>L10183</t>
  </si>
  <si>
    <t>SNCPA</t>
  </si>
  <si>
    <t>L10188</t>
  </si>
  <si>
    <t>L10189</t>
  </si>
  <si>
    <t>L10190</t>
  </si>
  <si>
    <t>L10191</t>
  </si>
  <si>
    <t>L10193</t>
  </si>
  <si>
    <t>L10196</t>
  </si>
  <si>
    <t>L10197</t>
  </si>
  <si>
    <t>L10198</t>
  </si>
  <si>
    <t>NBI</t>
  </si>
  <si>
    <t>L10200</t>
  </si>
  <si>
    <t>ATIK MOHAMED</t>
  </si>
  <si>
    <t>L10202</t>
  </si>
  <si>
    <t>L10205</t>
  </si>
  <si>
    <t>RAJHI ASSAD</t>
  </si>
  <si>
    <t>L10206</t>
  </si>
  <si>
    <t>L10207</t>
  </si>
  <si>
    <t>STE CRISTAL</t>
  </si>
  <si>
    <t>L10212</t>
  </si>
  <si>
    <t>FATHI TRABELSI</t>
  </si>
  <si>
    <t>L10214</t>
  </si>
  <si>
    <t>STE OMEGACHEM</t>
  </si>
  <si>
    <t>L20004</t>
  </si>
  <si>
    <t>LA CERAMIQUE</t>
  </si>
  <si>
    <t>L20005</t>
  </si>
  <si>
    <t>NADEC</t>
  </si>
  <si>
    <t>L20006</t>
  </si>
  <si>
    <t>L20010</t>
  </si>
  <si>
    <t>SHELL</t>
  </si>
  <si>
    <t>L20011</t>
  </si>
  <si>
    <t>ASTRAL</t>
  </si>
  <si>
    <t>L20014</t>
  </si>
  <si>
    <t>VALENTINE</t>
  </si>
  <si>
    <t>L20043</t>
  </si>
  <si>
    <t>L20044</t>
  </si>
  <si>
    <t>L20059</t>
  </si>
  <si>
    <t>NAKI</t>
  </si>
  <si>
    <t>L20063</t>
  </si>
  <si>
    <t>OCM</t>
  </si>
  <si>
    <t>L20071</t>
  </si>
  <si>
    <t>T.I.P</t>
  </si>
  <si>
    <t>L20075</t>
  </si>
  <si>
    <t>L20078</t>
  </si>
  <si>
    <t>L20082</t>
  </si>
  <si>
    <t>L20084</t>
  </si>
  <si>
    <t>L30010</t>
  </si>
  <si>
    <t>L30023</t>
  </si>
  <si>
    <t>TUDOR TUNISIE</t>
  </si>
  <si>
    <t>L30026</t>
  </si>
  <si>
    <t>TECHNOLAB</t>
  </si>
  <si>
    <t>SOTUCOUPE</t>
  </si>
  <si>
    <t>L30042</t>
  </si>
  <si>
    <t>L30045</t>
  </si>
  <si>
    <t>L30051</t>
  </si>
  <si>
    <t>SO.MA.C</t>
  </si>
  <si>
    <t>ECOPRINT</t>
  </si>
  <si>
    <t>TOTAL TUNISIE</t>
  </si>
  <si>
    <t>L30061</t>
  </si>
  <si>
    <t>T I M</t>
  </si>
  <si>
    <t>L30073</t>
  </si>
  <si>
    <t>G.C.M.P.</t>
  </si>
  <si>
    <t>L30074</t>
  </si>
  <si>
    <t>HPS</t>
  </si>
  <si>
    <t>L30076</t>
  </si>
  <si>
    <t>IDEAL DECOR</t>
  </si>
  <si>
    <t>L30089</t>
  </si>
  <si>
    <t>S.B.S</t>
  </si>
  <si>
    <t>CITERNES PLAST</t>
  </si>
  <si>
    <t>L30098</t>
  </si>
  <si>
    <t>LCAE</t>
  </si>
  <si>
    <t>L30107</t>
  </si>
  <si>
    <t>L30112</t>
  </si>
  <si>
    <t>SIB Kchaou</t>
  </si>
  <si>
    <t>L30116</t>
  </si>
  <si>
    <t>TUNLAB</t>
  </si>
  <si>
    <t>L30117</t>
  </si>
  <si>
    <t>METROCAL</t>
  </si>
  <si>
    <t>L30118</t>
  </si>
  <si>
    <t>LABOMED</t>
  </si>
  <si>
    <t>L30121</t>
  </si>
  <si>
    <t>L30125</t>
  </si>
  <si>
    <t>MULTIPACK</t>
  </si>
  <si>
    <t>L30129</t>
  </si>
  <si>
    <t>L30130</t>
  </si>
  <si>
    <t>L30148</t>
  </si>
  <si>
    <t>ENERCOM</t>
  </si>
  <si>
    <t>L30149</t>
  </si>
  <si>
    <t>L30153</t>
  </si>
  <si>
    <t>SOROUBAT</t>
  </si>
  <si>
    <t>L30162</t>
  </si>
  <si>
    <t>L30165</t>
  </si>
  <si>
    <t>HIGH DESIGN</t>
  </si>
  <si>
    <t>L30171</t>
  </si>
  <si>
    <t>L30172</t>
  </si>
  <si>
    <t>L30174</t>
  </si>
  <si>
    <t>L30176</t>
  </si>
  <si>
    <t>G.A.N</t>
  </si>
  <si>
    <t>L30179</t>
  </si>
  <si>
    <t>L30181</t>
  </si>
  <si>
    <t>L30183</t>
  </si>
  <si>
    <t>L30188</t>
  </si>
  <si>
    <t>SNTO</t>
  </si>
  <si>
    <t>L30189</t>
  </si>
  <si>
    <t>SOTRAP</t>
  </si>
  <si>
    <t>L30192</t>
  </si>
  <si>
    <t>SOGEDAL</t>
  </si>
  <si>
    <t>L30195</t>
  </si>
  <si>
    <t>L30199</t>
  </si>
  <si>
    <t>EXCEL BUREAU</t>
  </si>
  <si>
    <t>L30202</t>
  </si>
  <si>
    <t>L30203</t>
  </si>
  <si>
    <t>UTIS</t>
  </si>
  <si>
    <t>L30204</t>
  </si>
  <si>
    <t>TAHER HAMMAMI</t>
  </si>
  <si>
    <t>L30211</t>
  </si>
  <si>
    <t>L30212</t>
  </si>
  <si>
    <t>L30213</t>
  </si>
  <si>
    <t>TECHNOLABO</t>
  </si>
  <si>
    <t>L30215</t>
  </si>
  <si>
    <t>MANAR COUPE</t>
  </si>
  <si>
    <t>L30218</t>
  </si>
  <si>
    <t>RIDHA ALI</t>
  </si>
  <si>
    <t>L30220</t>
  </si>
  <si>
    <t>NORMECA</t>
  </si>
  <si>
    <t>L30221</t>
  </si>
  <si>
    <t>BIO HORIZON</t>
  </si>
  <si>
    <t>CREAPACK</t>
  </si>
  <si>
    <t>L30232</t>
  </si>
  <si>
    <t>L30233</t>
  </si>
  <si>
    <t>L30236</t>
  </si>
  <si>
    <t>L30237</t>
  </si>
  <si>
    <t>L30239</t>
  </si>
  <si>
    <t>ISS</t>
  </si>
  <si>
    <t>L30240</t>
  </si>
  <si>
    <t>L30241</t>
  </si>
  <si>
    <t>SACAP</t>
  </si>
  <si>
    <t>L30242</t>
  </si>
  <si>
    <t>L30243</t>
  </si>
  <si>
    <t>L30247</t>
  </si>
  <si>
    <t>L30249</t>
  </si>
  <si>
    <t>SIMER</t>
  </si>
  <si>
    <t>L30251</t>
  </si>
  <si>
    <t>L30253</t>
  </si>
  <si>
    <t>L30256</t>
  </si>
  <si>
    <t>STPA</t>
  </si>
  <si>
    <t>L30257</t>
  </si>
  <si>
    <t>GreenLab</t>
  </si>
  <si>
    <t>L30259</t>
  </si>
  <si>
    <t>l30262</t>
  </si>
  <si>
    <t>COMPTO</t>
  </si>
  <si>
    <t>L30264</t>
  </si>
  <si>
    <t>SOCODIS</t>
  </si>
  <si>
    <t>L30265</t>
  </si>
  <si>
    <t>L30267</t>
  </si>
  <si>
    <t>MEUBLENTUB</t>
  </si>
  <si>
    <t>L30271</t>
  </si>
  <si>
    <t>MDC</t>
  </si>
  <si>
    <t>L30272</t>
  </si>
  <si>
    <t>FBI</t>
  </si>
  <si>
    <t>AFROCHIM SARL</t>
  </si>
  <si>
    <t>L30278</t>
  </si>
  <si>
    <t>HYDROLAB</t>
  </si>
  <si>
    <t>L30283</t>
  </si>
  <si>
    <t>TAMED</t>
  </si>
  <si>
    <t>L30285</t>
  </si>
  <si>
    <t>L30290</t>
  </si>
  <si>
    <t>LASERLAND</t>
  </si>
  <si>
    <t>L30292</t>
  </si>
  <si>
    <t>L30293</t>
  </si>
  <si>
    <t>AQUA PUR</t>
  </si>
  <si>
    <t>L30294</t>
  </si>
  <si>
    <t>L30295</t>
  </si>
  <si>
    <t>SMC</t>
  </si>
  <si>
    <t>L30297</t>
  </si>
  <si>
    <t>GRAPHIS PACK</t>
  </si>
  <si>
    <t>L30300</t>
  </si>
  <si>
    <t>RS CONSEIL</t>
  </si>
  <si>
    <t>L30307</t>
  </si>
  <si>
    <t>L30309</t>
  </si>
  <si>
    <t>L2A</t>
  </si>
  <si>
    <t>L30311</t>
  </si>
  <si>
    <t>L30313</t>
  </si>
  <si>
    <t>AZIZI ABDALLAH</t>
  </si>
  <si>
    <t>L30314</t>
  </si>
  <si>
    <t>LT2E</t>
  </si>
  <si>
    <t>L30316</t>
  </si>
  <si>
    <t>RTR</t>
  </si>
  <si>
    <t>L30317</t>
  </si>
  <si>
    <t>DALILA HDHILI</t>
  </si>
  <si>
    <t>L30318</t>
  </si>
  <si>
    <t>WATER TECH</t>
  </si>
  <si>
    <t>L30322</t>
  </si>
  <si>
    <t>L30323</t>
  </si>
  <si>
    <t>proxi</t>
  </si>
  <si>
    <t>ADI</t>
  </si>
  <si>
    <t>L30329</t>
  </si>
  <si>
    <t>L30332</t>
  </si>
  <si>
    <t>BIO SOURCE</t>
  </si>
  <si>
    <t>L30333</t>
  </si>
  <si>
    <t>SOTUPLEX</t>
  </si>
  <si>
    <t>L30334</t>
  </si>
  <si>
    <t>L30336</t>
  </si>
  <si>
    <t>L30337</t>
  </si>
  <si>
    <t>N.S.G.I</t>
  </si>
  <si>
    <t>L30338</t>
  </si>
  <si>
    <t>LABOMES</t>
  </si>
  <si>
    <t>REIMEX</t>
  </si>
  <si>
    <t>L30345</t>
  </si>
  <si>
    <t>L30346</t>
  </si>
  <si>
    <t>COGEMHY</t>
  </si>
  <si>
    <t>L30354</t>
  </si>
  <si>
    <t>NIZAR MAAOUIA</t>
  </si>
  <si>
    <t>L30356</t>
  </si>
  <si>
    <t>CSVM</t>
  </si>
  <si>
    <t>BIODET</t>
  </si>
  <si>
    <t>L30359</t>
  </si>
  <si>
    <t>HYDRO WATER</t>
  </si>
  <si>
    <t>L30365</t>
  </si>
  <si>
    <t>L30367</t>
  </si>
  <si>
    <t>LAB EQUIPEMENT</t>
  </si>
  <si>
    <t>L30368</t>
  </si>
  <si>
    <t>GAZ TUNISIE</t>
  </si>
  <si>
    <t>SMS BIO</t>
  </si>
  <si>
    <t>L30370</t>
  </si>
  <si>
    <t>L30372</t>
  </si>
  <si>
    <t>AMT</t>
  </si>
  <si>
    <t>L30379</t>
  </si>
  <si>
    <t>ABC</t>
  </si>
  <si>
    <t>L30382</t>
  </si>
  <si>
    <t>ESPACE CADEAUX</t>
  </si>
  <si>
    <t>L30383</t>
  </si>
  <si>
    <t>L30384</t>
  </si>
  <si>
    <t>SOTUFAB PLAST</t>
  </si>
  <si>
    <t>LYS BURO</t>
  </si>
  <si>
    <t>L30387</t>
  </si>
  <si>
    <t>PROMOLAB</t>
  </si>
  <si>
    <t>L30395</t>
  </si>
  <si>
    <t>L30396</t>
  </si>
  <si>
    <t>ALPHA TRADING</t>
  </si>
  <si>
    <t>L30401</t>
  </si>
  <si>
    <t>STE BRANDA</t>
  </si>
  <si>
    <t>L30403</t>
  </si>
  <si>
    <t>STE PROBAT</t>
  </si>
  <si>
    <t>L30405</t>
  </si>
  <si>
    <t>ANALYSIS</t>
  </si>
  <si>
    <t>L30409</t>
  </si>
  <si>
    <t>L30410</t>
  </si>
  <si>
    <t>L30415</t>
  </si>
  <si>
    <t>SODISERV</t>
  </si>
  <si>
    <t>L30417</t>
  </si>
  <si>
    <t>S.T.M.A.I.</t>
  </si>
  <si>
    <t>L30421</t>
  </si>
  <si>
    <t>L30425</t>
  </si>
  <si>
    <t>SOREPCO</t>
  </si>
  <si>
    <t>L30428</t>
  </si>
  <si>
    <t>STE AGRIPLUS</t>
  </si>
  <si>
    <t>L30429</t>
  </si>
  <si>
    <t>SBAM</t>
  </si>
  <si>
    <t>L30430</t>
  </si>
  <si>
    <t>TUNISIA NET</t>
  </si>
  <si>
    <t>L30433</t>
  </si>
  <si>
    <t>EXTINCTEUR</t>
  </si>
  <si>
    <t>L30434</t>
  </si>
  <si>
    <t>SONAF ALU</t>
  </si>
  <si>
    <t>L30435</t>
  </si>
  <si>
    <t>L30438</t>
  </si>
  <si>
    <t>JMC</t>
  </si>
  <si>
    <t>L30439</t>
  </si>
  <si>
    <t>L30440</t>
  </si>
  <si>
    <t>BEJAOUI METAL</t>
  </si>
  <si>
    <t>L30441</t>
  </si>
  <si>
    <t>ETS BEN MAIZ</t>
  </si>
  <si>
    <t>L30442</t>
  </si>
  <si>
    <t>SMBN</t>
  </si>
  <si>
    <t>L30446</t>
  </si>
  <si>
    <t>L30447</t>
  </si>
  <si>
    <t>L30448</t>
  </si>
  <si>
    <t>ADEL EL SIFI</t>
  </si>
  <si>
    <t>L30449</t>
  </si>
  <si>
    <t>L30450</t>
  </si>
  <si>
    <t>L30451</t>
  </si>
  <si>
    <t>L30453</t>
  </si>
  <si>
    <t>MPE INDUSTRIAL</t>
  </si>
  <si>
    <t>L30454</t>
  </si>
  <si>
    <t>ATUPAL</t>
  </si>
  <si>
    <t>SCTE</t>
  </si>
  <si>
    <t>L30459</t>
  </si>
  <si>
    <t>L30466</t>
  </si>
  <si>
    <t>L30468</t>
  </si>
  <si>
    <t>L30470</t>
  </si>
  <si>
    <t>H-TECH</t>
  </si>
  <si>
    <t>L30472</t>
  </si>
  <si>
    <t>KLARRION</t>
  </si>
  <si>
    <t>L30473</t>
  </si>
  <si>
    <t>S E B A C</t>
  </si>
  <si>
    <t>L30474</t>
  </si>
  <si>
    <t>L30478</t>
  </si>
  <si>
    <t>L30480</t>
  </si>
  <si>
    <t>MAPUB</t>
  </si>
  <si>
    <t>L30484</t>
  </si>
  <si>
    <t>C.E.B</t>
  </si>
  <si>
    <t>L30485</t>
  </si>
  <si>
    <t>A3C</t>
  </si>
  <si>
    <t>L30488</t>
  </si>
  <si>
    <t>L30489</t>
  </si>
  <si>
    <t>L50008</t>
  </si>
  <si>
    <t>L50013</t>
  </si>
  <si>
    <t>L50014</t>
  </si>
  <si>
    <t>L50017</t>
  </si>
  <si>
    <t>COTUNACE</t>
  </si>
  <si>
    <t>L50018</t>
  </si>
  <si>
    <t>C I L</t>
  </si>
  <si>
    <t>L50031</t>
  </si>
  <si>
    <t>INNORPI</t>
  </si>
  <si>
    <t>L50044</t>
  </si>
  <si>
    <t>ROMULUS VOYAGE</t>
  </si>
  <si>
    <t>L50053</t>
  </si>
  <si>
    <t>SOMITEL</t>
  </si>
  <si>
    <t>L50059</t>
  </si>
  <si>
    <t>T U V</t>
  </si>
  <si>
    <t>L50066</t>
  </si>
  <si>
    <t>A.PAVE</t>
  </si>
  <si>
    <t>L50070</t>
  </si>
  <si>
    <t>L50094</t>
  </si>
  <si>
    <t>L50095</t>
  </si>
  <si>
    <t>L50097</t>
  </si>
  <si>
    <t>AMATRANS</t>
  </si>
  <si>
    <t>L50098</t>
  </si>
  <si>
    <t>L50099</t>
  </si>
  <si>
    <t>AACC</t>
  </si>
  <si>
    <t>L50101</t>
  </si>
  <si>
    <t>CARMAS</t>
  </si>
  <si>
    <t>L50106</t>
  </si>
  <si>
    <t>HOTEL EZZAHRA</t>
  </si>
  <si>
    <t>L50109</t>
  </si>
  <si>
    <t>TUNIS AIR</t>
  </si>
  <si>
    <t>L50110</t>
  </si>
  <si>
    <t>OACA</t>
  </si>
  <si>
    <t>L50114</t>
  </si>
  <si>
    <t>API</t>
  </si>
  <si>
    <t>L50118</t>
  </si>
  <si>
    <t>L50120</t>
  </si>
  <si>
    <t>CYBERSTONE</t>
  </si>
  <si>
    <t>L50128</t>
  </si>
  <si>
    <t>GS1 TUNISIA</t>
  </si>
  <si>
    <t>L50132</t>
  </si>
  <si>
    <t>L50134</t>
  </si>
  <si>
    <t>MAS</t>
  </si>
  <si>
    <t>L50136</t>
  </si>
  <si>
    <t>NORD INDUSTRIE</t>
  </si>
  <si>
    <t>L50142</t>
  </si>
  <si>
    <t>SAFIR</t>
  </si>
  <si>
    <t>L50149</t>
  </si>
  <si>
    <t>L50152</t>
  </si>
  <si>
    <t>L50173</t>
  </si>
  <si>
    <t>L50174</t>
  </si>
  <si>
    <t>AFRIQUE ETUDE</t>
  </si>
  <si>
    <t>L50178</t>
  </si>
  <si>
    <t>L50182</t>
  </si>
  <si>
    <t>L50183</t>
  </si>
  <si>
    <t>L50191</t>
  </si>
  <si>
    <t>SOTUVENT</t>
  </si>
  <si>
    <t>L50195</t>
  </si>
  <si>
    <t>C E P E X</t>
  </si>
  <si>
    <t>L50199</t>
  </si>
  <si>
    <t>L50201</t>
  </si>
  <si>
    <t>Le Radiateur</t>
  </si>
  <si>
    <t>L50211</t>
  </si>
  <si>
    <t>El-Amir</t>
  </si>
  <si>
    <t>PLANET</t>
  </si>
  <si>
    <t>L50238</t>
  </si>
  <si>
    <t>Presses médias</t>
  </si>
  <si>
    <t>L50240</t>
  </si>
  <si>
    <t>ooredoo</t>
  </si>
  <si>
    <t>L50241</t>
  </si>
  <si>
    <t>I.T.Tunisie</t>
  </si>
  <si>
    <t>L50254</t>
  </si>
  <si>
    <t>PMGI</t>
  </si>
  <si>
    <t>L50255</t>
  </si>
  <si>
    <t>SITEM</t>
  </si>
  <si>
    <t>L50256</t>
  </si>
  <si>
    <t>L50258</t>
  </si>
  <si>
    <t>E.C.E</t>
  </si>
  <si>
    <t>L50260</t>
  </si>
  <si>
    <t>L50269</t>
  </si>
  <si>
    <t>L50281</t>
  </si>
  <si>
    <t>COTECH</t>
  </si>
  <si>
    <t>L50286</t>
  </si>
  <si>
    <t>GREEN TUNISIE</t>
  </si>
  <si>
    <t>L50292</t>
  </si>
  <si>
    <t>L50310</t>
  </si>
  <si>
    <t>INTER MAR</t>
  </si>
  <si>
    <t>CONSEIL PLUS</t>
  </si>
  <si>
    <t>L50323</t>
  </si>
  <si>
    <t>A.S.T.C</t>
  </si>
  <si>
    <t>L50334</t>
  </si>
  <si>
    <t>INRAP</t>
  </si>
  <si>
    <t>L50338</t>
  </si>
  <si>
    <t>L50341</t>
  </si>
  <si>
    <t>L50355</t>
  </si>
  <si>
    <t>L50359</t>
  </si>
  <si>
    <t>CTFCI</t>
  </si>
  <si>
    <t>L50364</t>
  </si>
  <si>
    <t>T.T.N</t>
  </si>
  <si>
    <t>L50366</t>
  </si>
  <si>
    <t>RFT</t>
  </si>
  <si>
    <t>L50368</t>
  </si>
  <si>
    <t>SINDBAD GROUP</t>
  </si>
  <si>
    <t>L50373</t>
  </si>
  <si>
    <t>L50379</t>
  </si>
  <si>
    <t>L50383</t>
  </si>
  <si>
    <t>L50385</t>
  </si>
  <si>
    <t>Dkhil Wacef</t>
  </si>
  <si>
    <t>L50387</t>
  </si>
  <si>
    <t>KAMEL HADHLI</t>
  </si>
  <si>
    <t>L50388</t>
  </si>
  <si>
    <t>Romulus Voyage</t>
  </si>
  <si>
    <t>L50392</t>
  </si>
  <si>
    <t>L50393</t>
  </si>
  <si>
    <t>TRANSIDER</t>
  </si>
  <si>
    <t>L50401</t>
  </si>
  <si>
    <t>L50402</t>
  </si>
  <si>
    <t>TARROS TUNISIE</t>
  </si>
  <si>
    <t>L50409</t>
  </si>
  <si>
    <t>NOUR BOUYEDDA</t>
  </si>
  <si>
    <t>L50415</t>
  </si>
  <si>
    <t>LA POSTE</t>
  </si>
  <si>
    <t>L50418</t>
  </si>
  <si>
    <t>OCEAN SHIPPING</t>
  </si>
  <si>
    <t>L50421</t>
  </si>
  <si>
    <t>S.E.M.S</t>
  </si>
  <si>
    <t>L50423</t>
  </si>
  <si>
    <t>L50425</t>
  </si>
  <si>
    <t>Driss Zormati</t>
  </si>
  <si>
    <t>L50428</t>
  </si>
  <si>
    <t>FLUIDES CONCET</t>
  </si>
  <si>
    <t>L50429</t>
  </si>
  <si>
    <t>L50431</t>
  </si>
  <si>
    <t>L50432</t>
  </si>
  <si>
    <t>NAWFIL HAMZI</t>
  </si>
  <si>
    <t>L50438</t>
  </si>
  <si>
    <t>ENK</t>
  </si>
  <si>
    <t>L50444</t>
  </si>
  <si>
    <t>G.E.S.M</t>
  </si>
  <si>
    <t>L50446</t>
  </si>
  <si>
    <t>OMAR TAKROUNI</t>
  </si>
  <si>
    <t>L50447</t>
  </si>
  <si>
    <t>TGE</t>
  </si>
  <si>
    <t>L50449</t>
  </si>
  <si>
    <t>L50456</t>
  </si>
  <si>
    <t>E.R.K.</t>
  </si>
  <si>
    <t>L50457</t>
  </si>
  <si>
    <t>L50459</t>
  </si>
  <si>
    <t>L50465</t>
  </si>
  <si>
    <t>L50468</t>
  </si>
  <si>
    <t>L50470</t>
  </si>
  <si>
    <t>L50473</t>
  </si>
  <si>
    <t>L50485</t>
  </si>
  <si>
    <t>L50487</t>
  </si>
  <si>
    <t>L50489</t>
  </si>
  <si>
    <t>L50490</t>
  </si>
  <si>
    <t>AQUATUN</t>
  </si>
  <si>
    <t>L50493</t>
  </si>
  <si>
    <t>DAR ZAGHOUAN</t>
  </si>
  <si>
    <t>L50497</t>
  </si>
  <si>
    <t>L50498</t>
  </si>
  <si>
    <t>L50499</t>
  </si>
  <si>
    <t>SGS</t>
  </si>
  <si>
    <t>L50502</t>
  </si>
  <si>
    <t>VEGA</t>
  </si>
  <si>
    <t>L50504</t>
  </si>
  <si>
    <t>GMG</t>
  </si>
  <si>
    <t>L50511</t>
  </si>
  <si>
    <t>SC SUPERVISE</t>
  </si>
  <si>
    <t>L50512</t>
  </si>
  <si>
    <t>L50518</t>
  </si>
  <si>
    <t>26/26</t>
  </si>
  <si>
    <t>L50520</t>
  </si>
  <si>
    <t>CSA</t>
  </si>
  <si>
    <t>L50522</t>
  </si>
  <si>
    <t>L50524</t>
  </si>
  <si>
    <t>L50527</t>
  </si>
  <si>
    <t>L50537</t>
  </si>
  <si>
    <t>BRAHIM ABACHA</t>
  </si>
  <si>
    <t>L50539</t>
  </si>
  <si>
    <t>L50541</t>
  </si>
  <si>
    <t>L50545</t>
  </si>
  <si>
    <t>l50550</t>
  </si>
  <si>
    <t>L50551</t>
  </si>
  <si>
    <t>GHANMI LOTFI</t>
  </si>
  <si>
    <t>L50552</t>
  </si>
  <si>
    <t>STEMI</t>
  </si>
  <si>
    <t>L50554</t>
  </si>
  <si>
    <t>S.E.M.R</t>
  </si>
  <si>
    <t>ART COOL</t>
  </si>
  <si>
    <t>L50568</t>
  </si>
  <si>
    <t>MED-INTERIM</t>
  </si>
  <si>
    <t>L50570</t>
  </si>
  <si>
    <t>L50572</t>
  </si>
  <si>
    <t>SEATRANS</t>
  </si>
  <si>
    <t>L50573</t>
  </si>
  <si>
    <t>L50574</t>
  </si>
  <si>
    <t>L50578</t>
  </si>
  <si>
    <t>L50579</t>
  </si>
  <si>
    <t>L50584</t>
  </si>
  <si>
    <t>TRANZTHEM</t>
  </si>
  <si>
    <t>L50585</t>
  </si>
  <si>
    <t>U T S</t>
  </si>
  <si>
    <t>L50586</t>
  </si>
  <si>
    <t>HAPPY RENT</t>
  </si>
  <si>
    <t>L50587</t>
  </si>
  <si>
    <t>MIME</t>
  </si>
  <si>
    <t>L50588</t>
  </si>
  <si>
    <t>L50589</t>
  </si>
  <si>
    <t>ORANGE</t>
  </si>
  <si>
    <t>L50590</t>
  </si>
  <si>
    <t>CITY CARS</t>
  </si>
  <si>
    <t>L50594</t>
  </si>
  <si>
    <t>TCA</t>
  </si>
  <si>
    <t>L50602</t>
  </si>
  <si>
    <t>MTL</t>
  </si>
  <si>
    <t>L50603</t>
  </si>
  <si>
    <t>FRIGOCLIMAT</t>
  </si>
  <si>
    <t>TOP CLIMAT</t>
  </si>
  <si>
    <t>L50607</t>
  </si>
  <si>
    <t>L50608</t>
  </si>
  <si>
    <t>L50609</t>
  </si>
  <si>
    <t>L50612</t>
  </si>
  <si>
    <t>L50618</t>
  </si>
  <si>
    <t>L50620</t>
  </si>
  <si>
    <t>NEDRA SERVICES</t>
  </si>
  <si>
    <t>L50622</t>
  </si>
  <si>
    <t>SEZART</t>
  </si>
  <si>
    <t>L50627</t>
  </si>
  <si>
    <t>STMG</t>
  </si>
  <si>
    <t>L50630</t>
  </si>
  <si>
    <t>L50631</t>
  </si>
  <si>
    <t>SAIS</t>
  </si>
  <si>
    <t>L50633</t>
  </si>
  <si>
    <t>NEJIB BECHIKH</t>
  </si>
  <si>
    <t>L50635</t>
  </si>
  <si>
    <t>L50636</t>
  </si>
  <si>
    <t>SEALINES</t>
  </si>
  <si>
    <t>L50638</t>
  </si>
  <si>
    <t>SOCIETE MAKOS</t>
  </si>
  <si>
    <t>L50643</t>
  </si>
  <si>
    <t>L50647</t>
  </si>
  <si>
    <t>L50652</t>
  </si>
  <si>
    <t>GEO CONSEIL</t>
  </si>
  <si>
    <t>logxpress</t>
  </si>
  <si>
    <t>L50655</t>
  </si>
  <si>
    <t>TLIBA RACHED</t>
  </si>
  <si>
    <t>L50656</t>
  </si>
  <si>
    <t>SIEM INTER</t>
  </si>
  <si>
    <t>L50660</t>
  </si>
  <si>
    <t>EXCEL CONTROLE</t>
  </si>
  <si>
    <t>L50664</t>
  </si>
  <si>
    <t>L50670</t>
  </si>
  <si>
    <t>L50672</t>
  </si>
  <si>
    <t>INTER CONTROL</t>
  </si>
  <si>
    <t>ITS</t>
  </si>
  <si>
    <t>web 2 com</t>
  </si>
  <si>
    <t>L50676</t>
  </si>
  <si>
    <t>JEBALI HAMED</t>
  </si>
  <si>
    <t>L50679</t>
  </si>
  <si>
    <t>L50681</t>
  </si>
  <si>
    <t>SOCIETE RIME</t>
  </si>
  <si>
    <t>L50684</t>
  </si>
  <si>
    <t>Lotfi MRAIHI</t>
  </si>
  <si>
    <t>L50686</t>
  </si>
  <si>
    <t>MOHAMED CHEDLY</t>
  </si>
  <si>
    <t>L50687</t>
  </si>
  <si>
    <t>dridi maher</t>
  </si>
  <si>
    <t>L50690</t>
  </si>
  <si>
    <t>CT METROLOGIE</t>
  </si>
  <si>
    <t>L50691</t>
  </si>
  <si>
    <t>L50694</t>
  </si>
  <si>
    <t>L50695</t>
  </si>
  <si>
    <t>SOTULAME Plus</t>
  </si>
  <si>
    <t>L50696</t>
  </si>
  <si>
    <t>L50701</t>
  </si>
  <si>
    <t>ARAMEX</t>
  </si>
  <si>
    <t>L50703</t>
  </si>
  <si>
    <t>SPLENDID TOUR</t>
  </si>
  <si>
    <t>L50705</t>
  </si>
  <si>
    <t>KHEMAIS JMILA</t>
  </si>
  <si>
    <t>L50717</t>
  </si>
  <si>
    <t>ONPC</t>
  </si>
  <si>
    <t>L50721</t>
  </si>
  <si>
    <t>L50722</t>
  </si>
  <si>
    <t>L50724</t>
  </si>
  <si>
    <t>SPA</t>
  </si>
  <si>
    <t>L50725</t>
  </si>
  <si>
    <t>GSA</t>
  </si>
  <si>
    <t>HOUSSINE GAMRA</t>
  </si>
  <si>
    <t>L50734</t>
  </si>
  <si>
    <t>L50735</t>
  </si>
  <si>
    <t>L50738</t>
  </si>
  <si>
    <t>EGS</t>
  </si>
  <si>
    <t>L50742</t>
  </si>
  <si>
    <t>L50745</t>
  </si>
  <si>
    <t>L50747</t>
  </si>
  <si>
    <t>L50748</t>
  </si>
  <si>
    <t>L50749</t>
  </si>
  <si>
    <t>L50751</t>
  </si>
  <si>
    <t>SSP</t>
  </si>
  <si>
    <t>L50756</t>
  </si>
  <si>
    <t>L50759</t>
  </si>
  <si>
    <t>TIMAR TUNISIE</t>
  </si>
  <si>
    <t>L50761</t>
  </si>
  <si>
    <t>CHADLI FARID</t>
  </si>
  <si>
    <t>L50763</t>
  </si>
  <si>
    <t>L50766</t>
  </si>
  <si>
    <t>VECTORYS</t>
  </si>
  <si>
    <t>AL WASSILA PUB</t>
  </si>
  <si>
    <t>L50770</t>
  </si>
  <si>
    <t>COMCA</t>
  </si>
  <si>
    <t>L50772</t>
  </si>
  <si>
    <t>L50773</t>
  </si>
  <si>
    <t>EBR BALANCE</t>
  </si>
  <si>
    <t>L50775</t>
  </si>
  <si>
    <t>RGUEZ Mondher</t>
  </si>
  <si>
    <t>EMPS</t>
  </si>
  <si>
    <t>L50781</t>
  </si>
  <si>
    <t>SOCIETE LST</t>
  </si>
  <si>
    <t>L50782</t>
  </si>
  <si>
    <t>STE EXTRA TECH</t>
  </si>
  <si>
    <t>L50788</t>
  </si>
  <si>
    <t>GEODIS</t>
  </si>
  <si>
    <t>L50790</t>
  </si>
  <si>
    <t>L50792</t>
  </si>
  <si>
    <t>L50793</t>
  </si>
  <si>
    <t>SGTM</t>
  </si>
  <si>
    <t>L50795</t>
  </si>
  <si>
    <t>L50797</t>
  </si>
  <si>
    <t>L50798</t>
  </si>
  <si>
    <t>L50799</t>
  </si>
  <si>
    <t>ALMAS</t>
  </si>
  <si>
    <t>L50803</t>
  </si>
  <si>
    <t>JMILA KHMAIS</t>
  </si>
  <si>
    <t>L50804</t>
  </si>
  <si>
    <t>L50805</t>
  </si>
  <si>
    <t>L50806</t>
  </si>
  <si>
    <t>L50808</t>
  </si>
  <si>
    <t>L50809</t>
  </si>
  <si>
    <t>L50812</t>
  </si>
  <si>
    <t>AIRTECH</t>
  </si>
  <si>
    <t>L50813</t>
  </si>
  <si>
    <t>L50815</t>
  </si>
  <si>
    <t>SOGIC</t>
  </si>
  <si>
    <t>L50816</t>
  </si>
  <si>
    <t>EUROPEEN BANK</t>
  </si>
  <si>
    <t>L50818</t>
  </si>
  <si>
    <t>BSB</t>
  </si>
  <si>
    <t>L50819</t>
  </si>
  <si>
    <t>ATMS TIR</t>
  </si>
  <si>
    <t>L50820</t>
  </si>
  <si>
    <t>MOURAD SOUIDI</t>
  </si>
  <si>
    <t>L50821</t>
  </si>
  <si>
    <t>L50822</t>
  </si>
  <si>
    <t>SUMP</t>
  </si>
  <si>
    <t>L50823</t>
  </si>
  <si>
    <t>L50824</t>
  </si>
  <si>
    <t>LASERTEKNIC</t>
  </si>
  <si>
    <t>L50825</t>
  </si>
  <si>
    <t>CETRAM</t>
  </si>
  <si>
    <t>L50826</t>
  </si>
  <si>
    <t>AYADI MOHAMED</t>
  </si>
  <si>
    <t>ZRIBI MAKRAM</t>
  </si>
  <si>
    <t>L50828</t>
  </si>
  <si>
    <t>L50829</t>
  </si>
  <si>
    <t>MEDKON TUNISIA</t>
  </si>
  <si>
    <t>L50831</t>
  </si>
  <si>
    <t>HOUSSEM MOUSSA</t>
  </si>
  <si>
    <t>L50832</t>
  </si>
  <si>
    <t>HASSEN GHARBI</t>
  </si>
  <si>
    <t>L50835</t>
  </si>
  <si>
    <t>proscom</t>
  </si>
  <si>
    <t>L50839</t>
  </si>
  <si>
    <t>THERMECATEX</t>
  </si>
  <si>
    <t>L50841</t>
  </si>
  <si>
    <t>L50842</t>
  </si>
  <si>
    <t>AGEPRO TUNISIE</t>
  </si>
  <si>
    <t>L50843</t>
  </si>
  <si>
    <t>L50845</t>
  </si>
  <si>
    <t>SOMAGRI</t>
  </si>
  <si>
    <t>L50846</t>
  </si>
  <si>
    <t>HALIMA BEN ALI</t>
  </si>
  <si>
    <t>L50847</t>
  </si>
  <si>
    <t>SOTRAPRO</t>
  </si>
  <si>
    <t>L50848</t>
  </si>
  <si>
    <t>SOCIETE SABA</t>
  </si>
  <si>
    <t>L50849</t>
  </si>
  <si>
    <t>L50850</t>
  </si>
  <si>
    <t>L50855</t>
  </si>
  <si>
    <t>L50859</t>
  </si>
  <si>
    <t>L50860</t>
  </si>
  <si>
    <t>ARKASS TUNISIE</t>
  </si>
  <si>
    <t>L50868</t>
  </si>
  <si>
    <t>ESPACE FROID</t>
  </si>
  <si>
    <t>L50870</t>
  </si>
  <si>
    <t>GLOBAL NET</t>
  </si>
  <si>
    <t>L50873</t>
  </si>
  <si>
    <t>L50877</t>
  </si>
  <si>
    <t>L50878</t>
  </si>
  <si>
    <t>COMATRA</t>
  </si>
  <si>
    <t>L50879</t>
  </si>
  <si>
    <t>EEA</t>
  </si>
  <si>
    <t>L50880</t>
  </si>
  <si>
    <t>L50882</t>
  </si>
  <si>
    <t>EBR METROLOGIE</t>
  </si>
  <si>
    <t>L50884</t>
  </si>
  <si>
    <t>COMATRAL</t>
  </si>
  <si>
    <t>L50885</t>
  </si>
  <si>
    <t>L50886</t>
  </si>
  <si>
    <t>BSA</t>
  </si>
  <si>
    <t>L50888</t>
  </si>
  <si>
    <t>Lufthansa</t>
  </si>
  <si>
    <t>DEPUB</t>
  </si>
  <si>
    <t>L50892</t>
  </si>
  <si>
    <t>SOCIETE SMUPAT</t>
  </si>
  <si>
    <t>L50897</t>
  </si>
  <si>
    <t>L50900</t>
  </si>
  <si>
    <t>CPFMI</t>
  </si>
  <si>
    <t>L50901</t>
  </si>
  <si>
    <t>CNRSM</t>
  </si>
  <si>
    <t>L50904</t>
  </si>
  <si>
    <t>PROTIMESS</t>
  </si>
  <si>
    <t>L50907</t>
  </si>
  <si>
    <t>L50909</t>
  </si>
  <si>
    <t>BUREAU VERITAS</t>
  </si>
  <si>
    <t>SODEXO</t>
  </si>
  <si>
    <t>L50911</t>
  </si>
  <si>
    <t>L50912</t>
  </si>
  <si>
    <t>CRA2E</t>
  </si>
  <si>
    <t>L50915</t>
  </si>
  <si>
    <t>L50916</t>
  </si>
  <si>
    <t>CERI</t>
  </si>
  <si>
    <t>L50917</t>
  </si>
  <si>
    <t>ZOHAIER ALI</t>
  </si>
  <si>
    <t>L50918</t>
  </si>
  <si>
    <t>ETAP</t>
  </si>
  <si>
    <t>L50919</t>
  </si>
  <si>
    <t>L50922</t>
  </si>
  <si>
    <t>SASSI MOKHTAR</t>
  </si>
  <si>
    <t>L50923</t>
  </si>
  <si>
    <t>L50924</t>
  </si>
  <si>
    <t>L50925</t>
  </si>
  <si>
    <t>L50928</t>
  </si>
  <si>
    <t>L50929</t>
  </si>
  <si>
    <t>JAMEL LAADHERI</t>
  </si>
  <si>
    <t>L50930</t>
  </si>
  <si>
    <t>Ets LAOUANI</t>
  </si>
  <si>
    <t>L50931</t>
  </si>
  <si>
    <t>L50932</t>
  </si>
  <si>
    <t>SFTS</t>
  </si>
  <si>
    <t>L50933</t>
  </si>
  <si>
    <t>HAYDER AMINE</t>
  </si>
  <si>
    <t>L50934</t>
  </si>
  <si>
    <t>ASPISS CONSULT</t>
  </si>
  <si>
    <t>L50935</t>
  </si>
  <si>
    <t>AQUA PARTNERS</t>
  </si>
  <si>
    <t>CHAHER ESSOUSI</t>
  </si>
  <si>
    <t>L50938</t>
  </si>
  <si>
    <t>FERCAM</t>
  </si>
  <si>
    <t>L50939</t>
  </si>
  <si>
    <t>L50940</t>
  </si>
  <si>
    <t>ECME</t>
  </si>
  <si>
    <t>L50941</t>
  </si>
  <si>
    <t>L50942</t>
  </si>
  <si>
    <t>L50943</t>
  </si>
  <si>
    <t>SCSI.tn</t>
  </si>
  <si>
    <t>L50944</t>
  </si>
  <si>
    <t>L50945</t>
  </si>
  <si>
    <t>FAPRI</t>
  </si>
  <si>
    <t>Sté SMGFI</t>
  </si>
  <si>
    <t>L50947</t>
  </si>
  <si>
    <t>L50948</t>
  </si>
  <si>
    <t>IP SOFT</t>
  </si>
  <si>
    <t>L50949</t>
  </si>
  <si>
    <t>Mahdi GUERMAZI</t>
  </si>
  <si>
    <t>L50950</t>
  </si>
  <si>
    <t>FLOT MAGHREB</t>
  </si>
  <si>
    <t>L50951</t>
  </si>
  <si>
    <t>EXTRA METAL</t>
  </si>
  <si>
    <t>L50954</t>
  </si>
  <si>
    <t>L50955</t>
  </si>
  <si>
    <t>L50956</t>
  </si>
  <si>
    <t>L50957</t>
  </si>
  <si>
    <t>L50958</t>
  </si>
  <si>
    <t>SGSP</t>
  </si>
  <si>
    <t>L50959</t>
  </si>
  <si>
    <t>GENERALE PUB</t>
  </si>
  <si>
    <t>L50960</t>
  </si>
  <si>
    <t>WorKman</t>
  </si>
  <si>
    <t>L50962</t>
  </si>
  <si>
    <t>L50963</t>
  </si>
  <si>
    <t>L50965</t>
  </si>
  <si>
    <t>M.G.B</t>
  </si>
  <si>
    <t>L50966</t>
  </si>
  <si>
    <t>HYDRO SERVICE</t>
  </si>
  <si>
    <t>AS2E</t>
  </si>
  <si>
    <t>L50968</t>
  </si>
  <si>
    <t>L50969</t>
  </si>
  <si>
    <t>L50970</t>
  </si>
  <si>
    <t>L50971</t>
  </si>
  <si>
    <t>L50972</t>
  </si>
  <si>
    <t>L50974</t>
  </si>
  <si>
    <t>L50975</t>
  </si>
  <si>
    <t>MAINTEC</t>
  </si>
  <si>
    <t>L50976</t>
  </si>
  <si>
    <t>SPIT ENGINS</t>
  </si>
  <si>
    <t>L50977</t>
  </si>
  <si>
    <t>L50978</t>
  </si>
  <si>
    <t>BEN RHAIM FRAJ</t>
  </si>
  <si>
    <t>L50980</t>
  </si>
  <si>
    <t>SAMI BOUKIL</t>
  </si>
  <si>
    <t>L50981</t>
  </si>
  <si>
    <t>PTS SUARL</t>
  </si>
  <si>
    <t>L50983</t>
  </si>
  <si>
    <t>EPSL</t>
  </si>
  <si>
    <t>L50985</t>
  </si>
  <si>
    <t>ADIR</t>
  </si>
  <si>
    <t>L50986</t>
  </si>
  <si>
    <t>SAMITEL</t>
  </si>
  <si>
    <t>L50988</t>
  </si>
  <si>
    <t>KARIM DJELASSI</t>
  </si>
  <si>
    <t>L50989</t>
  </si>
  <si>
    <t>L50990</t>
  </si>
  <si>
    <t>MAMI HSSEN</t>
  </si>
  <si>
    <t>L50991</t>
  </si>
  <si>
    <t>BEN ALI AYMEN</t>
  </si>
  <si>
    <t>L50994</t>
  </si>
  <si>
    <t>BLUE MOTORS</t>
  </si>
  <si>
    <t>L50996</t>
  </si>
  <si>
    <t>L50997</t>
  </si>
  <si>
    <t>L50998</t>
  </si>
  <si>
    <t>L50999</t>
  </si>
  <si>
    <t>L519</t>
  </si>
  <si>
    <t>L60001</t>
  </si>
  <si>
    <t>L60002</t>
  </si>
  <si>
    <t>ARI</t>
  </si>
  <si>
    <t>L60003</t>
  </si>
  <si>
    <t>COGEFO</t>
  </si>
  <si>
    <t>L60008</t>
  </si>
  <si>
    <t>ESSAYARA</t>
  </si>
  <si>
    <t>L60010</t>
  </si>
  <si>
    <t>G I F</t>
  </si>
  <si>
    <t>L60011</t>
  </si>
  <si>
    <t>GENERAL METAL</t>
  </si>
  <si>
    <t>L60017</t>
  </si>
  <si>
    <t>PARENIN</t>
  </si>
  <si>
    <t>L60025</t>
  </si>
  <si>
    <t>L60027</t>
  </si>
  <si>
    <t>SERINCOM</t>
  </si>
  <si>
    <t>SONELECT</t>
  </si>
  <si>
    <t>L60033</t>
  </si>
  <si>
    <t>L60035</t>
  </si>
  <si>
    <t>L60037</t>
  </si>
  <si>
    <t>L60041</t>
  </si>
  <si>
    <t>EGAS</t>
  </si>
  <si>
    <t>L60042</t>
  </si>
  <si>
    <t>L60044</t>
  </si>
  <si>
    <t>L60048</t>
  </si>
  <si>
    <t>SNE SOMETEL</t>
  </si>
  <si>
    <t>L60053</t>
  </si>
  <si>
    <t>PROSID</t>
  </si>
  <si>
    <t>L'INDUSTRIEL</t>
  </si>
  <si>
    <t>L60061</t>
  </si>
  <si>
    <t>L60064</t>
  </si>
  <si>
    <t>SICOAC</t>
  </si>
  <si>
    <t>L60069</t>
  </si>
  <si>
    <t>TUNITALY</t>
  </si>
  <si>
    <t>L60072</t>
  </si>
  <si>
    <t>L60078</t>
  </si>
  <si>
    <t>L60079</t>
  </si>
  <si>
    <t>DALMAS</t>
  </si>
  <si>
    <t>L60083</t>
  </si>
  <si>
    <t>F4T</t>
  </si>
  <si>
    <t>L60084</t>
  </si>
  <si>
    <t>L60085</t>
  </si>
  <si>
    <t>Boudrant</t>
  </si>
  <si>
    <t>L60090</t>
  </si>
  <si>
    <t>SINPAR</t>
  </si>
  <si>
    <t>L60096</t>
  </si>
  <si>
    <t>L60097</t>
  </si>
  <si>
    <t>P.S.G.</t>
  </si>
  <si>
    <t>L60100</t>
  </si>
  <si>
    <t>CEM TUNISIE</t>
  </si>
  <si>
    <t>L60107</t>
  </si>
  <si>
    <t>PromoDar</t>
  </si>
  <si>
    <t>L60118</t>
  </si>
  <si>
    <t>L60120</t>
  </si>
  <si>
    <t>CIMO</t>
  </si>
  <si>
    <t>L60122</t>
  </si>
  <si>
    <t>SOCOOPEC</t>
  </si>
  <si>
    <t>L60124</t>
  </si>
  <si>
    <t>COMPTOIR CIBO</t>
  </si>
  <si>
    <t>L60126</t>
  </si>
  <si>
    <t>ROYALTYRE</t>
  </si>
  <si>
    <t>L60129</t>
  </si>
  <si>
    <t>2RE</t>
  </si>
  <si>
    <t>L60135</t>
  </si>
  <si>
    <t>L60140</t>
  </si>
  <si>
    <t>SCOPIA</t>
  </si>
  <si>
    <t>L60145</t>
  </si>
  <si>
    <t>L60147</t>
  </si>
  <si>
    <t>STE ENNAKL</t>
  </si>
  <si>
    <t>L60150</t>
  </si>
  <si>
    <t>L60153</t>
  </si>
  <si>
    <t>MATECH</t>
  </si>
  <si>
    <t>L60160</t>
  </si>
  <si>
    <t>L60162</t>
  </si>
  <si>
    <t>PIES s.a.r.l</t>
  </si>
  <si>
    <t>L60164</t>
  </si>
  <si>
    <t>SACMI</t>
  </si>
  <si>
    <t>L60165</t>
  </si>
  <si>
    <t>COMETA</t>
  </si>
  <si>
    <t>L60168</t>
  </si>
  <si>
    <t>TUNIMATEC</t>
  </si>
  <si>
    <t>L60169</t>
  </si>
  <si>
    <t>PNA</t>
  </si>
  <si>
    <t>L60175</t>
  </si>
  <si>
    <t>SMAOUI AIMEN</t>
  </si>
  <si>
    <t>L60177</t>
  </si>
  <si>
    <t>SOTUFID</t>
  </si>
  <si>
    <t>L60179</t>
  </si>
  <si>
    <t>L60184</t>
  </si>
  <si>
    <t>L60187</t>
  </si>
  <si>
    <t>EIMA S.U.A.R.L</t>
  </si>
  <si>
    <t>L60188</t>
  </si>
  <si>
    <t>L60189</t>
  </si>
  <si>
    <t>SOTRADIES</t>
  </si>
  <si>
    <t>L60190</t>
  </si>
  <si>
    <t>L60191</t>
  </si>
  <si>
    <t>L60193</t>
  </si>
  <si>
    <t>L60194</t>
  </si>
  <si>
    <t>C.R.A.I</t>
  </si>
  <si>
    <t>L60196</t>
  </si>
  <si>
    <t>L60197</t>
  </si>
  <si>
    <t>L60199</t>
  </si>
  <si>
    <t>ADECOM INTLE</t>
  </si>
  <si>
    <t>L60201</t>
  </si>
  <si>
    <t>PHPE</t>
  </si>
  <si>
    <t>L60204</t>
  </si>
  <si>
    <t>L60205</t>
  </si>
  <si>
    <t>STE EL BOURAK</t>
  </si>
  <si>
    <t>L60206</t>
  </si>
  <si>
    <t>FIXNGO</t>
  </si>
  <si>
    <t>L60208</t>
  </si>
  <si>
    <t>L60209</t>
  </si>
  <si>
    <t>SIG</t>
  </si>
  <si>
    <t>L60223</t>
  </si>
  <si>
    <t>COCEA Détail</t>
  </si>
  <si>
    <t>L60226</t>
  </si>
  <si>
    <t>L60227</t>
  </si>
  <si>
    <t>MOTRA</t>
  </si>
  <si>
    <t>PAM</t>
  </si>
  <si>
    <t>L60231</t>
  </si>
  <si>
    <t>L60232</t>
  </si>
  <si>
    <t>L60235</t>
  </si>
  <si>
    <t>CFCA</t>
  </si>
  <si>
    <t>L60236</t>
  </si>
  <si>
    <t>L60240</t>
  </si>
  <si>
    <t>L60241</t>
  </si>
  <si>
    <t>L60244</t>
  </si>
  <si>
    <t>L60246</t>
  </si>
  <si>
    <t>SAKMO</t>
  </si>
  <si>
    <t>L60247</t>
  </si>
  <si>
    <t>HASSIN MOUNIR</t>
  </si>
  <si>
    <t>L60248</t>
  </si>
  <si>
    <t>L60249</t>
  </si>
  <si>
    <t>SCIPP</t>
  </si>
  <si>
    <t>L60250</t>
  </si>
  <si>
    <t>IPS</t>
  </si>
  <si>
    <t>L60254</t>
  </si>
  <si>
    <t>EURO-SOFT</t>
  </si>
  <si>
    <t>L60256</t>
  </si>
  <si>
    <t>SOTEME</t>
  </si>
  <si>
    <t>L60258</t>
  </si>
  <si>
    <t>LA BROSSE</t>
  </si>
  <si>
    <t>L60260</t>
  </si>
  <si>
    <t>L60265</t>
  </si>
  <si>
    <t>L60267</t>
  </si>
  <si>
    <t>EL WIFEK</t>
  </si>
  <si>
    <t>L60268</t>
  </si>
  <si>
    <t>HPR</t>
  </si>
  <si>
    <t>L60269</t>
  </si>
  <si>
    <t>INTER MACHINES</t>
  </si>
  <si>
    <t>L60270</t>
  </si>
  <si>
    <t>ECEM</t>
  </si>
  <si>
    <t>L60274</t>
  </si>
  <si>
    <t>SME</t>
  </si>
  <si>
    <t>L60276</t>
  </si>
  <si>
    <t>L60277</t>
  </si>
  <si>
    <t>L60279</t>
  </si>
  <si>
    <t>L60282</t>
  </si>
  <si>
    <t>SOKEEL</t>
  </si>
  <si>
    <t>S.E.P.I.A</t>
  </si>
  <si>
    <t>L60285</t>
  </si>
  <si>
    <t>L60293</t>
  </si>
  <si>
    <t>L60294</t>
  </si>
  <si>
    <t>L60296</t>
  </si>
  <si>
    <t>G.D.S</t>
  </si>
  <si>
    <t>L60297</t>
  </si>
  <si>
    <t>L60300</t>
  </si>
  <si>
    <t>H2M</t>
  </si>
  <si>
    <t>L60303</t>
  </si>
  <si>
    <t>L60304</t>
  </si>
  <si>
    <t>L60305</t>
  </si>
  <si>
    <t>LE CAMION</t>
  </si>
  <si>
    <t>EASC GROS</t>
  </si>
  <si>
    <t>L60308</t>
  </si>
  <si>
    <t>H.B.C</t>
  </si>
  <si>
    <t>L60311</t>
  </si>
  <si>
    <t>L60312</t>
  </si>
  <si>
    <t>ETS BERRAIES</t>
  </si>
  <si>
    <t>L60314</t>
  </si>
  <si>
    <t>L60316</t>
  </si>
  <si>
    <t>L60317</t>
  </si>
  <si>
    <t>L60318</t>
  </si>
  <si>
    <t>L60326</t>
  </si>
  <si>
    <t>SOMEP</t>
  </si>
  <si>
    <t>L60327</t>
  </si>
  <si>
    <t>L60328</t>
  </si>
  <si>
    <t>OHMELEC</t>
  </si>
  <si>
    <t>L60329</t>
  </si>
  <si>
    <t>STEAM</t>
  </si>
  <si>
    <t>L60330</t>
  </si>
  <si>
    <t>TEMELEC</t>
  </si>
  <si>
    <t>L60336</t>
  </si>
  <si>
    <t>L60338</t>
  </si>
  <si>
    <t>L60339</t>
  </si>
  <si>
    <t>BRICO DECO</t>
  </si>
  <si>
    <t>L60340</t>
  </si>
  <si>
    <t>UTHYNA</t>
  </si>
  <si>
    <t>L60342</t>
  </si>
  <si>
    <t>ISOLMAX</t>
  </si>
  <si>
    <t>IRT</t>
  </si>
  <si>
    <t>L60348</t>
  </si>
  <si>
    <t>YORK</t>
  </si>
  <si>
    <t>L60350</t>
  </si>
  <si>
    <t>MULTIJOINT</t>
  </si>
  <si>
    <t>L60351</t>
  </si>
  <si>
    <t>SUPER FILTRE</t>
  </si>
  <si>
    <t>L60352</t>
  </si>
  <si>
    <t>L60355</t>
  </si>
  <si>
    <t>L60358</t>
  </si>
  <si>
    <t>SVE</t>
  </si>
  <si>
    <t>L60359</t>
  </si>
  <si>
    <t>L60360</t>
  </si>
  <si>
    <t>SOGED</t>
  </si>
  <si>
    <t>SOCIETE MARIN</t>
  </si>
  <si>
    <t>L60364</t>
  </si>
  <si>
    <t>L60368</t>
  </si>
  <si>
    <t>ABIDMED</t>
  </si>
  <si>
    <t>L60373</t>
  </si>
  <si>
    <t>SM2T</t>
  </si>
  <si>
    <t>L60376</t>
  </si>
  <si>
    <t>STRPA</t>
  </si>
  <si>
    <t>L60378</t>
  </si>
  <si>
    <t>STE EPIA</t>
  </si>
  <si>
    <t>L60379</t>
  </si>
  <si>
    <t>SFH</t>
  </si>
  <si>
    <t>L60380</t>
  </si>
  <si>
    <t>SOMAFI</t>
  </si>
  <si>
    <t>L60381</t>
  </si>
  <si>
    <t>BYMS</t>
  </si>
  <si>
    <t>L60382</t>
  </si>
  <si>
    <t>L60383</t>
  </si>
  <si>
    <t>L60385</t>
  </si>
  <si>
    <t>TOUFER</t>
  </si>
  <si>
    <t>L60387</t>
  </si>
  <si>
    <t>CELECTRONIX</t>
  </si>
  <si>
    <t>L60390</t>
  </si>
  <si>
    <t>JMS FELXIBLE</t>
  </si>
  <si>
    <t>L60392</t>
  </si>
  <si>
    <t>STE E.P.S</t>
  </si>
  <si>
    <t>L60393</t>
  </si>
  <si>
    <t>ITB</t>
  </si>
  <si>
    <t>L60394</t>
  </si>
  <si>
    <t>FRIGOROUTE</t>
  </si>
  <si>
    <t>L60395</t>
  </si>
  <si>
    <t>3IA</t>
  </si>
  <si>
    <t>L60397</t>
  </si>
  <si>
    <t>L60400</t>
  </si>
  <si>
    <t>EUROMAGHREB</t>
  </si>
  <si>
    <t>L60401</t>
  </si>
  <si>
    <t>L60402</t>
  </si>
  <si>
    <t>FRIGELEC</t>
  </si>
  <si>
    <t>L60403</t>
  </si>
  <si>
    <t>MODELEC</t>
  </si>
  <si>
    <t>L60405</t>
  </si>
  <si>
    <t>HYDRO PRO</t>
  </si>
  <si>
    <t>L60406</t>
  </si>
  <si>
    <t>L60408</t>
  </si>
  <si>
    <t>ALFA</t>
  </si>
  <si>
    <t>L60410</t>
  </si>
  <si>
    <t>WAJDI AUTO</t>
  </si>
  <si>
    <t>L60412</t>
  </si>
  <si>
    <t>SPRAI</t>
  </si>
  <si>
    <t>L60413</t>
  </si>
  <si>
    <t>COGEPA</t>
  </si>
  <si>
    <t>L60414</t>
  </si>
  <si>
    <t>AMAL ELECTRIC</t>
  </si>
  <si>
    <t>L60416</t>
  </si>
  <si>
    <t>E.C.P.A</t>
  </si>
  <si>
    <t>L60423</t>
  </si>
  <si>
    <t>L60426</t>
  </si>
  <si>
    <t>L60429</t>
  </si>
  <si>
    <t>L60430</t>
  </si>
  <si>
    <t>SOQUIBAT</t>
  </si>
  <si>
    <t>L60431</t>
  </si>
  <si>
    <t>L60432</t>
  </si>
  <si>
    <t>SAVES PLUS</t>
  </si>
  <si>
    <t>L60433</t>
  </si>
  <si>
    <t>L60434</t>
  </si>
  <si>
    <t>TUBFLEX</t>
  </si>
  <si>
    <t>L60435</t>
  </si>
  <si>
    <t>SPZ</t>
  </si>
  <si>
    <t>L60437</t>
  </si>
  <si>
    <t>TECHNI-AIR</t>
  </si>
  <si>
    <t>L60438</t>
  </si>
  <si>
    <t>PIMA</t>
  </si>
  <si>
    <t>L60439</t>
  </si>
  <si>
    <t>BMA</t>
  </si>
  <si>
    <t>L60440</t>
  </si>
  <si>
    <t>STE SAME</t>
  </si>
  <si>
    <t>L60443</t>
  </si>
  <si>
    <t>SOMELEC</t>
  </si>
  <si>
    <t>CMR</t>
  </si>
  <si>
    <t>L60445</t>
  </si>
  <si>
    <t>L60446</t>
  </si>
  <si>
    <t>L60447</t>
  </si>
  <si>
    <t>EEI</t>
  </si>
  <si>
    <t>L60448</t>
  </si>
  <si>
    <t>L60449</t>
  </si>
  <si>
    <t>L60450</t>
  </si>
  <si>
    <t>L60451</t>
  </si>
  <si>
    <t>ALFA SOLUTION</t>
  </si>
  <si>
    <t>L60453</t>
  </si>
  <si>
    <t>AZZOUZ BOUKIL</t>
  </si>
  <si>
    <t>L60454</t>
  </si>
  <si>
    <t>ADEM</t>
  </si>
  <si>
    <t>L60456</t>
  </si>
  <si>
    <t>SOGIM</t>
  </si>
  <si>
    <t>L60462</t>
  </si>
  <si>
    <t>L60464</t>
  </si>
  <si>
    <t>L60468</t>
  </si>
  <si>
    <t>SOGAM</t>
  </si>
  <si>
    <t>L60470</t>
  </si>
  <si>
    <t>INDUS-PLUS</t>
  </si>
  <si>
    <t>L60472</t>
  </si>
  <si>
    <t>LE MOTEUR</t>
  </si>
  <si>
    <t>L60473</t>
  </si>
  <si>
    <t>L60475</t>
  </si>
  <si>
    <t>L60481</t>
  </si>
  <si>
    <t>TECHNOPREST</t>
  </si>
  <si>
    <t>L60482</t>
  </si>
  <si>
    <t>RECOPNEU</t>
  </si>
  <si>
    <t>L60489</t>
  </si>
  <si>
    <t>L60490</t>
  </si>
  <si>
    <t>L60492</t>
  </si>
  <si>
    <t>L60494</t>
  </si>
  <si>
    <t>L60498</t>
  </si>
  <si>
    <t>L60499</t>
  </si>
  <si>
    <t>EBS</t>
  </si>
  <si>
    <t>L60502</t>
  </si>
  <si>
    <t>L60503</t>
  </si>
  <si>
    <t>PDR INDUSTRIE</t>
  </si>
  <si>
    <t>L60507</t>
  </si>
  <si>
    <t>L60508</t>
  </si>
  <si>
    <t>ACEM NEGOCE</t>
  </si>
  <si>
    <t>L60509</t>
  </si>
  <si>
    <t>STE BEN AMOR</t>
  </si>
  <si>
    <t>L60510</t>
  </si>
  <si>
    <t>SAME</t>
  </si>
  <si>
    <t>L60511</t>
  </si>
  <si>
    <t>L60512</t>
  </si>
  <si>
    <t>STI-RELEC</t>
  </si>
  <si>
    <t>L60513</t>
  </si>
  <si>
    <t>SO.MO.ELEC</t>
  </si>
  <si>
    <t>L60514</t>
  </si>
  <si>
    <t>AD TUNISIE</t>
  </si>
  <si>
    <t>L60516</t>
  </si>
  <si>
    <t>L60517</t>
  </si>
  <si>
    <t>SAJA PURE</t>
  </si>
  <si>
    <t>L60522</t>
  </si>
  <si>
    <t>SETAM</t>
  </si>
  <si>
    <t>L60523</t>
  </si>
  <si>
    <t>Sté CARPRO</t>
  </si>
  <si>
    <t>L60524</t>
  </si>
  <si>
    <t>USTEC</t>
  </si>
  <si>
    <t>L60525</t>
  </si>
  <si>
    <t>L60527</t>
  </si>
  <si>
    <t>L60530</t>
  </si>
  <si>
    <t>L60538</t>
  </si>
  <si>
    <t>2MTI</t>
  </si>
  <si>
    <t>L60548</t>
  </si>
  <si>
    <t>GOLDA GROUP</t>
  </si>
  <si>
    <t>L60549</t>
  </si>
  <si>
    <t>L60550</t>
  </si>
  <si>
    <t>STE DRIDI AUTO</t>
  </si>
  <si>
    <t>HCCC</t>
  </si>
  <si>
    <t>L60552</t>
  </si>
  <si>
    <t>L60553</t>
  </si>
  <si>
    <t>STG</t>
  </si>
  <si>
    <t>L60554</t>
  </si>
  <si>
    <t>L60555</t>
  </si>
  <si>
    <t>L60556</t>
  </si>
  <si>
    <t>SOCIETE NOUR</t>
  </si>
  <si>
    <t>L60559</t>
  </si>
  <si>
    <t>SOCOMIC</t>
  </si>
  <si>
    <t>L60560</t>
  </si>
  <si>
    <t>L60561</t>
  </si>
  <si>
    <t>IMS TUNISIE</t>
  </si>
  <si>
    <t>L60563</t>
  </si>
  <si>
    <t>CME Tunisie</t>
  </si>
  <si>
    <t>L60564</t>
  </si>
  <si>
    <t>L60565</t>
  </si>
  <si>
    <t>TMS</t>
  </si>
  <si>
    <t>L60568</t>
  </si>
  <si>
    <t>UNITEC+</t>
  </si>
  <si>
    <t>L60569</t>
  </si>
  <si>
    <t>L60571</t>
  </si>
  <si>
    <t>SOCIETE RANIM</t>
  </si>
  <si>
    <t>L60572</t>
  </si>
  <si>
    <t>L60573</t>
  </si>
  <si>
    <t>L60574</t>
  </si>
  <si>
    <t>SUZUKI</t>
  </si>
  <si>
    <t>L60576</t>
  </si>
  <si>
    <t>SOGEMAC</t>
  </si>
  <si>
    <t>L60578</t>
  </si>
  <si>
    <t>TOUPACK SARL</t>
  </si>
  <si>
    <t>L60580</t>
  </si>
  <si>
    <t>L60581</t>
  </si>
  <si>
    <t>LACERAMIC S A</t>
  </si>
  <si>
    <t>SILVER COATING</t>
  </si>
  <si>
    <t>L60959</t>
  </si>
  <si>
    <t>L80009</t>
  </si>
  <si>
    <t>SOTUFLEX</t>
  </si>
  <si>
    <t>L80012</t>
  </si>
  <si>
    <t>JEC ROLLERS</t>
  </si>
  <si>
    <t>L80014</t>
  </si>
  <si>
    <t>L80045</t>
  </si>
  <si>
    <t>SOTUCOB</t>
  </si>
  <si>
    <t>L80046</t>
  </si>
  <si>
    <t>L80052</t>
  </si>
  <si>
    <t>SNDP AGIL</t>
  </si>
  <si>
    <t>L80054</t>
  </si>
  <si>
    <t>L80062</t>
  </si>
  <si>
    <t>ST METAL</t>
  </si>
  <si>
    <t>L80063</t>
  </si>
  <si>
    <t>ETS TORKHANI</t>
  </si>
  <si>
    <t>L80067</t>
  </si>
  <si>
    <t>PROSSOL</t>
  </si>
  <si>
    <t>L80069</t>
  </si>
  <si>
    <t>FONDO</t>
  </si>
  <si>
    <t>SIMEgaz</t>
  </si>
  <si>
    <t>L80071</t>
  </si>
  <si>
    <t>L80072</t>
  </si>
  <si>
    <t>FRIGOLUX</t>
  </si>
  <si>
    <t>L80073</t>
  </si>
  <si>
    <t>L80074</t>
  </si>
  <si>
    <t>SOTUCEP</t>
  </si>
  <si>
    <t>L80075</t>
  </si>
  <si>
    <t>BMS</t>
  </si>
  <si>
    <t>L80077</t>
  </si>
  <si>
    <t>L80078</t>
  </si>
  <si>
    <t>SOFTEN</t>
  </si>
  <si>
    <t>L80081</t>
  </si>
  <si>
    <t>L80082</t>
  </si>
  <si>
    <t>Astuces Maison</t>
  </si>
  <si>
    <t>L80083</t>
  </si>
  <si>
    <t>SMC YORK</t>
  </si>
  <si>
    <t>L80086</t>
  </si>
  <si>
    <t>L80087</t>
  </si>
  <si>
    <t>BSB TOYOTA</t>
  </si>
  <si>
    <t>L80088</t>
  </si>
  <si>
    <t>SCHOMBURG SUD</t>
  </si>
  <si>
    <t>L80089</t>
  </si>
  <si>
    <t>GENERAL BETON</t>
  </si>
  <si>
    <t>L80090</t>
  </si>
  <si>
    <t>FETHI MASSOUDI</t>
  </si>
  <si>
    <t>L80092</t>
  </si>
  <si>
    <t>RECORD</t>
  </si>
  <si>
    <t>L80094</t>
  </si>
  <si>
    <t>SOGES</t>
  </si>
  <si>
    <t>L80099</t>
  </si>
  <si>
    <t>ITALCAR</t>
  </si>
  <si>
    <t>L80100</t>
  </si>
  <si>
    <t>CFCP</t>
  </si>
  <si>
    <t>L80104</t>
  </si>
  <si>
    <t>L80106</t>
  </si>
  <si>
    <t>L80107</t>
  </si>
  <si>
    <t>SOFREB</t>
  </si>
  <si>
    <t>L80108</t>
  </si>
  <si>
    <t>ELECTRO NABLI</t>
  </si>
  <si>
    <t>STE SLEIMA</t>
  </si>
  <si>
    <t>L80113</t>
  </si>
  <si>
    <t>L80114</t>
  </si>
  <si>
    <t>L80115</t>
  </si>
  <si>
    <t>L80116</t>
  </si>
  <si>
    <t>FAYCEL EL OUNI</t>
  </si>
  <si>
    <t>L80118</t>
  </si>
  <si>
    <t>STE AQUA PUR</t>
  </si>
  <si>
    <t>L80121</t>
  </si>
  <si>
    <t>OKBY INDUSTRIE</t>
  </si>
  <si>
    <t>L80128</t>
  </si>
  <si>
    <t>L80132</t>
  </si>
  <si>
    <t>STE MARIEM</t>
  </si>
  <si>
    <t>L80134</t>
  </si>
  <si>
    <t>L80136</t>
  </si>
  <si>
    <t>ARTES renault</t>
  </si>
  <si>
    <t>L80138</t>
  </si>
  <si>
    <t>L80140</t>
  </si>
  <si>
    <t>THFC</t>
  </si>
  <si>
    <t>L80142</t>
  </si>
  <si>
    <t>RAFIK CHEBBI</t>
  </si>
  <si>
    <t>L80146</t>
  </si>
  <si>
    <t>L80147</t>
  </si>
  <si>
    <t>L80148</t>
  </si>
  <si>
    <t>SOFTHERM</t>
  </si>
  <si>
    <t>L80149</t>
  </si>
  <si>
    <t>BONNA BETON</t>
  </si>
  <si>
    <t>L80151</t>
  </si>
  <si>
    <t>L80155</t>
  </si>
  <si>
    <t>SSC</t>
  </si>
  <si>
    <t>L80157</t>
  </si>
  <si>
    <t>ASCII</t>
  </si>
  <si>
    <t>L80158</t>
  </si>
  <si>
    <t>L80159</t>
  </si>
  <si>
    <t>ALPHA FORD</t>
  </si>
  <si>
    <t>L80162</t>
  </si>
  <si>
    <t>TECHNOGAS S.A</t>
  </si>
  <si>
    <t>SRG</t>
  </si>
  <si>
    <t>L80166</t>
  </si>
  <si>
    <t>SEMAT</t>
  </si>
  <si>
    <t>L80168</t>
  </si>
  <si>
    <t>CAPRARI</t>
  </si>
  <si>
    <t>NIELSEN</t>
  </si>
  <si>
    <t>L80172</t>
  </si>
  <si>
    <t>L30059</t>
  </si>
  <si>
    <t>L30471</t>
  </si>
  <si>
    <t>L30486</t>
  </si>
  <si>
    <t>L50107</t>
  </si>
  <si>
    <t>L50937</t>
  </si>
  <si>
    <t>L50982</t>
  </si>
  <si>
    <t>L50987</t>
  </si>
  <si>
    <t>L50993</t>
  </si>
  <si>
    <t>L60347</t>
  </si>
  <si>
    <t>L60536</t>
  </si>
  <si>
    <t>L60557</t>
  </si>
  <si>
    <t>l60558</t>
  </si>
  <si>
    <t>L60567</t>
  </si>
  <si>
    <t>E10003</t>
  </si>
  <si>
    <t>BIASIN</t>
  </si>
  <si>
    <t>E10005</t>
  </si>
  <si>
    <t>ENTEK</t>
  </si>
  <si>
    <t>E10008</t>
  </si>
  <si>
    <t>E10014</t>
  </si>
  <si>
    <t>E10021</t>
  </si>
  <si>
    <t>E10023</t>
  </si>
  <si>
    <t>E10026</t>
  </si>
  <si>
    <t>WIRTZ</t>
  </si>
  <si>
    <t>E10029</t>
  </si>
  <si>
    <t>E10043</t>
  </si>
  <si>
    <t>E10048</t>
  </si>
  <si>
    <t>HEPER</t>
  </si>
  <si>
    <t>E10059</t>
  </si>
  <si>
    <t>E10068</t>
  </si>
  <si>
    <t>H.B. Fuller</t>
  </si>
  <si>
    <t>E10079</t>
  </si>
  <si>
    <t>E10083</t>
  </si>
  <si>
    <t>E80008</t>
  </si>
  <si>
    <t>SMIPACK</t>
  </si>
  <si>
    <t>E80014</t>
  </si>
  <si>
    <t>DELLA TOFFOLA</t>
  </si>
  <si>
    <t>E80016</t>
  </si>
  <si>
    <t>E80019</t>
  </si>
  <si>
    <t>CEMT</t>
  </si>
  <si>
    <t>E80020</t>
  </si>
  <si>
    <t>FERROLI</t>
  </si>
  <si>
    <t>E80021</t>
  </si>
  <si>
    <t>AMETEK</t>
  </si>
  <si>
    <t>E80030</t>
  </si>
  <si>
    <t>RECUP'44</t>
  </si>
  <si>
    <t>E80033</t>
  </si>
  <si>
    <t>MAZOYER</t>
  </si>
  <si>
    <t>E80038</t>
  </si>
  <si>
    <t>E80042</t>
  </si>
  <si>
    <t>L10141</t>
  </si>
  <si>
    <t>***</t>
  </si>
  <si>
    <t>L10181</t>
  </si>
  <si>
    <t>L20047</t>
  </si>
  <si>
    <t>L50284</t>
  </si>
  <si>
    <t>L50442</t>
  </si>
  <si>
    <t>L60006</t>
  </si>
  <si>
    <t>L60021</t>
  </si>
  <si>
    <t>L60123</t>
  </si>
  <si>
    <t>L60219</t>
  </si>
  <si>
    <t>L60566</t>
  </si>
  <si>
    <t>L80047</t>
  </si>
  <si>
    <t>L60071</t>
  </si>
  <si>
    <t>Compte</t>
  </si>
  <si>
    <t>RETAURANT LE B</t>
  </si>
  <si>
    <t>SOCIETE HPR IN</t>
  </si>
  <si>
    <t>STE MOKHTAR SL</t>
  </si>
  <si>
    <t>IMEC INTERNATI</t>
  </si>
  <si>
    <t>GROUPE GAZELLE</t>
  </si>
  <si>
    <t>DELTA ELECTRIC</t>
  </si>
  <si>
    <t>REBOBINAGE SAM</t>
  </si>
  <si>
    <t>AFRICA INDUSTR</t>
  </si>
  <si>
    <t>STE HOPEAX FOR</t>
  </si>
  <si>
    <t>STE EQUIPEMENT</t>
  </si>
  <si>
    <t>VIP</t>
  </si>
  <si>
    <t>SND</t>
  </si>
  <si>
    <t>SOCIETE BEN AL</t>
  </si>
  <si>
    <t>COMPTOIR AGRIC</t>
  </si>
  <si>
    <t>HABIBA BEL HAJ</t>
  </si>
  <si>
    <t>SFAXIEN INDUST</t>
  </si>
  <si>
    <t>TUNO</t>
  </si>
  <si>
    <t>TUNISIE VEHICU</t>
  </si>
  <si>
    <t>SIGMA INDUSTRI</t>
  </si>
  <si>
    <t>SOCIETE EL KOU</t>
  </si>
  <si>
    <t>Tot Gen</t>
  </si>
  <si>
    <t>LOUKIL VEHICUL</t>
  </si>
  <si>
    <t>TECHMAN</t>
  </si>
  <si>
    <t>SINDBAD TRANSW</t>
  </si>
  <si>
    <t>ABDKARIM BOUDH</t>
  </si>
  <si>
    <t>SOCIETE REVOLO</t>
  </si>
  <si>
    <t>NANJING YAT FE</t>
  </si>
  <si>
    <t>STE MOHSEN GUE</t>
  </si>
  <si>
    <t>SOCIETE SFAX C</t>
  </si>
  <si>
    <t>GENERAL INCEND</t>
  </si>
  <si>
    <t>EXPRESS TRANSI</t>
  </si>
  <si>
    <t>R.FINANCE MEGR</t>
  </si>
  <si>
    <t>STE ALIOS DE M</t>
  </si>
  <si>
    <t>STE ACHREF SER</t>
  </si>
  <si>
    <t>STE TUNISIE ME</t>
  </si>
  <si>
    <t>LA COMPETANCE</t>
  </si>
  <si>
    <t>PLOMB Pi Indus</t>
  </si>
  <si>
    <t>IIFE (INSTITUT</t>
  </si>
  <si>
    <t>Société Médite</t>
  </si>
  <si>
    <t>SHTM</t>
  </si>
  <si>
    <t>RESTO CITE TOU</t>
  </si>
  <si>
    <t>PALISER</t>
  </si>
  <si>
    <t>L'art du fer f</t>
  </si>
  <si>
    <t>PREVENTION PLU</t>
  </si>
  <si>
    <t>STAR EQUIPEMEN</t>
  </si>
  <si>
    <t>SOCIETE LINA M</t>
  </si>
  <si>
    <t>S.I.A INDUSTRI</t>
  </si>
  <si>
    <t>ROYAL CERT MAG</t>
  </si>
  <si>
    <t>Nour Akkumulat</t>
  </si>
  <si>
    <t>STE CHM TRADIN</t>
  </si>
  <si>
    <t>STE REGUIGUI P</t>
  </si>
  <si>
    <t>PESAGE INDUSTR</t>
  </si>
  <si>
    <t>ETS NAJAR ABDE</t>
  </si>
  <si>
    <t>VALDEC</t>
  </si>
  <si>
    <t>LE MONTAGE TUN</t>
  </si>
  <si>
    <t>RESSORT BEN AI</t>
  </si>
  <si>
    <t>Electro Diesel</t>
  </si>
  <si>
    <t>STE MNASRIA DE</t>
  </si>
  <si>
    <t>SPHD-SELMA PRO</t>
  </si>
  <si>
    <t>BIOPharm Indus</t>
  </si>
  <si>
    <t>Jiangsu Dongsh</t>
  </si>
  <si>
    <t>STE EL WAHRA D</t>
  </si>
  <si>
    <t>SARL GNR INDUS</t>
  </si>
  <si>
    <t>FRIMAX BATTERY</t>
  </si>
  <si>
    <t>MSky Consult S</t>
  </si>
  <si>
    <t>MED ENERGY BAT</t>
  </si>
  <si>
    <t>PROPULSUM CONS</t>
  </si>
  <si>
    <t>FOUED  BEN SAS</t>
  </si>
  <si>
    <t>DEVELOPPEMENT</t>
  </si>
  <si>
    <t>STE TRIPLEX DE</t>
  </si>
  <si>
    <t>GROUPMENT MEDE</t>
  </si>
  <si>
    <t>EQUIPEMENT MOD</t>
  </si>
  <si>
    <t>AMINE BOUALEGU</t>
  </si>
  <si>
    <t>SIIP (société</t>
  </si>
  <si>
    <t>Maître  Nabil</t>
  </si>
  <si>
    <t>ST TOTAL SALES</t>
  </si>
  <si>
    <t>DISCOVRY INFOR</t>
  </si>
  <si>
    <t>STE RAYHANA PR</t>
  </si>
  <si>
    <t>Trans Glory Tu</t>
  </si>
  <si>
    <t>SOCIETE LA VIC</t>
  </si>
  <si>
    <t>PRECISOIN ELEC</t>
  </si>
  <si>
    <t>MAGHREB SOLUTI</t>
  </si>
  <si>
    <t>STE TOP ETANCH</t>
  </si>
  <si>
    <t>STE BDIOUI DE</t>
  </si>
  <si>
    <t>STE CMG BAYOUD</t>
  </si>
  <si>
    <t>PHARMACIE HAMM</t>
  </si>
  <si>
    <t>Sté GARGOURI e</t>
  </si>
  <si>
    <t>ROYAL ELECTRON</t>
  </si>
  <si>
    <t>BOUDAYA AZOUZ</t>
  </si>
  <si>
    <t>SOCIETE THE SA</t>
  </si>
  <si>
    <t>TAHAR BEN ZAHR</t>
  </si>
  <si>
    <t>EGA</t>
  </si>
  <si>
    <t>GLATFELTER</t>
  </si>
  <si>
    <t>AGIC Industrie</t>
  </si>
  <si>
    <t>L80171</t>
  </si>
  <si>
    <t>L80164</t>
  </si>
  <si>
    <t>STE FORGERON M</t>
  </si>
  <si>
    <t>COMPAGNI GLE D</t>
  </si>
  <si>
    <t>SOCIETE EL BAR</t>
  </si>
  <si>
    <t>Safety &amp;Enviro</t>
  </si>
  <si>
    <t>TAREK HADJ AMO</t>
  </si>
  <si>
    <t>USINE MOHAMED</t>
  </si>
  <si>
    <t>L80124</t>
  </si>
  <si>
    <t>S.B.A.EQUIPEME</t>
  </si>
  <si>
    <t>SOCIETE EL FAT</t>
  </si>
  <si>
    <t>JOB BETON</t>
  </si>
  <si>
    <t>L80110</t>
  </si>
  <si>
    <t>COMPTOIR JLELI</t>
  </si>
  <si>
    <t>CITROEN AURES</t>
  </si>
  <si>
    <t>MAISON DE LA B</t>
  </si>
  <si>
    <t>ABDELBEKI B.SA</t>
  </si>
  <si>
    <t>L80079</t>
  </si>
  <si>
    <t>STE DES CARRIE</t>
  </si>
  <si>
    <t>Ets HABIB MAKN</t>
  </si>
  <si>
    <t>MAGHREB TRANSM</t>
  </si>
  <si>
    <t>L80070</t>
  </si>
  <si>
    <t>BSB DISTRIBUTI</t>
  </si>
  <si>
    <t>Ulysse Spare P</t>
  </si>
  <si>
    <t>EQUIP GENERAL</t>
  </si>
  <si>
    <t>L60958</t>
  </si>
  <si>
    <t>L60579</t>
  </si>
  <si>
    <t>COMAF COMPTOIR</t>
  </si>
  <si>
    <t>Ste L'industri</t>
  </si>
  <si>
    <t>L60577</t>
  </si>
  <si>
    <t>Ste PNEUS AUTO</t>
  </si>
  <si>
    <t>L60575</t>
  </si>
  <si>
    <t>TORKHANI ABDEL</t>
  </si>
  <si>
    <t>SUOT UNIVERS O</t>
  </si>
  <si>
    <t>L60570</t>
  </si>
  <si>
    <t>STE BETTAIEB A</t>
  </si>
  <si>
    <t>SALON PIECE DE</t>
  </si>
  <si>
    <t>TUNISIA SELF A</t>
  </si>
  <si>
    <t>L60551</t>
  </si>
  <si>
    <t>Sté Profession</t>
  </si>
  <si>
    <t>L60542</t>
  </si>
  <si>
    <t>GDS AUTOMATISM</t>
  </si>
  <si>
    <t>L60539</t>
  </si>
  <si>
    <t>MONDIALE SOUDU</t>
  </si>
  <si>
    <t>TUNISIE EQUIP</t>
  </si>
  <si>
    <t>JBC LA PERFECT</t>
  </si>
  <si>
    <t>STIVI INDUSTRI</t>
  </si>
  <si>
    <t>STE MATERIEL P</t>
  </si>
  <si>
    <t>Technoquip Dis</t>
  </si>
  <si>
    <t>L60506</t>
  </si>
  <si>
    <t>KHROUF ENTREPR</t>
  </si>
  <si>
    <t>TECHNIC SERVIC</t>
  </si>
  <si>
    <t>UNIVERS ELECTR</t>
  </si>
  <si>
    <t>STE GHARBI SOF</t>
  </si>
  <si>
    <t>ARGUS PIECES</t>
  </si>
  <si>
    <t>EXCEL PLAST TU</t>
  </si>
  <si>
    <t>COMPTOIR HAMMA</t>
  </si>
  <si>
    <t>STE POLY ELECT</t>
  </si>
  <si>
    <t>L60458</t>
  </si>
  <si>
    <t>STE GHOUL DE C</t>
  </si>
  <si>
    <t>ELECTRIFICATIO</t>
  </si>
  <si>
    <t>UNIVERS AUTOMA</t>
  </si>
  <si>
    <t>COMPRESSEUR &amp;</t>
  </si>
  <si>
    <t>STUNAS INDUSTR</t>
  </si>
  <si>
    <t>l60444</t>
  </si>
  <si>
    <t>MORGAN CARBON</t>
  </si>
  <si>
    <t>SOCIETE TECHNI</t>
  </si>
  <si>
    <t>EITS AUTOMATIO</t>
  </si>
  <si>
    <t>SOCIETE L'EQUI</t>
  </si>
  <si>
    <t>EL BIBANI AHME</t>
  </si>
  <si>
    <t>STE KOHI GENER</t>
  </si>
  <si>
    <t>ZORRAGA PIECES</t>
  </si>
  <si>
    <t>l60384</t>
  </si>
  <si>
    <t>STE DELTA AUTO</t>
  </si>
  <si>
    <t>GENERAL PARE B</t>
  </si>
  <si>
    <t>L60362</t>
  </si>
  <si>
    <t>LA QUICAIL ET</t>
  </si>
  <si>
    <t>S.G.M GROUPE M</t>
  </si>
  <si>
    <t>AL OULA SERVIC</t>
  </si>
  <si>
    <t>L60346</t>
  </si>
  <si>
    <t>COQ NORD TUNIS</t>
  </si>
  <si>
    <t>STE GENERAL LO</t>
  </si>
  <si>
    <t>COMMERCE PRODU</t>
  </si>
  <si>
    <t>MENUISERIE ALU</t>
  </si>
  <si>
    <t>SOCIETE CERAMI</t>
  </si>
  <si>
    <t>Générale Indus</t>
  </si>
  <si>
    <t>QUINCAILLERIE</t>
  </si>
  <si>
    <t>LASER INDUSTRI</t>
  </si>
  <si>
    <t>L60306</t>
  </si>
  <si>
    <t>Global Industr</t>
  </si>
  <si>
    <t>ABDELBASSET AB</t>
  </si>
  <si>
    <t>COMPTOIR EQUIP</t>
  </si>
  <si>
    <t>AE.DISTRIBUTIO</t>
  </si>
  <si>
    <t>SOCIETE L'INDU</t>
  </si>
  <si>
    <t>HANNECARD TUNI</t>
  </si>
  <si>
    <t>STE MOHAMED AL</t>
  </si>
  <si>
    <t>STE LOTFI KACE</t>
  </si>
  <si>
    <t>UNIVERSAL INDU</t>
  </si>
  <si>
    <t>L60273</t>
  </si>
  <si>
    <t>TEI - TUNISIE</t>
  </si>
  <si>
    <t>QTE QUINCAILLE</t>
  </si>
  <si>
    <t>L60266</t>
  </si>
  <si>
    <t>CARBONE TUNISI</t>
  </si>
  <si>
    <t>L60255</t>
  </si>
  <si>
    <t>STE AFRICA QUI</t>
  </si>
  <si>
    <t>SPMI Agence Be</t>
  </si>
  <si>
    <t>PROMI .ETS SLI</t>
  </si>
  <si>
    <t>L60242</t>
  </si>
  <si>
    <t>STE INTER FER</t>
  </si>
  <si>
    <t>COTUD "ACHRAF</t>
  </si>
  <si>
    <t>STE CHARIOT MO</t>
  </si>
  <si>
    <t>Sté Général Eq</t>
  </si>
  <si>
    <t>SUD-EST RELATI</t>
  </si>
  <si>
    <t>L60229</t>
  </si>
  <si>
    <t>CEH-CPT DE L'E</t>
  </si>
  <si>
    <t>Electricité du</t>
  </si>
  <si>
    <t>TFS BEN  AYED</t>
  </si>
  <si>
    <t>A.M.M. Applica</t>
  </si>
  <si>
    <t>BEN MANSOUR KA</t>
  </si>
  <si>
    <t>STE EL WAFA DE</t>
  </si>
  <si>
    <t>QUAINCAILLERIE</t>
  </si>
  <si>
    <t>SGM</t>
  </si>
  <si>
    <t>..............</t>
  </si>
  <si>
    <t>Ets Ben Hmida</t>
  </si>
  <si>
    <t>CIBO</t>
  </si>
  <si>
    <t>L60176</t>
  </si>
  <si>
    <t>BEN AROUS RADI</t>
  </si>
  <si>
    <t>C.O.T.T.A.S.C</t>
  </si>
  <si>
    <t>ATC Automatism</t>
  </si>
  <si>
    <t>LA MAISON DU C</t>
  </si>
  <si>
    <t>L60116</t>
  </si>
  <si>
    <t>LE MOTEUR DIES</t>
  </si>
  <si>
    <t>STE EL BEZ DIS</t>
  </si>
  <si>
    <t>SGE  STE GENER</t>
  </si>
  <si>
    <t>STIRELEC</t>
  </si>
  <si>
    <t>MECANAUTO</t>
  </si>
  <si>
    <t>L60060</t>
  </si>
  <si>
    <t>SOCIETE LE MOT</t>
  </si>
  <si>
    <t>H.P. AUTOMATIS</t>
  </si>
  <si>
    <t>CHAKIRA</t>
  </si>
  <si>
    <t>ATV THERMIVENT</t>
  </si>
  <si>
    <t>L60030</t>
  </si>
  <si>
    <t>QUAINC. AGRICO</t>
  </si>
  <si>
    <t>AMPERE ELECTRI</t>
  </si>
  <si>
    <t>RECEVEURES DES</t>
  </si>
  <si>
    <t>MAITRE MOHAMED</t>
  </si>
  <si>
    <t>STE MATERIAUX</t>
  </si>
  <si>
    <t>SOCIETE TUNISI</t>
  </si>
  <si>
    <t>MISTRAL SHIPPI</t>
  </si>
  <si>
    <t>STE COMMERCIAL</t>
  </si>
  <si>
    <t>SMART ENGINEER</t>
  </si>
  <si>
    <t>L50979</t>
  </si>
  <si>
    <t>STE JAOUHER DE</t>
  </si>
  <si>
    <t>LAZHAR MANKAI</t>
  </si>
  <si>
    <t>UNION INTERNAT</t>
  </si>
  <si>
    <t>BOLLORE LOGIST</t>
  </si>
  <si>
    <t>L50967</t>
  </si>
  <si>
    <t>NJIM MANAGEMEN</t>
  </si>
  <si>
    <t>L50964</t>
  </si>
  <si>
    <t>STé TCS TRADIN</t>
  </si>
  <si>
    <t>L50961</t>
  </si>
  <si>
    <t>IFC (INTERNATI</t>
  </si>
  <si>
    <t>ENTREPRISE ELE</t>
  </si>
  <si>
    <t>MSPRECIS (FABR</t>
  </si>
  <si>
    <t>ABDELKADER BEN</t>
  </si>
  <si>
    <t>L50953</t>
  </si>
  <si>
    <t>Décor et Finit</t>
  </si>
  <si>
    <t>ZITOUNA TAKAFU</t>
  </si>
  <si>
    <t>L50946</t>
  </si>
  <si>
    <t>CAR TECH (AGEN</t>
  </si>
  <si>
    <t>Sté Moutti-Err</t>
  </si>
  <si>
    <t>EXPRESS LOGIST</t>
  </si>
  <si>
    <t>UNIVERSEL TRAN</t>
  </si>
  <si>
    <t>L50936</t>
  </si>
  <si>
    <t>STE FETHI ET A</t>
  </si>
  <si>
    <t>Arnox Engineer</t>
  </si>
  <si>
    <t>BEN MAATOUG KA</t>
  </si>
  <si>
    <t>MEDILINK</t>
  </si>
  <si>
    <t>TUNISIA INTERN</t>
  </si>
  <si>
    <t>L50921</t>
  </si>
  <si>
    <t>RAMZI HAJ MOHA</t>
  </si>
  <si>
    <t>L50920</t>
  </si>
  <si>
    <t>TECHNIQUES IND</t>
  </si>
  <si>
    <t>SOCIETE BESSAA</t>
  </si>
  <si>
    <t>L50910</t>
  </si>
  <si>
    <t>SEA ELECTRONIC</t>
  </si>
  <si>
    <t>L50906</t>
  </si>
  <si>
    <t>POWER MANAGEME</t>
  </si>
  <si>
    <t>L50905</t>
  </si>
  <si>
    <t>TOTAL MANAGEME</t>
  </si>
  <si>
    <t>L50902</t>
  </si>
  <si>
    <t>SAVINO DEL BEN</t>
  </si>
  <si>
    <t>L50891</t>
  </si>
  <si>
    <t>GENERAL TRANSP</t>
  </si>
  <si>
    <t>L50890</t>
  </si>
  <si>
    <t>AST (AVENIR SE</t>
  </si>
  <si>
    <t>MOHAMED NEJIB</t>
  </si>
  <si>
    <t>MEDWAYS Intern</t>
  </si>
  <si>
    <t>KAMEL BEN MAAT</t>
  </si>
  <si>
    <t>Tunisie afriqu</t>
  </si>
  <si>
    <t>NEJIB  BELGACE</t>
  </si>
  <si>
    <t>HAMMADI MHADHB</t>
  </si>
  <si>
    <t>STE CLAIR ET N</t>
  </si>
  <si>
    <t>STE CHAKCHOUK</t>
  </si>
  <si>
    <t>STE GARAGE L'A</t>
  </si>
  <si>
    <t>VINCCI FLORA P</t>
  </si>
  <si>
    <t>l50827</t>
  </si>
  <si>
    <t>SANHAJI BEN AM</t>
  </si>
  <si>
    <t>AGENCE LA MEDI</t>
  </si>
  <si>
    <t>STAR CONTAINER</t>
  </si>
  <si>
    <t>EL MOEZ BEN MA</t>
  </si>
  <si>
    <t>NOUREDDINE SOU</t>
  </si>
  <si>
    <t>MOHAMED NACER</t>
  </si>
  <si>
    <t>ELMOEZ BEN MAH</t>
  </si>
  <si>
    <t>MULTIPLAST SER</t>
  </si>
  <si>
    <t>JLASSI ABDESSA</t>
  </si>
  <si>
    <t>STE BEN MASSOU</t>
  </si>
  <si>
    <t>GLOBAL LOGISTI</t>
  </si>
  <si>
    <t>ste chadli fra</t>
  </si>
  <si>
    <t>l50787</t>
  </si>
  <si>
    <t>L50780</t>
  </si>
  <si>
    <t>HANNETHANE TUN</t>
  </si>
  <si>
    <t>L50768</t>
  </si>
  <si>
    <t>REBOBNIAGE SAM</t>
  </si>
  <si>
    <t>societe yasmin</t>
  </si>
  <si>
    <t>IPSEN LOGISTIC</t>
  </si>
  <si>
    <t>CONDOR ELECTRO</t>
  </si>
  <si>
    <t>Première consu</t>
  </si>
  <si>
    <t>l50746</t>
  </si>
  <si>
    <t>BECHIR BOUAICH</t>
  </si>
  <si>
    <t>INTER FREIGT E</t>
  </si>
  <si>
    <t>SOCIETE GER CL</t>
  </si>
  <si>
    <t>MAHMOUD BENSAR</t>
  </si>
  <si>
    <t>L50733</t>
  </si>
  <si>
    <t>INES REBOBINAG</t>
  </si>
  <si>
    <t>MESSINA  TUNIS</t>
  </si>
  <si>
    <t>ALL SEAS SHIPP</t>
  </si>
  <si>
    <t>GIRELLI</t>
  </si>
  <si>
    <t>l50688</t>
  </si>
  <si>
    <t>ABDERRAHMEN BO</t>
  </si>
  <si>
    <t>ABDESLLEM BEN</t>
  </si>
  <si>
    <t>l50675</t>
  </si>
  <si>
    <t>l50674</t>
  </si>
  <si>
    <t>l50653</t>
  </si>
  <si>
    <t>RECTIFICATION</t>
  </si>
  <si>
    <t>LA PROTECTION</t>
  </si>
  <si>
    <t>ETS MRAIHI MAR</t>
  </si>
  <si>
    <t>L50639</t>
  </si>
  <si>
    <t>IP SYSTEMES TU</t>
  </si>
  <si>
    <t>L50624</t>
  </si>
  <si>
    <t>SDV</t>
  </si>
  <si>
    <t>SMS ELECTRONIQ</t>
  </si>
  <si>
    <t>GOLDEN SHIPPIN</t>
  </si>
  <si>
    <t>STE MENUTENTIO</t>
  </si>
  <si>
    <t>OUESLATI MUSTA</t>
  </si>
  <si>
    <t>l50605</t>
  </si>
  <si>
    <t>M&amp;M(MILTZER &amp;</t>
  </si>
  <si>
    <t>ATELIER EL AMA</t>
  </si>
  <si>
    <t>L50581</t>
  </si>
  <si>
    <t>STE HAMZA TRAN</t>
  </si>
  <si>
    <t>MAXITRANS</t>
  </si>
  <si>
    <t>ECTI - GROUPE</t>
  </si>
  <si>
    <t>DACHSER</t>
  </si>
  <si>
    <t>TRANS SERVICE</t>
  </si>
  <si>
    <t>L50566</t>
  </si>
  <si>
    <t>GHAZWENI  NASR</t>
  </si>
  <si>
    <t>L50561</t>
  </si>
  <si>
    <t>L50553</t>
  </si>
  <si>
    <t>KEBAIRI ABDESS</t>
  </si>
  <si>
    <t>STE AROUSSI TR</t>
  </si>
  <si>
    <t>FATHI MASSMOUD</t>
  </si>
  <si>
    <t>Sahli Khairall</t>
  </si>
  <si>
    <t>CHAMBRE TUNISO</t>
  </si>
  <si>
    <t>BEN HASSINE MA</t>
  </si>
  <si>
    <t>GLOBAL CONTAIN</t>
  </si>
  <si>
    <t>L50503</t>
  </si>
  <si>
    <t>COMMISSION D'E</t>
  </si>
  <si>
    <t>SOFIENE GUERMA</t>
  </si>
  <si>
    <t>CMS</t>
  </si>
  <si>
    <t>STE EL IHIA DE</t>
  </si>
  <si>
    <t>FESTIVAL DE ZR</t>
  </si>
  <si>
    <t>L50488</t>
  </si>
  <si>
    <t>MONGI BEN HSAN</t>
  </si>
  <si>
    <t>FETHI BEN LAKH</t>
  </si>
  <si>
    <t>MINISTERE DE D</t>
  </si>
  <si>
    <t>R. DE L'ENREG</t>
  </si>
  <si>
    <t>CHAMBRE DE COM</t>
  </si>
  <si>
    <t>MOHAMED ALI CH</t>
  </si>
  <si>
    <t>RECEVEUR DE FI</t>
  </si>
  <si>
    <t>HADS</t>
  </si>
  <si>
    <t>LABORATOIRE D'</t>
  </si>
  <si>
    <t>STE MAHDI TRAN</t>
  </si>
  <si>
    <t>TLIBA RACHID B</t>
  </si>
  <si>
    <t>L50439</t>
  </si>
  <si>
    <t>INTERNATIONAL</t>
  </si>
  <si>
    <t>Mohamed Lazhar</t>
  </si>
  <si>
    <t>SOCIETE MED CO</t>
  </si>
  <si>
    <t>L50424</t>
  </si>
  <si>
    <t>H.B.H.Générale</t>
  </si>
  <si>
    <t>INTERACTIVE AR</t>
  </si>
  <si>
    <t>L50405</t>
  </si>
  <si>
    <t>MEDDIS DISTRIB</t>
  </si>
  <si>
    <t>GMS</t>
  </si>
  <si>
    <t>MED EXPRESS TU</t>
  </si>
  <si>
    <t>CLUB SPORTIF D</t>
  </si>
  <si>
    <t>TAYAR Béchir</t>
  </si>
  <si>
    <t>ABDESSATAR JIE</t>
  </si>
  <si>
    <t>WORL MARITIME</t>
  </si>
  <si>
    <t>L50335</t>
  </si>
  <si>
    <t>L50320</t>
  </si>
  <si>
    <t>CMA CGM Tunisi</t>
  </si>
  <si>
    <t>TUNISIAN TRAVE</t>
  </si>
  <si>
    <t>TUNISIA INTERS</t>
  </si>
  <si>
    <t>TRADEX INTERNA</t>
  </si>
  <si>
    <t>CABINETDECOODI</t>
  </si>
  <si>
    <t>L50222</t>
  </si>
  <si>
    <t>IMPRIMERIE OFF</t>
  </si>
  <si>
    <t>L50198</t>
  </si>
  <si>
    <t>TUNISIE AUTORO</t>
  </si>
  <si>
    <t>SEAWAVE NAVIGA</t>
  </si>
  <si>
    <t>AGENCE MARITIM</t>
  </si>
  <si>
    <t>STE KADHI FRER</t>
  </si>
  <si>
    <t>Rectification</t>
  </si>
  <si>
    <t>TUNISIE TELECO</t>
  </si>
  <si>
    <t>CABINET MOHAME</t>
  </si>
  <si>
    <t>IOT LINE TUNIS</t>
  </si>
  <si>
    <t>COGERH  SELECT</t>
  </si>
  <si>
    <t>KAMAR (AGENCE</t>
  </si>
  <si>
    <t>DRIDI TRANSPOR</t>
  </si>
  <si>
    <t>OMMP (Office m</t>
  </si>
  <si>
    <t>TUNIS° SHIPPIN</t>
  </si>
  <si>
    <t>L50060</t>
  </si>
  <si>
    <t>CABINET A.FRIK</t>
  </si>
  <si>
    <t>MAERSK TUNISIE</t>
  </si>
  <si>
    <t>ALI BEN MUSTAP</t>
  </si>
  <si>
    <t>STE MAYAR RECY</t>
  </si>
  <si>
    <t>AIRPORT VIS SE</t>
  </si>
  <si>
    <t>L30483</t>
  </si>
  <si>
    <t>LA SELECTION M</t>
  </si>
  <si>
    <t>L30482</t>
  </si>
  <si>
    <t>SAGIPACK</t>
  </si>
  <si>
    <t>ALPHA ETIQUETT</t>
  </si>
  <si>
    <t>COMPTOIR ZAGHO</t>
  </si>
  <si>
    <t>THAMER CREATIV</t>
  </si>
  <si>
    <t>STE ABRAWARA T</t>
  </si>
  <si>
    <t>STE L'INNOVATI</t>
  </si>
  <si>
    <t>L30458</t>
  </si>
  <si>
    <t>MYTEK INFORMAT</t>
  </si>
  <si>
    <t>KORTINA Distri</t>
  </si>
  <si>
    <t>GLOBAL Design</t>
  </si>
  <si>
    <t>ULYSSE HYPER D</t>
  </si>
  <si>
    <t>Société Magasi</t>
  </si>
  <si>
    <t>Matériel indus</t>
  </si>
  <si>
    <t>MOHAMED ALI AR</t>
  </si>
  <si>
    <t>FAOUZI CHAHLOU</t>
  </si>
  <si>
    <t>ETS SIALA FRER</t>
  </si>
  <si>
    <t>LE RIDEAU META</t>
  </si>
  <si>
    <t>L30408</t>
  </si>
  <si>
    <t>l30404</t>
  </si>
  <si>
    <t>STE BIZERTA GL</t>
  </si>
  <si>
    <t>STE ESPACE SCE</t>
  </si>
  <si>
    <t>l30386</t>
  </si>
  <si>
    <t>ISSAM BEN MBAR</t>
  </si>
  <si>
    <t>L30378</t>
  </si>
  <si>
    <t>societe maison</t>
  </si>
  <si>
    <t>l30377</t>
  </si>
  <si>
    <t>hedi ben mbare</t>
  </si>
  <si>
    <t>l30376</t>
  </si>
  <si>
    <t>Sté Tunisie Et</t>
  </si>
  <si>
    <t>STE DELTA PRIN</t>
  </si>
  <si>
    <t>l30369</t>
  </si>
  <si>
    <t>HIGH TECH LEAR</t>
  </si>
  <si>
    <t>L30358</t>
  </si>
  <si>
    <t>association tu</t>
  </si>
  <si>
    <t>l30352</t>
  </si>
  <si>
    <t>GLOBAL PRO OFF</t>
  </si>
  <si>
    <t>l30350</t>
  </si>
  <si>
    <t>SALAH BEN HAJ</t>
  </si>
  <si>
    <t>L30341</t>
  </si>
  <si>
    <t>OILLIBYA</t>
  </si>
  <si>
    <t>LA BATTERIE SR</t>
  </si>
  <si>
    <t>BEN YOUNES YOU</t>
  </si>
  <si>
    <t>l30327</t>
  </si>
  <si>
    <t>l30324</t>
  </si>
  <si>
    <t>LAD</t>
  </si>
  <si>
    <t>RAOUF BEN HAJ</t>
  </si>
  <si>
    <t>AHMED BEN MBAR</t>
  </si>
  <si>
    <t>L30312</t>
  </si>
  <si>
    <t>SERVICE RAPIDE</t>
  </si>
  <si>
    <t>STIMM LA BALAN</t>
  </si>
  <si>
    <t>L30306</t>
  </si>
  <si>
    <t>HEDI BEN MBARI</t>
  </si>
  <si>
    <t>L30304</t>
  </si>
  <si>
    <t>BIOLINE SERVIC</t>
  </si>
  <si>
    <t>BALANCE DU CEN</t>
  </si>
  <si>
    <t>HOUSE PRINT &amp;</t>
  </si>
  <si>
    <t>L30275</t>
  </si>
  <si>
    <t>Toukèbri Houda</t>
  </si>
  <si>
    <t>GAMMA INFORMAT</t>
  </si>
  <si>
    <t>STAFIM -PEUGEO</t>
  </si>
  <si>
    <t>PROMO-BIOTECH</t>
  </si>
  <si>
    <t>TAMOIL-TUNISIE</t>
  </si>
  <si>
    <t>L30245</t>
  </si>
  <si>
    <t>IDEAL D'EQUIPE</t>
  </si>
  <si>
    <t>STE BEN M'BARE</t>
  </si>
  <si>
    <t>Sahbi aouichao</t>
  </si>
  <si>
    <t>ETS NABIL PUBL</t>
  </si>
  <si>
    <t>RACHED BOUATTO</t>
  </si>
  <si>
    <t>GENERALE DISTR</t>
  </si>
  <si>
    <t>L30230</t>
  </si>
  <si>
    <t>BOUHLASSA FRED</t>
  </si>
  <si>
    <t>L30224</t>
  </si>
  <si>
    <t>MABROUK BEN HS</t>
  </si>
  <si>
    <t>ENTREPRISE BAY</t>
  </si>
  <si>
    <t>ESC - Ent SCES</t>
  </si>
  <si>
    <t>GAN</t>
  </si>
  <si>
    <t>Meublacier int</t>
  </si>
  <si>
    <t>STE MAGHREB EM</t>
  </si>
  <si>
    <t>Infirmerie Ech</t>
  </si>
  <si>
    <t>INFO BUREAUTIQ</t>
  </si>
  <si>
    <t>TOP SHOES COMP</t>
  </si>
  <si>
    <t>MAGHREB TECHNO</t>
  </si>
  <si>
    <t>ASTER INFORMAT</t>
  </si>
  <si>
    <t>Afrique travau</t>
  </si>
  <si>
    <t>PHARMACIE CHER</t>
  </si>
  <si>
    <t>LA MAISON DE L</t>
  </si>
  <si>
    <t>COMPTOIR DE L'</t>
  </si>
  <si>
    <t>MAISON DE L'EN</t>
  </si>
  <si>
    <t>L30094</t>
  </si>
  <si>
    <t>L30057</t>
  </si>
  <si>
    <t>**************</t>
  </si>
  <si>
    <t>STARPR</t>
  </si>
  <si>
    <t>L30028</t>
  </si>
  <si>
    <t>LA BATTE.INDUS</t>
  </si>
  <si>
    <t>Sté HW Confect</t>
  </si>
  <si>
    <t>GARCI BEL HAJ</t>
  </si>
  <si>
    <t>L20081</t>
  </si>
  <si>
    <t>STE TUNISIE RA</t>
  </si>
  <si>
    <t>MAGHREB REVETE</t>
  </si>
  <si>
    <t>L20066</t>
  </si>
  <si>
    <t>GENERAL DISTRI</t>
  </si>
  <si>
    <t>Pharmacie Bel</t>
  </si>
  <si>
    <t>AIR LIQUIDE TU</t>
  </si>
  <si>
    <t>PHARMACIE CENT</t>
  </si>
  <si>
    <t>A G I L</t>
  </si>
  <si>
    <t>L20001</t>
  </si>
  <si>
    <t>TUNISIE ARRIMA</t>
  </si>
  <si>
    <t>Ste Ben Achma</t>
  </si>
  <si>
    <t>STE MHC METALS</t>
  </si>
  <si>
    <t>TUNISTAR BATTE</t>
  </si>
  <si>
    <t>STE MAM PACK S</t>
  </si>
  <si>
    <t>STE NOVA DES M</t>
  </si>
  <si>
    <t>SGT</t>
  </si>
  <si>
    <t>STE UNIVERSAL</t>
  </si>
  <si>
    <t>SACO</t>
  </si>
  <si>
    <t>GHEDIFI ABDESS</t>
  </si>
  <si>
    <t>SMS</t>
  </si>
  <si>
    <t>Global Forme M</t>
  </si>
  <si>
    <t>l10182</t>
  </si>
  <si>
    <t>GAN DISTRIBUTI</t>
  </si>
  <si>
    <t>GROUPE GENERAL</t>
  </si>
  <si>
    <t>l10171</t>
  </si>
  <si>
    <t>SCHNEIDER ELEC</t>
  </si>
  <si>
    <t>l10167</t>
  </si>
  <si>
    <t>general chimie</t>
  </si>
  <si>
    <t>Adel ben othme</t>
  </si>
  <si>
    <t>L10140</t>
  </si>
  <si>
    <t>l10128</t>
  </si>
  <si>
    <t>IMPRIMERIE LAA</t>
  </si>
  <si>
    <t>L10124</t>
  </si>
  <si>
    <t>FONDERIE EL HN</t>
  </si>
  <si>
    <t>Kaîs TAYECH</t>
  </si>
  <si>
    <t>GENERALE CHIMI</t>
  </si>
  <si>
    <t>FTAM DIDACTIQU</t>
  </si>
  <si>
    <t>BARAKA</t>
  </si>
  <si>
    <t>HEDI OULED SAA</t>
  </si>
  <si>
    <t>UNIVERSAL TUNI</t>
  </si>
  <si>
    <t>STIBOIS</t>
  </si>
  <si>
    <t>4 MK/L'AUTOCOL</t>
  </si>
  <si>
    <t>FOURNISSEURS A</t>
  </si>
  <si>
    <t>INTER RECHANGE</t>
  </si>
  <si>
    <t>POUR ECRITURE</t>
  </si>
  <si>
    <t>FORNISSEURS DI</t>
  </si>
  <si>
    <t>SONZOGNI CAMME</t>
  </si>
  <si>
    <t>HADI Offermann</t>
  </si>
  <si>
    <t>WUXI HUANFA  E</t>
  </si>
  <si>
    <t>THE GRAB SPECI</t>
  </si>
  <si>
    <t>UNIONSUM INTER</t>
  </si>
  <si>
    <t>JIANGSU SOHO G</t>
  </si>
  <si>
    <t>MAXIMAL(ZHEJIA</t>
  </si>
  <si>
    <t>TPI OTOMOTIV S</t>
  </si>
  <si>
    <t>CHIMBAULT PEYR</t>
  </si>
  <si>
    <t>WIZWAY SHIPPIN</t>
  </si>
  <si>
    <t>QUANZHOU YUCRY</t>
  </si>
  <si>
    <t>SORFIN YOSHIMU</t>
  </si>
  <si>
    <t>NIZI INTERNATI</t>
  </si>
  <si>
    <t>MECONDOR S.p.A</t>
  </si>
  <si>
    <t>MET ALLIANCE G</t>
  </si>
  <si>
    <t>METALLIANCE GR</t>
  </si>
  <si>
    <t>SASHA'S INTERN</t>
  </si>
  <si>
    <t>MANIKA MOULDS</t>
  </si>
  <si>
    <t>JAYACHANDRAN A</t>
  </si>
  <si>
    <t>ORION</t>
  </si>
  <si>
    <t>METALLIANCE LL</t>
  </si>
  <si>
    <t>MB Papeoles Es</t>
  </si>
  <si>
    <t>Goonvean Fibre</t>
  </si>
  <si>
    <t>SOCIETE EL ARA</t>
  </si>
  <si>
    <t>EVONIK CARBON</t>
  </si>
  <si>
    <t>BORREGAARD IND</t>
  </si>
  <si>
    <t>SORFIN  LTD</t>
  </si>
  <si>
    <t>STE DE FONDERI</t>
  </si>
  <si>
    <t>ICS</t>
  </si>
  <si>
    <t>E10007</t>
  </si>
  <si>
    <t>DARAMIC</t>
  </si>
  <si>
    <t>TRY&amp;BUY</t>
  </si>
  <si>
    <t>L80174</t>
  </si>
  <si>
    <t>credit</t>
  </si>
  <si>
    <t>PSP (PROFESSIO</t>
  </si>
  <si>
    <t>L60594</t>
  </si>
  <si>
    <t>ENNAKL AUTOMOB</t>
  </si>
  <si>
    <t>L60593</t>
  </si>
  <si>
    <t>GLOBAL COMMERC</t>
  </si>
  <si>
    <t>L60590</t>
  </si>
  <si>
    <t>TUNISIAN IRO A</t>
  </si>
  <si>
    <t>L60589</t>
  </si>
  <si>
    <t>STE GENERALE P</t>
  </si>
  <si>
    <t>L60588</t>
  </si>
  <si>
    <t>CEPA DE COMMER</t>
  </si>
  <si>
    <t>L60587</t>
  </si>
  <si>
    <t>MESTIRI PESAGE</t>
  </si>
  <si>
    <t>L60586</t>
  </si>
  <si>
    <t>MFN AUTOMATION</t>
  </si>
  <si>
    <t>L60585</t>
  </si>
  <si>
    <t>STE STAI NOUR</t>
  </si>
  <si>
    <t>L60584</t>
  </si>
  <si>
    <t>L60283</t>
  </si>
  <si>
    <t>Ets Amor Segha</t>
  </si>
  <si>
    <t>L60093</t>
  </si>
  <si>
    <t>L50927</t>
  </si>
  <si>
    <t>MEDITERRANE SE</t>
  </si>
  <si>
    <t>L50926</t>
  </si>
  <si>
    <t>SIFEM</t>
  </si>
  <si>
    <t>L50914</t>
  </si>
  <si>
    <t>STE DEVELOPPEM</t>
  </si>
  <si>
    <t>L50913</t>
  </si>
  <si>
    <t>CERT TUNISIE</t>
  </si>
  <si>
    <t>L50899</t>
  </si>
  <si>
    <t>OUEDRANI MOUNI</t>
  </si>
  <si>
    <t>L50851</t>
  </si>
  <si>
    <t>TRANSCARGO TUN</t>
  </si>
  <si>
    <t>L50830</t>
  </si>
  <si>
    <t>SONOLESE Sarl</t>
  </si>
  <si>
    <t>L50750</t>
  </si>
  <si>
    <t>AKKON TUNISIA</t>
  </si>
  <si>
    <t>TUNIWORLD AIRS</t>
  </si>
  <si>
    <t>GENERAL SCE ET</t>
  </si>
  <si>
    <t>L50704</t>
  </si>
  <si>
    <t>S-SELLINI TRAN</t>
  </si>
  <si>
    <t>STE SAFA DE TR</t>
  </si>
  <si>
    <t>L50700</t>
  </si>
  <si>
    <t>ABDALLAH NOURI</t>
  </si>
  <si>
    <t>L50698</t>
  </si>
  <si>
    <t>CARTE</t>
  </si>
  <si>
    <t>L50068</t>
  </si>
  <si>
    <t>GRENOBLE SERVI</t>
  </si>
  <si>
    <t>AQUA SERVICES</t>
  </si>
  <si>
    <t>L30492</t>
  </si>
  <si>
    <t>PROMOSCIENCES</t>
  </si>
  <si>
    <t>L30479</t>
  </si>
  <si>
    <t>STE RBK</t>
  </si>
  <si>
    <t>L20061</t>
  </si>
  <si>
    <t>STE LC METAL T</t>
  </si>
  <si>
    <t>AUTOMATOR Mark</t>
  </si>
  <si>
    <t>E80050</t>
  </si>
  <si>
    <t>Zibo Xinxu Pow</t>
  </si>
  <si>
    <t>E80049</t>
  </si>
  <si>
    <t>STARTER AD BAT</t>
  </si>
  <si>
    <t>E80048</t>
  </si>
  <si>
    <t>Suzhou Reheate</t>
  </si>
  <si>
    <t>IXO ELECTRONIQ</t>
  </si>
  <si>
    <t>E80034</t>
  </si>
  <si>
    <t>ELINOIL HELLEN</t>
  </si>
  <si>
    <t>DIXON PREMIUM</t>
  </si>
  <si>
    <t>METALSA STANGO</t>
  </si>
  <si>
    <t>MONBAT BATTERI</t>
  </si>
  <si>
    <t>MICROPOROUS Gm</t>
  </si>
  <si>
    <t>BATTERIE USAGE</t>
  </si>
  <si>
    <t>ELECTRICITE</t>
  </si>
  <si>
    <t>ACIDE</t>
  </si>
  <si>
    <t>ADDITIF FONDERIE</t>
  </si>
  <si>
    <t>ETIQUETTE</t>
  </si>
  <si>
    <t>FRAIS TRANSIT</t>
  </si>
  <si>
    <t>BOUCHON</t>
  </si>
  <si>
    <t>EMBLLAGE</t>
  </si>
  <si>
    <t>EAU</t>
  </si>
  <si>
    <t>DIVERS</t>
  </si>
  <si>
    <t>MATERIEL SECURITE</t>
  </si>
  <si>
    <t>SOLDE</t>
  </si>
  <si>
    <t>PRODUIT</t>
  </si>
  <si>
    <t>REG</t>
  </si>
  <si>
    <t>Somme de MONTANT TTC</t>
  </si>
  <si>
    <t>Moyenne de DELAI</t>
  </si>
  <si>
    <t>BATTERIE</t>
  </si>
  <si>
    <t xml:space="preserve">Somme de solde </t>
  </si>
  <si>
    <t>NADHEERA TRADING EST</t>
  </si>
  <si>
    <t>X973001</t>
  </si>
  <si>
    <t>FN220102</t>
  </si>
  <si>
    <t>SOCIETE MONBAT</t>
  </si>
  <si>
    <t>X359001</t>
  </si>
  <si>
    <t>AC220018</t>
  </si>
  <si>
    <t>AC220017</t>
  </si>
  <si>
    <t>FN220065</t>
  </si>
  <si>
    <t>FN220064</t>
  </si>
  <si>
    <t>FN220049</t>
  </si>
  <si>
    <t>FN220048</t>
  </si>
  <si>
    <t>FN220047</t>
  </si>
  <si>
    <t>FN220046</t>
  </si>
  <si>
    <t>FN220044</t>
  </si>
  <si>
    <t>AC220002</t>
  </si>
  <si>
    <t>FN220003</t>
  </si>
  <si>
    <t>FN220001</t>
  </si>
  <si>
    <t>ERRAFIK EL DAYEM</t>
  </si>
  <si>
    <t>X218004</t>
  </si>
  <si>
    <t>FN220092</t>
  </si>
  <si>
    <t>FN220090</t>
  </si>
  <si>
    <t>FN220082</t>
  </si>
  <si>
    <t>FN220073</t>
  </si>
  <si>
    <t>FN220069</t>
  </si>
  <si>
    <t>FN220059</t>
  </si>
  <si>
    <t>FN220050</t>
  </si>
  <si>
    <t>FN220014</t>
  </si>
  <si>
    <t>FN220008</t>
  </si>
  <si>
    <t>FN220005</t>
  </si>
  <si>
    <t>FN220002</t>
  </si>
  <si>
    <t>MARIBAT</t>
  </si>
  <si>
    <t>X212010</t>
  </si>
  <si>
    <t>FN220026</t>
  </si>
  <si>
    <t>HYSY TECHNICK</t>
  </si>
  <si>
    <t>X049004</t>
  </si>
  <si>
    <t>FN220010</t>
  </si>
  <si>
    <t>NOUR AKKUMULATOREN GmbH</t>
  </si>
  <si>
    <t>X049003</t>
  </si>
  <si>
    <t>FN220035</t>
  </si>
  <si>
    <t>FN220028</t>
  </si>
  <si>
    <t>FN220024</t>
  </si>
  <si>
    <t>FN220022</t>
  </si>
  <si>
    <t>FN220016</t>
  </si>
  <si>
    <t>FN220013</t>
  </si>
  <si>
    <t>FN220004</t>
  </si>
  <si>
    <t>BATTERIEDIENST UWE HEMPE</t>
  </si>
  <si>
    <t>X049002</t>
  </si>
  <si>
    <t>FN220100</t>
  </si>
  <si>
    <t>FN220091</t>
  </si>
  <si>
    <t>FN220074</t>
  </si>
  <si>
    <t>FN220070</t>
  </si>
  <si>
    <t>FN220063</t>
  </si>
  <si>
    <t>FN220058</t>
  </si>
  <si>
    <t>FN220053</t>
  </si>
  <si>
    <t>FN220038</t>
  </si>
  <si>
    <t>BATCAR Sp.J</t>
  </si>
  <si>
    <t>X048001</t>
  </si>
  <si>
    <t>FN220087</t>
  </si>
  <si>
    <t>FN220086</t>
  </si>
  <si>
    <t>FN220081</t>
  </si>
  <si>
    <t>FN220080</t>
  </si>
  <si>
    <t>FN220079</t>
  </si>
  <si>
    <t>FN220052</t>
  </si>
  <si>
    <t>FN220051</t>
  </si>
  <si>
    <t>UROMET LTD</t>
  </si>
  <si>
    <t>X044001</t>
  </si>
  <si>
    <t>AC220019</t>
  </si>
  <si>
    <t>FN220093</t>
  </si>
  <si>
    <t>MED ENERGY BATTERY SMECO</t>
  </si>
  <si>
    <t>X039003</t>
  </si>
  <si>
    <t>FN220094</t>
  </si>
  <si>
    <t>FN220054</t>
  </si>
  <si>
    <t>FN220039</t>
  </si>
  <si>
    <t>FN220029</t>
  </si>
  <si>
    <t>PESONNEL SNA</t>
  </si>
  <si>
    <t>00019999</t>
  </si>
  <si>
    <t>DS220015</t>
  </si>
  <si>
    <t>DS220014</t>
  </si>
  <si>
    <t>DS220013</t>
  </si>
  <si>
    <t>DS220011</t>
  </si>
  <si>
    <t>DS220010</t>
  </si>
  <si>
    <t>DS220009</t>
  </si>
  <si>
    <t>DS220008</t>
  </si>
  <si>
    <t>DS220007</t>
  </si>
  <si>
    <t>DS220006</t>
  </si>
  <si>
    <t>DS220005</t>
  </si>
  <si>
    <t>DS220004</t>
  </si>
  <si>
    <t>DS220003</t>
  </si>
  <si>
    <t>DS220002</t>
  </si>
  <si>
    <t>DS220001</t>
  </si>
  <si>
    <t>ECOPLAST</t>
  </si>
  <si>
    <t>00010010</t>
  </si>
  <si>
    <t>FN220106</t>
  </si>
  <si>
    <t>FN220099</t>
  </si>
  <si>
    <t>FN220098</t>
  </si>
  <si>
    <t>FN220089</t>
  </si>
  <si>
    <t>FN220088</t>
  </si>
  <si>
    <t>FN220078</t>
  </si>
  <si>
    <t>FN220077</t>
  </si>
  <si>
    <t>FN220067</t>
  </si>
  <si>
    <t>FN220066</t>
  </si>
  <si>
    <t>SOCIETE ACHREF SERVICES</t>
  </si>
  <si>
    <t>00010009</t>
  </si>
  <si>
    <t>FN220030</t>
  </si>
  <si>
    <t>FN220017</t>
  </si>
  <si>
    <t>NOUR BATTERIES INDUSTRIELLES</t>
  </si>
  <si>
    <t>00010007</t>
  </si>
  <si>
    <t>FN220075</t>
  </si>
  <si>
    <t>FN220068</t>
  </si>
  <si>
    <t>FN220043</t>
  </si>
  <si>
    <t>STE TIP</t>
  </si>
  <si>
    <t>00010006</t>
  </si>
  <si>
    <t>FN220076</t>
  </si>
  <si>
    <t>FN220045</t>
  </si>
  <si>
    <t>FN220042</t>
  </si>
  <si>
    <t>STE NLLE DES ACCUMULATEURS</t>
  </si>
  <si>
    <t>00010005</t>
  </si>
  <si>
    <t>DS220012</t>
  </si>
  <si>
    <t>STE NOUR DISTRIBUTION</t>
  </si>
  <si>
    <t>00010003</t>
  </si>
  <si>
    <t>FN220107</t>
  </si>
  <si>
    <t>AC220016</t>
  </si>
  <si>
    <t>AC220015</t>
  </si>
  <si>
    <t>FN220101</t>
  </si>
  <si>
    <t>AC220014</t>
  </si>
  <si>
    <t>FN220097</t>
  </si>
  <si>
    <t>AC220013</t>
  </si>
  <si>
    <t>FN220085</t>
  </si>
  <si>
    <t>AC220012</t>
  </si>
  <si>
    <t>FN220072</t>
  </si>
  <si>
    <t>AC220011</t>
  </si>
  <si>
    <t>FN220062</t>
  </si>
  <si>
    <t>AC220010</t>
  </si>
  <si>
    <t>FN220057</t>
  </si>
  <si>
    <t>FN220041</t>
  </si>
  <si>
    <t>AC220009</t>
  </si>
  <si>
    <t>FN220034</t>
  </si>
  <si>
    <t>AC220008</t>
  </si>
  <si>
    <t>FN220025</t>
  </si>
  <si>
    <t>AC220007</t>
  </si>
  <si>
    <t>FN220020</t>
  </si>
  <si>
    <t>AC220006</t>
  </si>
  <si>
    <t>FN220012</t>
  </si>
  <si>
    <t>AC220005</t>
  </si>
  <si>
    <t>FN220006</t>
  </si>
  <si>
    <t>AC220001</t>
  </si>
  <si>
    <t>STE TNNE DES ACCUMULATEURS</t>
  </si>
  <si>
    <t>00010001</t>
  </si>
  <si>
    <t>FN220036</t>
  </si>
  <si>
    <t>FN220027</t>
  </si>
  <si>
    <t>FN220023</t>
  </si>
  <si>
    <t>FN220021</t>
  </si>
  <si>
    <t>FN220015</t>
  </si>
  <si>
    <t>FN220009</t>
  </si>
  <si>
    <t>FN220007</t>
  </si>
  <si>
    <t>Montant TTC</t>
  </si>
  <si>
    <t>Timbre</t>
  </si>
  <si>
    <t>Tot, Taxes</t>
  </si>
  <si>
    <t>Montant Net HT</t>
  </si>
  <si>
    <t>Nom Client</t>
  </si>
  <si>
    <t>Code Client</t>
  </si>
  <si>
    <t>Numéro Facture</t>
  </si>
  <si>
    <t>Date Facture</t>
  </si>
  <si>
    <t>Somme de Montant Net HT</t>
  </si>
  <si>
    <t>Somme de Tot, Taxes</t>
  </si>
  <si>
    <t>Somme de Montant TTC</t>
  </si>
  <si>
    <t>LITTORAL BATTERIES</t>
  </si>
  <si>
    <t>OUEST BATTERIES</t>
  </si>
  <si>
    <t>ACCUSPLUS</t>
  </si>
  <si>
    <t>BIN-SHIHON TRADING CO</t>
  </si>
  <si>
    <t>TYPE</t>
  </si>
  <si>
    <t>CA 2022</t>
  </si>
  <si>
    <t>QTE</t>
  </si>
  <si>
    <t>PHT</t>
  </si>
  <si>
    <t>BATTERIES</t>
  </si>
  <si>
    <t>PLAQUE IND</t>
  </si>
  <si>
    <t>95,578T</t>
  </si>
  <si>
    <t>PLAQUE</t>
  </si>
  <si>
    <t>48,078T</t>
  </si>
  <si>
    <t>BANDE PUNCHING</t>
  </si>
  <si>
    <t>1,52T</t>
  </si>
  <si>
    <t>PLOMB</t>
  </si>
  <si>
    <t>2,4T</t>
  </si>
  <si>
    <t>EAU DEMINERALISES</t>
  </si>
  <si>
    <t>3000 L</t>
  </si>
  <si>
    <t>LOYER</t>
  </si>
  <si>
    <t>DECHET PLASTIQUE</t>
  </si>
  <si>
    <t>329,364T</t>
  </si>
  <si>
    <t>SOUS-TRAITANCE CHARGE &amp; FINITION</t>
  </si>
  <si>
    <t>FRAIS DE TRANSPORT EXPORT</t>
  </si>
  <si>
    <t>TOTAL</t>
  </si>
  <si>
    <t>FINANCEMENT STOCK</t>
  </si>
  <si>
    <t>STOCK</t>
  </si>
  <si>
    <t>CA LOCAL HT</t>
  </si>
  <si>
    <t>CA LOCAL TTC</t>
  </si>
  <si>
    <t>CA EXPORT</t>
  </si>
  <si>
    <t>PREFINANCEMENT EXPORT</t>
  </si>
  <si>
    <t>007</t>
  </si>
  <si>
    <t>%</t>
  </si>
  <si>
    <t>ACTIFS</t>
  </si>
  <si>
    <t>No Suppression</t>
  </si>
  <si>
    <t>ACTIFS NON COURANTS</t>
  </si>
  <si>
    <t>Capital social</t>
  </si>
  <si>
    <t>Immobilisations corporelles et incorporelles</t>
  </si>
  <si>
    <t>Réserves légales</t>
  </si>
  <si>
    <t>Immobilisations corporelles et incorp.</t>
  </si>
  <si>
    <t>Subvention d'investissement</t>
  </si>
  <si>
    <t>Amortissement des immobilisations corporelles et incorp.</t>
  </si>
  <si>
    <t>Amortissement subvention d'investissement</t>
  </si>
  <si>
    <t>Modification comptable</t>
  </si>
  <si>
    <t>GetRub</t>
  </si>
  <si>
    <t>B_Terrain</t>
  </si>
  <si>
    <t>Total immobilsations corporelles et incorporelles</t>
  </si>
  <si>
    <t>Résultats reportés</t>
  </si>
  <si>
    <t>B_Const</t>
  </si>
  <si>
    <t>B_AmtConst</t>
  </si>
  <si>
    <t>Immobilisations Financières</t>
  </si>
  <si>
    <t>B_Amt_ITMOI</t>
  </si>
  <si>
    <t>Dépôts et cautionnements</t>
  </si>
  <si>
    <t>Résultat de l'exercice</t>
  </si>
  <si>
    <t>Provision pour dép.Imm Financières</t>
  </si>
  <si>
    <t>B_Amt_MT</t>
  </si>
  <si>
    <t>Titres de Participation</t>
  </si>
  <si>
    <t>Total des actifs non courants</t>
  </si>
  <si>
    <t>B_Amt_IGAA</t>
  </si>
  <si>
    <t>B_MMB</t>
  </si>
  <si>
    <t>ACTIFS COURANTS</t>
  </si>
  <si>
    <t>Emprunts</t>
  </si>
  <si>
    <t>B_Amt_MMB</t>
  </si>
  <si>
    <t>Stocks</t>
  </si>
  <si>
    <t>Provision pour risque et charges</t>
  </si>
  <si>
    <t>B_ImmEnCours</t>
  </si>
  <si>
    <t>Provision sur dépr.stock</t>
  </si>
  <si>
    <t>Clients et comptes rattachés</t>
  </si>
  <si>
    <t>Provision sur créance douteux</t>
  </si>
  <si>
    <t>Fournisseurs &amp; comptes rattachés</t>
  </si>
  <si>
    <t>Autres actifs courants</t>
  </si>
  <si>
    <t>Autres passifs courants</t>
  </si>
  <si>
    <t>B_ImmCorp</t>
  </si>
  <si>
    <t>Provision sur dépr.compte déb divers</t>
  </si>
  <si>
    <t>Concours bancaires &amp; autres passifs financiers</t>
  </si>
  <si>
    <t>Liquidités et équivalents de liquidités</t>
  </si>
  <si>
    <t>Total des actifs courants</t>
  </si>
  <si>
    <t>B_ImmSJP</t>
  </si>
  <si>
    <t>B_ImmFin</t>
  </si>
  <si>
    <t>TOTAL DES ACTIFS</t>
  </si>
  <si>
    <t>Total du 01/01/17 au 31/01/17</t>
  </si>
  <si>
    <t>Total general</t>
  </si>
  <si>
    <t>Provision pour dép.Imm corporelles et incorp.</t>
  </si>
  <si>
    <t>C</t>
  </si>
  <si>
    <t>Etat de Résultat</t>
  </si>
  <si>
    <t>Produits D'exploitation</t>
  </si>
  <si>
    <t>R101</t>
  </si>
  <si>
    <t>E_Revenu</t>
  </si>
  <si>
    <t>Revenus Locals</t>
  </si>
  <si>
    <t>Revenus Export</t>
  </si>
  <si>
    <t>Autres Revenus</t>
  </si>
  <si>
    <t>E_A_PdtExp</t>
  </si>
  <si>
    <t>Autres Produits d'Exploitation</t>
  </si>
  <si>
    <t>E_Prod_Imm</t>
  </si>
  <si>
    <t>Production Immobilisée</t>
  </si>
  <si>
    <t>Total des Produits d'exploitation</t>
  </si>
  <si>
    <t>Charges D'exploitation</t>
  </si>
  <si>
    <t>Variation Produits Finis et semi finis</t>
  </si>
  <si>
    <t>R102</t>
  </si>
  <si>
    <t>E_AchAppCons</t>
  </si>
  <si>
    <t>Achats d'Approvisionnement Consommés</t>
  </si>
  <si>
    <t>E_ChgPers</t>
  </si>
  <si>
    <t>Charges de Personnel</t>
  </si>
  <si>
    <t>E_DotAmtProv</t>
  </si>
  <si>
    <t>Dotation aux Amortissements et aux Provisions</t>
  </si>
  <si>
    <t>E_A_ChagExp</t>
  </si>
  <si>
    <t>Autres Charges d'Exploitation</t>
  </si>
  <si>
    <t>Total des Charges d'exploitation</t>
  </si>
  <si>
    <t>Résultat d'exploitation</t>
  </si>
  <si>
    <t>R103</t>
  </si>
  <si>
    <t>E_ChgFin</t>
  </si>
  <si>
    <t>Charges Financières nettes</t>
  </si>
  <si>
    <t>E_PdtPlace</t>
  </si>
  <si>
    <t>Produit de placement</t>
  </si>
  <si>
    <t>E_A_GainOrdi</t>
  </si>
  <si>
    <t>Autres gains ordinaires</t>
  </si>
  <si>
    <t>E_A_PertOrdi</t>
  </si>
  <si>
    <t>Autres pertes ordinaires</t>
  </si>
  <si>
    <t>Résultat avant impôt</t>
  </si>
  <si>
    <t>Résultat des activités ordinaires avant impôt</t>
  </si>
  <si>
    <t>R104</t>
  </si>
  <si>
    <t>Impots sur les bénéfices</t>
  </si>
  <si>
    <t>Résultat après impôt</t>
  </si>
  <si>
    <t>Résultat des activités ordinaires après impôt</t>
  </si>
  <si>
    <t>Résultat Net de l'exercice</t>
  </si>
  <si>
    <t>Effets de modifications comptables</t>
  </si>
  <si>
    <t>Résultats après modifications comptables</t>
  </si>
  <si>
    <t>436510-01 * TVA RECUP IMMO LOC 10%AGENCE DISTRIBUTION</t>
  </si>
  <si>
    <t>436518 TVA RECUP IMMO LOC 18%</t>
  </si>
  <si>
    <t>436518-01 * TVA RECUP IMMO LOC 18%AGENCE DISTRIBUTION</t>
  </si>
  <si>
    <t>436529 TVA RECUP IMMO LOC 29%</t>
  </si>
  <si>
    <t>436529-01 * TVA RECUP IMMO LOC 29%AGENCE DISTRIBUTION</t>
  </si>
  <si>
    <t>B F R</t>
  </si>
  <si>
    <t>SOLDE CLIENT</t>
  </si>
  <si>
    <t>SOLDE FOURNISSEUR</t>
  </si>
  <si>
    <t>CLIENT LOCAUX</t>
  </si>
  <si>
    <t>CLIENT ETRANGER</t>
  </si>
  <si>
    <t>DELAI DE REGLEMENT CLIENT LOCAUX</t>
  </si>
  <si>
    <t>DELAI DE REGLEMENT CLIENT ETRANGER</t>
  </si>
  <si>
    <t>DELAI ROTATION STOCK</t>
  </si>
  <si>
    <t>ACHAT HT</t>
  </si>
  <si>
    <t>DELAI DE REGLEMENT FOURNISSEUR</t>
  </si>
  <si>
    <t>FACILITE DE CAISSE</t>
  </si>
  <si>
    <t>CA Local HT</t>
  </si>
  <si>
    <t>Évolution/Marché LOCAL</t>
  </si>
  <si>
    <t>CA Export</t>
  </si>
  <si>
    <t>Évolution/EXPORT</t>
  </si>
  <si>
    <t>CA TOTAL</t>
  </si>
  <si>
    <t>Évolution GLOBALE</t>
  </si>
  <si>
    <t>CLIENTS</t>
  </si>
  <si>
    <t>MODALITE DE PAIEMENT</t>
  </si>
  <si>
    <t>LC à 90 Jrs</t>
  </si>
  <si>
    <t>BATTERIEDIENST HEMPE</t>
  </si>
  <si>
    <t>Virement à 60 Jrs</t>
  </si>
  <si>
    <t>Virement à 90 Jrs</t>
  </si>
  <si>
    <t>OUEST BATTERIE</t>
  </si>
  <si>
    <t>NEXT POWER (ALGER)</t>
  </si>
  <si>
    <t>PROXITECH</t>
  </si>
  <si>
    <t>BATTERIE D'ARMOR</t>
  </si>
  <si>
    <t>LUBATEX</t>
  </si>
  <si>
    <t>Actual Credit</t>
  </si>
  <si>
    <t>Planned Increase</t>
  </si>
  <si>
    <t>Cash Facility</t>
  </si>
  <si>
    <t>C M F S</t>
  </si>
  <si>
    <t>Export Prefinancing</t>
  </si>
  <si>
    <t>Commercial Discount</t>
  </si>
  <si>
    <t>TMM+2%</t>
  </si>
  <si>
    <t>TMM+1,75%</t>
  </si>
  <si>
    <t>30% of export sales</t>
  </si>
  <si>
    <t>Comment - limit with bank</t>
  </si>
  <si>
    <t>limit based on budget</t>
  </si>
  <si>
    <t>One month of local sales (1/12)</t>
  </si>
  <si>
    <t>this line is kept as it is actually</t>
  </si>
  <si>
    <t>Budget increase</t>
  </si>
  <si>
    <t>TND</t>
  </si>
  <si>
    <t>Total</t>
  </si>
  <si>
    <t>interest Rate</t>
  </si>
  <si>
    <t>BILAN AU 31/12/2024</t>
  </si>
  <si>
    <t>-</t>
  </si>
  <si>
    <t>Contrat actuel</t>
  </si>
  <si>
    <t>Budget 2025</t>
  </si>
  <si>
    <t>année</t>
  </si>
  <si>
    <t>Nature</t>
  </si>
  <si>
    <t>MP</t>
  </si>
  <si>
    <t>Somme de Valeur total en DT</t>
  </si>
  <si>
    <t>Société</t>
  </si>
  <si>
    <t>Fournisseur</t>
  </si>
  <si>
    <t>SNA</t>
  </si>
  <si>
    <t>Valeurs</t>
  </si>
  <si>
    <t>DIXON</t>
  </si>
  <si>
    <t>ELBAT</t>
  </si>
  <si>
    <t>MPA</t>
  </si>
  <si>
    <t>Somme de FRET / Article</t>
  </si>
  <si>
    <t>Somme de Montant Transit / article</t>
  </si>
  <si>
    <t>Somme de Surestarie / Article</t>
  </si>
  <si>
    <t>Somme de TOTAL FRAIS / Article</t>
  </si>
  <si>
    <t>MONBAT</t>
  </si>
  <si>
    <t>Capex</t>
  </si>
  <si>
    <t>ACCUMA</t>
  </si>
  <si>
    <t>PDR</t>
  </si>
  <si>
    <t>accumalux</t>
  </si>
  <si>
    <t>MICROPOROUS</t>
  </si>
  <si>
    <t>AKUMSAN</t>
  </si>
  <si>
    <t>metaconcept</t>
  </si>
  <si>
    <t>ELINOIL</t>
  </si>
  <si>
    <t>Meta entreprice</t>
  </si>
  <si>
    <t>SORFIN</t>
  </si>
  <si>
    <t>AKUMPLAST</t>
  </si>
  <si>
    <t>AMER SIL</t>
  </si>
  <si>
    <t xml:space="preserve">YUCRY </t>
  </si>
  <si>
    <t xml:space="preserve">METACONCEPT </t>
  </si>
  <si>
    <t>GOONVEAN FIBRES</t>
  </si>
  <si>
    <t>WUXI HUANFA ET TECHNOLOGY</t>
  </si>
  <si>
    <t>YUCRY</t>
  </si>
  <si>
    <t xml:space="preserve">CHANGXING JIGUANG NEW ENERGY TECHNOLOGY </t>
  </si>
  <si>
    <t>MICROPROUS</t>
  </si>
  <si>
    <t xml:space="preserve">METALSA STAGNO </t>
  </si>
  <si>
    <t>EFFICHARGE</t>
  </si>
  <si>
    <t>AKUMLAST</t>
  </si>
  <si>
    <t xml:space="preserve">monbat recycling </t>
  </si>
  <si>
    <t>Monbat RECYC</t>
  </si>
  <si>
    <t>MONPLAST</t>
  </si>
  <si>
    <t>krines EOOD</t>
  </si>
  <si>
    <t>Monbat AD</t>
  </si>
  <si>
    <t>ATI</t>
  </si>
  <si>
    <t>INTERCONNECT</t>
  </si>
  <si>
    <t>frimax</t>
  </si>
  <si>
    <t>BETTER TECHNOLOGIE</t>
  </si>
  <si>
    <t xml:space="preserve"> INTERCONNECT</t>
  </si>
  <si>
    <t>dixone</t>
  </si>
  <si>
    <t xml:space="preserve">MICROPOROUS </t>
  </si>
  <si>
    <t>Echant</t>
  </si>
  <si>
    <t>zibo</t>
  </si>
  <si>
    <t>Micropous</t>
  </si>
  <si>
    <t>STARTER AD</t>
  </si>
  <si>
    <t>IXO</t>
  </si>
  <si>
    <t xml:space="preserve">HADI </t>
  </si>
  <si>
    <t>HADI</t>
  </si>
  <si>
    <t>suzho</t>
  </si>
  <si>
    <t>PI EM SI LTD</t>
  </si>
  <si>
    <t>echantillons expander</t>
  </si>
  <si>
    <t>echantillons œil magique</t>
  </si>
  <si>
    <t xml:space="preserve">Date </t>
  </si>
  <si>
    <t>N°Facture</t>
  </si>
  <si>
    <t>Montant TND HT</t>
  </si>
  <si>
    <t>Montant TPE</t>
  </si>
  <si>
    <t>Montant FODEC</t>
  </si>
  <si>
    <t>Montant Base TVA</t>
  </si>
  <si>
    <t>Montant TVA</t>
  </si>
  <si>
    <t>FN240017</t>
  </si>
  <si>
    <t>AC230025</t>
  </si>
  <si>
    <t>FN240019</t>
  </si>
  <si>
    <t>FN240018</t>
  </si>
  <si>
    <t>AC230024</t>
  </si>
  <si>
    <t>FN240028</t>
  </si>
  <si>
    <t>FN240036</t>
  </si>
  <si>
    <t>AC240003</t>
  </si>
  <si>
    <t>FN240037</t>
  </si>
  <si>
    <t>FN240051</t>
  </si>
  <si>
    <t>AC240004</t>
  </si>
  <si>
    <t>FN240058</t>
  </si>
  <si>
    <t>FN240060</t>
  </si>
  <si>
    <t>FN240062</t>
  </si>
  <si>
    <t>FN240069</t>
  </si>
  <si>
    <t>AC240005</t>
  </si>
  <si>
    <t>FN240071</t>
  </si>
  <si>
    <t>FN240072</t>
  </si>
  <si>
    <t>FN240070</t>
  </si>
  <si>
    <t>FN240094</t>
  </si>
  <si>
    <t>FN240093</t>
  </si>
  <si>
    <t>FN240092</t>
  </si>
  <si>
    <t>AC240006</t>
  </si>
  <si>
    <t>AC240007</t>
  </si>
  <si>
    <t>FN240112</t>
  </si>
  <si>
    <t>AC240009</t>
  </si>
  <si>
    <t>AC240010</t>
  </si>
  <si>
    <t>AC240011</t>
  </si>
  <si>
    <t>FN240131</t>
  </si>
  <si>
    <t>FN240133</t>
  </si>
  <si>
    <t>FN240129</t>
  </si>
  <si>
    <t>AC240012</t>
  </si>
  <si>
    <t>FN240135</t>
  </si>
  <si>
    <t>FN240109</t>
  </si>
  <si>
    <t>FN240110</t>
  </si>
  <si>
    <t>FN240111</t>
  </si>
  <si>
    <t>FN240108</t>
  </si>
  <si>
    <t>AC240008</t>
  </si>
  <si>
    <t>AC240015</t>
  </si>
  <si>
    <t>FN240146</t>
  </si>
  <si>
    <t>FN240159</t>
  </si>
  <si>
    <t>AC240017</t>
  </si>
  <si>
    <t>FN240150</t>
  </si>
  <si>
    <t>AC240016</t>
  </si>
  <si>
    <t>FN240176</t>
  </si>
  <si>
    <t>AC240018</t>
  </si>
  <si>
    <t>FN240148</t>
  </si>
  <si>
    <t>FN240149</t>
  </si>
  <si>
    <t>FN240178</t>
  </si>
  <si>
    <t>FN240177</t>
  </si>
  <si>
    <t>FN240192</t>
  </si>
  <si>
    <t>AC240020</t>
  </si>
  <si>
    <t>FN240198</t>
  </si>
  <si>
    <t>FN240199</t>
  </si>
  <si>
    <t>FN240197</t>
  </si>
  <si>
    <t>FN240223</t>
  </si>
  <si>
    <t>AC240021</t>
  </si>
  <si>
    <t>FN240224</t>
  </si>
  <si>
    <t>FN240225</t>
  </si>
  <si>
    <t>AC240022</t>
  </si>
  <si>
    <t>FN240247</t>
  </si>
  <si>
    <t>FN240248</t>
  </si>
  <si>
    <t>Somme de Montant TND HT</t>
  </si>
  <si>
    <t>Somme de Montant TPE</t>
  </si>
  <si>
    <t>Somme de Montant FODEC</t>
  </si>
  <si>
    <t>Somme de Montant Base TVA</t>
  </si>
  <si>
    <t>Somme de Montant TVA</t>
  </si>
  <si>
    <t xml:space="preserve">Base TVA déclarations </t>
  </si>
  <si>
    <t>TPE déclaré</t>
  </si>
  <si>
    <t>FODEC déclaré</t>
  </si>
  <si>
    <t>TVA déclaré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</si>
  <si>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</si>
  <si>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</si>
  <si>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</si>
  <si>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</si>
  <si>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</si>
  <si>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</si>
  <si>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</si>
  <si>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</si>
  <si>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</si>
  <si>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</si>
  <si>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</si>
  <si>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</si>
  <si>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FN240020</t>
  </si>
  <si>
    <t>PHOSPHATE GAFSA</t>
  </si>
  <si>
    <t>FN240021</t>
  </si>
  <si>
    <t>BC000791</t>
  </si>
  <si>
    <t>FN240035</t>
  </si>
  <si>
    <t>FN240057</t>
  </si>
  <si>
    <t>FN240059</t>
  </si>
  <si>
    <t>FN240061</t>
  </si>
  <si>
    <t>FN240068</t>
  </si>
  <si>
    <t>BC000831</t>
  </si>
  <si>
    <t>FN240091</t>
  </si>
  <si>
    <t>FN240130</t>
  </si>
  <si>
    <t>FN240132</t>
  </si>
  <si>
    <t>FN240134</t>
  </si>
  <si>
    <t>FN240113</t>
  </si>
  <si>
    <t>AC240014</t>
  </si>
  <si>
    <t>FN240147</t>
  </si>
  <si>
    <t>FN240151</t>
  </si>
  <si>
    <t>???</t>
  </si>
  <si>
    <t>FN240160</t>
  </si>
  <si>
    <t>FN240179</t>
  </si>
  <si>
    <t>AC240019</t>
  </si>
  <si>
    <t xml:space="preserve">Montant déclarations </t>
  </si>
  <si>
    <t>Montant Devises</t>
  </si>
  <si>
    <t>Taux change</t>
  </si>
  <si>
    <t>Montant TND</t>
  </si>
  <si>
    <t>N° Déclaration Douanes</t>
  </si>
  <si>
    <t>Date Déclaration Douanes</t>
  </si>
  <si>
    <t>FN240001</t>
  </si>
  <si>
    <t>FN240002</t>
  </si>
  <si>
    <t>FN240003</t>
  </si>
  <si>
    <t>FN240004</t>
  </si>
  <si>
    <t>FN240005</t>
  </si>
  <si>
    <t>FN240009</t>
  </si>
  <si>
    <t>FN240007</t>
  </si>
  <si>
    <t>FN240008</t>
  </si>
  <si>
    <t>FN240010</t>
  </si>
  <si>
    <t>FN240011</t>
  </si>
  <si>
    <t>FN240006</t>
  </si>
  <si>
    <t>FN240012</t>
  </si>
  <si>
    <t>FN240013</t>
  </si>
  <si>
    <t>FN240014</t>
  </si>
  <si>
    <t>FN240015</t>
  </si>
  <si>
    <t>FN240016</t>
  </si>
  <si>
    <t>FN240022</t>
  </si>
  <si>
    <t>FN240023</t>
  </si>
  <si>
    <t>FN240024</t>
  </si>
  <si>
    <t>FN240025</t>
  </si>
  <si>
    <t>FN240026</t>
  </si>
  <si>
    <t>FN240027</t>
  </si>
  <si>
    <t>FN240029</t>
  </si>
  <si>
    <t>FN240030</t>
  </si>
  <si>
    <t>FN240033</t>
  </si>
  <si>
    <t>FN240031</t>
  </si>
  <si>
    <t>FN240032</t>
  </si>
  <si>
    <t>FN240034</t>
  </si>
  <si>
    <t>FN240038</t>
  </si>
  <si>
    <t>FN240039</t>
  </si>
  <si>
    <t>FN240040</t>
  </si>
  <si>
    <t>FN240041</t>
  </si>
  <si>
    <t>FN240042</t>
  </si>
  <si>
    <t>FN240043</t>
  </si>
  <si>
    <t>FN240055</t>
  </si>
  <si>
    <t>FN240056</t>
  </si>
  <si>
    <t>FN240046</t>
  </si>
  <si>
    <t>FN240047</t>
  </si>
  <si>
    <t>FN240048</t>
  </si>
  <si>
    <t>FN240049</t>
  </si>
  <si>
    <t>FN240050</t>
  </si>
  <si>
    <t>FN240052</t>
  </si>
  <si>
    <t>FN240053</t>
  </si>
  <si>
    <t>FN240054</t>
  </si>
  <si>
    <t>FN240065</t>
  </si>
  <si>
    <t>FN240066</t>
  </si>
  <si>
    <t>FN240063</t>
  </si>
  <si>
    <t>FN240067</t>
  </si>
  <si>
    <t>FN240064</t>
  </si>
  <si>
    <t>FN240079</t>
  </si>
  <si>
    <t>FN240073</t>
  </si>
  <si>
    <t>FN240074</t>
  </si>
  <si>
    <t>FN240081</t>
  </si>
  <si>
    <t>FN240083</t>
  </si>
  <si>
    <t>FN240080</t>
  </si>
  <si>
    <t>FN240082</t>
  </si>
  <si>
    <t>FN240075</t>
  </si>
  <si>
    <t>FN240076</t>
  </si>
  <si>
    <t>FN240087</t>
  </si>
  <si>
    <t>FN240084</t>
  </si>
  <si>
    <t>FN240085</t>
  </si>
  <si>
    <t>FN240086</t>
  </si>
  <si>
    <t>FN240077</t>
  </si>
  <si>
    <t>FN240078</t>
  </si>
  <si>
    <t>FN240088</t>
  </si>
  <si>
    <t>FN240089</t>
  </si>
  <si>
    <t>FN240090</t>
  </si>
  <si>
    <t>FN240095</t>
  </si>
  <si>
    <t>FN240096</t>
  </si>
  <si>
    <t>FN240100</t>
  </si>
  <si>
    <t>FN240102</t>
  </si>
  <si>
    <t>FN240103</t>
  </si>
  <si>
    <t>FN240105</t>
  </si>
  <si>
    <t>FN240107</t>
  </si>
  <si>
    <t>FN240101</t>
  </si>
  <si>
    <t>FN240104</t>
  </si>
  <si>
    <t>FN240106</t>
  </si>
  <si>
    <t>FN240115</t>
  </si>
  <si>
    <t>FN240116</t>
  </si>
  <si>
    <t>FN240117</t>
  </si>
  <si>
    <t>FN240097</t>
  </si>
  <si>
    <t>FN240121</t>
  </si>
  <si>
    <t>FN240098</t>
  </si>
  <si>
    <t>FN240099</t>
  </si>
  <si>
    <t>FN240127</t>
  </si>
  <si>
    <t>FN240122</t>
  </si>
  <si>
    <t>FN240123</t>
  </si>
  <si>
    <t>FN240114</t>
  </si>
  <si>
    <t>FN240128</t>
  </si>
  <si>
    <t>FN240124</t>
  </si>
  <si>
    <t>FN240125</t>
  </si>
  <si>
    <t>FN240126</t>
  </si>
  <si>
    <t>FN240119</t>
  </si>
  <si>
    <t>FN240120</t>
  </si>
  <si>
    <t>FN240118</t>
  </si>
  <si>
    <t>FN240145</t>
  </si>
  <si>
    <t>FN240141</t>
  </si>
  <si>
    <t>FN240140</t>
  </si>
  <si>
    <t>FN240142</t>
  </si>
  <si>
    <t>FN240138</t>
  </si>
  <si>
    <t>FN240139</t>
  </si>
  <si>
    <t>FN240143</t>
  </si>
  <si>
    <t>FN240144</t>
  </si>
  <si>
    <t>FN240155</t>
  </si>
  <si>
    <t>FN240152</t>
  </si>
  <si>
    <t>FN240153</t>
  </si>
  <si>
    <t>FN240154</t>
  </si>
  <si>
    <t>FN240157</t>
  </si>
  <si>
    <t>FN240158</t>
  </si>
  <si>
    <t>FN240156</t>
  </si>
  <si>
    <t>FN240169</t>
  </si>
  <si>
    <t>FN240167</t>
  </si>
  <si>
    <t>FN240168</t>
  </si>
  <si>
    <t>FN240166</t>
  </si>
  <si>
    <t>FN240161</t>
  </si>
  <si>
    <t>FN240162</t>
  </si>
  <si>
    <t>FN240163</t>
  </si>
  <si>
    <t>FN240164</t>
  </si>
  <si>
    <t>FN240165</t>
  </si>
  <si>
    <t>FN240170</t>
  </si>
  <si>
    <t>FN240171</t>
  </si>
  <si>
    <t>FN240172</t>
  </si>
  <si>
    <t>FN240173</t>
  </si>
  <si>
    <t>FN240174</t>
  </si>
  <si>
    <t>FN240175</t>
  </si>
  <si>
    <t>FN240182</t>
  </si>
  <si>
    <t>FN240183</t>
  </si>
  <si>
    <t>FN240184</t>
  </si>
  <si>
    <t>FN240185</t>
  </si>
  <si>
    <t>FN240186</t>
  </si>
  <si>
    <t>FN240180</t>
  </si>
  <si>
    <t>FN240181</t>
  </si>
  <si>
    <t>FN240187</t>
  </si>
  <si>
    <t>FN240188</t>
  </si>
  <si>
    <t>FN240189</t>
  </si>
  <si>
    <t>FN240190</t>
  </si>
  <si>
    <t>FN240191</t>
  </si>
  <si>
    <t>FN240193</t>
  </si>
  <si>
    <t>FN240194</t>
  </si>
  <si>
    <t>FN240195</t>
  </si>
  <si>
    <t>FN240196</t>
  </si>
  <si>
    <t>FN240206</t>
  </si>
  <si>
    <t>FN240207</t>
  </si>
  <si>
    <t>FN240205</t>
  </si>
  <si>
    <t>FN240204</t>
  </si>
  <si>
    <t>FN240208</t>
  </si>
  <si>
    <t>FN240201</t>
  </si>
  <si>
    <t>FN240202</t>
  </si>
  <si>
    <t>FN240203</t>
  </si>
  <si>
    <t>FN240209</t>
  </si>
  <si>
    <t>FN240210</t>
  </si>
  <si>
    <t>FN240211</t>
  </si>
  <si>
    <t>FN240212</t>
  </si>
  <si>
    <t>FN240213</t>
  </si>
  <si>
    <t>FN240214</t>
  </si>
  <si>
    <t>FN240215</t>
  </si>
  <si>
    <t>FN240216</t>
  </si>
  <si>
    <t>FN240219</t>
  </si>
  <si>
    <t>FN240220</t>
  </si>
  <si>
    <t>FN240221</t>
  </si>
  <si>
    <t>FN240222</t>
  </si>
  <si>
    <t>FN240217</t>
  </si>
  <si>
    <t>FN240218</t>
  </si>
  <si>
    <t>FN240227</t>
  </si>
  <si>
    <t>FN240228</t>
  </si>
  <si>
    <t>FN240229</t>
  </si>
  <si>
    <t>FN240230</t>
  </si>
  <si>
    <t>FN240231</t>
  </si>
  <si>
    <t>FN240232</t>
  </si>
  <si>
    <t>FN240226</t>
  </si>
  <si>
    <t>FN240233</t>
  </si>
  <si>
    <t>FN240234</t>
  </si>
  <si>
    <t>FN240235</t>
  </si>
  <si>
    <t>FN240236</t>
  </si>
  <si>
    <t>FN240237</t>
  </si>
  <si>
    <t>FN240238</t>
  </si>
  <si>
    <t>FN240239</t>
  </si>
  <si>
    <t>FN240240</t>
  </si>
  <si>
    <t>FN240241</t>
  </si>
  <si>
    <t>FN240242</t>
  </si>
  <si>
    <t>FN240243</t>
  </si>
  <si>
    <t>FN240244</t>
  </si>
  <si>
    <t>FN240245</t>
  </si>
  <si>
    <t>FN240246</t>
  </si>
  <si>
    <t>Somme de Montant Devises</t>
  </si>
  <si>
    <t>Somme de Montant TND</t>
  </si>
  <si>
    <t>DT BATTERIE D'ARMOR</t>
  </si>
  <si>
    <t>PROXITEC</t>
  </si>
  <si>
    <t>LITTORAL</t>
  </si>
  <si>
    <t>ACM TECHNOLOGIES</t>
  </si>
  <si>
    <t>STARS BATTERIES</t>
  </si>
  <si>
    <t>MATADOR</t>
  </si>
  <si>
    <t>START AD</t>
  </si>
  <si>
    <t>DIRECT BATTERIES</t>
  </si>
  <si>
    <t>JUILLET</t>
  </si>
  <si>
    <t>ERRAFIK ALDAYEM</t>
  </si>
  <si>
    <t>ALPHADEAL</t>
  </si>
  <si>
    <t>NEXT POWER</t>
  </si>
  <si>
    <t>ENERGIES BATTERIES</t>
  </si>
  <si>
    <t>Client</t>
  </si>
  <si>
    <t xml:space="preserve">LOCAL </t>
  </si>
  <si>
    <t>JANVIER</t>
  </si>
  <si>
    <t>FEVRIER</t>
  </si>
  <si>
    <t>MARS</t>
  </si>
  <si>
    <t>AVRIL</t>
  </si>
  <si>
    <t>MAI</t>
  </si>
  <si>
    <t>JUIN</t>
  </si>
  <si>
    <t>AOUT</t>
  </si>
  <si>
    <t>SEPTEMBRE</t>
  </si>
  <si>
    <t>OCTOBRE</t>
  </si>
  <si>
    <t>NOVEMBRE</t>
  </si>
  <si>
    <t>DECEMBRE</t>
  </si>
  <si>
    <t>QTS VENDU</t>
  </si>
  <si>
    <t>CA</t>
  </si>
  <si>
    <t>EXPORT</t>
  </si>
  <si>
    <t>LITTORAL BATT</t>
  </si>
  <si>
    <t>Ouest Batteries</t>
  </si>
  <si>
    <t xml:space="preserve">New customer </t>
  </si>
  <si>
    <t xml:space="preserve">DT Batteries d’Armor </t>
  </si>
  <si>
    <t>NEW CUSTOMER KINIYA</t>
  </si>
  <si>
    <t>DIRECT BATTERIE</t>
  </si>
  <si>
    <t>AMOURI GROUP</t>
  </si>
  <si>
    <t>ACM Technologie</t>
  </si>
  <si>
    <t>Vente Plaque</t>
  </si>
  <si>
    <t>Accréditif et FED import</t>
  </si>
  <si>
    <t xml:space="preserve">Avals </t>
  </si>
  <si>
    <t>Cautions de marché</t>
  </si>
  <si>
    <t>Obligations cautionné</t>
  </si>
  <si>
    <t>MCNE</t>
  </si>
  <si>
    <t>Autres</t>
  </si>
  <si>
    <t>Montant</t>
  </si>
  <si>
    <t>LC A 30 Jrs DATE BL</t>
  </si>
  <si>
    <t>CAD</t>
  </si>
  <si>
    <t>Virement à 45 Jrs</t>
  </si>
  <si>
    <t>Virement à 30 Jrs</t>
  </si>
  <si>
    <t>LC AT SIGHT</t>
  </si>
  <si>
    <t>Mode de Paiement</t>
  </si>
  <si>
    <t>CLIENT</t>
  </si>
  <si>
    <t>LC A 30 Jrs</t>
  </si>
  <si>
    <t>COMPTANT</t>
  </si>
  <si>
    <t>REMISE A VUE</t>
  </si>
  <si>
    <t> MONTANT</t>
  </si>
  <si>
    <t>NEW CUSTEMER KENYA</t>
  </si>
  <si>
    <t>OTHER NEW CUSTEMER</t>
  </si>
  <si>
    <t>Demande 2024 
PV CA SNA OK</t>
  </si>
  <si>
    <t>ESCOMPTE COMMERCIAL</t>
  </si>
  <si>
    <t>Demande 2025
pour VALIDATION</t>
  </si>
  <si>
    <t>Augmentation
2025 vs Contrat</t>
  </si>
  <si>
    <t>CAPITAUX PROPRES &amp; PASSIFS</t>
  </si>
  <si>
    <t>CAPITAUX PROPRES</t>
  </si>
  <si>
    <t>PASSIFS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</si>
</sst>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0"/>
    <numFmt numFmtId="165" formatCode="_-* #,##0_-;\-* #,##0_-;_-* &quot;-&quot;??_-;_-@_-"/>
    <numFmt numFmtId="166" formatCode="0.000"/>
    <numFmt numFmtId="167" formatCode="_(* #,##0_);_(* \(#,##0\);_(* &quot;-&quot;???_);_(@_)"/>
    <numFmt numFmtId="168" formatCode="###,###,###,##0.000"/>
    <numFmt numFmtId="169" formatCode="#,##0.000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Times New Roman"/>
      <family val="1"/>
    </font>
    <font>
      <b/>
      <sz val="18"/>
      <name val="Arial"/>
      <family val="2"/>
    </font>
    <font>
      <b/>
      <sz val="2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ptos Display"/>
      <family val="2"/>
    </font>
    <font>
      <sz val="12"/>
      <color theme="1"/>
      <name val="Aptos Display"/>
      <family val="2"/>
    </font>
    <font>
      <b/>
      <sz val="12"/>
      <color rgb="FF000000"/>
      <name val="Aptos Display"/>
      <family val="2"/>
    </font>
    <font>
      <b/>
      <sz val="10"/>
      <color theme="1"/>
      <name val="Aptos Display"/>
      <family val="2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i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</cellStyleXfs>
  <cellXfs count="513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9" fontId="0" fillId="0" borderId="0" xfId="1" applyFont="1" applyBorder="1"/>
    <xf numFmtId="164" fontId="2" fillId="0" borderId="0" xfId="0" applyNumberFormat="1" applyFont="1"/>
    <xf numFmtId="0" fontId="0" fillId="0" borderId="0" xfId="0" pivotButton="1"/>
    <xf numFmtId="9" fontId="0" fillId="0" borderId="0" xfId="0" applyNumberFormat="1" applyAlignment="1">
      <alignment horizontal="center"/>
    </xf>
    <xf numFmtId="9" fontId="0" fillId="0" borderId="0" xfId="0" applyNumberFormat="1"/>
    <xf numFmtId="164" fontId="0" fillId="0" borderId="0" xfId="0" applyNumberFormat="1" applyAlignment="1">
      <alignment horizontal="center"/>
    </xf>
    <xf numFmtId="49" fontId="0" fillId="0" borderId="0" xfId="0" applyNumberFormat="1"/>
    <xf numFmtId="164" fontId="0" fillId="2" borderId="0" xfId="0" applyNumberFormat="1" applyFill="1"/>
    <xf numFmtId="43" fontId="0" fillId="0" borderId="0" xfId="3" applyFont="1"/>
    <xf numFmtId="3" fontId="0" fillId="0" borderId="0" xfId="0" applyNumberFormat="1" applyAlignment="1">
      <alignment horizontal="center"/>
    </xf>
    <xf numFmtId="3" fontId="0" fillId="0" borderId="0" xfId="0" applyNumberFormat="1"/>
    <xf numFmtId="3" fontId="2" fillId="0" borderId="0" xfId="0" applyNumberFormat="1" applyFont="1"/>
    <xf numFmtId="165" fontId="0" fillId="0" borderId="0" xfId="3" applyNumberFormat="1" applyFont="1"/>
    <xf numFmtId="14" fontId="0" fillId="0" borderId="0" xfId="0" applyNumberFormat="1"/>
    <xf numFmtId="0" fontId="2" fillId="0" borderId="5" xfId="0" applyFont="1" applyBorder="1" applyAlignment="1">
      <alignment horizontal="center"/>
    </xf>
    <xf numFmtId="0" fontId="0" fillId="0" borderId="5" xfId="0" applyBorder="1"/>
    <xf numFmtId="3" fontId="0" fillId="0" borderId="5" xfId="0" applyNumberFormat="1" applyBorder="1" applyAlignment="1">
      <alignment horizontal="center"/>
    </xf>
    <xf numFmtId="164" fontId="0" fillId="3" borderId="5" xfId="0" applyNumberFormat="1" applyFill="1" applyBorder="1"/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2" fillId="3" borderId="5" xfId="0" applyNumberFormat="1" applyFont="1" applyFill="1" applyBorder="1"/>
    <xf numFmtId="164" fontId="2" fillId="0" borderId="5" xfId="0" applyNumberFormat="1" applyFont="1" applyBorder="1"/>
    <xf numFmtId="0" fontId="0" fillId="0" borderId="6" xfId="0" applyBorder="1"/>
    <xf numFmtId="0" fontId="0" fillId="0" borderId="11" xfId="0" applyBorder="1"/>
    <xf numFmtId="0" fontId="0" fillId="0" borderId="14" xfId="0" applyBorder="1"/>
    <xf numFmtId="4" fontId="0" fillId="0" borderId="0" xfId="0" applyNumberFormat="1"/>
    <xf numFmtId="9" fontId="0" fillId="0" borderId="0" xfId="1" applyFont="1"/>
    <xf numFmtId="165" fontId="0" fillId="0" borderId="0" xfId="0" applyNumberFormat="1"/>
    <xf numFmtId="49" fontId="0" fillId="4" borderId="0" xfId="0" applyNumberFormat="1" applyFill="1"/>
    <xf numFmtId="0" fontId="0" fillId="4" borderId="0" xfId="0" applyFill="1"/>
    <xf numFmtId="0" fontId="6" fillId="4" borderId="0" xfId="0" applyFont="1" applyFill="1"/>
    <xf numFmtId="0" fontId="7" fillId="4" borderId="0" xfId="0" applyFont="1" applyFill="1"/>
    <xf numFmtId="14" fontId="0" fillId="4" borderId="0" xfId="0" applyNumberFormat="1" applyFill="1"/>
    <xf numFmtId="0" fontId="0" fillId="4" borderId="25" xfId="0" applyFill="1" applyBorder="1"/>
    <xf numFmtId="0" fontId="0" fillId="4" borderId="26" xfId="0" applyFill="1" applyBorder="1"/>
    <xf numFmtId="164" fontId="0" fillId="4" borderId="31" xfId="0" applyNumberFormat="1" applyFill="1" applyBorder="1"/>
    <xf numFmtId="0" fontId="3" fillId="4" borderId="26" xfId="0" applyFont="1" applyFill="1" applyBorder="1"/>
    <xf numFmtId="0" fontId="9" fillId="4" borderId="22" xfId="0" applyFont="1" applyFill="1" applyBorder="1"/>
    <xf numFmtId="0" fontId="0" fillId="4" borderId="33" xfId="0" applyFill="1" applyBorder="1"/>
    <xf numFmtId="0" fontId="0" fillId="4" borderId="34" xfId="0" applyFill="1" applyBorder="1"/>
    <xf numFmtId="164" fontId="0" fillId="4" borderId="4" xfId="0" applyNumberFormat="1" applyFill="1" applyBorder="1"/>
    <xf numFmtId="165" fontId="0" fillId="0" borderId="7" xfId="3" applyNumberFormat="1" applyFont="1" applyFill="1" applyBorder="1"/>
    <xf numFmtId="0" fontId="0" fillId="0" borderId="35" xfId="0" applyBorder="1"/>
    <xf numFmtId="0" fontId="2" fillId="0" borderId="35" xfId="0" applyFont="1" applyBorder="1"/>
    <xf numFmtId="14" fontId="2" fillId="0" borderId="0" xfId="0" applyNumberFormat="1" applyFont="1" applyAlignment="1">
      <alignment horizontal="center" vertical="center"/>
    </xf>
    <xf numFmtId="0" fontId="0" fillId="0" borderId="28" xfId="0" applyBorder="1" applyAlignment="1">
      <alignment vertical="center"/>
    </xf>
    <xf numFmtId="0" fontId="12" fillId="5" borderId="37" xfId="0" applyFont="1" applyFill="1" applyBorder="1" applyAlignment="1">
      <alignment horizontal="center" vertical="center"/>
    </xf>
    <xf numFmtId="0" fontId="12" fillId="5" borderId="37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vertical="center"/>
    </xf>
    <xf numFmtId="3" fontId="14" fillId="0" borderId="38" xfId="0" applyNumberFormat="1" applyFont="1" applyBorder="1" applyAlignment="1">
      <alignment horizontal="right" vertical="center"/>
    </xf>
    <xf numFmtId="3" fontId="14" fillId="0" borderId="38" xfId="0" applyNumberFormat="1" applyFont="1" applyBorder="1" applyAlignment="1">
      <alignment horizontal="right" vertical="center" wrapText="1"/>
    </xf>
    <xf numFmtId="9" fontId="13" fillId="0" borderId="38" xfId="0" applyNumberFormat="1" applyFont="1" applyBorder="1" applyAlignment="1">
      <alignment horizontal="right" vertical="center" wrapText="1"/>
    </xf>
    <xf numFmtId="0" fontId="14" fillId="0" borderId="27" xfId="0" applyFont="1" applyBorder="1" applyAlignment="1">
      <alignment vertical="center"/>
    </xf>
    <xf numFmtId="9" fontId="13" fillId="0" borderId="38" xfId="0" applyNumberFormat="1" applyFont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justify" vertical="center" wrapText="1"/>
    </xf>
    <xf numFmtId="0" fontId="15" fillId="5" borderId="42" xfId="0" applyFont="1" applyFill="1" applyBorder="1" applyAlignment="1">
      <alignment horizontal="justify" vertical="center" wrapText="1"/>
    </xf>
    <xf numFmtId="0" fontId="0" fillId="0" borderId="43" xfId="0" applyBorder="1" applyAlignment="1">
      <alignment horizontal="justify" vertical="center"/>
    </xf>
    <xf numFmtId="0" fontId="16" fillId="0" borderId="44" xfId="0" applyFont="1" applyBorder="1" applyAlignment="1">
      <alignment horizontal="justify" vertical="center" wrapText="1"/>
    </xf>
    <xf numFmtId="9" fontId="16" fillId="0" borderId="44" xfId="0" applyNumberFormat="1" applyFont="1" applyBorder="1" applyAlignment="1">
      <alignment horizontal="right" vertical="center" wrapText="1"/>
    </xf>
    <xf numFmtId="9" fontId="0" fillId="0" borderId="44" xfId="0" applyNumberFormat="1" applyBorder="1" applyAlignment="1">
      <alignment horizontal="right" vertical="center"/>
    </xf>
    <xf numFmtId="0" fontId="2" fillId="0" borderId="6" xfId="0" applyFont="1" applyBorder="1"/>
    <xf numFmtId="0" fontId="2" fillId="0" borderId="11" xfId="0" applyFont="1" applyBorder="1"/>
    <xf numFmtId="165" fontId="0" fillId="0" borderId="5" xfId="3" applyNumberFormat="1" applyFont="1" applyFill="1" applyBorder="1"/>
    <xf numFmtId="3" fontId="2" fillId="0" borderId="5" xfId="3" applyNumberFormat="1" applyFont="1" applyFill="1" applyBorder="1"/>
    <xf numFmtId="0" fontId="19" fillId="0" borderId="0" xfId="0" applyFont="1" applyAlignment="1">
      <alignment vertical="center" wrapText="1"/>
    </xf>
    <xf numFmtId="0" fontId="17" fillId="0" borderId="5" xfId="0" applyFont="1" applyBorder="1" applyAlignment="1">
      <alignment wrapText="1"/>
    </xf>
    <xf numFmtId="0" fontId="19" fillId="0" borderId="5" xfId="0" applyFont="1" applyBorder="1" applyAlignment="1">
      <alignment vertical="center" wrapText="1"/>
    </xf>
    <xf numFmtId="3" fontId="2" fillId="0" borderId="2" xfId="3" applyNumberFormat="1" applyFont="1" applyFill="1" applyBorder="1"/>
    <xf numFmtId="14" fontId="2" fillId="0" borderId="46" xfId="0" applyNumberFormat="1" applyFont="1" applyBorder="1" applyAlignment="1">
      <alignment horizontal="center" vertical="center"/>
    </xf>
    <xf numFmtId="14" fontId="2" fillId="0" borderId="32" xfId="0" applyNumberFormat="1" applyFont="1" applyBorder="1" applyAlignment="1">
      <alignment horizontal="center" vertical="center"/>
    </xf>
    <xf numFmtId="14" fontId="2" fillId="0" borderId="47" xfId="0" applyNumberFormat="1" applyFont="1" applyBorder="1" applyAlignment="1">
      <alignment horizontal="center" vertical="center"/>
    </xf>
    <xf numFmtId="3" fontId="2" fillId="0" borderId="7" xfId="0" applyNumberFormat="1" applyFont="1" applyBorder="1"/>
    <xf numFmtId="3" fontId="2" fillId="0" borderId="48" xfId="0" applyNumberFormat="1" applyFont="1" applyBorder="1"/>
    <xf numFmtId="0" fontId="0" fillId="0" borderId="8" xfId="0" applyBorder="1"/>
    <xf numFmtId="0" fontId="0" fillId="0" borderId="10" xfId="0" applyBorder="1"/>
    <xf numFmtId="3" fontId="2" fillId="0" borderId="12" xfId="3" applyNumberFormat="1" applyFont="1" applyFill="1" applyBorder="1"/>
    <xf numFmtId="3" fontId="2" fillId="0" borderId="49" xfId="3" applyNumberFormat="1" applyFont="1" applyFill="1" applyBorder="1"/>
    <xf numFmtId="0" fontId="0" fillId="0" borderId="13" xfId="0" applyBorder="1"/>
    <xf numFmtId="0" fontId="2" fillId="0" borderId="37" xfId="0" applyFont="1" applyBorder="1"/>
    <xf numFmtId="14" fontId="2" fillId="0" borderId="36" xfId="0" applyNumberFormat="1" applyFont="1" applyBorder="1" applyAlignment="1">
      <alignment horizontal="center" vertical="center"/>
    </xf>
    <xf numFmtId="14" fontId="2" fillId="0" borderId="39" xfId="0" applyNumberFormat="1" applyFont="1" applyBorder="1" applyAlignment="1">
      <alignment horizontal="center" vertical="center"/>
    </xf>
    <xf numFmtId="165" fontId="0" fillId="0" borderId="1" xfId="3" applyNumberFormat="1" applyFont="1" applyFill="1" applyBorder="1"/>
    <xf numFmtId="165" fontId="0" fillId="0" borderId="48" xfId="3" applyNumberFormat="1" applyFont="1" applyFill="1" applyBorder="1"/>
    <xf numFmtId="165" fontId="0" fillId="0" borderId="2" xfId="3" applyNumberFormat="1" applyFont="1" applyFill="1" applyBorder="1"/>
    <xf numFmtId="165" fontId="0" fillId="0" borderId="29" xfId="3" applyNumberFormat="1" applyFont="1" applyFill="1" applyBorder="1"/>
    <xf numFmtId="0" fontId="0" fillId="0" borderId="52" xfId="0" applyBorder="1"/>
    <xf numFmtId="9" fontId="0" fillId="0" borderId="53" xfId="1" applyFont="1" applyBorder="1" applyAlignment="1">
      <alignment horizontal="left"/>
    </xf>
    <xf numFmtId="9" fontId="0" fillId="0" borderId="55" xfId="1" applyFont="1" applyBorder="1" applyAlignment="1">
      <alignment horizontal="left"/>
    </xf>
    <xf numFmtId="0" fontId="2" fillId="0" borderId="36" xfId="0" applyFont="1" applyBorder="1"/>
    <xf numFmtId="9" fontId="0" fillId="0" borderId="56" xfId="1" applyFont="1" applyBorder="1" applyAlignment="1">
      <alignment horizontal="left"/>
    </xf>
    <xf numFmtId="165" fontId="1" fillId="0" borderId="15" xfId="3" applyNumberFormat="1" applyFont="1" applyFill="1" applyBorder="1"/>
    <xf numFmtId="165" fontId="1" fillId="0" borderId="45" xfId="3" applyNumberFormat="1" applyFont="1" applyFill="1" applyBorder="1"/>
    <xf numFmtId="0" fontId="0" fillId="0" borderId="36" xfId="0" applyBorder="1"/>
    <xf numFmtId="165" fontId="0" fillId="0" borderId="57" xfId="3" applyNumberFormat="1" applyFont="1" applyFill="1" applyBorder="1"/>
    <xf numFmtId="165" fontId="0" fillId="0" borderId="3" xfId="3" applyNumberFormat="1" applyFont="1" applyFill="1" applyBorder="1"/>
    <xf numFmtId="165" fontId="0" fillId="0" borderId="30" xfId="3" applyNumberFormat="1" applyFont="1" applyFill="1" applyBorder="1"/>
    <xf numFmtId="165" fontId="1" fillId="0" borderId="58" xfId="3" applyNumberFormat="1" applyFont="1" applyFill="1" applyBorder="1"/>
    <xf numFmtId="0" fontId="0" fillId="0" borderId="53" xfId="0" applyBorder="1"/>
    <xf numFmtId="0" fontId="0" fillId="0" borderId="56" xfId="0" applyBorder="1"/>
    <xf numFmtId="0" fontId="20" fillId="0" borderId="36" xfId="0" applyFont="1" applyBorder="1" applyAlignment="1">
      <alignment horizontal="right"/>
    </xf>
    <xf numFmtId="0" fontId="2" fillId="0" borderId="52" xfId="0" applyFont="1" applyBorder="1"/>
    <xf numFmtId="0" fontId="2" fillId="0" borderId="53" xfId="0" applyFont="1" applyBorder="1"/>
    <xf numFmtId="0" fontId="2" fillId="0" borderId="54" xfId="0" applyFont="1" applyBorder="1"/>
    <xf numFmtId="3" fontId="2" fillId="0" borderId="57" xfId="0" applyNumberFormat="1" applyFont="1" applyBorder="1"/>
    <xf numFmtId="3" fontId="2" fillId="0" borderId="3" xfId="3" applyNumberFormat="1" applyFont="1" applyFill="1" applyBorder="1"/>
    <xf numFmtId="3" fontId="2" fillId="0" borderId="59" xfId="3" applyNumberFormat="1" applyFont="1" applyFill="1" applyBorder="1"/>
    <xf numFmtId="0" fontId="2" fillId="0" borderId="60" xfId="0" applyFont="1" applyBorder="1"/>
    <xf numFmtId="0" fontId="2" fillId="0" borderId="61" xfId="0" applyFont="1" applyBorder="1"/>
    <xf numFmtId="0" fontId="2" fillId="0" borderId="62" xfId="0" applyFont="1" applyBorder="1"/>
    <xf numFmtId="0" fontId="0" fillId="0" borderId="63" xfId="0" applyBorder="1"/>
    <xf numFmtId="0" fontId="0" fillId="0" borderId="51" xfId="0" applyBorder="1"/>
    <xf numFmtId="0" fontId="0" fillId="0" borderId="16" xfId="0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9" xfId="0" applyFont="1" applyBorder="1"/>
    <xf numFmtId="3" fontId="18" fillId="0" borderId="53" xfId="0" applyNumberFormat="1" applyFont="1" applyBorder="1" applyAlignment="1">
      <alignment horizontal="center" vertical="center" wrapText="1"/>
    </xf>
    <xf numFmtId="3" fontId="18" fillId="0" borderId="55" xfId="0" applyNumberFormat="1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3" fontId="18" fillId="0" borderId="56" xfId="0" applyNumberFormat="1" applyFont="1" applyBorder="1" applyAlignment="1">
      <alignment horizontal="center" vertical="center" wrapText="1"/>
    </xf>
    <xf numFmtId="3" fontId="18" fillId="0" borderId="3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3" fontId="2" fillId="0" borderId="35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50" xfId="0" applyNumberFormat="1" applyFont="1" applyBorder="1" applyAlignment="1">
      <alignment horizontal="center"/>
    </xf>
    <xf numFmtId="3" fontId="2" fillId="0" borderId="14" xfId="0" applyNumberFormat="1" applyFont="1" applyBorder="1" applyAlignment="1">
      <alignment horizontal="center"/>
    </xf>
    <xf numFmtId="167" fontId="0" fillId="4" borderId="31" xfId="0" applyNumberFormat="1" applyFill="1" applyBorder="1"/>
    <xf numFmtId="167" fontId="8" fillId="4" borderId="32" xfId="0" applyNumberFormat="1" applyFont="1" applyFill="1" applyBorder="1"/>
    <xf numFmtId="167" fontId="10" fillId="4" borderId="32" xfId="0" applyNumberFormat="1" applyFont="1" applyFill="1" applyBorder="1"/>
    <xf numFmtId="167" fontId="11" fillId="4" borderId="31" xfId="0" applyNumberFormat="1" applyFont="1" applyFill="1" applyBorder="1"/>
    <xf numFmtId="167" fontId="9" fillId="4" borderId="31" xfId="0" applyNumberFormat="1" applyFont="1" applyFill="1" applyBorder="1"/>
    <xf numFmtId="3" fontId="0" fillId="0" borderId="7" xfId="3" applyNumberFormat="1" applyFont="1" applyBorder="1"/>
    <xf numFmtId="3" fontId="4" fillId="0" borderId="8" xfId="3" applyNumberFormat="1" applyFont="1" applyBorder="1"/>
    <xf numFmtId="3" fontId="0" fillId="0" borderId="0" xfId="1" applyNumberFormat="1" applyFont="1"/>
    <xf numFmtId="3" fontId="0" fillId="0" borderId="12" xfId="3" applyNumberFormat="1" applyFont="1" applyBorder="1"/>
    <xf numFmtId="3" fontId="0" fillId="0" borderId="15" xfId="3" applyNumberFormat="1" applyFont="1" applyBorder="1"/>
    <xf numFmtId="3" fontId="4" fillId="0" borderId="16" xfId="3" applyNumberFormat="1" applyFont="1" applyBorder="1"/>
    <xf numFmtId="3" fontId="2" fillId="0" borderId="12" xfId="0" applyNumberFormat="1" applyFont="1" applyBorder="1"/>
    <xf numFmtId="3" fontId="2" fillId="0" borderId="13" xfId="0" applyNumberFormat="1" applyFont="1" applyBorder="1"/>
    <xf numFmtId="3" fontId="0" fillId="0" borderId="7" xfId="3" applyNumberFormat="1" applyFont="1" applyFill="1" applyBorder="1"/>
    <xf numFmtId="3" fontId="0" fillId="0" borderId="4" xfId="3" applyNumberFormat="1" applyFont="1" applyFill="1" applyBorder="1"/>
    <xf numFmtId="3" fontId="2" fillId="0" borderId="4" xfId="3" applyNumberFormat="1" applyFont="1" applyFill="1" applyBorder="1"/>
    <xf numFmtId="3" fontId="2" fillId="0" borderId="0" xfId="3" applyNumberFormat="1" applyFont="1" applyFill="1" applyBorder="1"/>
    <xf numFmtId="3" fontId="0" fillId="2" borderId="7" xfId="0" applyNumberFormat="1" applyFill="1" applyBorder="1"/>
    <xf numFmtId="3" fontId="0" fillId="2" borderId="8" xfId="0" applyNumberFormat="1" applyFill="1" applyBorder="1"/>
    <xf numFmtId="3" fontId="0" fillId="2" borderId="12" xfId="0" applyNumberFormat="1" applyFill="1" applyBorder="1"/>
    <xf numFmtId="3" fontId="0" fillId="2" borderId="13" xfId="0" applyNumberFormat="1" applyFill="1" applyBorder="1"/>
    <xf numFmtId="167" fontId="0" fillId="4" borderId="0" xfId="0" applyNumberFormat="1" applyFill="1"/>
    <xf numFmtId="3" fontId="21" fillId="0" borderId="7" xfId="3" applyNumberFormat="1" applyFont="1" applyBorder="1"/>
    <xf numFmtId="3" fontId="21" fillId="0" borderId="15" xfId="3" applyNumberFormat="1" applyFont="1" applyBorder="1"/>
    <xf numFmtId="0" fontId="13" fillId="0" borderId="39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64" xfId="0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25" xfId="0" applyBorder="1" applyAlignment="1">
      <alignment vertical="center"/>
    </xf>
    <xf numFmtId="4" fontId="0" fillId="0" borderId="28" xfId="0" applyNumberFormat="1" applyBorder="1" applyAlignment="1">
      <alignment vertical="center"/>
    </xf>
    <xf numFmtId="0" fontId="0" fillId="0" borderId="65" xfId="0" applyBorder="1" applyAlignment="1">
      <alignment vertical="center"/>
    </xf>
    <xf numFmtId="4" fontId="0" fillId="0" borderId="38" xfId="0" applyNumberFormat="1" applyBorder="1" applyAlignment="1">
      <alignment vertical="center"/>
    </xf>
    <xf numFmtId="14" fontId="22" fillId="4" borderId="5" xfId="5" applyNumberFormat="1" applyFill="1" applyBorder="1"/>
    <xf numFmtId="0" fontId="22" fillId="4" borderId="5" xfId="5" applyFill="1" applyBorder="1"/>
    <xf numFmtId="168" fontId="22" fillId="4" borderId="5" xfId="5" applyNumberFormat="1" applyFill="1" applyBorder="1"/>
    <xf numFmtId="168" fontId="22" fillId="0" borderId="5" xfId="5" applyNumberFormat="1" applyBorder="1"/>
    <xf numFmtId="49" fontId="3" fillId="0" borderId="0" xfId="2" applyNumberFormat="1"/>
    <xf numFmtId="14" fontId="22" fillId="4" borderId="5" xfId="0" applyNumberFormat="1" applyFont="1" applyFill="1" applyBorder="1"/>
    <xf numFmtId="0" fontId="22" fillId="4" borderId="5" xfId="0" applyFont="1" applyFill="1" applyBorder="1"/>
    <xf numFmtId="168" fontId="22" fillId="4" borderId="5" xfId="0" applyNumberFormat="1" applyFont="1" applyFill="1" applyBorder="1"/>
    <xf numFmtId="14" fontId="22" fillId="4" borderId="5" xfId="6" applyNumberFormat="1" applyFill="1" applyBorder="1"/>
    <xf numFmtId="0" fontId="22" fillId="4" borderId="5" xfId="6" applyFill="1" applyBorder="1"/>
    <xf numFmtId="168" fontId="22" fillId="4" borderId="5" xfId="6" applyNumberFormat="1" applyFill="1" applyBorder="1"/>
    <xf numFmtId="14" fontId="22" fillId="4" borderId="5" xfId="7" applyNumberFormat="1" applyFill="1" applyBorder="1"/>
    <xf numFmtId="0" fontId="22" fillId="4" borderId="5" xfId="7" applyFill="1" applyBorder="1"/>
    <xf numFmtId="168" fontId="22" fillId="4" borderId="5" xfId="7" applyNumberFormat="1" applyFill="1" applyBorder="1"/>
    <xf numFmtId="14" fontId="22" fillId="4" borderId="5" xfId="8" applyNumberFormat="1" applyFill="1" applyBorder="1"/>
    <xf numFmtId="0" fontId="22" fillId="4" borderId="5" xfId="8" applyFill="1" applyBorder="1"/>
    <xf numFmtId="168" fontId="22" fillId="4" borderId="5" xfId="8" applyNumberFormat="1" applyFill="1" applyBorder="1"/>
    <xf numFmtId="14" fontId="22" fillId="4" borderId="5" xfId="9" applyNumberFormat="1" applyFill="1" applyBorder="1"/>
    <xf numFmtId="0" fontId="22" fillId="4" borderId="5" xfId="9" applyFill="1" applyBorder="1"/>
    <xf numFmtId="168" fontId="22" fillId="4" borderId="5" xfId="9" applyNumberFormat="1" applyFill="1" applyBorder="1"/>
    <xf numFmtId="14" fontId="22" fillId="4" borderId="5" xfId="10" applyNumberFormat="1" applyFill="1" applyBorder="1"/>
    <xf numFmtId="0" fontId="22" fillId="4" borderId="5" xfId="10" applyFill="1" applyBorder="1"/>
    <xf numFmtId="168" fontId="22" fillId="4" borderId="5" xfId="10" applyNumberFormat="1" applyFill="1" applyBorder="1"/>
    <xf numFmtId="14" fontId="22" fillId="4" borderId="5" xfId="11" applyNumberFormat="1" applyFill="1" applyBorder="1"/>
    <xf numFmtId="0" fontId="22" fillId="4" borderId="5" xfId="11" applyFill="1" applyBorder="1"/>
    <xf numFmtId="168" fontId="22" fillId="4" borderId="5" xfId="11" applyNumberFormat="1" applyFill="1" applyBorder="1"/>
    <xf numFmtId="14" fontId="22" fillId="4" borderId="5" xfId="12" applyNumberFormat="1" applyFill="1" applyBorder="1"/>
    <xf numFmtId="0" fontId="22" fillId="4" borderId="5" xfId="12" applyFill="1" applyBorder="1"/>
    <xf numFmtId="168" fontId="22" fillId="4" borderId="5" xfId="12" applyNumberFormat="1" applyFill="1" applyBorder="1"/>
    <xf numFmtId="14" fontId="22" fillId="4" borderId="0" xfId="12" applyNumberFormat="1" applyFill="1"/>
    <xf numFmtId="0" fontId="22" fillId="4" borderId="0" xfId="12" applyFill="1"/>
    <xf numFmtId="168" fontId="22" fillId="4" borderId="0" xfId="12" applyNumberFormat="1" applyFill="1"/>
    <xf numFmtId="168" fontId="22" fillId="0" borderId="0" xfId="5" applyNumberFormat="1"/>
    <xf numFmtId="168" fontId="22" fillId="4" borderId="0" xfId="5" applyNumberFormat="1" applyFill="1"/>
    <xf numFmtId="14" fontId="22" fillId="0" borderId="5" xfId="5" applyNumberFormat="1" applyBorder="1"/>
    <xf numFmtId="0" fontId="22" fillId="0" borderId="5" xfId="5" applyBorder="1"/>
    <xf numFmtId="2" fontId="3" fillId="0" borderId="0" xfId="2" applyNumberFormat="1"/>
    <xf numFmtId="14" fontId="22" fillId="0" borderId="5" xfId="0" applyNumberFormat="1" applyFont="1" applyBorder="1"/>
    <xf numFmtId="0" fontId="22" fillId="0" borderId="5" xfId="0" applyFont="1" applyBorder="1"/>
    <xf numFmtId="168" fontId="22" fillId="0" borderId="5" xfId="0" applyNumberFormat="1" applyFont="1" applyBorder="1"/>
    <xf numFmtId="14" fontId="22" fillId="0" borderId="5" xfId="6" applyNumberFormat="1" applyBorder="1"/>
    <xf numFmtId="0" fontId="22" fillId="0" borderId="5" xfId="6" applyBorder="1"/>
    <xf numFmtId="168" fontId="22" fillId="0" borderId="5" xfId="6" applyNumberFormat="1" applyBorder="1"/>
    <xf numFmtId="14" fontId="22" fillId="0" borderId="5" xfId="7" applyNumberFormat="1" applyBorder="1"/>
    <xf numFmtId="0" fontId="22" fillId="0" borderId="5" xfId="7" applyBorder="1"/>
    <xf numFmtId="168" fontId="22" fillId="0" borderId="5" xfId="7" applyNumberFormat="1" applyBorder="1"/>
    <xf numFmtId="14" fontId="22" fillId="0" borderId="5" xfId="8" applyNumberFormat="1" applyBorder="1"/>
    <xf numFmtId="0" fontId="22" fillId="0" borderId="5" xfId="8" applyBorder="1"/>
    <xf numFmtId="168" fontId="22" fillId="0" borderId="5" xfId="8" applyNumberFormat="1" applyBorder="1"/>
    <xf numFmtId="14" fontId="22" fillId="0" borderId="5" xfId="9" applyNumberFormat="1" applyBorder="1"/>
    <xf numFmtId="0" fontId="22" fillId="0" borderId="5" xfId="9" applyBorder="1"/>
    <xf numFmtId="168" fontId="22" fillId="0" borderId="5" xfId="9" applyNumberFormat="1" applyBorder="1"/>
    <xf numFmtId="14" fontId="22" fillId="6" borderId="5" xfId="9" applyNumberFormat="1" applyFill="1" applyBorder="1"/>
    <xf numFmtId="0" fontId="22" fillId="6" borderId="5" xfId="9" applyFill="1" applyBorder="1"/>
    <xf numFmtId="168" fontId="22" fillId="6" borderId="5" xfId="9" applyNumberFormat="1" applyFill="1" applyBorder="1"/>
    <xf numFmtId="168" fontId="22" fillId="6" borderId="5" xfId="5" applyNumberFormat="1" applyFill="1" applyBorder="1"/>
    <xf numFmtId="14" fontId="22" fillId="6" borderId="5" xfId="10" applyNumberFormat="1" applyFill="1" applyBorder="1"/>
    <xf numFmtId="0" fontId="22" fillId="6" borderId="5" xfId="10" applyFill="1" applyBorder="1"/>
    <xf numFmtId="168" fontId="22" fillId="6" borderId="5" xfId="10" applyNumberFormat="1" applyFill="1" applyBorder="1"/>
    <xf numFmtId="14" fontId="22" fillId="0" borderId="5" xfId="10" applyNumberFormat="1" applyBorder="1"/>
    <xf numFmtId="0" fontId="22" fillId="0" borderId="5" xfId="10" applyBorder="1"/>
    <xf numFmtId="168" fontId="22" fillId="0" borderId="5" xfId="10" applyNumberFormat="1" applyBorder="1"/>
    <xf numFmtId="14" fontId="22" fillId="0" borderId="5" xfId="11" applyNumberFormat="1" applyBorder="1"/>
    <xf numFmtId="0" fontId="22" fillId="0" borderId="5" xfId="11" applyBorder="1"/>
    <xf numFmtId="168" fontId="22" fillId="0" borderId="5" xfId="11" applyNumberFormat="1" applyBorder="1"/>
    <xf numFmtId="14" fontId="22" fillId="4" borderId="0" xfId="11" applyNumberFormat="1" applyFill="1"/>
    <xf numFmtId="0" fontId="22" fillId="4" borderId="0" xfId="11" applyFill="1"/>
    <xf numFmtId="168" fontId="22" fillId="4" borderId="0" xfId="11" applyNumberFormat="1" applyFill="1"/>
    <xf numFmtId="168" fontId="0" fillId="0" borderId="0" xfId="0" applyNumberFormat="1"/>
    <xf numFmtId="14" fontId="23" fillId="0" borderId="5" xfId="5" applyNumberFormat="1" applyFont="1" applyBorder="1"/>
    <xf numFmtId="0" fontId="23" fillId="0" borderId="5" xfId="5" applyFont="1" applyBorder="1"/>
    <xf numFmtId="164" fontId="23" fillId="0" borderId="5" xfId="5" applyNumberFormat="1" applyFont="1" applyBorder="1"/>
    <xf numFmtId="169" fontId="23" fillId="0" borderId="5" xfId="5" applyNumberFormat="1" applyFont="1" applyBorder="1"/>
    <xf numFmtId="0" fontId="24" fillId="0" borderId="0" xfId="0" applyFont="1"/>
    <xf numFmtId="164" fontId="24" fillId="0" borderId="0" xfId="0" applyNumberFormat="1" applyFont="1"/>
    <xf numFmtId="164" fontId="25" fillId="0" borderId="0" xfId="0" applyNumberFormat="1" applyFont="1"/>
    <xf numFmtId="14" fontId="23" fillId="0" borderId="5" xfId="0" applyNumberFormat="1" applyFont="1" applyBorder="1"/>
    <xf numFmtId="0" fontId="23" fillId="0" borderId="5" xfId="0" applyFont="1" applyBorder="1"/>
    <xf numFmtId="164" fontId="23" fillId="0" borderId="5" xfId="0" applyNumberFormat="1" applyFont="1" applyBorder="1"/>
    <xf numFmtId="169" fontId="23" fillId="0" borderId="5" xfId="0" applyNumberFormat="1" applyFont="1" applyBorder="1"/>
    <xf numFmtId="14" fontId="23" fillId="4" borderId="5" xfId="0" applyNumberFormat="1" applyFont="1" applyFill="1" applyBorder="1"/>
    <xf numFmtId="0" fontId="23" fillId="4" borderId="5" xfId="0" applyFont="1" applyFill="1" applyBorder="1"/>
    <xf numFmtId="164" fontId="23" fillId="4" borderId="5" xfId="0" applyNumberFormat="1" applyFont="1" applyFill="1" applyBorder="1"/>
    <xf numFmtId="14" fontId="23" fillId="0" borderId="5" xfId="6" applyNumberFormat="1" applyFont="1" applyBorder="1"/>
    <xf numFmtId="0" fontId="23" fillId="0" borderId="5" xfId="6" applyFont="1" applyBorder="1"/>
    <xf numFmtId="164" fontId="23" fillId="0" borderId="5" xfId="6" applyNumberFormat="1" applyFont="1" applyBorder="1"/>
    <xf numFmtId="169" fontId="23" fillId="0" borderId="5" xfId="6" applyNumberFormat="1" applyFont="1" applyBorder="1"/>
    <xf numFmtId="14" fontId="23" fillId="4" borderId="5" xfId="6" applyNumberFormat="1" applyFont="1" applyFill="1" applyBorder="1"/>
    <xf numFmtId="0" fontId="23" fillId="4" borderId="5" xfId="6" applyFont="1" applyFill="1" applyBorder="1"/>
    <xf numFmtId="164" fontId="23" fillId="4" borderId="5" xfId="6" applyNumberFormat="1" applyFont="1" applyFill="1" applyBorder="1"/>
    <xf numFmtId="169" fontId="23" fillId="4" borderId="5" xfId="6" applyNumberFormat="1" applyFont="1" applyFill="1" applyBorder="1"/>
    <xf numFmtId="14" fontId="23" fillId="4" borderId="5" xfId="7" applyNumberFormat="1" applyFont="1" applyFill="1" applyBorder="1"/>
    <xf numFmtId="0" fontId="23" fillId="4" borderId="5" xfId="7" applyFont="1" applyFill="1" applyBorder="1"/>
    <xf numFmtId="164" fontId="23" fillId="4" borderId="5" xfId="7" applyNumberFormat="1" applyFont="1" applyFill="1" applyBorder="1"/>
    <xf numFmtId="169" fontId="23" fillId="4" borderId="5" xfId="7" applyNumberFormat="1" applyFont="1" applyFill="1" applyBorder="1"/>
    <xf numFmtId="14" fontId="23" fillId="0" borderId="5" xfId="7" applyNumberFormat="1" applyFont="1" applyBorder="1"/>
    <xf numFmtId="0" fontId="23" fillId="0" borderId="5" xfId="7" applyFont="1" applyBorder="1"/>
    <xf numFmtId="164" fontId="23" fillId="0" borderId="5" xfId="7" applyNumberFormat="1" applyFont="1" applyBorder="1"/>
    <xf numFmtId="169" fontId="23" fillId="0" borderId="5" xfId="7" applyNumberFormat="1" applyFont="1" applyBorder="1"/>
    <xf numFmtId="0" fontId="23" fillId="0" borderId="5" xfId="8" applyFont="1" applyBorder="1"/>
    <xf numFmtId="14" fontId="23" fillId="0" borderId="5" xfId="8" applyNumberFormat="1" applyFont="1" applyBorder="1"/>
    <xf numFmtId="169" fontId="23" fillId="0" borderId="5" xfId="8" applyNumberFormat="1" applyFont="1" applyBorder="1"/>
    <xf numFmtId="14" fontId="23" fillId="4" borderId="5" xfId="8" applyNumberFormat="1" applyFont="1" applyFill="1" applyBorder="1"/>
    <xf numFmtId="0" fontId="23" fillId="4" borderId="5" xfId="8" applyFont="1" applyFill="1" applyBorder="1"/>
    <xf numFmtId="164" fontId="23" fillId="4" borderId="5" xfId="8" applyNumberFormat="1" applyFont="1" applyFill="1" applyBorder="1"/>
    <xf numFmtId="169" fontId="23" fillId="4" borderId="5" xfId="8" applyNumberFormat="1" applyFont="1" applyFill="1" applyBorder="1"/>
    <xf numFmtId="0" fontId="23" fillId="6" borderId="5" xfId="8" applyFont="1" applyFill="1" applyBorder="1"/>
    <xf numFmtId="164" fontId="23" fillId="0" borderId="5" xfId="8" applyNumberFormat="1" applyFont="1" applyBorder="1"/>
    <xf numFmtId="14" fontId="23" fillId="4" borderId="5" xfId="9" applyNumberFormat="1" applyFont="1" applyFill="1" applyBorder="1"/>
    <xf numFmtId="0" fontId="23" fillId="4" borderId="5" xfId="9" applyFont="1" applyFill="1" applyBorder="1"/>
    <xf numFmtId="164" fontId="23" fillId="4" borderId="5" xfId="9" applyNumberFormat="1" applyFont="1" applyFill="1" applyBorder="1"/>
    <xf numFmtId="169" fontId="23" fillId="4" borderId="5" xfId="9" applyNumberFormat="1" applyFont="1" applyFill="1" applyBorder="1"/>
    <xf numFmtId="14" fontId="23" fillId="4" borderId="5" xfId="10" applyNumberFormat="1" applyFont="1" applyFill="1" applyBorder="1"/>
    <xf numFmtId="0" fontId="23" fillId="4" borderId="5" xfId="10" applyFont="1" applyFill="1" applyBorder="1"/>
    <xf numFmtId="164" fontId="23" fillId="4" borderId="5" xfId="10" applyNumberFormat="1" applyFont="1" applyFill="1" applyBorder="1"/>
    <xf numFmtId="169" fontId="23" fillId="4" borderId="5" xfId="10" applyNumberFormat="1" applyFont="1" applyFill="1" applyBorder="1"/>
    <xf numFmtId="14" fontId="23" fillId="4" borderId="5" xfId="11" applyNumberFormat="1" applyFont="1" applyFill="1" applyBorder="1"/>
    <xf numFmtId="0" fontId="23" fillId="4" borderId="5" xfId="11" applyFont="1" applyFill="1" applyBorder="1"/>
    <xf numFmtId="164" fontId="23" fillId="4" borderId="5" xfId="11" applyNumberFormat="1" applyFont="1" applyFill="1" applyBorder="1"/>
    <xf numFmtId="169" fontId="23" fillId="4" borderId="5" xfId="11" applyNumberFormat="1" applyFont="1" applyFill="1" applyBorder="1"/>
    <xf numFmtId="14" fontId="23" fillId="4" borderId="5" xfId="12" applyNumberFormat="1" applyFont="1" applyFill="1" applyBorder="1"/>
    <xf numFmtId="0" fontId="23" fillId="4" borderId="5" xfId="12" applyFont="1" applyFill="1" applyBorder="1"/>
    <xf numFmtId="164" fontId="23" fillId="4" borderId="5" xfId="12" applyNumberFormat="1" applyFont="1" applyFill="1" applyBorder="1"/>
    <xf numFmtId="169" fontId="23" fillId="4" borderId="5" xfId="12" applyNumberFormat="1" applyFont="1" applyFill="1" applyBorder="1"/>
    <xf numFmtId="14" fontId="23" fillId="0" borderId="5" xfId="12" applyNumberFormat="1" applyFont="1" applyBorder="1"/>
    <xf numFmtId="0" fontId="23" fillId="0" borderId="5" xfId="12" applyFont="1" applyBorder="1"/>
    <xf numFmtId="164" fontId="23" fillId="0" borderId="5" xfId="12" applyNumberFormat="1" applyFont="1" applyBorder="1"/>
    <xf numFmtId="169" fontId="23" fillId="0" borderId="5" xfId="12" applyNumberFormat="1" applyFont="1" applyBorder="1"/>
    <xf numFmtId="0" fontId="24" fillId="0" borderId="5" xfId="0" applyFont="1" applyBorder="1"/>
    <xf numFmtId="0" fontId="0" fillId="0" borderId="0" xfId="0" applyAlignment="1">
      <alignment textRotation="90"/>
    </xf>
    <xf numFmtId="0" fontId="26" fillId="0" borderId="0" xfId="0" applyFont="1" applyAlignment="1">
      <alignment horizontal="center" vertical="center"/>
    </xf>
    <xf numFmtId="0" fontId="2" fillId="7" borderId="24" xfId="0" applyFont="1" applyFill="1" applyBorder="1" applyAlignment="1">
      <alignment horizontal="center"/>
    </xf>
    <xf numFmtId="0" fontId="2" fillId="7" borderId="66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2" fillId="7" borderId="67" xfId="0" applyFont="1" applyFill="1" applyBorder="1" applyAlignment="1">
      <alignment horizontal="center"/>
    </xf>
    <xf numFmtId="0" fontId="27" fillId="7" borderId="2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0" fillId="0" borderId="7" xfId="3" applyNumberFormat="1" applyFont="1" applyBorder="1" applyAlignment="1">
      <alignment horizontal="center" vertical="center"/>
    </xf>
    <xf numFmtId="165" fontId="0" fillId="0" borderId="7" xfId="3" applyNumberFormat="1" applyFont="1" applyBorder="1" applyAlignment="1">
      <alignment vertical="center"/>
    </xf>
    <xf numFmtId="165" fontId="2" fillId="0" borderId="8" xfId="3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5" fontId="0" fillId="0" borderId="12" xfId="3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165" fontId="0" fillId="8" borderId="7" xfId="3" applyNumberFormat="1" applyFont="1" applyFill="1" applyBorder="1" applyAlignment="1">
      <alignment horizontal="center" vertical="center"/>
    </xf>
    <xf numFmtId="165" fontId="2" fillId="0" borderId="8" xfId="3" applyNumberFormat="1" applyFont="1" applyFill="1" applyBorder="1" applyAlignment="1">
      <alignment horizontal="center" vertical="center"/>
    </xf>
    <xf numFmtId="165" fontId="0" fillId="8" borderId="12" xfId="3" applyNumberFormat="1" applyFont="1" applyFill="1" applyBorder="1" applyAlignment="1">
      <alignment horizontal="center" vertical="center"/>
    </xf>
    <xf numFmtId="165" fontId="2" fillId="0" borderId="13" xfId="3" applyNumberFormat="1" applyFont="1" applyFill="1" applyBorder="1" applyAlignment="1">
      <alignment horizontal="center" vertical="center"/>
    </xf>
    <xf numFmtId="165" fontId="2" fillId="0" borderId="8" xfId="3" applyNumberFormat="1" applyFont="1" applyFill="1" applyBorder="1" applyAlignment="1">
      <alignment horizontal="center"/>
    </xf>
    <xf numFmtId="165" fontId="2" fillId="0" borderId="13" xfId="3" applyNumberFormat="1" applyFont="1" applyFill="1" applyBorder="1" applyAlignment="1">
      <alignment horizontal="center"/>
    </xf>
    <xf numFmtId="0" fontId="0" fillId="8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5" fontId="0" fillId="4" borderId="7" xfId="3" applyNumberFormat="1" applyFont="1" applyFill="1" applyBorder="1" applyAlignment="1">
      <alignment horizontal="center" vertical="center"/>
    </xf>
    <xf numFmtId="165" fontId="0" fillId="4" borderId="12" xfId="3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165" fontId="0" fillId="0" borderId="0" xfId="3" applyNumberFormat="1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65" fontId="30" fillId="0" borderId="12" xfId="3" applyNumberFormat="1" applyFont="1" applyBorder="1" applyAlignment="1">
      <alignment horizontal="center" vertical="center"/>
    </xf>
    <xf numFmtId="165" fontId="20" fillId="0" borderId="13" xfId="3" applyNumberFormat="1" applyFont="1" applyBorder="1" applyAlignment="1">
      <alignment horizontal="center" vertical="center"/>
    </xf>
    <xf numFmtId="0" fontId="30" fillId="0" borderId="0" xfId="0" applyFont="1"/>
    <xf numFmtId="165" fontId="30" fillId="0" borderId="0" xfId="0" applyNumberFormat="1" applyFont="1"/>
    <xf numFmtId="165" fontId="30" fillId="0" borderId="0" xfId="3" applyNumberFormat="1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/>
    </xf>
    <xf numFmtId="0" fontId="2" fillId="9" borderId="66" xfId="0" applyFont="1" applyFill="1" applyBorder="1" applyAlignment="1">
      <alignment horizontal="center"/>
    </xf>
    <xf numFmtId="0" fontId="2" fillId="9" borderId="32" xfId="0" applyFont="1" applyFill="1" applyBorder="1" applyAlignment="1">
      <alignment horizontal="center"/>
    </xf>
    <xf numFmtId="0" fontId="2" fillId="9" borderId="67" xfId="0" applyFont="1" applyFill="1" applyBorder="1" applyAlignment="1">
      <alignment horizontal="center"/>
    </xf>
    <xf numFmtId="0" fontId="27" fillId="9" borderId="24" xfId="0" applyFont="1" applyFill="1" applyBorder="1" applyAlignment="1">
      <alignment horizontal="center" vertical="center"/>
    </xf>
    <xf numFmtId="9" fontId="0" fillId="4" borderId="0" xfId="1" applyFont="1" applyFill="1"/>
    <xf numFmtId="164" fontId="0" fillId="8" borderId="31" xfId="0" applyNumberFormat="1" applyFill="1" applyBorder="1"/>
    <xf numFmtId="167" fontId="0" fillId="8" borderId="31" xfId="0" applyNumberFormat="1" applyFill="1" applyBorder="1"/>
    <xf numFmtId="167" fontId="8" fillId="8" borderId="32" xfId="0" applyNumberFormat="1" applyFont="1" applyFill="1" applyBorder="1"/>
    <xf numFmtId="167" fontId="10" fillId="8" borderId="32" xfId="0" applyNumberFormat="1" applyFont="1" applyFill="1" applyBorder="1"/>
    <xf numFmtId="167" fontId="11" fillId="8" borderId="31" xfId="0" applyNumberFormat="1" applyFont="1" applyFill="1" applyBorder="1"/>
    <xf numFmtId="167" fontId="9" fillId="8" borderId="31" xfId="0" applyNumberFormat="1" applyFont="1" applyFill="1" applyBorder="1"/>
    <xf numFmtId="164" fontId="0" fillId="8" borderId="4" xfId="0" applyNumberFormat="1" applyFill="1" applyBorder="1"/>
    <xf numFmtId="3" fontId="0" fillId="0" borderId="5" xfId="0" applyNumberFormat="1" applyBorder="1"/>
    <xf numFmtId="0" fontId="0" fillId="0" borderId="9" xfId="0" applyBorder="1" applyAlignment="1">
      <alignment vertical="center"/>
    </xf>
    <xf numFmtId="0" fontId="2" fillId="0" borderId="65" xfId="0" applyFont="1" applyBorder="1" applyAlignment="1">
      <alignment vertical="center"/>
    </xf>
    <xf numFmtId="0" fontId="0" fillId="0" borderId="35" xfId="0" applyBorder="1" applyAlignment="1">
      <alignment vertical="center"/>
    </xf>
    <xf numFmtId="0" fontId="2" fillId="0" borderId="39" xfId="0" applyFont="1" applyBorder="1" applyAlignment="1">
      <alignment vertical="center"/>
    </xf>
    <xf numFmtId="0" fontId="31" fillId="0" borderId="27" xfId="0" applyFont="1" applyBorder="1" applyAlignment="1">
      <alignment vertical="center"/>
    </xf>
    <xf numFmtId="4" fontId="31" fillId="0" borderId="38" xfId="0" applyNumberFormat="1" applyFont="1" applyBorder="1" applyAlignment="1">
      <alignment horizontal="right" vertical="center"/>
    </xf>
    <xf numFmtId="0" fontId="32" fillId="0" borderId="38" xfId="0" applyFont="1" applyBorder="1" applyAlignment="1">
      <alignment vertical="center" wrapText="1"/>
    </xf>
    <xf numFmtId="0" fontId="31" fillId="0" borderId="38" xfId="0" applyFont="1" applyBorder="1" applyAlignment="1">
      <alignment vertical="center" wrapText="1"/>
    </xf>
    <xf numFmtId="0" fontId="2" fillId="0" borderId="36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53" xfId="0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4" fontId="0" fillId="0" borderId="33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4" fontId="2" fillId="0" borderId="69" xfId="0" applyNumberFormat="1" applyFont="1" applyBorder="1" applyAlignment="1">
      <alignment vertical="center"/>
    </xf>
    <xf numFmtId="0" fontId="33" fillId="0" borderId="36" xfId="0" applyFont="1" applyBorder="1" applyAlignment="1">
      <alignment vertical="center"/>
    </xf>
    <xf numFmtId="0" fontId="33" fillId="0" borderId="37" xfId="0" applyFont="1" applyBorder="1" applyAlignment="1">
      <alignment horizontal="right" vertical="center"/>
    </xf>
    <xf numFmtId="0" fontId="34" fillId="0" borderId="37" xfId="0" applyFont="1" applyBorder="1" applyAlignment="1">
      <alignment horizontal="right" vertical="center" wrapText="1"/>
    </xf>
    <xf numFmtId="0" fontId="31" fillId="0" borderId="38" xfId="0" applyFont="1" applyBorder="1" applyAlignment="1">
      <alignment horizontal="right" vertical="center"/>
    </xf>
    <xf numFmtId="0" fontId="33" fillId="10" borderId="27" xfId="0" applyFont="1" applyFill="1" applyBorder="1" applyAlignment="1">
      <alignment vertical="center"/>
    </xf>
    <xf numFmtId="4" fontId="33" fillId="10" borderId="38" xfId="0" applyNumberFormat="1" applyFont="1" applyFill="1" applyBorder="1" applyAlignment="1">
      <alignment horizontal="right" vertical="center"/>
    </xf>
    <xf numFmtId="0" fontId="33" fillId="10" borderId="38" xfId="0" applyFont="1" applyFill="1" applyBorder="1" applyAlignment="1">
      <alignment horizontal="right" vertical="center" wrapText="1"/>
    </xf>
    <xf numFmtId="0" fontId="35" fillId="0" borderId="36" xfId="0" applyFont="1" applyBorder="1" applyAlignment="1">
      <alignment vertical="center"/>
    </xf>
    <xf numFmtId="0" fontId="36" fillId="0" borderId="37" xfId="0" applyFont="1" applyBorder="1" applyAlignment="1">
      <alignment horizontal="center" vertical="center"/>
    </xf>
    <xf numFmtId="0" fontId="37" fillId="0" borderId="37" xfId="0" applyFont="1" applyBorder="1" applyAlignment="1">
      <alignment horizontal="right" vertical="center" wrapText="1"/>
    </xf>
    <xf numFmtId="0" fontId="38" fillId="0" borderId="27" xfId="0" applyFont="1" applyBorder="1" applyAlignment="1">
      <alignment vertical="center"/>
    </xf>
    <xf numFmtId="3" fontId="38" fillId="0" borderId="38" xfId="0" applyNumberFormat="1" applyFont="1" applyBorder="1" applyAlignment="1">
      <alignment horizontal="right" vertical="center"/>
    </xf>
    <xf numFmtId="0" fontId="30" fillId="0" borderId="38" xfId="0" applyFont="1" applyBorder="1" applyAlignment="1">
      <alignment vertical="center" wrapText="1"/>
    </xf>
    <xf numFmtId="0" fontId="35" fillId="10" borderId="27" xfId="0" applyFont="1" applyFill="1" applyBorder="1" applyAlignment="1">
      <alignment vertical="center"/>
    </xf>
    <xf numFmtId="3" fontId="35" fillId="10" borderId="38" xfId="0" applyNumberFormat="1" applyFont="1" applyFill="1" applyBorder="1" applyAlignment="1">
      <alignment horizontal="right" vertical="center"/>
    </xf>
    <xf numFmtId="0" fontId="35" fillId="10" borderId="38" xfId="0" applyFont="1" applyFill="1" applyBorder="1" applyAlignment="1">
      <alignment horizontal="right" vertical="center" wrapText="1"/>
    </xf>
    <xf numFmtId="3" fontId="2" fillId="0" borderId="46" xfId="0" applyNumberFormat="1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165" fontId="2" fillId="0" borderId="6" xfId="3" applyNumberFormat="1" applyFont="1" applyBorder="1"/>
    <xf numFmtId="165" fontId="2" fillId="0" borderId="7" xfId="3" applyNumberFormat="1" applyFont="1" applyBorder="1"/>
    <xf numFmtId="165" fontId="2" fillId="0" borderId="48" xfId="3" applyNumberFormat="1" applyFont="1" applyBorder="1"/>
    <xf numFmtId="165" fontId="2" fillId="0" borderId="52" xfId="3" applyNumberFormat="1" applyFont="1" applyBorder="1"/>
    <xf numFmtId="165" fontId="2" fillId="0" borderId="53" xfId="3" applyNumberFormat="1" applyFont="1" applyBorder="1"/>
    <xf numFmtId="165" fontId="2" fillId="0" borderId="9" xfId="3" applyNumberFormat="1" applyFont="1" applyBorder="1"/>
    <xf numFmtId="165" fontId="2" fillId="0" borderId="5" xfId="3" applyNumberFormat="1" applyFont="1" applyBorder="1"/>
    <xf numFmtId="165" fontId="2" fillId="0" borderId="2" xfId="3" applyNumberFormat="1" applyFont="1" applyBorder="1"/>
    <xf numFmtId="165" fontId="2" fillId="0" borderId="11" xfId="3" applyNumberFormat="1" applyFont="1" applyBorder="1"/>
    <xf numFmtId="165" fontId="2" fillId="0" borderId="12" xfId="3" applyNumberFormat="1" applyFont="1" applyBorder="1"/>
    <xf numFmtId="165" fontId="2" fillId="0" borderId="49" xfId="3" applyNumberFormat="1" applyFont="1" applyBorder="1"/>
    <xf numFmtId="165" fontId="2" fillId="0" borderId="54" xfId="3" applyNumberFormat="1" applyFont="1" applyBorder="1"/>
    <xf numFmtId="165" fontId="2" fillId="0" borderId="57" xfId="3" applyNumberFormat="1" applyFont="1" applyBorder="1"/>
    <xf numFmtId="165" fontId="2" fillId="0" borderId="3" xfId="3" applyNumberFormat="1" applyFont="1" applyBorder="1"/>
    <xf numFmtId="165" fontId="2" fillId="0" borderId="59" xfId="3" applyNumberFormat="1" applyFont="1" applyBorder="1"/>
    <xf numFmtId="165" fontId="20" fillId="0" borderId="39" xfId="3" applyNumberFormat="1" applyFont="1" applyBorder="1"/>
    <xf numFmtId="165" fontId="20" fillId="0" borderId="36" xfId="3" applyNumberFormat="1" applyFont="1" applyBorder="1"/>
    <xf numFmtId="49" fontId="39" fillId="4" borderId="0" xfId="0" applyNumberFormat="1" applyFont="1" applyFill="1" applyAlignment="1">
      <alignment vertical="center"/>
    </xf>
    <xf numFmtId="14" fontId="40" fillId="4" borderId="0" xfId="0" applyNumberFormat="1" applyFont="1" applyFill="1" applyAlignment="1">
      <alignment vertical="center"/>
    </xf>
    <xf numFmtId="14" fontId="40" fillId="4" borderId="0" xfId="0" applyNumberFormat="1" applyFont="1" applyFill="1" applyAlignment="1">
      <alignment horizontal="left" vertical="center"/>
    </xf>
    <xf numFmtId="164" fontId="39" fillId="4" borderId="0" xfId="0" applyNumberFormat="1" applyFont="1" applyFill="1" applyAlignment="1">
      <alignment vertical="center"/>
    </xf>
    <xf numFmtId="164" fontId="39" fillId="0" borderId="0" xfId="0" applyNumberFormat="1" applyFont="1" applyAlignment="1">
      <alignment vertical="center"/>
    </xf>
    <xf numFmtId="0" fontId="40" fillId="4" borderId="0" xfId="0" applyFont="1" applyFill="1" applyAlignment="1">
      <alignment vertical="center"/>
    </xf>
    <xf numFmtId="166" fontId="41" fillId="4" borderId="17" xfId="0" applyNumberFormat="1" applyFont="1" applyFill="1" applyBorder="1"/>
    <xf numFmtId="14" fontId="41" fillId="4" borderId="18" xfId="0" applyNumberFormat="1" applyFont="1" applyFill="1" applyBorder="1"/>
    <xf numFmtId="14" fontId="42" fillId="4" borderId="19" xfId="0" applyNumberFormat="1" applyFont="1" applyFill="1" applyBorder="1"/>
    <xf numFmtId="0" fontId="42" fillId="4" borderId="0" xfId="0" applyFont="1" applyFill="1" applyAlignment="1">
      <alignment horizontal="center" vertical="center"/>
    </xf>
    <xf numFmtId="0" fontId="41" fillId="4" borderId="0" xfId="0" applyFont="1" applyFill="1"/>
    <xf numFmtId="166" fontId="41" fillId="4" borderId="20" xfId="0" applyNumberFormat="1" applyFont="1" applyFill="1" applyBorder="1"/>
    <xf numFmtId="0" fontId="42" fillId="4" borderId="21" xfId="0" applyFont="1" applyFill="1" applyBorder="1"/>
    <xf numFmtId="0" fontId="41" fillId="4" borderId="22" xfId="0" applyFont="1" applyFill="1" applyBorder="1"/>
    <xf numFmtId="3" fontId="41" fillId="11" borderId="23" xfId="0" applyNumberFormat="1" applyFont="1" applyFill="1" applyBorder="1"/>
    <xf numFmtId="3" fontId="41" fillId="4" borderId="23" xfId="0" applyNumberFormat="1" applyFont="1" applyFill="1" applyBorder="1"/>
    <xf numFmtId="3" fontId="41" fillId="4" borderId="24" xfId="0" applyNumberFormat="1" applyFont="1" applyFill="1" applyBorder="1"/>
    <xf numFmtId="0" fontId="43" fillId="4" borderId="25" xfId="0" applyFont="1" applyFill="1" applyBorder="1"/>
    <xf numFmtId="0" fontId="44" fillId="4" borderId="25" xfId="0" applyFont="1" applyFill="1" applyBorder="1"/>
    <xf numFmtId="3" fontId="25" fillId="11" borderId="23" xfId="0" applyNumberFormat="1" applyFont="1" applyFill="1" applyBorder="1"/>
    <xf numFmtId="3" fontId="25" fillId="4" borderId="23" xfId="0" applyNumberFormat="1" applyFont="1" applyFill="1" applyBorder="1"/>
    <xf numFmtId="0" fontId="41" fillId="4" borderId="26" xfId="0" applyFont="1" applyFill="1" applyBorder="1"/>
    <xf numFmtId="3" fontId="25" fillId="4" borderId="27" xfId="0" applyNumberFormat="1" applyFont="1" applyFill="1" applyBorder="1"/>
    <xf numFmtId="3" fontId="42" fillId="11" borderId="24" xfId="0" applyNumberFormat="1" applyFont="1" applyFill="1" applyBorder="1"/>
    <xf numFmtId="3" fontId="42" fillId="4" borderId="24" xfId="0" applyNumberFormat="1" applyFont="1" applyFill="1" applyBorder="1"/>
    <xf numFmtId="0" fontId="45" fillId="4" borderId="25" xfId="0" applyFont="1" applyFill="1" applyBorder="1"/>
    <xf numFmtId="0" fontId="45" fillId="4" borderId="28" xfId="0" applyFont="1" applyFill="1" applyBorder="1"/>
    <xf numFmtId="3" fontId="45" fillId="11" borderId="23" xfId="0" applyNumberFormat="1" applyFont="1" applyFill="1" applyBorder="1"/>
    <xf numFmtId="3" fontId="45" fillId="4" borderId="23" xfId="0" applyNumberFormat="1" applyFont="1" applyFill="1" applyBorder="1"/>
    <xf numFmtId="0" fontId="41" fillId="4" borderId="25" xfId="0" applyFont="1" applyFill="1" applyBorder="1"/>
    <xf numFmtId="3" fontId="41" fillId="4" borderId="27" xfId="0" applyNumberFormat="1" applyFont="1" applyFill="1" applyBorder="1"/>
    <xf numFmtId="0" fontId="42" fillId="4" borderId="25" xfId="0" applyFont="1" applyFill="1" applyBorder="1"/>
    <xf numFmtId="164" fontId="41" fillId="4" borderId="0" xfId="0" applyNumberFormat="1" applyFont="1" applyFill="1"/>
    <xf numFmtId="166" fontId="41" fillId="4" borderId="0" xfId="0" applyNumberFormat="1" applyFont="1" applyFill="1"/>
    <xf numFmtId="0" fontId="41" fillId="4" borderId="24" xfId="0" applyFont="1" applyFill="1" applyBorder="1"/>
    <xf numFmtId="0" fontId="41" fillId="11" borderId="23" xfId="0" applyFont="1" applyFill="1" applyBorder="1"/>
    <xf numFmtId="0" fontId="41" fillId="4" borderId="23" xfId="0" applyFont="1" applyFill="1" applyBorder="1"/>
    <xf numFmtId="0" fontId="21" fillId="4" borderId="23" xfId="0" applyFont="1" applyFill="1" applyBorder="1"/>
    <xf numFmtId="167" fontId="25" fillId="11" borderId="23" xfId="0" applyNumberFormat="1" applyFont="1" applyFill="1" applyBorder="1"/>
    <xf numFmtId="167" fontId="25" fillId="4" borderId="23" xfId="0" applyNumberFormat="1" applyFont="1" applyFill="1" applyBorder="1"/>
    <xf numFmtId="167" fontId="42" fillId="11" borderId="24" xfId="0" applyNumberFormat="1" applyFont="1" applyFill="1" applyBorder="1"/>
    <xf numFmtId="167" fontId="42" fillId="4" borderId="24" xfId="0" applyNumberFormat="1" applyFont="1" applyFill="1" applyBorder="1"/>
    <xf numFmtId="167" fontId="41" fillId="11" borderId="23" xfId="0" applyNumberFormat="1" applyFont="1" applyFill="1" applyBorder="1"/>
    <xf numFmtId="167" fontId="41" fillId="4" borderId="23" xfId="0" applyNumberFormat="1" applyFont="1" applyFill="1" applyBorder="1"/>
    <xf numFmtId="167" fontId="41" fillId="11" borderId="27" xfId="0" applyNumberFormat="1" applyFont="1" applyFill="1" applyBorder="1"/>
    <xf numFmtId="167" fontId="41" fillId="4" borderId="27" xfId="0" applyNumberFormat="1" applyFont="1" applyFill="1" applyBorder="1"/>
    <xf numFmtId="164" fontId="41" fillId="0" borderId="0" xfId="0" applyNumberFormat="1" applyFont="1"/>
    <xf numFmtId="0" fontId="42" fillId="4" borderId="36" xfId="0" applyFont="1" applyFill="1" applyBorder="1" applyAlignment="1">
      <alignment horizontal="center" vertical="center"/>
    </xf>
    <xf numFmtId="0" fontId="42" fillId="11" borderId="36" xfId="0" applyFont="1" applyFill="1" applyBorder="1" applyAlignment="1">
      <alignment horizontal="center" vertical="center"/>
    </xf>
    <xf numFmtId="167" fontId="42" fillId="11" borderId="36" xfId="0" applyNumberFormat="1" applyFont="1" applyFill="1" applyBorder="1"/>
    <xf numFmtId="167" fontId="42" fillId="4" borderId="36" xfId="0" applyNumberFormat="1" applyFont="1" applyFill="1" applyBorder="1"/>
    <xf numFmtId="0" fontId="39" fillId="4" borderId="0" xfId="0" applyFont="1" applyFill="1" applyAlignment="1">
      <alignment vertical="center"/>
    </xf>
    <xf numFmtId="0" fontId="42" fillId="4" borderId="14" xfId="0" applyFont="1" applyFill="1" applyBorder="1"/>
    <xf numFmtId="0" fontId="42" fillId="4" borderId="45" xfId="0" applyFont="1" applyFill="1" applyBorder="1"/>
    <xf numFmtId="0" fontId="21" fillId="4" borderId="0" xfId="0" applyFont="1" applyFill="1"/>
    <xf numFmtId="0" fontId="21" fillId="0" borderId="0" xfId="0" applyFont="1"/>
    <xf numFmtId="0" fontId="42" fillId="4" borderId="39" xfId="0" applyFont="1" applyFill="1" applyBorder="1"/>
    <xf numFmtId="0" fontId="41" fillId="4" borderId="68" xfId="0" applyFont="1" applyFill="1" applyBorder="1"/>
    <xf numFmtId="3" fontId="42" fillId="11" borderId="36" xfId="0" applyNumberFormat="1" applyFont="1" applyFill="1" applyBorder="1"/>
    <xf numFmtId="3" fontId="42" fillId="4" borderId="36" xfId="0" applyNumberFormat="1" applyFont="1" applyFill="1" applyBorder="1"/>
    <xf numFmtId="3" fontId="42" fillId="0" borderId="36" xfId="0" applyNumberFormat="1" applyFont="1" applyBorder="1"/>
    <xf numFmtId="0" fontId="42" fillId="4" borderId="36" xfId="0" applyFont="1" applyFill="1" applyBorder="1"/>
    <xf numFmtId="165" fontId="2" fillId="0" borderId="14" xfId="3" applyNumberFormat="1" applyFont="1" applyBorder="1"/>
    <xf numFmtId="165" fontId="2" fillId="0" borderId="15" xfId="3" applyNumberFormat="1" applyFont="1" applyBorder="1"/>
    <xf numFmtId="165" fontId="2" fillId="0" borderId="45" xfId="3" applyNumberFormat="1" applyFont="1" applyBorder="1"/>
    <xf numFmtId="165" fontId="2" fillId="0" borderId="36" xfId="3" applyNumberFormat="1" applyFont="1" applyBorder="1"/>
    <xf numFmtId="0" fontId="0" fillId="4" borderId="64" xfId="0" applyFill="1" applyBorder="1"/>
    <xf numFmtId="0" fontId="0" fillId="4" borderId="66" xfId="0" applyFill="1" applyBorder="1"/>
    <xf numFmtId="0" fontId="5" fillId="8" borderId="36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164" fontId="0" fillId="4" borderId="70" xfId="0" applyNumberFormat="1" applyFill="1" applyBorder="1"/>
    <xf numFmtId="0" fontId="8" fillId="4" borderId="25" xfId="0" applyFont="1" applyFill="1" applyBorder="1"/>
    <xf numFmtId="167" fontId="0" fillId="4" borderId="70" xfId="0" applyNumberFormat="1" applyFill="1" applyBorder="1"/>
    <xf numFmtId="167" fontId="8" fillId="4" borderId="67" xfId="0" applyNumberFormat="1" applyFont="1" applyFill="1" applyBorder="1"/>
    <xf numFmtId="0" fontId="0" fillId="8" borderId="0" xfId="0" applyFill="1"/>
    <xf numFmtId="0" fontId="10" fillId="4" borderId="25" xfId="0" applyFont="1" applyFill="1" applyBorder="1"/>
    <xf numFmtId="167" fontId="10" fillId="4" borderId="67" xfId="0" applyNumberFormat="1" applyFont="1" applyFill="1" applyBorder="1"/>
    <xf numFmtId="167" fontId="11" fillId="4" borderId="70" xfId="0" applyNumberFormat="1" applyFont="1" applyFill="1" applyBorder="1"/>
    <xf numFmtId="0" fontId="9" fillId="4" borderId="25" xfId="0" applyFont="1" applyFill="1" applyBorder="1"/>
    <xf numFmtId="167" fontId="9" fillId="4" borderId="70" xfId="0" applyNumberFormat="1" applyFont="1" applyFill="1" applyBorder="1"/>
    <xf numFmtId="0" fontId="9" fillId="4" borderId="65" xfId="0" applyFont="1" applyFill="1" applyBorder="1"/>
    <xf numFmtId="0" fontId="0" fillId="4" borderId="71" xfId="0" applyFill="1" applyBorder="1"/>
    <xf numFmtId="167" fontId="0" fillId="8" borderId="72" xfId="0" applyNumberFormat="1" applyFill="1" applyBorder="1"/>
    <xf numFmtId="167" fontId="0" fillId="4" borderId="72" xfId="0" applyNumberFormat="1" applyFill="1" applyBorder="1"/>
    <xf numFmtId="167" fontId="0" fillId="4" borderId="73" xfId="0" applyNumberFormat="1" applyFill="1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textRotation="90"/>
    </xf>
    <xf numFmtId="0" fontId="28" fillId="0" borderId="11" xfId="0" applyFont="1" applyBorder="1" applyAlignment="1">
      <alignment horizontal="center" vertical="center" textRotation="90"/>
    </xf>
    <xf numFmtId="0" fontId="29" fillId="0" borderId="6" xfId="0" applyFont="1" applyBorder="1" applyAlignment="1">
      <alignment horizontal="center" textRotation="90"/>
    </xf>
    <xf numFmtId="0" fontId="29" fillId="0" borderId="11" xfId="0" applyFont="1" applyBorder="1" applyAlignment="1">
      <alignment horizontal="center" textRotation="90"/>
    </xf>
    <xf numFmtId="0" fontId="29" fillId="0" borderId="6" xfId="0" applyFont="1" applyBorder="1" applyAlignment="1">
      <alignment horizontal="center" vertical="center" indent="1"/>
    </xf>
    <xf numFmtId="0" fontId="29" fillId="0" borderId="11" xfId="0" applyFont="1" applyBorder="1" applyAlignment="1">
      <alignment horizontal="center" vertical="center" indent="1"/>
    </xf>
    <xf numFmtId="0" fontId="29" fillId="0" borderId="6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 textRotation="90"/>
    </xf>
    <xf numFmtId="0" fontId="29" fillId="0" borderId="6" xfId="0" applyFont="1" applyBorder="1" applyAlignment="1">
      <alignment horizontal="center" vertical="center" textRotation="90" wrapText="1"/>
    </xf>
    <xf numFmtId="0" fontId="29" fillId="0" borderId="11" xfId="0" applyFont="1" applyBorder="1" applyAlignment="1">
      <alignment horizontal="center" vertical="center" textRotation="90" wrapText="1"/>
    </xf>
    <xf numFmtId="0" fontId="29" fillId="0" borderId="6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13">
    <cellStyle name="Milliers" xfId="3" builtinId="3"/>
    <cellStyle name="Normal" xfId="0" builtinId="0"/>
    <cellStyle name="Normal 116" xfId="6" xr:uid="{3739F49A-892C-4673-A6B6-5E6BE08C540D}"/>
    <cellStyle name="Normal 119" xfId="5" xr:uid="{E29819B8-354B-4F85-8FEA-BB905ADC132E}"/>
    <cellStyle name="Normal 152" xfId="7" xr:uid="{83E01CC7-8EA8-4A54-82B2-E3F564A8B172}"/>
    <cellStyle name="Normal 176" xfId="8" xr:uid="{113F13B6-819A-4FF8-BC09-C81471E31610}"/>
    <cellStyle name="Normal 178" xfId="9" xr:uid="{F8D15187-76E9-4D01-A30A-C41F92C92E29}"/>
    <cellStyle name="Normal 179" xfId="10" xr:uid="{9CF48DCC-7501-4017-BA6D-3496B5200A43}"/>
    <cellStyle name="Normal 2" xfId="2" xr:uid="{9D7EC0E7-9310-408E-A443-25D917ACE815}"/>
    <cellStyle name="Normal 200" xfId="12" xr:uid="{B90457EE-BE89-4F7C-9236-1C02A6DF6EE8}"/>
    <cellStyle name="Normal 38 3" xfId="11" xr:uid="{8BBF1E55-1547-484A-82D2-F3FF8CE735FD}"/>
    <cellStyle name="Pourcentage" xfId="1" builtinId="5"/>
    <cellStyle name="Pourcentage 2" xfId="4" xr:uid="{D8231473-CDB7-43CD-B096-B0F74BFA366E}"/>
  </cellStyles>
  <dxfs count="126">
    <dxf>
      <numFmt numFmtId="164" formatCode="#,##0.000"/>
    </dxf>
    <dxf>
      <numFmt numFmtId="164" formatCode="#,##0.000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4" formatCode="#,##0.000"/>
    </dxf>
    <dxf>
      <numFmt numFmtId="164" formatCode="#,##0.000"/>
    </dxf>
    <dxf>
      <numFmt numFmtId="3" formatCode="#,##0"/>
    </dxf>
    <dxf>
      <numFmt numFmtId="3" formatCode="#,##0"/>
    </dxf>
    <dxf>
      <numFmt numFmtId="164" formatCode="#,##0.000"/>
    </dxf>
    <dxf>
      <numFmt numFmtId="164" formatCode="#,##0.000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6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pivotCacheDefinition" Target="pivotCache/pivotCacheDefinition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3.xml"/><Relationship Id="rId28" Type="http://schemas.openxmlformats.org/officeDocument/2006/relationships/pivotCacheDefinition" Target="pivotCache/pivotCacheDefinition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2.xml"/><Relationship Id="rId27" Type="http://schemas.openxmlformats.org/officeDocument/2006/relationships/pivotCacheDefinition" Target="pivotCache/pivotCacheDefinition7.xml"/><Relationship Id="rId30" Type="http://schemas.openxmlformats.org/officeDocument/2006/relationships/pivotCacheDefinition" Target="pivotCache/pivotCacheDefinition1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%20-%20comptabilit&#233;\Budget%202025\Budget%202025%20vf.xlsx" TargetMode="External"/><Relationship Id="rId1" Type="http://schemas.openxmlformats.org/officeDocument/2006/relationships/externalLinkPath" Target="file:///C:\02%20-%20comptabilit&#233;\Budget%202025\Budget%202025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C pivot"/>
      <sheetName val="Summary-SNA-NBI"/>
      <sheetName val="Assumption"/>
      <sheetName val="EBITDA€"/>
      <sheetName val="Cumul-control budget In €"/>
      <sheetName val="All batteries NC"/>
      <sheetName val="Cost Lead Alloys"/>
      <sheetName val="Cumul-control budget In Dt"/>
      <sheetName val="NC SND INDIV"/>
      <sheetName val="TCD"/>
      <sheetName val="EBITDA"/>
      <sheetName val="revenu per customer"/>
      <sheetName val="RM-COST"/>
      <sheetName val="direct costs"/>
      <sheetName val="Opex"/>
      <sheetName val="BUDGET 2025 "/>
      <sheetName val="Feuil8"/>
      <sheetName val="Feuil4"/>
      <sheetName val="transport monbat"/>
      <sheetName val="transport batterie"/>
      <sheetName val="Cumul-control budget In euro"/>
      <sheetName val="Feuil6"/>
      <sheetName val="CORRECTION AUTRE CHARGE q1-2024"/>
      <sheetName val="Feuil5"/>
      <sheetName val="RAPPROCHEMENT CA 31-03"/>
      <sheetName val="rapporochement CA"/>
      <sheetName val="Feuil7"/>
      <sheetName val="taux de change"/>
      <sheetName val="OPEX CONSO VS BUDGET en euro"/>
      <sheetName val="Opex SNA 2022"/>
      <sheetName val="PMP COST UF-BATTERY"/>
      <sheetName val="NC SND"/>
      <sheetName val="Pivot - Monbat batteries"/>
      <sheetName val="Finished"/>
      <sheetName val="UF"/>
      <sheetName val="STK 30-06-2023"/>
      <sheetName val="Export transport BDG"/>
      <sheetName val="ER ANALYTIQUE"/>
      <sheetName val="SND TB"/>
      <sheetName val="TND"/>
      <sheetName val="USD"/>
      <sheetName val="EUR"/>
      <sheetName val="Feuil2"/>
      <sheetName val="Analyse"/>
      <sheetName val="Feuil3"/>
      <sheetName val="Feuil1"/>
      <sheetName val="ETAT DE RESULTAT"/>
      <sheetName val="achat ns40-ns6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5">
          <cell r="DW15">
            <v>69013706.75999999</v>
          </cell>
        </row>
        <row r="18">
          <cell r="DW18">
            <v>4064454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onbat-my.sharepoint.com/Users/feriel%20ben%20safta/Desktop/Demande%20de%20cr&#233;dit%20STB/SNA2024/BAL%2022%2023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onbat-my.sharepoint.com/Users/feriel%20ben%20safta/Desktop/Demande%20de%20cr&#233;dit%20STB/SNA2024/BAL%2022%2023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%20-%20comptabilit&#233;\Credits\Achats%20Etrangers31-12-2024.xlsx" TargetMode="External"/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%20-%20comptabilit&#233;\Credits\CA%20SNA%202024.xlsx" TargetMode="External"/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%20-%20comptabilit&#233;\Credits\CA%20SNA%202024.xlsx" TargetMode="External"/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%20-%20comptabilit&#233;\Credits\CA%20SNA%202024.xlsx" TargetMode="External"/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244.421345717594" createdVersion="8" refreshedVersion="8" minRefreshableVersion="3" recordCount="16" xr:uid="{F2E2B611-4826-4811-9CB7-DB73AF2A6F46}">
  <cacheSource type="worksheet">
    <worksheetSource ref="A1:G17" sheet="ETRANGER 22"/>
  </cacheSource>
  <cacheFields count="5">
    <cacheField name="CODE FRS" numFmtId="0">
      <sharedItems/>
    </cacheField>
    <cacheField name="FRS" numFmtId="0">
      <sharedItems/>
    </cacheField>
    <cacheField name="MONTANT" numFmtId="164">
      <sharedItems containsSemiMixedTypes="0" containsString="0" containsNumber="1" minValue="32.64" maxValue="3273240.0468000006"/>
    </cacheField>
    <cacheField name="TAUX" numFmtId="9">
      <sharedItems containsString="0" containsBlank="1" containsNumber="1" minValue="6.5351099392539488E-3" maxValue="0.45710575108128626"/>
    </cacheField>
    <cacheField name="DELAI" numFmtId="0">
      <sharedItems containsBlank="1" count="7">
        <s v="VR 60"/>
        <s v="CD"/>
        <s v="VR 90"/>
        <s v="VR "/>
        <s v="AV"/>
        <s v="VR 30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ERIEL BEN SAFTA" refreshedDate="45245.559655787038" createdVersion="8" refreshedVersion="8" minRefreshableVersion="3" recordCount="2307" xr:uid="{32550E24-1129-41D6-9784-89E26CB665DE}">
  <cacheSource type="worksheet">
    <worksheetSource ref="A1:E2308" sheet="2022" r:id="rId2"/>
  </cacheSource>
  <cacheFields count="5">
    <cacheField name="code" numFmtId="0">
      <sharedItems count="1155">
        <s v="E10001"/>
        <s v="E10003"/>
        <s v="E10005"/>
        <s v="E10007"/>
        <s v="E10008"/>
        <s v="E10014"/>
        <s v="E10017"/>
        <s v="E10021"/>
        <s v="E10023"/>
        <s v="E10026"/>
        <s v="E10029"/>
        <s v="E10031"/>
        <s v="E10032"/>
        <s v="E10036"/>
        <s v="E10042"/>
        <s v="E10043"/>
        <s v="E10044"/>
        <s v="E10045"/>
        <s v="E10046"/>
        <s v="E10047"/>
        <s v="E10048"/>
        <s v="E10052"/>
        <s v="E10053"/>
        <s v="E10057"/>
        <s v="E10059"/>
        <s v="E10060"/>
        <s v="E10064"/>
        <s v="E10065"/>
        <s v="E10068"/>
        <s v="E10070"/>
        <s v="E10071"/>
        <s v="E10072"/>
        <s v="E10073"/>
        <s v="E10074"/>
        <s v="E10075"/>
        <s v="E10077"/>
        <s v="E10078"/>
        <s v="E10079"/>
        <s v="E10080"/>
        <s v="E10081"/>
        <s v="E10082"/>
        <s v="E10083"/>
        <s v="E10084"/>
        <s v="E10085"/>
        <s v="E10086"/>
        <s v="E20005"/>
        <s v="E20009"/>
        <s v="E20011"/>
        <s v="E20012"/>
        <s v="E20013"/>
        <s v="E20015"/>
        <s v="E30001"/>
        <s v="E30002"/>
        <s v="E50001"/>
        <s v="E60023"/>
        <s v="E60026"/>
        <s v="E60027"/>
        <s v="E60030"/>
        <s v="E60031"/>
        <s v="E80008"/>
        <s v="E80014"/>
        <s v="E80015"/>
        <s v="E80016"/>
        <s v="E80018"/>
        <s v="E80019"/>
        <s v="E80020"/>
        <s v="E80021"/>
        <s v="E80022"/>
        <s v="E80024"/>
        <s v="E80025"/>
        <s v="E80030"/>
        <s v="E80033"/>
        <s v="E80035"/>
        <s v="E80038"/>
        <s v="E80039"/>
        <s v="E80040"/>
        <s v="E80041"/>
        <s v="E80042"/>
        <s v="E80043"/>
        <s v="E80044"/>
        <s v="E80045"/>
        <s v="E80046"/>
        <s v="F04375"/>
        <s v="HF0000"/>
        <s v="L00635"/>
        <s v="L04375"/>
        <s v="L10003"/>
        <s v="L10009"/>
        <s v="L10011"/>
        <s v="L10012"/>
        <s v="L10015"/>
        <s v="L10017"/>
        <s v="L10018"/>
        <s v="L10022"/>
        <s v="L10041"/>
        <s v="L10044"/>
        <s v="L10051"/>
        <s v="L10053"/>
        <s v="L10055"/>
        <s v="L10074"/>
        <s v="L10083"/>
        <s v="L10091"/>
        <s v="L10093"/>
        <s v="L10106"/>
        <s v="L10124"/>
        <s v="L10125"/>
        <s v="L10126"/>
        <s v="l10128"/>
        <s v="L10129"/>
        <s v="L10138"/>
        <s v="L10140"/>
        <s v="L10141"/>
        <s v="L10143"/>
        <s v="L10147"/>
        <s v="L10149"/>
        <s v="L10157"/>
        <s v="L10159"/>
        <s v="L10161"/>
        <s v="L10162"/>
        <s v="L10163"/>
        <s v="l10167"/>
        <s v="L10169"/>
        <s v="L10170"/>
        <s v="l10171"/>
        <s v="L10174"/>
        <s v="L10176"/>
        <s v="L10179"/>
        <s v="L10180"/>
        <s v="L10181"/>
        <s v="l10182"/>
        <s v="L10183"/>
        <s v="L10186"/>
        <s v="L10188"/>
        <s v="L10189"/>
        <s v="L10190"/>
        <s v="L10191"/>
        <s v="L10192"/>
        <s v="L10193"/>
        <s v="L10194"/>
        <s v="L10195"/>
        <s v="L10196"/>
        <s v="L10197"/>
        <s v="L10198"/>
        <s v="L10199"/>
        <s v="L10200"/>
        <s v="L10201"/>
        <s v="L10202"/>
        <s v="L10204"/>
        <s v="L10205"/>
        <s v="L10206"/>
        <s v="L10207"/>
        <s v="L10208"/>
        <s v="L10209"/>
        <s v="L10210"/>
        <s v="L10211"/>
        <s v="L10212"/>
        <s v="L10213"/>
        <s v="L10214"/>
        <s v="L10215"/>
        <s v="L10216"/>
        <s v="L10217"/>
        <s v="L10218"/>
        <s v="L10219"/>
        <s v="L10220"/>
        <s v="L10221"/>
        <s v="L10222"/>
        <s v="L10223"/>
        <s v="L10224"/>
        <s v="L10225"/>
        <s v="L10226"/>
        <s v="L10227"/>
        <s v="L20001"/>
        <s v="L20004"/>
        <s v="L20005"/>
        <s v="L20006"/>
        <s v="L20009"/>
        <s v="L20010"/>
        <s v="L20011"/>
        <s v="L20014"/>
        <s v="L20020"/>
        <s v="L20043"/>
        <s v="L20044"/>
        <s v="L20047"/>
        <s v="L20059"/>
        <s v="L20062"/>
        <s v="L20063"/>
        <s v="L20066"/>
        <s v="L20071"/>
        <s v="L20075"/>
        <s v="L20078"/>
        <s v="L20081"/>
        <s v="L20082"/>
        <s v="L20083"/>
        <s v="L20084"/>
        <s v="L30010"/>
        <s v="L30023"/>
        <s v="L30026"/>
        <s v="L30028"/>
        <s v="L30042"/>
        <s v="L30045"/>
        <s v="L30051"/>
        <s v="L30057"/>
        <s v="L30059"/>
        <s v="L30061"/>
        <s v="L30073"/>
        <s v="L30074"/>
        <s v="L30076"/>
        <s v="L30089"/>
        <s v="L30094"/>
        <s v="L30098"/>
        <s v="L30107"/>
        <s v="L30112"/>
        <s v="L30116"/>
        <s v="L30117"/>
        <s v="L30118"/>
        <s v="L30121"/>
        <s v="L30125"/>
        <s v="L30129"/>
        <s v="L30130"/>
        <s v="L30148"/>
        <s v="L30149"/>
        <s v="L30153"/>
        <s v="L30162"/>
        <s v="L30165"/>
        <s v="L30171"/>
        <s v="L30172"/>
        <s v="L30174"/>
        <s v="L30176"/>
        <s v="L30179"/>
        <s v="L30181"/>
        <s v="L30183"/>
        <s v="L30188"/>
        <s v="L30189"/>
        <s v="L30192"/>
        <s v="L30195"/>
        <s v="L30199"/>
        <s v="L30202"/>
        <s v="L30203"/>
        <s v="L30204"/>
        <s v="L30211"/>
        <s v="L30212"/>
        <s v="L30213"/>
        <s v="L30215"/>
        <s v="L30218"/>
        <s v="L30220"/>
        <s v="L30221"/>
        <s v="L30224"/>
        <s v="L30230"/>
        <s v="L30232"/>
        <s v="L30233"/>
        <s v="L30236"/>
        <s v="L30237"/>
        <s v="L30239"/>
        <s v="L30240"/>
        <s v="L30241"/>
        <s v="L30242"/>
        <s v="L30243"/>
        <s v="L30245"/>
        <s v="L30247"/>
        <s v="L30249"/>
        <s v="L30251"/>
        <s v="L30253"/>
        <s v="L30256"/>
        <s v="L30257"/>
        <s v="L30259"/>
        <s v="l30262"/>
        <s v="L30264"/>
        <s v="L30265"/>
        <s v="L30267"/>
        <s v="L30271"/>
        <s v="L30272"/>
        <s v="L30275"/>
        <s v="L30278"/>
        <s v="L30283"/>
        <s v="L30285"/>
        <s v="L30288"/>
        <s v="L30290"/>
        <s v="L30292"/>
        <s v="L30293"/>
        <s v="L30294"/>
        <s v="L30295"/>
        <s v="L30297"/>
        <s v="L30300"/>
        <s v="L30304"/>
        <s v="L30306"/>
        <s v="L30307"/>
        <s v="L30308"/>
        <s v="L30309"/>
        <s v="L30311"/>
        <s v="L30312"/>
        <s v="L30313"/>
        <s v="L30314"/>
        <s v="L30316"/>
        <s v="L30317"/>
        <s v="L30318"/>
        <s v="L30322"/>
        <s v="L30323"/>
        <s v="l30324"/>
        <s v="l30327"/>
        <s v="L30329"/>
        <s v="L30332"/>
        <s v="L30333"/>
        <s v="L30334"/>
        <s v="L30336"/>
        <s v="L30337"/>
        <s v="L30338"/>
        <s v="L30341"/>
        <s v="L30345"/>
        <s v="L30346"/>
        <s v="l30350"/>
        <s v="l30352"/>
        <s v="L30354"/>
        <s v="L30356"/>
        <s v="L30358"/>
        <s v="L30359"/>
        <s v="L30360"/>
        <s v="L30365"/>
        <s v="L30367"/>
        <s v="L30368"/>
        <s v="l30369"/>
        <s v="L30370"/>
        <s v="L30372"/>
        <s v="L30374"/>
        <s v="l30376"/>
        <s v="l30377"/>
        <s v="L30378"/>
        <s v="L30379"/>
        <s v="L30382"/>
        <s v="L30383"/>
        <s v="L30384"/>
        <s v="l30386"/>
        <s v="L30387"/>
        <s v="L30395"/>
        <s v="L30396"/>
        <s v="L30401"/>
        <s v="L30403"/>
        <s v="l30404"/>
        <s v="L30405"/>
        <s v="L30408"/>
        <s v="L30409"/>
        <s v="L30410"/>
        <s v="L30415"/>
        <s v="L30417"/>
        <s v="L30421"/>
        <s v="L30425"/>
        <s v="L30428"/>
        <s v="L30429"/>
        <s v="L30430"/>
        <s v="L30433"/>
        <s v="L30434"/>
        <s v="L30435"/>
        <s v="L30438"/>
        <s v="L30439"/>
        <s v="L30440"/>
        <s v="L30441"/>
        <s v="L30442"/>
        <s v="L30444"/>
        <s v="L30446"/>
        <s v="L30447"/>
        <s v="L30448"/>
        <s v="L30449"/>
        <s v="L30450"/>
        <s v="L30451"/>
        <s v="L30453"/>
        <s v="L30454"/>
        <s v="L30458"/>
        <s v="L30459"/>
        <s v="L30466"/>
        <s v="L30467"/>
        <s v="L30468"/>
        <s v="L30469"/>
        <s v="L30470"/>
        <s v="L30471"/>
        <s v="L30472"/>
        <s v="L30473"/>
        <s v="L30474"/>
        <s v="L30475"/>
        <s v="L30476"/>
        <s v="L30477"/>
        <s v="L30478"/>
        <s v="L30480"/>
        <s v="L30482"/>
        <s v="L30483"/>
        <s v="L30484"/>
        <s v="L30485"/>
        <s v="L30486"/>
        <s v="L30487"/>
        <s v="L30488"/>
        <s v="L30489"/>
        <s v="L30490"/>
        <s v="L50008"/>
        <s v="L50013"/>
        <s v="L50014"/>
        <s v="L50017"/>
        <s v="L50018"/>
        <s v="L50019"/>
        <s v="L50028"/>
        <s v="L50031"/>
        <s v="L50044"/>
        <s v="L50045"/>
        <s v="L50053"/>
        <s v="L50059"/>
        <s v="L50060"/>
        <s v="L50066"/>
        <s v="L50070"/>
        <s v="L50094"/>
        <s v="L50095"/>
        <s v="L50096"/>
        <s v="L50097"/>
        <s v="L50098"/>
        <s v="L50099"/>
        <s v="L50101"/>
        <s v="L50102"/>
        <s v="L50106"/>
        <s v="L50107"/>
        <s v="L50109"/>
        <s v="L50110"/>
        <s v="L50114"/>
        <s v="L50118"/>
        <s v="L50120"/>
        <s v="L50125"/>
        <s v="L50128"/>
        <s v="L50132"/>
        <s v="L50134"/>
        <s v="L50136"/>
        <s v="L50140"/>
        <s v="L50142"/>
        <s v="L50149"/>
        <s v="L50152"/>
        <s v="L50167"/>
        <s v="L50173"/>
        <s v="L50174"/>
        <s v="L50178"/>
        <s v="L50182"/>
        <s v="L50183"/>
        <s v="L50191"/>
        <s v="L50195"/>
        <s v="L50198"/>
        <s v="L50199"/>
        <s v="L50201"/>
        <s v="L50210"/>
        <s v="L50211"/>
        <s v="L50216"/>
        <s v="L50222"/>
        <s v="L50238"/>
        <s v="L50240"/>
        <s v="L50241"/>
        <s v="L50254"/>
        <s v="L50255"/>
        <s v="L50256"/>
        <s v="L50258"/>
        <s v="L50260"/>
        <s v="L50269"/>
        <s v="L50280"/>
        <s v="L50281"/>
        <s v="L50284"/>
        <s v="L50286"/>
        <s v="L50291"/>
        <s v="L50292"/>
        <s v="L50297"/>
        <s v="L50308"/>
        <s v="L50310"/>
        <s v="L50320"/>
        <s v="L50323"/>
        <s v="L50334"/>
        <s v="L50335"/>
        <s v="L50338"/>
        <s v="L50341"/>
        <s v="L50355"/>
        <s v="L50359"/>
        <s v="L50363"/>
        <s v="L50364"/>
        <s v="L50366"/>
        <s v="L50368"/>
        <s v="L50373"/>
        <s v="L50379"/>
        <s v="L50383"/>
        <s v="L50385"/>
        <s v="L50387"/>
        <s v="L50388"/>
        <s v="L50392"/>
        <s v="L50393"/>
        <s v="L50401"/>
        <s v="L50402"/>
        <s v="L50405"/>
        <s v="L50408"/>
        <s v="L50409"/>
        <s v="L50415"/>
        <s v="L50418"/>
        <s v="L50421"/>
        <s v="L50423"/>
        <s v="L50424"/>
        <s v="L50425"/>
        <s v="L50428"/>
        <s v="L50429"/>
        <s v="L50431"/>
        <s v="L50432"/>
        <s v="L50438"/>
        <s v="L50439"/>
        <s v="L50442"/>
        <s v="L50444"/>
        <s v="L50446"/>
        <s v="L50447"/>
        <s v="L50449"/>
        <s v="L50456"/>
        <s v="L50457"/>
        <s v="L50459"/>
        <s v="L50460"/>
        <s v="L50465"/>
        <s v="L50468"/>
        <s v="L50470"/>
        <s v="L50473"/>
        <s v="L50485"/>
        <s v="L50487"/>
        <s v="L50488"/>
        <s v="L50489"/>
        <s v="L50490"/>
        <s v="L50493"/>
        <s v="L50497"/>
        <s v="L50498"/>
        <s v="L50499"/>
        <s v="L50502"/>
        <s v="L50503"/>
        <s v="L50504"/>
        <s v="L50511"/>
        <s v="L50512"/>
        <s v="L50518"/>
        <s v="L50520"/>
        <s v="L50522"/>
        <s v="L50524"/>
        <s v="L50527"/>
        <s v="L50537"/>
        <s v="L50539"/>
        <s v="L50541"/>
        <s v="L50545"/>
        <s v="l50550"/>
        <s v="L50551"/>
        <s v="L50552"/>
        <s v="L50553"/>
        <s v="L50554"/>
        <s v="L50561"/>
        <s v="L50566"/>
        <s v="L50568"/>
        <s v="L50570"/>
        <s v="L50572"/>
        <s v="L50573"/>
        <s v="L50574"/>
        <s v="L50578"/>
        <s v="L50579"/>
        <s v="L50581"/>
        <s v="L50583"/>
        <s v="L50584"/>
        <s v="L50585"/>
        <s v="L50586"/>
        <s v="L50587"/>
        <s v="L50588"/>
        <s v="L50589"/>
        <s v="L50590"/>
        <s v="L50594"/>
        <s v="L50600"/>
        <s v="L50601"/>
        <s v="L50602"/>
        <s v="L50603"/>
        <s v="l50605"/>
        <s v="L50607"/>
        <s v="L50608"/>
        <s v="L50609"/>
        <s v="L50612"/>
        <s v="L50618"/>
        <s v="L50620"/>
        <s v="L50621"/>
        <s v="L50622"/>
        <s v="L50624"/>
        <s v="L50627"/>
        <s v="L50630"/>
        <s v="L50631"/>
        <s v="L50633"/>
        <s v="L50635"/>
        <s v="L50636"/>
        <s v="L50638"/>
        <s v="L50639"/>
        <s v="L50643"/>
        <s v="L50647"/>
        <s v="L50652"/>
        <s v="l50653"/>
        <s v="L50655"/>
        <s v="L50656"/>
        <s v="L50660"/>
        <s v="L50664"/>
        <s v="L50670"/>
        <s v="L50672"/>
        <s v="l50674"/>
        <s v="l50675"/>
        <s v="L50676"/>
        <s v="L50679"/>
        <s v="L50681"/>
        <s v="L50684"/>
        <s v="L50686"/>
        <s v="L50687"/>
        <s v="l50688"/>
        <s v="L50690"/>
        <s v="L50691"/>
        <s v="L50694"/>
        <s v="L50695"/>
        <s v="L50696"/>
        <s v="L50697"/>
        <s v="L50701"/>
        <s v="L50703"/>
        <s v="L50705"/>
        <s v="L50706"/>
        <s v="L50717"/>
        <s v="L50721"/>
        <s v="L50722"/>
        <s v="L50724"/>
        <s v="L50725"/>
        <s v="L50733"/>
        <s v="L50734"/>
        <s v="L50735"/>
        <s v="L50737"/>
        <s v="L50738"/>
        <s v="L50742"/>
        <s v="L50745"/>
        <s v="l50746"/>
        <s v="L50747"/>
        <s v="L50748"/>
        <s v="L50749"/>
        <s v="L50751"/>
        <s v="L50754"/>
        <s v="L50755"/>
        <s v="L50756"/>
        <s v="L50759"/>
        <s v="L50761"/>
        <s v="L50763"/>
        <s v="L50766"/>
        <s v="L50768"/>
        <s v="L50770"/>
        <s v="L50772"/>
        <s v="L50773"/>
        <s v="L50775"/>
        <s v="L50780"/>
        <s v="L50781"/>
        <s v="L50782"/>
        <s v="l50787"/>
        <s v="L50788"/>
        <s v="L50790"/>
        <s v="L50792"/>
        <s v="L50793"/>
        <s v="L50795"/>
        <s v="L50797"/>
        <s v="L50798"/>
        <s v="L50799"/>
        <s v="L50803"/>
        <s v="L50804"/>
        <s v="L50805"/>
        <s v="L50806"/>
        <s v="L50808"/>
        <s v="L50809"/>
        <s v="L50812"/>
        <s v="L50813"/>
        <s v="L50815"/>
        <s v="L50816"/>
        <s v="L50818"/>
        <s v="L50819"/>
        <s v="L50820"/>
        <s v="L50821"/>
        <s v="L50822"/>
        <s v="L50823"/>
        <s v="L50824"/>
        <s v="L50825"/>
        <s v="L50826"/>
        <s v="l50827"/>
        <s v="L50828"/>
        <s v="L50829"/>
        <s v="L50831"/>
        <s v="L50832"/>
        <s v="L50835"/>
        <s v="L50839"/>
        <s v="L50841"/>
        <s v="L50842"/>
        <s v="L50843"/>
        <s v="L50845"/>
        <s v="L50846"/>
        <s v="L50847"/>
        <s v="L50848"/>
        <s v="L50849"/>
        <s v="L50850"/>
        <s v="L50855"/>
        <s v="L50859"/>
        <s v="L50860"/>
        <s v="L50861"/>
        <s v="L50868"/>
        <s v="L50870"/>
        <s v="L50873"/>
        <s v="L50876"/>
        <s v="L50877"/>
        <s v="L50878"/>
        <s v="L50879"/>
        <s v="L50880"/>
        <s v="L50882"/>
        <s v="L50884"/>
        <s v="L50885"/>
        <s v="L50886"/>
        <s v="L50888"/>
        <s v="L50889"/>
        <s v="L50890"/>
        <s v="L50891"/>
        <s v="L50892"/>
        <s v="L50897"/>
        <s v="L50900"/>
        <s v="L50901"/>
        <s v="L50902"/>
        <s v="L50903"/>
        <s v="L50904"/>
        <s v="L50905"/>
        <s v="L50906"/>
        <s v="L50907"/>
        <s v="L50909"/>
        <s v="L50910"/>
        <s v="L50911"/>
        <s v="L50912"/>
        <s v="L50915"/>
        <s v="L50916"/>
        <s v="L50917"/>
        <s v="L50918"/>
        <s v="L50919"/>
        <s v="L50920"/>
        <s v="L50921"/>
        <s v="L50922"/>
        <s v="L50923"/>
        <s v="L50924"/>
        <s v="L50925"/>
        <s v="L50928"/>
        <s v="L50929"/>
        <s v="L50930"/>
        <s v="L50931"/>
        <s v="L50932"/>
        <s v="L50933"/>
        <s v="L50934"/>
        <s v="L50935"/>
        <s v="L50936"/>
        <s v="L50937"/>
        <s v="L50938"/>
        <s v="L50939"/>
        <s v="L50940"/>
        <s v="L50941"/>
        <s v="L50942"/>
        <s v="L50943"/>
        <s v="L50944"/>
        <s v="L50945"/>
        <s v="L50946"/>
        <s v="L50947"/>
        <s v="L50948"/>
        <s v="L50949"/>
        <s v="L50950"/>
        <s v="L50951"/>
        <s v="L50953"/>
        <s v="L50954"/>
        <s v="L50955"/>
        <s v="L50956"/>
        <s v="L50957"/>
        <s v="L50958"/>
        <s v="L50959"/>
        <s v="L50960"/>
        <s v="L50961"/>
        <s v="L50962"/>
        <s v="L50963"/>
        <s v="L50964"/>
        <s v="L50965"/>
        <s v="L50966"/>
        <s v="L50967"/>
        <s v="L50968"/>
        <s v="L50969"/>
        <s v="L50970"/>
        <s v="L50971"/>
        <s v="L50972"/>
        <s v="L50973"/>
        <s v="L50974"/>
        <s v="L50975"/>
        <s v="L50976"/>
        <s v="L50977"/>
        <s v="L50978"/>
        <s v="L50979"/>
        <s v="L50980"/>
        <s v="L50981"/>
        <s v="L50982"/>
        <s v="L50983"/>
        <s v="L50984"/>
        <s v="L50985"/>
        <s v="L50986"/>
        <s v="L50987"/>
        <s v="L50988"/>
        <s v="L50989"/>
        <s v="L50990"/>
        <s v="L50991"/>
        <s v="L50992"/>
        <s v="L50993"/>
        <s v="L50994"/>
        <s v="L50995"/>
        <s v="L50996"/>
        <s v="L50997"/>
        <s v="L50998"/>
        <s v="L50999"/>
        <s v="L519"/>
        <s v="L60001"/>
        <s v="L60002"/>
        <s v="L60003"/>
        <s v="L60006"/>
        <s v="L60008"/>
        <s v="L60010"/>
        <s v="L60011"/>
        <s v="L60017"/>
        <s v="L60021"/>
        <s v="L60025"/>
        <s v="L60027"/>
        <s v="L60030"/>
        <s v="L60033"/>
        <s v="L60035"/>
        <s v="L60037"/>
        <s v="L60041"/>
        <s v="L60042"/>
        <s v="L60044"/>
        <s v="L60048"/>
        <s v="L60053"/>
        <s v="L60060"/>
        <s v="L60061"/>
        <s v="L60064"/>
        <s v="L60069"/>
        <s v="L60071"/>
        <s v="L60072"/>
        <s v="L60078"/>
        <s v="L60079"/>
        <s v="L60083"/>
        <s v="L60084"/>
        <s v="L60085"/>
        <s v="L60090"/>
        <s v="L60096"/>
        <s v="L60097"/>
        <s v="L60100"/>
        <s v="L60107"/>
        <s v="L60116"/>
        <s v="L60118"/>
        <s v="L60120"/>
        <s v="L60122"/>
        <s v="L60123"/>
        <s v="L60124"/>
        <s v="L60126"/>
        <s v="L60129"/>
        <s v="L60135"/>
        <s v="L60136"/>
        <s v="L60140"/>
        <s v="L60145"/>
        <s v="L60147"/>
        <s v="L60150"/>
        <s v="L60153"/>
        <s v="L60160"/>
        <s v="L60162"/>
        <s v="L60164"/>
        <s v="L60165"/>
        <s v="L60168"/>
        <s v="L60169"/>
        <s v="L60175"/>
        <s v="L60176"/>
        <s v="L60177"/>
        <s v="L60179"/>
        <s v="L60184"/>
        <s v="L60187"/>
        <s v="L60188"/>
        <s v="L60189"/>
        <s v="L60190"/>
        <s v="L60191"/>
        <s v="L60193"/>
        <s v="L60194"/>
        <s v="L60196"/>
        <s v="L60197"/>
        <s v="L60199"/>
        <s v="L60201"/>
        <s v="L60204"/>
        <s v="L60205"/>
        <s v="L60206"/>
        <s v="L60208"/>
        <s v="L60209"/>
        <s v="L60219"/>
        <s v="L60223"/>
        <s v="L60226"/>
        <s v="L60227"/>
        <s v="L60229"/>
        <s v="L60231"/>
        <s v="L60232"/>
        <s v="L60235"/>
        <s v="L60236"/>
        <s v="L60240"/>
        <s v="L60241"/>
        <s v="L60242"/>
        <s v="L60244"/>
        <s v="L60246"/>
        <s v="L60247"/>
        <s v="L60248"/>
        <s v="L60249"/>
        <s v="L60250"/>
        <s v="L60254"/>
        <s v="L60255"/>
        <s v="L60256"/>
        <s v="L60258"/>
        <s v="L60260"/>
        <s v="L60265"/>
        <s v="L60266"/>
        <s v="L60267"/>
        <s v="L60268"/>
        <s v="L60269"/>
        <s v="L60270"/>
        <s v="L60273"/>
        <s v="L60274"/>
        <s v="L60276"/>
        <s v="L60277"/>
        <s v="L60279"/>
        <s v="L60282"/>
        <s v="L60283"/>
        <s v="L60285"/>
        <s v="L60293"/>
        <s v="L60294"/>
        <s v="L60296"/>
        <s v="L60297"/>
        <s v="L60300"/>
        <s v="L60303"/>
        <s v="L60304"/>
        <s v="L60305"/>
        <s v="L60306"/>
        <s v="L60308"/>
        <s v="L60311"/>
        <s v="L60312"/>
        <s v="L60314"/>
        <s v="L60316"/>
        <s v="L60317"/>
        <s v="L60318"/>
        <s v="L60325"/>
        <s v="L60326"/>
        <s v="L60327"/>
        <s v="L60328"/>
        <s v="L60329"/>
        <s v="L60330"/>
        <s v="L60336"/>
        <s v="L60338"/>
        <s v="L60339"/>
        <s v="L60340"/>
        <s v="L60342"/>
        <s v="L60346"/>
        <s v="L60347"/>
        <s v="L60348"/>
        <s v="L60350"/>
        <s v="L60351"/>
        <s v="L60352"/>
        <s v="L60355"/>
        <s v="L60358"/>
        <s v="L60359"/>
        <s v="L60360"/>
        <s v="L60362"/>
        <s v="L60364"/>
        <s v="L60368"/>
        <s v="L60373"/>
        <s v="L60376"/>
        <s v="L60378"/>
        <s v="L60379"/>
        <s v="L60380"/>
        <s v="L60381"/>
        <s v="L60382"/>
        <s v="L60383"/>
        <s v="l60384"/>
        <s v="L60385"/>
        <s v="L60387"/>
        <s v="L60390"/>
        <s v="L60392"/>
        <s v="L60393"/>
        <s v="L60394"/>
        <s v="L60395"/>
        <s v="L60397"/>
        <s v="L60400"/>
        <s v="L60401"/>
        <s v="L60402"/>
        <s v="L60403"/>
        <s v="L60405"/>
        <s v="L60406"/>
        <s v="L60408"/>
        <s v="L60410"/>
        <s v="L60412"/>
        <s v="L60413"/>
        <s v="L60414"/>
        <s v="L60416"/>
        <s v="L60423"/>
        <s v="L60426"/>
        <s v="L60429"/>
        <s v="L60430"/>
        <s v="L60431"/>
        <s v="L60432"/>
        <s v="L60433"/>
        <s v="L60434"/>
        <s v="L60435"/>
        <s v="L60437"/>
        <s v="L60438"/>
        <s v="L60439"/>
        <s v="L60440"/>
        <s v="L60443"/>
        <s v="l60444"/>
        <s v="L60445"/>
        <s v="L60446"/>
        <s v="L60447"/>
        <s v="L60448"/>
        <s v="L60449"/>
        <s v="L60450"/>
        <s v="L60451"/>
        <s v="L60453"/>
        <s v="L60454"/>
        <s v="L60456"/>
        <s v="L60458"/>
        <s v="L60462"/>
        <s v="L60464"/>
        <s v="L60468"/>
        <s v="L60470"/>
        <s v="L60472"/>
        <s v="L60473"/>
        <s v="L60475"/>
        <s v="L60481"/>
        <s v="L60482"/>
        <s v="L60489"/>
        <s v="L60490"/>
        <s v="L60492"/>
        <s v="L60494"/>
        <s v="L60498"/>
        <s v="L60499"/>
        <s v="L60502"/>
        <s v="L60503"/>
        <s v="L60506"/>
        <s v="L60507"/>
        <s v="L60508"/>
        <s v="L60509"/>
        <s v="L60510"/>
        <s v="L60511"/>
        <s v="L60512"/>
        <s v="L60513"/>
        <s v="L60514"/>
        <s v="L60516"/>
        <s v="L60517"/>
        <s v="L60522"/>
        <s v="L60523"/>
        <s v="L60524"/>
        <s v="L60525"/>
        <s v="L60527"/>
        <s v="L60530"/>
        <s v="L60536"/>
        <s v="L60538"/>
        <s v="L60539"/>
        <s v="L60542"/>
        <s v="L60548"/>
        <s v="L60549"/>
        <s v="L60550"/>
        <s v="L60551"/>
        <s v="L60552"/>
        <s v="L60553"/>
        <s v="L60554"/>
        <s v="L60555"/>
        <s v="L60556"/>
        <s v="L60557"/>
        <s v="l60558"/>
        <s v="L60559"/>
        <s v="L60560"/>
        <s v="L60561"/>
        <s v="L60562"/>
        <s v="L60563"/>
        <s v="L60564"/>
        <s v="L60565"/>
        <s v="L60566"/>
        <s v="L60567"/>
        <s v="L60568"/>
        <s v="L60569"/>
        <s v="L60570"/>
        <s v="L60571"/>
        <s v="L60572"/>
        <s v="L60573"/>
        <s v="L60574"/>
        <s v="L60575"/>
        <s v="L60576"/>
        <s v="L60577"/>
        <s v="L60578"/>
        <s v="L60579"/>
        <s v="L60580"/>
        <s v="L60581"/>
        <s v="L60582"/>
        <s v="L60958"/>
        <s v="L60959"/>
        <s v="L80009"/>
        <s v="L80012"/>
        <s v="L80014"/>
        <s v="L80045"/>
        <s v="L80046"/>
        <s v="L80047"/>
        <s v="L80052"/>
        <s v="L80054"/>
        <s v="L80062"/>
        <s v="L80063"/>
        <s v="L80067"/>
        <s v="L80069"/>
        <s v="L80070"/>
        <s v="L80071"/>
        <s v="L80072"/>
        <s v="L80073"/>
        <s v="L80074"/>
        <s v="L80075"/>
        <s v="L80077"/>
        <s v="L80078"/>
        <s v="L80079"/>
        <s v="L80081"/>
        <s v="L80082"/>
        <s v="L80083"/>
        <s v="L80086"/>
        <s v="L80087"/>
        <s v="L80088"/>
        <s v="L80089"/>
        <s v="L80090"/>
        <s v="L80092"/>
        <s v="L80094"/>
        <s v="L80099"/>
        <s v="L80100"/>
        <s v="L80104"/>
        <s v="L80106"/>
        <s v="L80107"/>
        <s v="L80108"/>
        <s v="L80110"/>
        <s v="L80113"/>
        <s v="L80114"/>
        <s v="L80115"/>
        <s v="L80116"/>
        <s v="L80118"/>
        <s v="L80121"/>
        <s v="L80124"/>
        <s v="L80128"/>
        <s v="L80132"/>
        <s v="L80134"/>
        <s v="L80136"/>
        <s v="L80138"/>
        <s v="L80140"/>
        <s v="L80142"/>
        <s v="L80146"/>
        <s v="L80147"/>
        <s v="L80148"/>
        <s v="L80149"/>
        <s v="L80151"/>
        <s v="L80155"/>
        <s v="L80157"/>
        <s v="L80158"/>
        <s v="L80159"/>
        <s v="L80162"/>
        <s v="L80164"/>
        <s v="L80166"/>
        <s v="L80168"/>
        <s v="L80171"/>
        <s v="L80172"/>
      </sharedItems>
    </cacheField>
    <cacheField name="designation " numFmtId="0">
      <sharedItems/>
    </cacheField>
    <cacheField name="d" numFmtId="4">
      <sharedItems containsString="0" containsBlank="1" containsNumber="1" minValue="0" maxValue="30883834.761"/>
    </cacheField>
    <cacheField name="c" numFmtId="4">
      <sharedItems containsString="0" containsBlank="1" containsNumber="1" minValue="0" maxValue="30883834.761"/>
    </cacheField>
    <cacheField name="solde " numFmtId="4">
      <sharedItems containsSemiMixedTypes="0" containsString="0" containsNumber="1" minValue="-30883834.761" maxValue="30883834.7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ERIEL BEN SAFTA" refreshedDate="45245.571248032407" createdVersion="8" refreshedVersion="8" minRefreshableVersion="3" recordCount="2387" xr:uid="{3B4E8191-E98F-4554-A023-743A0A2BF251}">
  <cacheSource type="worksheet">
    <worksheetSource ref="A1:E2388" sheet="2023" r:id="rId2"/>
  </cacheSource>
  <cacheFields count="5">
    <cacheField name="code " numFmtId="0">
      <sharedItems count="1194">
        <s v="E10001"/>
        <s v="E10003"/>
        <s v="E10005"/>
        <s v="E10007"/>
        <s v="E10008"/>
        <s v="E10014"/>
        <s v="E10017"/>
        <s v="E10021"/>
        <s v="E10023"/>
        <s v="E10026"/>
        <s v="E10029"/>
        <s v="E10031"/>
        <s v="E10032"/>
        <s v="E10036"/>
        <s v="E10042"/>
        <s v="E10043"/>
        <s v="E10044"/>
        <s v="E10045"/>
        <s v="E10046"/>
        <s v="E10047"/>
        <s v="E10048"/>
        <s v="E10052"/>
        <s v="E10053"/>
        <s v="E10057"/>
        <s v="E10059"/>
        <s v="E10060"/>
        <s v="E10064"/>
        <s v="E10065"/>
        <s v="E10068"/>
        <s v="E10070"/>
        <s v="E10071"/>
        <s v="E10072"/>
        <s v="E10073"/>
        <s v="E10074"/>
        <s v="E10075"/>
        <s v="E10077"/>
        <s v="E10078"/>
        <s v="E10079"/>
        <s v="E10080"/>
        <s v="E10081"/>
        <s v="E10082"/>
        <s v="E10083"/>
        <s v="E10084"/>
        <s v="E10085"/>
        <s v="E10086"/>
        <s v="E10087"/>
        <s v="E20005"/>
        <s v="E20009"/>
        <s v="E20011"/>
        <s v="E20012"/>
        <s v="E20013"/>
        <s v="E20015"/>
        <s v="E30001"/>
        <s v="E30002"/>
        <s v="E50001"/>
        <s v="E60023"/>
        <s v="E60026"/>
        <s v="E60027"/>
        <s v="E60030"/>
        <s v="E60031"/>
        <s v="E80008"/>
        <s v="E80014"/>
        <s v="E80015"/>
        <s v="E80016"/>
        <s v="E80018"/>
        <s v="E80019"/>
        <s v="E80020"/>
        <s v="E80021"/>
        <s v="E80022"/>
        <s v="E80024"/>
        <s v="E80025"/>
        <s v="E80030"/>
        <s v="E80033"/>
        <s v="E80034"/>
        <s v="E80035"/>
        <s v="E80036"/>
        <s v="E80038"/>
        <s v="E80039"/>
        <s v="E80040"/>
        <s v="E80041"/>
        <s v="E80042"/>
        <s v="E80043"/>
        <s v="E80044"/>
        <s v="E80045"/>
        <s v="E80046"/>
        <s v="E80047"/>
        <s v="E80048"/>
        <s v="E80049"/>
        <s v="E80050"/>
        <s v="F04375"/>
        <s v="HF0000"/>
        <s v="L00635"/>
        <s v="L04375"/>
        <s v="L10003"/>
        <s v="L10009"/>
        <s v="L10011"/>
        <s v="L10012"/>
        <s v="L10015"/>
        <s v="L10017"/>
        <s v="L10018"/>
        <s v="L10022"/>
        <s v="L10041"/>
        <s v="L10044"/>
        <s v="L10051"/>
        <s v="L10053"/>
        <s v="L10055"/>
        <s v="L10074"/>
        <s v="L10083"/>
        <s v="L10091"/>
        <s v="L10093"/>
        <s v="L10106"/>
        <s v="L10124"/>
        <s v="L10125"/>
        <s v="L10126"/>
        <s v="l10128"/>
        <s v="L10129"/>
        <s v="L10138"/>
        <s v="L10140"/>
        <s v="L10141"/>
        <s v="L10143"/>
        <s v="L10147"/>
        <s v="L10149"/>
        <s v="L10157"/>
        <s v="L10159"/>
        <s v="L10161"/>
        <s v="L10162"/>
        <s v="L10163"/>
        <s v="l10167"/>
        <s v="L10169"/>
        <s v="L10170"/>
        <s v="l10171"/>
        <s v="L10174"/>
        <s v="L10176"/>
        <s v="L10179"/>
        <s v="L10180"/>
        <s v="L10181"/>
        <s v="l10182"/>
        <s v="L10183"/>
        <s v="L10186"/>
        <s v="L10187"/>
        <s v="L10188"/>
        <s v="L10189"/>
        <s v="L10190"/>
        <s v="L10191"/>
        <s v="L10192"/>
        <s v="L10193"/>
        <s v="L10194"/>
        <s v="L10195"/>
        <s v="L10196"/>
        <s v="L10197"/>
        <s v="L10198"/>
        <s v="L10199"/>
        <s v="L10200"/>
        <s v="L10201"/>
        <s v="L10202"/>
        <s v="L10204"/>
        <s v="L10205"/>
        <s v="L10206"/>
        <s v="L10207"/>
        <s v="L10208"/>
        <s v="L10209"/>
        <s v="L10210"/>
        <s v="L10211"/>
        <s v="L10212"/>
        <s v="L10213"/>
        <s v="L10214"/>
        <s v="L10215"/>
        <s v="L10216"/>
        <s v="L10217"/>
        <s v="L10218"/>
        <s v="L10219"/>
        <s v="L10220"/>
        <s v="L10221"/>
        <s v="L10222"/>
        <s v="L10223"/>
        <s v="L10224"/>
        <s v="L10225"/>
        <s v="L10226"/>
        <s v="L10227"/>
        <s v="L10228"/>
        <s v="L10229"/>
        <s v="L20001"/>
        <s v="L20004"/>
        <s v="L20005"/>
        <s v="L20006"/>
        <s v="L20009"/>
        <s v="L20010"/>
        <s v="L20011"/>
        <s v="L20014"/>
        <s v="L20020"/>
        <s v="L20043"/>
        <s v="L20044"/>
        <s v="L20047"/>
        <s v="L20059"/>
        <s v="L20061"/>
        <s v="L20062"/>
        <s v="L20063"/>
        <s v="L20066"/>
        <s v="L20071"/>
        <s v="L20075"/>
        <s v="L20078"/>
        <s v="L20081"/>
        <s v="L20082"/>
        <s v="L20083"/>
        <s v="L20084"/>
        <s v="L30010"/>
        <s v="L30023"/>
        <s v="L30026"/>
        <s v="L30028"/>
        <s v="L30042"/>
        <s v="L30045"/>
        <s v="L30051"/>
        <s v="L30057"/>
        <s v="L30059"/>
        <s v="L30061"/>
        <s v="L30073"/>
        <s v="L30074"/>
        <s v="L30076"/>
        <s v="L30089"/>
        <s v="L30094"/>
        <s v="L30098"/>
        <s v="L30107"/>
        <s v="L30112"/>
        <s v="L30116"/>
        <s v="L30117"/>
        <s v="L30118"/>
        <s v="L30121"/>
        <s v="L30125"/>
        <s v="L30129"/>
        <s v="L30130"/>
        <s v="L30148"/>
        <s v="L30149"/>
        <s v="L30153"/>
        <s v="L30162"/>
        <s v="L30165"/>
        <s v="L30171"/>
        <s v="L30172"/>
        <s v="L30174"/>
        <s v="L30176"/>
        <s v="L30179"/>
        <s v="L30181"/>
        <s v="L30183"/>
        <s v="L30188"/>
        <s v="L30189"/>
        <s v="L30192"/>
        <s v="L30195"/>
        <s v="L30199"/>
        <s v="L30202"/>
        <s v="L30203"/>
        <s v="L30204"/>
        <s v="L30211"/>
        <s v="L30212"/>
        <s v="L30213"/>
        <s v="L30215"/>
        <s v="L30218"/>
        <s v="L30220"/>
        <s v="L30221"/>
        <s v="L30224"/>
        <s v="L30230"/>
        <s v="L30232"/>
        <s v="L30233"/>
        <s v="L30236"/>
        <s v="L30237"/>
        <s v="L30239"/>
        <s v="L30240"/>
        <s v="L30241"/>
        <s v="L30242"/>
        <s v="L30243"/>
        <s v="L30245"/>
        <s v="L30247"/>
        <s v="L30249"/>
        <s v="L30251"/>
        <s v="L30253"/>
        <s v="L30256"/>
        <s v="L30257"/>
        <s v="L30259"/>
        <s v="l30262"/>
        <s v="L30264"/>
        <s v="L30265"/>
        <s v="L30267"/>
        <s v="L30271"/>
        <s v="L30272"/>
        <s v="L30275"/>
        <s v="L30278"/>
        <s v="L30283"/>
        <s v="L30285"/>
        <s v="L30288"/>
        <s v="L30290"/>
        <s v="L30292"/>
        <s v="L30293"/>
        <s v="L30294"/>
        <s v="L30295"/>
        <s v="L30297"/>
        <s v="L30300"/>
        <s v="L30304"/>
        <s v="L30306"/>
        <s v="L30307"/>
        <s v="L30308"/>
        <s v="L30309"/>
        <s v="L30311"/>
        <s v="L30312"/>
        <s v="L30313"/>
        <s v="L30314"/>
        <s v="L30316"/>
        <s v="L30317"/>
        <s v="L30318"/>
        <s v="L30322"/>
        <s v="L30323"/>
        <s v="l30324"/>
        <s v="l30327"/>
        <s v="L30329"/>
        <s v="L30332"/>
        <s v="L30333"/>
        <s v="L30334"/>
        <s v="L30336"/>
        <s v="L30337"/>
        <s v="L30338"/>
        <s v="L30341"/>
        <s v="L30345"/>
        <s v="L30346"/>
        <s v="l30350"/>
        <s v="l30352"/>
        <s v="L30354"/>
        <s v="L30356"/>
        <s v="L30358"/>
        <s v="L30359"/>
        <s v="L30360"/>
        <s v="L30365"/>
        <s v="L30367"/>
        <s v="L30368"/>
        <s v="l30369"/>
        <s v="L30370"/>
        <s v="L30372"/>
        <s v="L30374"/>
        <s v="l30376"/>
        <s v="l30377"/>
        <s v="L30378"/>
        <s v="L30379"/>
        <s v="L30382"/>
        <s v="L30383"/>
        <s v="L30384"/>
        <s v="l30386"/>
        <s v="L30387"/>
        <s v="L30395"/>
        <s v="L30396"/>
        <s v="L30401"/>
        <s v="L30403"/>
        <s v="l30404"/>
        <s v="L30405"/>
        <s v="L30408"/>
        <s v="L30409"/>
        <s v="L30410"/>
        <s v="L30415"/>
        <s v="L30417"/>
        <s v="L30421"/>
        <s v="L30425"/>
        <s v="L30428"/>
        <s v="L30429"/>
        <s v="L30430"/>
        <s v="L30433"/>
        <s v="L30434"/>
        <s v="L30435"/>
        <s v="L30438"/>
        <s v="L30439"/>
        <s v="L30440"/>
        <s v="L30441"/>
        <s v="L30442"/>
        <s v="L30444"/>
        <s v="L30446"/>
        <s v="L30447"/>
        <s v="L30448"/>
        <s v="L30449"/>
        <s v="L30450"/>
        <s v="L30451"/>
        <s v="L30453"/>
        <s v="L30454"/>
        <s v="L30458"/>
        <s v="L30459"/>
        <s v="L30466"/>
        <s v="L30467"/>
        <s v="L30468"/>
        <s v="L30469"/>
        <s v="L30470"/>
        <s v="L30471"/>
        <s v="L30472"/>
        <s v="L30473"/>
        <s v="L30474"/>
        <s v="L30475"/>
        <s v="L30476"/>
        <s v="L30477"/>
        <s v="L30478"/>
        <s v="L30479"/>
        <s v="L30480"/>
        <s v="L30482"/>
        <s v="L30483"/>
        <s v="L30484"/>
        <s v="L30485"/>
        <s v="L30486"/>
        <s v="L30487"/>
        <s v="L30488"/>
        <s v="L30489"/>
        <s v="L30490"/>
        <s v="L30492"/>
        <s v="L30493"/>
        <s v="L50008"/>
        <s v="L50013"/>
        <s v="L50014"/>
        <s v="L50017"/>
        <s v="L50018"/>
        <s v="L50019"/>
        <s v="L50028"/>
        <s v="L50031"/>
        <s v="L50044"/>
        <s v="L50045"/>
        <s v="L50053"/>
        <s v="L50059"/>
        <s v="L50060"/>
        <s v="L50066"/>
        <s v="L50068"/>
        <s v="L50070"/>
        <s v="L50094"/>
        <s v="L50095"/>
        <s v="L50096"/>
        <s v="L50097"/>
        <s v="L50098"/>
        <s v="L50099"/>
        <s v="L50101"/>
        <s v="L50102"/>
        <s v="L50106"/>
        <s v="L50107"/>
        <s v="L50109"/>
        <s v="L50110"/>
        <s v="L50114"/>
        <s v="L50118"/>
        <s v="L50120"/>
        <s v="L50125"/>
        <s v="L50128"/>
        <s v="L50132"/>
        <s v="L50134"/>
        <s v="L50136"/>
        <s v="L50140"/>
        <s v="L50142"/>
        <s v="L50149"/>
        <s v="L50152"/>
        <s v="L50167"/>
        <s v="L50173"/>
        <s v="L50174"/>
        <s v="L50178"/>
        <s v="L50182"/>
        <s v="L50183"/>
        <s v="L50191"/>
        <s v="L50195"/>
        <s v="L50198"/>
        <s v="L50199"/>
        <s v="L50201"/>
        <s v="L50210"/>
        <s v="L50211"/>
        <s v="L50216"/>
        <s v="L50222"/>
        <s v="L50238"/>
        <s v="L50240"/>
        <s v="L50241"/>
        <s v="L50254"/>
        <s v="L50255"/>
        <s v="L50256"/>
        <s v="L50258"/>
        <s v="L50260"/>
        <s v="L50269"/>
        <s v="L50280"/>
        <s v="L50281"/>
        <s v="L50284"/>
        <s v="L50286"/>
        <s v="L50291"/>
        <s v="L50292"/>
        <s v="L50297"/>
        <s v="L50308"/>
        <s v="L50310"/>
        <s v="L50320"/>
        <s v="L50323"/>
        <s v="L50334"/>
        <s v="L50335"/>
        <s v="L50338"/>
        <s v="L50341"/>
        <s v="L50355"/>
        <s v="L50359"/>
        <s v="L50363"/>
        <s v="L50364"/>
        <s v="L50366"/>
        <s v="L50368"/>
        <s v="L50373"/>
        <s v="L50379"/>
        <s v="L50383"/>
        <s v="L50385"/>
        <s v="L50387"/>
        <s v="L50388"/>
        <s v="L50392"/>
        <s v="L50393"/>
        <s v="L50401"/>
        <s v="L50402"/>
        <s v="L50405"/>
        <s v="L50408"/>
        <s v="L50409"/>
        <s v="L50415"/>
        <s v="L50418"/>
        <s v="L50421"/>
        <s v="L50423"/>
        <s v="L50424"/>
        <s v="L50425"/>
        <s v="L50428"/>
        <s v="L50429"/>
        <s v="L50431"/>
        <s v="L50432"/>
        <s v="L50438"/>
        <s v="L50439"/>
        <s v="L50442"/>
        <s v="L50444"/>
        <s v="L50446"/>
        <s v="L50447"/>
        <s v="L50449"/>
        <s v="L50456"/>
        <s v="L50457"/>
        <s v="L50459"/>
        <s v="L50460"/>
        <s v="L50465"/>
        <s v="L50468"/>
        <s v="L50470"/>
        <s v="L50473"/>
        <s v="L50485"/>
        <s v="L50487"/>
        <s v="L50488"/>
        <s v="L50489"/>
        <s v="L50490"/>
        <s v="L50493"/>
        <s v="L50497"/>
        <s v="L50498"/>
        <s v="L50499"/>
        <s v="L50502"/>
        <s v="L50503"/>
        <s v="L50504"/>
        <s v="L50511"/>
        <s v="L50512"/>
        <s v="L50518"/>
        <s v="L50520"/>
        <s v="L50522"/>
        <s v="L50524"/>
        <s v="L50527"/>
        <s v="L50537"/>
        <s v="L50539"/>
        <s v="L50541"/>
        <s v="L50545"/>
        <s v="l50550"/>
        <s v="L50551"/>
        <s v="L50552"/>
        <s v="L50553"/>
        <s v="L50554"/>
        <s v="L50561"/>
        <s v="L50566"/>
        <s v="L50568"/>
        <s v="L50570"/>
        <s v="L50572"/>
        <s v="L50573"/>
        <s v="L50574"/>
        <s v="L50578"/>
        <s v="L50579"/>
        <s v="L50581"/>
        <s v="L50583"/>
        <s v="L50584"/>
        <s v="L50585"/>
        <s v="L50586"/>
        <s v="L50587"/>
        <s v="L50588"/>
        <s v="L50589"/>
        <s v="L50590"/>
        <s v="L50594"/>
        <s v="L50600"/>
        <s v="L50601"/>
        <s v="L50602"/>
        <s v="L50603"/>
        <s v="l50605"/>
        <s v="L50607"/>
        <s v="L50608"/>
        <s v="L50609"/>
        <s v="L50612"/>
        <s v="L50618"/>
        <s v="L50620"/>
        <s v="L50621"/>
        <s v="L50622"/>
        <s v="L50624"/>
        <s v="L50627"/>
        <s v="L50630"/>
        <s v="L50631"/>
        <s v="L50633"/>
        <s v="L50635"/>
        <s v="L50636"/>
        <s v="L50638"/>
        <s v="L50639"/>
        <s v="L50643"/>
        <s v="L50647"/>
        <s v="L50652"/>
        <s v="l50653"/>
        <s v="L50655"/>
        <s v="L50656"/>
        <s v="L50660"/>
        <s v="L50664"/>
        <s v="L50670"/>
        <s v="L50672"/>
        <s v="l50674"/>
        <s v="l50675"/>
        <s v="L50676"/>
        <s v="L50679"/>
        <s v="L50681"/>
        <s v="L50684"/>
        <s v="L50686"/>
        <s v="L50687"/>
        <s v="l50688"/>
        <s v="L50690"/>
        <s v="L50691"/>
        <s v="L50694"/>
        <s v="L50695"/>
        <s v="L50696"/>
        <s v="L50697"/>
        <s v="L50698"/>
        <s v="L50700"/>
        <s v="L50701"/>
        <s v="L50702"/>
        <s v="L50703"/>
        <s v="L50704"/>
        <s v="L50705"/>
        <s v="L50706"/>
        <s v="L50707"/>
        <s v="L50708"/>
        <s v="L50717"/>
        <s v="L50721"/>
        <s v="L50722"/>
        <s v="L50724"/>
        <s v="L50725"/>
        <s v="L50733"/>
        <s v="L50734"/>
        <s v="L50735"/>
        <s v="L50737"/>
        <s v="L50738"/>
        <s v="L50742"/>
        <s v="L50745"/>
        <s v="l50746"/>
        <s v="L50747"/>
        <s v="L50748"/>
        <s v="L50749"/>
        <s v="L50750"/>
        <s v="L50751"/>
        <s v="L50754"/>
        <s v="L50755"/>
        <s v="L50756"/>
        <s v="L50759"/>
        <s v="L50761"/>
        <s v="L50763"/>
        <s v="L50766"/>
        <s v="L50768"/>
        <s v="L50770"/>
        <s v="L50772"/>
        <s v="L50773"/>
        <s v="L50775"/>
        <s v="L50780"/>
        <s v="L50781"/>
        <s v="L50782"/>
        <s v="l50787"/>
        <s v="L50788"/>
        <s v="L50790"/>
        <s v="L50792"/>
        <s v="L50793"/>
        <s v="L50795"/>
        <s v="L50797"/>
        <s v="L50798"/>
        <s v="L50799"/>
        <s v="L50803"/>
        <s v="L50804"/>
        <s v="L50805"/>
        <s v="L50806"/>
        <s v="L50808"/>
        <s v="L50809"/>
        <s v="L50812"/>
        <s v="L50813"/>
        <s v="L50815"/>
        <s v="L50816"/>
        <s v="L50818"/>
        <s v="L50819"/>
        <s v="L50820"/>
        <s v="L50821"/>
        <s v="L50822"/>
        <s v="L50823"/>
        <s v="L50824"/>
        <s v="L50825"/>
        <s v="L50826"/>
        <s v="l50827"/>
        <s v="L50828"/>
        <s v="L50829"/>
        <s v="L50830"/>
        <s v="L50831"/>
        <s v="L50832"/>
        <s v="L50835"/>
        <s v="L50839"/>
        <s v="L50841"/>
        <s v="L50842"/>
        <s v="L50843"/>
        <s v="L50845"/>
        <s v="L50846"/>
        <s v="L50847"/>
        <s v="L50848"/>
        <s v="L50849"/>
        <s v="L50850"/>
        <s v="L50851"/>
        <s v="L50855"/>
        <s v="L50859"/>
        <s v="L50860"/>
        <s v="L50861"/>
        <s v="L50868"/>
        <s v="L50870"/>
        <s v="L50873"/>
        <s v="L50876"/>
        <s v="L50877"/>
        <s v="L50878"/>
        <s v="L50879"/>
        <s v="L50880"/>
        <s v="L50882"/>
        <s v="L50884"/>
        <s v="L50885"/>
        <s v="L50886"/>
        <s v="L50888"/>
        <s v="L50889"/>
        <s v="L50890"/>
        <s v="L50891"/>
        <s v="L50892"/>
        <s v="L50897"/>
        <s v="L50899"/>
        <s v="L50900"/>
        <s v="L50901"/>
        <s v="L50902"/>
        <s v="L50903"/>
        <s v="L50904"/>
        <s v="L50905"/>
        <s v="L50906"/>
        <s v="L50907"/>
        <s v="L50909"/>
        <s v="L50910"/>
        <s v="L50911"/>
        <s v="L50912"/>
        <s v="L50913"/>
        <s v="L50914"/>
        <s v="L50915"/>
        <s v="L50916"/>
        <s v="L50917"/>
        <s v="L50918"/>
        <s v="L50919"/>
        <s v="L50920"/>
        <s v="L50921"/>
        <s v="L50922"/>
        <s v="L50923"/>
        <s v="L50924"/>
        <s v="L50925"/>
        <s v="L50926"/>
        <s v="L50927"/>
        <s v="L50928"/>
        <s v="L50929"/>
        <s v="L50930"/>
        <s v="L50931"/>
        <s v="L50932"/>
        <s v="L50933"/>
        <s v="L50934"/>
        <s v="L50935"/>
        <s v="L50936"/>
        <s v="L50937"/>
        <s v="L50938"/>
        <s v="L50939"/>
        <s v="L50940"/>
        <s v="L50941"/>
        <s v="L50942"/>
        <s v="L50943"/>
        <s v="L50944"/>
        <s v="L50945"/>
        <s v="L50946"/>
        <s v="L50947"/>
        <s v="L50948"/>
        <s v="L50949"/>
        <s v="L50950"/>
        <s v="L50951"/>
        <s v="L50953"/>
        <s v="L50954"/>
        <s v="L50955"/>
        <s v="L50956"/>
        <s v="L50957"/>
        <s v="L50958"/>
        <s v="L50959"/>
        <s v="L50960"/>
        <s v="L50961"/>
        <s v="L50962"/>
        <s v="L50963"/>
        <s v="L50964"/>
        <s v="L50965"/>
        <s v="L50966"/>
        <s v="L50967"/>
        <s v="L50968"/>
        <s v="L50969"/>
        <s v="L50970"/>
        <s v="L50971"/>
        <s v="L50972"/>
        <s v="L50973"/>
        <s v="L50974"/>
        <s v="L50975"/>
        <s v="L50976"/>
        <s v="L50977"/>
        <s v="L50978"/>
        <s v="L50979"/>
        <s v="L50980"/>
        <s v="L50981"/>
        <s v="L50982"/>
        <s v="L50983"/>
        <s v="L50984"/>
        <s v="L50985"/>
        <s v="L50986"/>
        <s v="L50987"/>
        <s v="L50988"/>
        <s v="L50989"/>
        <s v="L50990"/>
        <s v="L50991"/>
        <s v="L50992"/>
        <s v="L50993"/>
        <s v="L50994"/>
        <s v="L50995"/>
        <s v="L50996"/>
        <s v="L50997"/>
        <s v="L50998"/>
        <s v="L50999"/>
        <s v="L519"/>
        <s v="L60001"/>
        <s v="L60002"/>
        <s v="L60003"/>
        <s v="L60006"/>
        <s v="L60008"/>
        <s v="L60010"/>
        <s v="L60011"/>
        <s v="L60017"/>
        <s v="L60021"/>
        <s v="L60025"/>
        <s v="L60027"/>
        <s v="L60030"/>
        <s v="L60033"/>
        <s v="L60035"/>
        <s v="L60037"/>
        <s v="L60041"/>
        <s v="L60042"/>
        <s v="L60044"/>
        <s v="L60048"/>
        <s v="L60053"/>
        <s v="L60060"/>
        <s v="L60061"/>
        <s v="L60064"/>
        <s v="L60069"/>
        <s v="L60071"/>
        <s v="L60072"/>
        <s v="L60078"/>
        <s v="L60079"/>
        <s v="L60083"/>
        <s v="L60084"/>
        <s v="L60085"/>
        <s v="L60090"/>
        <s v="L60093"/>
        <s v="L60096"/>
        <s v="L60097"/>
        <s v="L60100"/>
        <s v="L60107"/>
        <s v="L60116"/>
        <s v="L60118"/>
        <s v="L60120"/>
        <s v="L60122"/>
        <s v="L60123"/>
        <s v="L60124"/>
        <s v="L60126"/>
        <s v="L60129"/>
        <s v="L60135"/>
        <s v="L60136"/>
        <s v="L60140"/>
        <s v="L60145"/>
        <s v="L60147"/>
        <s v="L60150"/>
        <s v="L60153"/>
        <s v="L60160"/>
        <s v="L60162"/>
        <s v="L60164"/>
        <s v="L60165"/>
        <s v="L60168"/>
        <s v="L60169"/>
        <s v="L60175"/>
        <s v="L60176"/>
        <s v="L60177"/>
        <s v="L60179"/>
        <s v="L60184"/>
        <s v="L60187"/>
        <s v="L60188"/>
        <s v="L60189"/>
        <s v="L60190"/>
        <s v="L60191"/>
        <s v="L60193"/>
        <s v="L60194"/>
        <s v="L60196"/>
        <s v="L60197"/>
        <s v="L60199"/>
        <s v="L60201"/>
        <s v="L60204"/>
        <s v="L60205"/>
        <s v="L60206"/>
        <s v="L60208"/>
        <s v="L60209"/>
        <s v="L60219"/>
        <s v="L60223"/>
        <s v="L60226"/>
        <s v="L60227"/>
        <s v="L60229"/>
        <s v="L60231"/>
        <s v="L60232"/>
        <s v="L60235"/>
        <s v="L60236"/>
        <s v="L60240"/>
        <s v="L60241"/>
        <s v="L60242"/>
        <s v="L60244"/>
        <s v="L60246"/>
        <s v="L60247"/>
        <s v="L60248"/>
        <s v="L60249"/>
        <s v="L60250"/>
        <s v="L60254"/>
        <s v="L60255"/>
        <s v="L60256"/>
        <s v="L60258"/>
        <s v="L60260"/>
        <s v="L60265"/>
        <s v="L60266"/>
        <s v="L60267"/>
        <s v="L60268"/>
        <s v="L60269"/>
        <s v="L60270"/>
        <s v="L60273"/>
        <s v="L60274"/>
        <s v="L60276"/>
        <s v="L60277"/>
        <s v="L60279"/>
        <s v="L60282"/>
        <s v="L60285"/>
        <s v="L60293"/>
        <s v="L60294"/>
        <s v="L60296"/>
        <s v="L60297"/>
        <s v="L60300"/>
        <s v="L60303"/>
        <s v="L60304"/>
        <s v="L60305"/>
        <s v="L60306"/>
        <s v="L60308"/>
        <s v="L60311"/>
        <s v="L60312"/>
        <s v="L60314"/>
        <s v="L60316"/>
        <s v="L60317"/>
        <s v="L60318"/>
        <s v="L60325"/>
        <s v="L60326"/>
        <s v="L60327"/>
        <s v="L60328"/>
        <s v="L60329"/>
        <s v="L60330"/>
        <s v="L60336"/>
        <s v="L60338"/>
        <s v="L60339"/>
        <s v="L60340"/>
        <s v="L60342"/>
        <s v="L60346"/>
        <s v="L60347"/>
        <s v="L60348"/>
        <s v="L60350"/>
        <s v="L60351"/>
        <s v="L60352"/>
        <s v="L60355"/>
        <s v="L60358"/>
        <s v="L60359"/>
        <s v="L60360"/>
        <s v="L60362"/>
        <s v="L60364"/>
        <s v="L60368"/>
        <s v="L60373"/>
        <s v="L60376"/>
        <s v="L60378"/>
        <s v="L60379"/>
        <s v="L60380"/>
        <s v="L60381"/>
        <s v="L60382"/>
        <s v="L60383"/>
        <s v="l60384"/>
        <s v="L60385"/>
        <s v="L60387"/>
        <s v="L60390"/>
        <s v="L60392"/>
        <s v="L60393"/>
        <s v="L60394"/>
        <s v="L60395"/>
        <s v="L60397"/>
        <s v="L60400"/>
        <s v="L60401"/>
        <s v="L60402"/>
        <s v="L60403"/>
        <s v="L60405"/>
        <s v="L60406"/>
        <s v="L60408"/>
        <s v="L60410"/>
        <s v="L60412"/>
        <s v="L60413"/>
        <s v="L60414"/>
        <s v="L60416"/>
        <s v="L60423"/>
        <s v="L60426"/>
        <s v="L60429"/>
        <s v="L60430"/>
        <s v="L60431"/>
        <s v="L60432"/>
        <s v="L60433"/>
        <s v="L60434"/>
        <s v="L60435"/>
        <s v="L60437"/>
        <s v="L60438"/>
        <s v="L60439"/>
        <s v="L60440"/>
        <s v="L60443"/>
        <s v="l60444"/>
        <s v="L60445"/>
        <s v="L60446"/>
        <s v="L60447"/>
        <s v="L60448"/>
        <s v="L60449"/>
        <s v="L60450"/>
        <s v="L60451"/>
        <s v="L60453"/>
        <s v="L60454"/>
        <s v="L60456"/>
        <s v="L60458"/>
        <s v="L60462"/>
        <s v="L60464"/>
        <s v="L60468"/>
        <s v="L60470"/>
        <s v="L60472"/>
        <s v="L60473"/>
        <s v="L60475"/>
        <s v="L60481"/>
        <s v="L60482"/>
        <s v="L60489"/>
        <s v="L60490"/>
        <s v="L60492"/>
        <s v="L60494"/>
        <s v="L60498"/>
        <s v="L60499"/>
        <s v="L60502"/>
        <s v="L60503"/>
        <s v="L60506"/>
        <s v="L60507"/>
        <s v="L60508"/>
        <s v="L60509"/>
        <s v="L60510"/>
        <s v="L60511"/>
        <s v="L60512"/>
        <s v="L60513"/>
        <s v="L60514"/>
        <s v="L60516"/>
        <s v="L60517"/>
        <s v="L60522"/>
        <s v="L60523"/>
        <s v="L60524"/>
        <s v="L60525"/>
        <s v="L60527"/>
        <s v="L60530"/>
        <s v="L60536"/>
        <s v="L60538"/>
        <s v="L60539"/>
        <s v="L60542"/>
        <s v="L60548"/>
        <s v="L60549"/>
        <s v="L60550"/>
        <s v="L60551"/>
        <s v="L60552"/>
        <s v="L60553"/>
        <s v="L60554"/>
        <s v="L60555"/>
        <s v="L60556"/>
        <s v="L60557"/>
        <s v="l60558"/>
        <s v="L60559"/>
        <s v="L60560"/>
        <s v="L60561"/>
        <s v="L60562"/>
        <s v="L60563"/>
        <s v="L60564"/>
        <s v="L60565"/>
        <s v="L60566"/>
        <s v="L60567"/>
        <s v="L60568"/>
        <s v="L60569"/>
        <s v="L60570"/>
        <s v="L60571"/>
        <s v="L60572"/>
        <s v="L60573"/>
        <s v="L60574"/>
        <s v="L60575"/>
        <s v="L60576"/>
        <s v="L60577"/>
        <s v="L60578"/>
        <s v="L60579"/>
        <s v="L60580"/>
        <s v="L60581"/>
        <s v="L60582"/>
        <s v="L60584"/>
        <s v="L60585"/>
        <s v="L60586"/>
        <s v="L60587"/>
        <s v="L60588"/>
        <s v="L60589"/>
        <s v="L60590"/>
        <s v="L60593"/>
        <s v="L60594"/>
        <s v="L60958"/>
        <s v="L60959"/>
        <s v="L80009"/>
        <s v="L80012"/>
        <s v="L80014"/>
        <s v="L80045"/>
        <s v="L80046"/>
        <s v="L80047"/>
        <s v="L80052"/>
        <s v="L80054"/>
        <s v="L80062"/>
        <s v="L80063"/>
        <s v="L80067"/>
        <s v="L80069"/>
        <s v="L80070"/>
        <s v="L80071"/>
        <s v="L80072"/>
        <s v="L80073"/>
        <s v="L80074"/>
        <s v="L80075"/>
        <s v="L80077"/>
        <s v="L80078"/>
        <s v="L80079"/>
        <s v="L80081"/>
        <s v="L80082"/>
        <s v="L80083"/>
        <s v="L80086"/>
        <s v="L80087"/>
        <s v="L80088"/>
        <s v="L80089"/>
        <s v="L80090"/>
        <s v="L80092"/>
        <s v="L80094"/>
        <s v="L80099"/>
        <s v="L80100"/>
        <s v="L80104"/>
        <s v="L80106"/>
        <s v="L80107"/>
        <s v="L80108"/>
        <s v="L80110"/>
        <s v="L80113"/>
        <s v="L80114"/>
        <s v="L80115"/>
        <s v="L80116"/>
        <s v="L80118"/>
        <s v="L80121"/>
        <s v="L80124"/>
        <s v="L80128"/>
        <s v="L80132"/>
        <s v="L80134"/>
        <s v="L80136"/>
        <s v="L80138"/>
        <s v="L80140"/>
        <s v="L80142"/>
        <s v="L80146"/>
        <s v="L80147"/>
        <s v="L80148"/>
        <s v="L80149"/>
        <s v="L80151"/>
        <s v="L80155"/>
        <s v="L80157"/>
        <s v="L80158"/>
        <s v="L80159"/>
        <s v="L80162"/>
        <s v="L80164"/>
        <s v="L80166"/>
        <s v="L80168"/>
        <s v="L80171"/>
        <s v="L80172"/>
        <s v="L80174"/>
      </sharedItems>
    </cacheField>
    <cacheField name="designation" numFmtId="0">
      <sharedItems/>
    </cacheField>
    <cacheField name="d" numFmtId="43">
      <sharedItems containsString="0" containsBlank="1" containsNumber="1" minValue="0" maxValue="31322043.188999999"/>
    </cacheField>
    <cacheField name="c" numFmtId="43">
      <sharedItems containsString="0" containsBlank="1" containsNumber="1" minValue="0" maxValue="31296790.664000001"/>
    </cacheField>
    <cacheField name="solde " numFmtId="43">
      <sharedItems containsSemiMixedTypes="0" containsString="0" containsNumber="1" minValue="-31296790.664000001" maxValue="31322043.188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245.644084837964" createdVersion="8" refreshedVersion="8" minRefreshableVersion="3" recordCount="119" xr:uid="{B0932800-5BBB-4BF1-89E4-E3D4C1DC62EB}">
  <cacheSource type="worksheet">
    <worksheetSource ref="A1:H120" sheet="VENTE TTC 2022"/>
  </cacheSource>
  <cacheFields count="8">
    <cacheField name="Date Facture" numFmtId="14">
      <sharedItems containsSemiMixedTypes="0" containsNonDate="0" containsDate="1" containsString="0" minDate="2022-01-10T00:00:00" maxDate="2023-01-01T00:00:00"/>
    </cacheField>
    <cacheField name="Numéro Facture" numFmtId="49">
      <sharedItems/>
    </cacheField>
    <cacheField name="Code Client" numFmtId="49">
      <sharedItems count="18">
        <s v="00010001"/>
        <s v="00010003"/>
        <s v="00010005"/>
        <s v="00010006"/>
        <s v="00010007"/>
        <s v="00010009"/>
        <s v="00010010"/>
        <s v="00019999"/>
        <s v="X039003"/>
        <s v="X044001"/>
        <s v="X048001"/>
        <s v="X049002"/>
        <s v="X049003"/>
        <s v="X049004"/>
        <s v="X212010"/>
        <s v="X218004"/>
        <s v="X359001"/>
        <s v="X973001"/>
      </sharedItems>
    </cacheField>
    <cacheField name="Nom Client" numFmtId="0">
      <sharedItems count="18">
        <s v="STE TNNE DES ACCUMULATEURS"/>
        <s v="STE NOUR DISTRIBUTION"/>
        <s v="STE NLLE DES ACCUMULATEURS"/>
        <s v="STE TIP"/>
        <s v="NOUR BATTERIES INDUSTRIELLES"/>
        <s v="SOCIETE ACHREF SERVICES"/>
        <s v="ECOPLAST"/>
        <s v="PESONNEL SNA"/>
        <s v="MED ENERGY BATTERY SMECO"/>
        <s v="UROMET LTD"/>
        <s v="BATCAR Sp.J"/>
        <s v="BATTERIEDIENST UWE HEMPE"/>
        <s v="NOUR AKKUMULATOREN GmbH"/>
        <s v="HYSY TECHNICK"/>
        <s v="MARIBAT"/>
        <s v="ERRAFIK EL DAYEM"/>
        <s v="SOCIETE MONBAT"/>
        <s v="NADHEERA TRADING EST"/>
      </sharedItems>
    </cacheField>
    <cacheField name="Montant Net HT" numFmtId="164">
      <sharedItems containsSemiMixedTypes="0" containsString="0" containsNumber="1" minValue="-100705.71400000001" maxValue="4119216.5980000002"/>
    </cacheField>
    <cacheField name="Tot, Taxes" numFmtId="164">
      <sharedItems containsSemiMixedTypes="0" containsString="0" containsNumber="1" minValue="-28721.271000000001" maxValue="1174005.061"/>
    </cacheField>
    <cacheField name="Timbre" numFmtId="164">
      <sharedItems containsSemiMixedTypes="0" containsString="0" containsNumber="1" minValue="0" maxValue="0.6"/>
    </cacheField>
    <cacheField name="Montant TTC" numFmtId="164">
      <sharedItems containsSemiMixedTypes="0" containsString="0" containsNumber="1" minValue="-129426.985" maxValue="5293222.25899999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245.690123148146" createdVersion="8" refreshedVersion="8" minRefreshableVersion="3" recordCount="68" xr:uid="{8474B8F3-0BAB-4C99-AEF0-687C7DE0FBBF}">
  <cacheSource type="worksheet">
    <worksheetSource ref="A1:J69" sheet="LOCAUX 23"/>
  </cacheSource>
  <cacheFields count="10">
    <cacheField name="CODE FRS" numFmtId="0">
      <sharedItems/>
    </cacheField>
    <cacheField name="FRS" numFmtId="0">
      <sharedItems/>
    </cacheField>
    <cacheField name="MONTANT HT" numFmtId="164">
      <sharedItems containsSemiMixedTypes="0" containsString="0" containsNumber="1" minValue="-1085.5250000000001" maxValue="2596076.4"/>
    </cacheField>
    <cacheField name="TVA" numFmtId="164">
      <sharedItems containsSemiMixedTypes="0" containsString="0" containsNumber="1" minValue="-206.24975000000001" maxValue="493254.516"/>
    </cacheField>
    <cacheField name="MONTANT TTC" numFmtId="164">
      <sharedItems containsSemiMixedTypes="0" containsString="0" containsNumber="1" minValue="-1291.77475" maxValue="3089330.9159999997"/>
    </cacheField>
    <cacheField name="SOLDE" numFmtId="164">
      <sharedItems containsSemiMixedTypes="0" containsString="0" containsNumber="1" minValue="-109384.47399999999" maxValue="147457.57400000095"/>
    </cacheField>
    <cacheField name="DELAI" numFmtId="164">
      <sharedItems containsSemiMixedTypes="0" containsString="0" containsNumber="1" minValue="-4.229753010842172E-6" maxValue="90"/>
    </cacheField>
    <cacheField name="PRODUIT" numFmtId="164">
      <sharedItems count="11">
        <s v="BATTERIE USAGE"/>
        <s v="ELECTRICITE"/>
        <s v="ETIQUETTE"/>
        <s v="FRAIS TRANSIT"/>
        <s v="ACIDE"/>
        <s v="ADDITIF FONDERIE"/>
        <s v="EMBLLAGE"/>
        <s v="EAU"/>
        <s v="BOUCHON"/>
        <s v="DIVERS"/>
        <s v="MATERIEL SECURITE"/>
      </sharedItems>
    </cacheField>
    <cacheField name="TAUX" numFmtId="9">
      <sharedItems containsSemiMixedTypes="0" containsString="0" containsNumber="1" minValue="-7.9900653113749745E-5" maxValue="0.19108560364173299"/>
    </cacheField>
    <cacheField name="REG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245.693361574071" createdVersion="8" refreshedVersion="8" minRefreshableVersion="3" recordCount="76" xr:uid="{B5233E25-83FE-4F99-8386-20F422D9428A}">
  <cacheSource type="worksheet">
    <worksheetSource ref="A1:J77" sheet="LOCAUX 22"/>
  </cacheSource>
  <cacheFields count="10">
    <cacheField name="CODE FRS" numFmtId="0">
      <sharedItems/>
    </cacheField>
    <cacheField name="FRS" numFmtId="0">
      <sharedItems/>
    </cacheField>
    <cacheField name="MONTANT HT" numFmtId="164">
      <sharedItems containsSemiMixedTypes="0" containsString="0" containsNumber="1" minValue="-345.71499999999992" maxValue="5953101.1179999998"/>
    </cacheField>
    <cacheField name="TVA" numFmtId="164">
      <sharedItems containsSemiMixedTypes="0" containsString="0" containsNumber="1" minValue="-65.685849999999988" maxValue="1131089.21242"/>
    </cacheField>
    <cacheField name="MONTANT TTC" numFmtId="164">
      <sharedItems containsSemiMixedTypes="0" containsString="0" containsNumber="1" minValue="-411.40084999999988" maxValue="7084190.3304199995"/>
    </cacheField>
    <cacheField name="SOLDE" numFmtId="164">
      <sharedItems containsSemiMixedTypes="0" containsString="0" containsNumber="1" minValue="-57538.793999999994" maxValue="621538.076"/>
    </cacheField>
    <cacheField name="DELAI" numFmtId="164">
      <sharedItems containsSemiMixedTypes="0" containsString="0" containsNumber="1" containsInteger="1" minValue="0" maxValue="90"/>
    </cacheField>
    <cacheField name="PRODUIT" numFmtId="164">
      <sharedItems containsBlank="1" count="13">
        <s v="BATTERIE USAGE"/>
        <s v="ELECTRICITE"/>
        <s v="ACIDE"/>
        <s v="ADDITIF FONDERIE"/>
        <s v="ETIQUETTE"/>
        <s v="BATTERIE"/>
        <s v="FRAIS TRANSIT"/>
        <s v="BOUCHON"/>
        <s v="EMBLLAGE"/>
        <s v="EAU"/>
        <s v="DIVERS"/>
        <s v="MATERIEL SECURITE"/>
        <m u="1"/>
      </sharedItems>
    </cacheField>
    <cacheField name="TAUX" numFmtId="9">
      <sharedItems containsSemiMixedTypes="0" containsString="0" containsNumber="1" minValue="-1.3965199880349498E-5" maxValue="0.24047625072907478"/>
    </cacheField>
    <cacheField name="REG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allah BELAKHOUA" refreshedDate="45684.374996412036" createdVersion="8" refreshedVersion="8" minRefreshableVersion="3" recordCount="9205" xr:uid="{871F22E3-D211-4E15-B670-01DC2545A550}">
  <cacheSource type="worksheet">
    <worksheetSource ref="A6:BB18015" sheet="data" r:id="rId2"/>
  </cacheSource>
  <cacheFields count="54">
    <cacheField name="année" numFmtId="0">
      <sharedItems containsString="0" containsBlank="1" containsNumber="1" containsInteger="1" minValue="2012" maxValue="2024" count="14"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m/>
      </sharedItems>
    </cacheField>
    <cacheField name="Société" numFmtId="0">
      <sharedItems containsBlank="1" count="10">
        <s v="STA"/>
        <s v="SNA"/>
        <s v="FH"/>
        <s v="SNA "/>
        <s v="SND"/>
        <s v="NHB"/>
        <s v="NBI"/>
        <s v="SNR"/>
        <s v="AKUMPLAST TUNISIE"/>
        <m/>
      </sharedItems>
    </cacheField>
    <cacheField name="Date réception" numFmtId="0">
      <sharedItems containsNonDate="0" containsDate="1" containsString="0" containsBlank="1" minDate="2012-01-21T00:00:00" maxDate="2024-12-27T00:00:00"/>
    </cacheField>
    <cacheField name="Fournisseur" numFmtId="0">
      <sharedItems containsBlank="1" count="130">
        <s v="METALLIANCE "/>
        <s v="ICS"/>
        <s v="ACCUMA "/>
        <s v="GLATFELTER "/>
        <s v="ACCUMA"/>
        <s v="METALLIANCE"/>
        <s v="SUDAMIN"/>
        <s v="DARAMIC"/>
        <s v="ORION"/>
        <s v="SOVEMA"/>
        <s v="SORFIN"/>
        <s v="AGIC"/>
        <s v="PD-TECHNIK"/>
        <s v="TBS"/>
        <s v="CAS"/>
        <s v="GOONVEAN"/>
        <s v="AKUMSAN"/>
        <s v="SIMPACK"/>
        <s v="HEPER"/>
        <s v="DIGATRON"/>
        <s v="WIRTZ"/>
        <s v="GLATFELTER"/>
        <s v="DEMETAL"/>
        <s v="orion "/>
        <s v="METACONCEPT "/>
        <s v="SAMAUTO"/>
        <s v="MARIBAT"/>
        <s v="accumalux"/>
        <s v="jayachandram"/>
        <s v="MIDAC"/>
        <s v="Manika"/>
        <s v="FERVE"/>
        <s v="BIASIN"/>
        <s v="sorfin "/>
        <s v="unionsum"/>
        <s v="TGS"/>
        <s v="man sk"/>
        <s v="EIRICH"/>
        <s v="eurobelt"/>
        <s v="manika "/>
        <s v="seacc"/>
        <s v="staubli"/>
        <s v="metaconcept"/>
        <s v="purolite"/>
        <s v="SERV"/>
        <s v="STCM"/>
        <s v="FACI"/>
        <s v="600UK"/>
        <s v="KFM TRADING"/>
        <s v="MED ENERGY"/>
        <s v="CHIMBAULT"/>
        <s v="MICROPOROUS"/>
        <s v="Sasha"/>
        <s v="HB FULLER"/>
        <s v="BORREGAARD"/>
        <s v="APSM"/>
        <s v="AMETEK"/>
        <s v="RASASS"/>
        <s v="HEMPE"/>
        <s v="COPLOSA"/>
        <s v="MAZOYER"/>
        <s v="MECONDOR"/>
        <s v="VIMEX"/>
        <s v="KONUS KONEX"/>
        <s v="HADI"/>
        <s v="JIANGSU"/>
        <s v="NIZI"/>
        <s v="POWERCONN"/>
        <s v="TPI"/>
        <s v="CHIMBAULT PEYRIDIEUX"/>
        <s v="PD TECHNIK"/>
        <s v="ELINOIL"/>
        <s v="SASHA'S INTERNATIONAL"/>
        <s v="PELIPAPER"/>
        <s v="SIA"/>
        <s v="YUCRY"/>
        <s v="WUXI HUANFA ET TECHNOLOGY"/>
        <s v="JIANGSU DONGSHUN NEW ENERGY TECHNOLOGY"/>
        <s v="ATHENA"/>
        <s v="PBM SRL"/>
        <s v="GOONVEAN FIBRES"/>
        <s v="SEANERGY PROPUISION CARE"/>
        <s v="MANUTAN"/>
        <s v="ELINOIL "/>
        <s v="MONBAT "/>
        <s v="nanjing "/>
        <s v="MICROPOROUS "/>
        <s v="JIANGSU DONGSHUN "/>
        <s v="FGNR INDUSTRIES"/>
        <s v="MONBAT"/>
        <s v="METALSA STAGNO "/>
        <s v="sonzogni camme"/>
        <s v="frimax"/>
        <s v="YUCRY "/>
        <s v="Massucco T"/>
        <s v="SAS METAL INSTRUMENTS"/>
        <s v="PI EM SI LTD"/>
        <s v="AMER SIL"/>
        <s v="DROSS"/>
        <s v="dixone"/>
        <s v="echantillons œil magique"/>
        <s v="echantillons expander"/>
        <s v="STC"/>
        <s v="suzho"/>
        <s v="STARTER AD"/>
        <s v="CEV AR"/>
        <s v="zibo"/>
        <s v="IXO"/>
        <s v="Micropous"/>
        <s v="HADI "/>
        <s v="DIXON"/>
        <s v="MICROPROUS"/>
        <s v="AKUMPLAST"/>
        <s v="Monbat RECYC"/>
        <s v="AKUMPLAST BULAGARIA"/>
        <s v="HAITIAN"/>
        <s v="krines EOOD"/>
        <s v="MONPLAST"/>
        <s v="ATI"/>
        <s v="Meta entreprice"/>
        <s v="ELBAT"/>
        <s v="CHANGXING JIGUANG NEW ENERGY TECHNOLOGY "/>
        <s v="AKUMLAST"/>
        <s v="monbat recycling "/>
        <s v=" INTERCONNECT"/>
        <s v="Monbat AD"/>
        <s v="EFFICHARGE"/>
        <s v="INTERCONNECT"/>
        <s v="BETTER TECHNOLOGIE"/>
        <m/>
      </sharedItems>
    </cacheField>
    <cacheField name="Nature" numFmtId="0">
      <sharedItems containsBlank="1" count="17">
        <s v="MP"/>
        <s v="AUTRES PDR"/>
        <s v="PDR"/>
        <s v="MACHINE"/>
        <s v="AUTRES"/>
        <s v="CONS"/>
        <s v="ECHANTILLON"/>
        <s v="serv"/>
        <s v="MSF"/>
        <s v="Capex"/>
        <s v="Echant"/>
        <s v="Batterie"/>
        <s v="MPA"/>
        <m/>
        <s v="SF" u="1"/>
        <s v="M,informatique" u="1"/>
        <s v="INV" u="1"/>
      </sharedItems>
    </cacheField>
    <cacheField name="Nom dossier" numFmtId="0">
      <sharedItems containsBlank="1"/>
    </cacheField>
    <cacheField name="N° &amp; Date FACTURE" numFmtId="0">
      <sharedItems containsBlank="1" containsMixedTypes="1" containsNumber="1" containsInteger="1" minValue="5033" maxValue="8000003055"/>
    </cacheField>
    <cacheField name="FRET" numFmtId="0">
      <sharedItems containsBlank="1" containsMixedTypes="1" containsNumber="1" minValue="0" maxValue="113691.12"/>
    </cacheField>
    <cacheField name="Transit" numFmtId="0">
      <sharedItems containsString="0" containsBlank="1" containsNumber="1" minValue="0" maxValue="3675"/>
    </cacheField>
    <cacheField name="Droit douane" numFmtId="0">
      <sharedItems containsString="0" containsBlank="1" containsNumber="1" minValue="0" maxValue="49281.158000000003"/>
    </cacheField>
    <cacheField name="UC" numFmtId="0">
      <sharedItems containsString="0" containsBlank="1" containsNumber="1" minValue="0" maxValue="4072.1820000000007"/>
    </cacheField>
    <cacheField name="ASSURANCE" numFmtId="0">
      <sharedItems containsBlank="1" containsMixedTypes="1" containsNumber="1" minValue="0" maxValue="8728.2000000000007"/>
    </cacheField>
    <cacheField name="MAGASINAGE" numFmtId="0">
      <sharedItems containsString="0" containsBlank="1" containsNumber="1" minValue="0" maxValue="12693.43"/>
    </cacheField>
    <cacheField name="Surestarie" numFmtId="0">
      <sharedItems containsString="0" containsBlank="1" containsNumber="1" minValue="0" maxValue="69819.7"/>
    </cacheField>
    <cacheField name="PALETTE" numFmtId="0">
      <sharedItems containsString="0" containsBlank="1" containsNumber="1" minValue="0" maxValue="68220"/>
    </cacheField>
    <cacheField name="TRANSPORT Tunisien" numFmtId="0">
      <sharedItems containsString="0" containsBlank="1" containsNumber="1" minValue="0" maxValue="15261.84"/>
    </cacheField>
    <cacheField name="TOTAL FRAIS H.T" numFmtId="0">
      <sharedItems containsString="0" containsBlank="1" containsNumber="1" minValue="62.080999999999989" maxValue="150962.03399999999"/>
    </cacheField>
    <cacheField name="Devise" numFmtId="0">
      <sharedItems containsBlank="1"/>
    </cacheField>
    <cacheField name="Cours" numFmtId="0">
      <sharedItems containsBlank="1" containsMixedTypes="1" containsNumber="1" minValue="0" maxValue="4.0585000000000004"/>
    </cacheField>
    <cacheField name="CODE" numFmtId="0">
      <sharedItems containsBlank="1" containsMixedTypes="1" containsNumber="1" containsInteger="1" minValue="0" maxValue="252373"/>
    </cacheField>
    <cacheField name="DESIGNATION" numFmtId="0">
      <sharedItems containsBlank="1" containsMixedTypes="1" containsNumber="1" containsInteger="1" minValue="0" maxValue="0"/>
    </cacheField>
    <cacheField name="PU en devise" numFmtId="0">
      <sharedItems containsString="0" containsBlank="1" containsNumber="1" minValue="0" maxValue="5096000"/>
    </cacheField>
    <cacheField name="Quantité" numFmtId="0">
      <sharedItems containsBlank="1" containsMixedTypes="1" containsNumber="1" minValue="0" maxValue="349979"/>
    </cacheField>
    <cacheField name="Valeur total en devise" numFmtId="0">
      <sharedItems containsString="0" containsBlank="1" containsNumber="1" minValue="0" maxValue="5096000"/>
    </cacheField>
    <cacheField name="Valeur total en DT" numFmtId="0">
      <sharedItems containsString="0" containsBlank="1" containsNumber="1" minValue="0" maxValue="2328865"/>
    </cacheField>
    <cacheField name="% valeur Total" numFmtId="0">
      <sharedItems containsString="0" containsBlank="1" containsNumber="1" minValue="0" maxValue="263.96207372845515"/>
    </cacheField>
    <cacheField name="F d'approche / Article" numFmtId="0">
      <sharedItems containsString="0" containsBlank="1" containsNumber="1" minValue="0" maxValue="6320022.550352429"/>
    </cacheField>
    <cacheField name="F d'approche / Unitè" numFmtId="0">
      <sharedItems containsBlank="1" containsMixedTypes="1" containsNumber="1" minValue="0" maxValue="303557.85442613956"/>
    </cacheField>
    <cacheField name="Prix d'achat UN" numFmtId="0">
      <sharedItems containsBlank="1" containsMixedTypes="1" containsNumber="1" minValue="0" maxValue="2479827.034"/>
    </cacheField>
    <cacheField name="FRET / Article" numFmtId="0">
      <sharedItems containsBlank="1" containsMixedTypes="1" containsNumber="1" minValue="0" maxValue="896573.5796260708"/>
    </cacheField>
    <cacheField name="Montant Transit / article" numFmtId="0">
      <sharedItems containsString="0" containsBlank="1" containsNumber="1" minValue="0" maxValue="3675"/>
    </cacheField>
    <cacheField name="Droit douane / Article" numFmtId="0">
      <sharedItems containsString="0" containsBlank="1" containsNumber="1" minValue="0" maxValue="3279508.88566864"/>
    </cacheField>
    <cacheField name="UC / Article" numFmtId="0">
      <sharedItems containsString="0" containsBlank="1" containsNumber="1" minValue="0" maxValue="373770.29639949248"/>
    </cacheField>
    <cacheField name="ASSURANCE / Article" numFmtId="0">
      <sharedItems containsBlank="1" containsMixedTypes="1" containsNumber="1" minValue="0" maxValue="147953.62668839848"/>
    </cacheField>
    <cacheField name="MAGASINAGE / Article" numFmtId="0">
      <sharedItems containsString="0" containsBlank="1" containsNumber="1" minValue="0" maxValue="925345.4456624724"/>
    </cacheField>
    <cacheField name="Surestarie / Article" numFmtId="0">
      <sharedItems containsString="0" containsBlank="1" containsNumber="1" minValue="0" maxValue="478513.3089957037"/>
    </cacheField>
    <cacheField name="PALETTE / Article" numFmtId="0">
      <sharedItems containsString="0" containsBlank="1" containsNumber="1" minValue="0" maxValue="35947.587633129973"/>
    </cacheField>
    <cacheField name="TRANSPORT Tunisien2" numFmtId="0">
      <sharedItems containsString="0" containsBlank="1" containsNumber="1" minValue="0" maxValue="760210.77233795088"/>
    </cacheField>
    <cacheField name="TOTAL FRAIS / Article" numFmtId="0">
      <sharedItems containsString="0" containsBlank="1" containsNumber="1" minValue="0" maxValue="6320022.550352429"/>
    </cacheField>
    <cacheField name="Transporteur" numFmtId="0">
      <sharedItems containsBlank="1"/>
    </cacheField>
    <cacheField name="Chq Trp" numFmtId="0">
      <sharedItems containsBlank="1" containsMixedTypes="1" containsNumber="1" containsInteger="1" minValue="0" maxValue="0"/>
    </cacheField>
    <cacheField name="Montant frêt" numFmtId="0">
      <sharedItems containsBlank="1" containsMixedTypes="1" containsNumber="1" minValue="0" maxValue="120000.469"/>
    </cacheField>
    <cacheField name="Facture Transit" numFmtId="0">
      <sharedItems containsBlank="1"/>
    </cacheField>
    <cacheField name="Montant Transit" numFmtId="0">
      <sharedItems containsString="0" containsBlank="1" containsNumber="1" minValue="0" maxValue="71643.649000000005"/>
    </cacheField>
    <cacheField name="Chq caution" numFmtId="0">
      <sharedItems containsBlank="1" containsMixedTypes="1" containsNumber="1" containsInteger="1" minValue="0" maxValue="0"/>
    </cacheField>
    <cacheField name="Montant surestarie" numFmtId="0">
      <sharedItems containsBlank="1" containsMixedTypes="1" containsNumber="1" minValue="0" maxValue="83085.252999999997"/>
    </cacheField>
    <cacheField name="Chq STAM+OMMP" numFmtId="0">
      <sharedItems containsBlank="1" containsMixedTypes="1" containsNumber="1" minValue="0" maxValue="110.88500000000001"/>
    </cacheField>
    <cacheField name="Montant STAM+OMMP" numFmtId="0">
      <sharedItems containsBlank="1" containsMixedTypes="1" containsNumber="1" minValue="0" maxValue="12117.621999999999"/>
    </cacheField>
    <cacheField name="Chq Douane" numFmtId="0">
      <sharedItems containsBlank="1" containsMixedTypes="1" containsNumber="1" containsInteger="1" minValue="0" maxValue="0"/>
    </cacheField>
    <cacheField name="Montant DD" numFmtId="0">
      <sharedItems containsBlank="1" containsMixedTypes="1" containsNumber="1" minValue="0" maxValue="2235829.091"/>
    </cacheField>
    <cacheField name="Montant UC" numFmtId="0">
      <sharedItems containsBlank="1" containsMixedTypes="1" containsNumber="1" minValue="0" maxValue="1416"/>
    </cacheField>
    <cacheField name="Chq rembours" numFmtId="0">
      <sharedItems containsBlank="1" containsMixedTypes="1" containsNumber="1" minValue="0" maxValue="2080.5"/>
    </cacheField>
    <cacheField name="Montant rembours" numFmtId="0">
      <sharedItems containsBlank="1" containsMixedTypes="1" containsNumber="1" minValue="96.7" maxValue="15428.2"/>
    </cacheField>
    <cacheField name="caution-surestaries" numFmtId="0">
      <sharedItems containsBlank="1" containsMixedTypes="1" containsNumber="1" minValue="600" maxValue="3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546295" createdVersion="8" refreshedVersion="8" minRefreshableVersion="3" recordCount="62" xr:uid="{98D8D9A5-3B49-40F8-9A36-D600F14A50A1}">
  <cacheSource type="worksheet">
    <worksheetSource ref="A1:H63" sheet="VTE LOCAL SOUMIS TVA" r:id="rId2"/>
  </cacheSource>
  <cacheFields count="10">
    <cacheField name="Date " numFmtId="14">
      <sharedItems containsSemiMixedTypes="0" containsNonDate="0" containsDate="1" containsString="0" minDate="2024-01-31T00:00:00" maxDate="2024-12-29T00:00:00" count="19">
        <d v="2024-01-31T00:00:00"/>
        <d v="2024-02-13T00:00:00"/>
        <d v="2024-02-29T00:00:00"/>
        <d v="2024-03-13T00:00:00"/>
        <d v="2024-03-29T00:00:00"/>
        <d v="2024-04-30T00:00:00"/>
        <d v="2024-05-31T00:00:00"/>
        <d v="2024-06-30T00:00:00"/>
        <d v="2024-07-01T00:00:00"/>
        <d v="2024-07-31T00:00:00"/>
        <d v="2024-08-31T00:00:00"/>
        <d v="2024-09-30T00:00:00"/>
        <d v="2024-09-01T00:00:00"/>
        <d v="2024-09-11T00:00:00"/>
        <d v="2024-09-24T00:00:00"/>
        <d v="2024-10-31T00:00:00"/>
        <d v="2024-11-01T00:00:00"/>
        <d v="2024-11-30T00:00:00"/>
        <d v="2024-12-28T00:00:00"/>
      </sharedItems>
      <fieldGroup par="9"/>
    </cacheField>
    <cacheField name="N°Facture" numFmtId="0">
      <sharedItems/>
    </cacheField>
    <cacheField name="Montant TND HT" numFmtId="168">
      <sharedItems containsSemiMixedTypes="0" containsString="0" containsNumber="1" minValue="-585260.35800000001" maxValue="4085848.5910000005"/>
    </cacheField>
    <cacheField name="Montant TPE" numFmtId="168">
      <sharedItems containsSemiMixedTypes="0" containsString="0" containsNumber="1" minValue="-40879.052000000003" maxValue="286009.402"/>
    </cacheField>
    <cacheField name="Montant FODEC" numFmtId="168">
      <sharedItems containsSemiMixedTypes="0" containsString="0" containsNumber="1" minValue="-5839.8649999999998" maxValue="40858.485999999997"/>
    </cacheField>
    <cacheField name="Montant Base TVA" numFmtId="168">
      <sharedItems containsSemiMixedTypes="0" containsString="0" containsNumber="1" minValue="-631979.27500000002" maxValue="4412716.4790000003"/>
    </cacheField>
    <cacheField name="Montant TVA" numFmtId="168">
      <sharedItems containsSemiMixedTypes="0" containsString="0" containsNumber="1" minValue="-120076.06225" maxValue="838416.13101000001"/>
    </cacheField>
    <cacheField name="Montant TTC" numFmtId="168">
      <sharedItems containsSemiMixedTypes="0" containsString="0" containsNumber="1" minValue="-752055.33724999998" maxValue="5251132.6100099999"/>
    </cacheField>
    <cacheField name="Jours (Date )" numFmtId="0" databaseField="0">
      <fieldGroup base="0">
        <rangePr groupBy="days" startDate="2024-01-31T00:00:00" endDate="2024-12-29T00:00:00"/>
        <groupItems count="368">
          <s v="&lt;3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9/12/2024"/>
        </groupItems>
      </fieldGroup>
    </cacheField>
    <cacheField name="Mois (Date )" numFmtId="0" databaseField="0">
      <fieldGroup base="0">
        <rangePr groupBy="months" startDate="2024-01-31T00:00:00" endDate="2024-12-29T00:00:00"/>
        <groupItems count="14">
          <s v="&lt;3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314818" createdVersion="8" refreshedVersion="8" minRefreshableVersion="3" recordCount="18" xr:uid="{685F97DB-310F-4564-BFFC-E1D86F4C135B}">
  <cacheSource type="worksheet">
    <worksheetSource ref="A1:H19" sheet="VTE LOCAL EN SUSPENSION" r:id="rId2"/>
  </cacheSource>
  <cacheFields count="10">
    <cacheField name="Date " numFmtId="14">
      <sharedItems containsSemiMixedTypes="0" containsNonDate="0" containsDate="1" containsString="0" minDate="2024-01-31T00:00:00" maxDate="2024-10-02T00:00:00" count="9">
        <d v="2024-01-31T00:00:00"/>
        <d v="2024-02-29T00:00:00"/>
        <d v="2024-03-29T00:00:00"/>
        <d v="2024-04-30T00:00:00"/>
        <d v="2024-05-31T00:00:00"/>
        <d v="2024-06-30T00:00:00"/>
        <d v="2024-07-31T00:00:00"/>
        <d v="2024-08-31T00:00:00"/>
        <d v="2024-10-01T00:00:00"/>
      </sharedItems>
      <fieldGroup par="9"/>
    </cacheField>
    <cacheField name="N°Facture" numFmtId="0">
      <sharedItems/>
    </cacheField>
    <cacheField name="Montant TND HT" numFmtId="168">
      <sharedItems containsSemiMixedTypes="0" containsString="0" containsNumber="1" minValue="-41999.11" maxValue="51986"/>
    </cacheField>
    <cacheField name="Montant TPE" numFmtId="168">
      <sharedItems containsSemiMixedTypes="0" containsString="0" containsNumber="1" minValue="-2939.9380000000001" maxValue="3136.3209999999999"/>
    </cacheField>
    <cacheField name="Montant FODEC" numFmtId="168">
      <sharedItems containsSemiMixedTypes="0" containsString="0" containsNumber="1" minValue="-419.99099999999999" maxValue="448.04599999999999"/>
    </cacheField>
    <cacheField name="Montant Base TVA" numFmtId="168">
      <sharedItems containsSemiMixedTypes="0" containsString="0" containsNumber="1" minValue="-45359.039000000004" maxValue="51986"/>
    </cacheField>
    <cacheField name="Montant TVA" numFmtId="168">
      <sharedItems containsSemiMixedTypes="0" containsString="0" containsNumber="1" containsInteger="1" minValue="0" maxValue="0"/>
    </cacheField>
    <cacheField name="Montant TTC" numFmtId="168">
      <sharedItems containsSemiMixedTypes="0" containsString="0" containsNumber="1" minValue="-45359.039000000004" maxValue="51986"/>
    </cacheField>
    <cacheField name="Jours (Date )" numFmtId="0" databaseField="0">
      <fieldGroup base="0">
        <rangePr groupBy="days" startDate="2024-01-31T00:00:00" endDate="2024-10-02T00:00:00"/>
        <groupItems count="368">
          <s v="&lt;3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0/2024"/>
        </groupItems>
      </fieldGroup>
    </cacheField>
    <cacheField name="Mois (Date )" numFmtId="0" databaseField="0">
      <fieldGroup base="0">
        <rangePr groupBy="months" startDate="2024-01-31T00:00:00" endDate="2024-10-02T00:00:00"/>
        <groupItems count="14">
          <s v="&lt;3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430557" createdVersion="8" refreshedVersion="8" minRefreshableVersion="3" recordCount="184" xr:uid="{3EF6A08E-7CA3-47D1-9797-6B5A7EDE4761}">
  <cacheSource type="worksheet">
    <worksheetSource ref="A1:G185" sheet="EXPORT 2024" r:id="rId2"/>
  </cacheSource>
  <cacheFields count="10">
    <cacheField name="Date Facture" numFmtId="14">
      <sharedItems containsSemiMixedTypes="0" containsNonDate="0" containsDate="1" containsString="0" minDate="2024-01-02T00:00:00" maxDate="2025-01-01T00:00:00" count="78">
        <d v="2024-01-02T00:00:00"/>
        <d v="2024-01-08T00:00:00"/>
        <d v="2024-01-09T00:00:00"/>
        <d v="2024-01-22T00:00:00"/>
        <d v="2024-01-30T00:00:00"/>
        <d v="2024-02-08T00:00:00"/>
        <d v="2024-02-12T00:00:00"/>
        <d v="2024-02-13T00:00:00"/>
        <d v="2024-02-22T00:00:00"/>
        <d v="2024-02-29T00:00:00"/>
        <d v="2024-03-01T00:00:00"/>
        <d v="2024-03-12T00:00:00"/>
        <d v="2024-03-13T00:00:00"/>
        <d v="2024-03-19T00:00:00"/>
        <d v="2024-04-03T00:00:00"/>
        <d v="2024-04-04T00:00:00"/>
        <d v="2024-04-05T00:00:00"/>
        <d v="2024-04-17T00:00:00"/>
        <d v="2024-04-19T00:00:00"/>
        <d v="2024-05-02T00:00:00"/>
        <d v="2024-05-03T00:00:00"/>
        <d v="2024-05-06T00:00:00"/>
        <d v="2024-05-07T00:00:00"/>
        <d v="2024-05-11T00:00:00"/>
        <d v="2024-05-18T00:00:00"/>
        <d v="2024-05-22T00:00:00"/>
        <d v="2024-05-25T00:00:00"/>
        <d v="2024-05-30T00:00:00"/>
        <d v="2024-06-03T00:00:00"/>
        <d v="2024-06-07T00:00:00"/>
        <d v="2024-06-08T00:00:00"/>
        <d v="2024-06-10T00:00:00"/>
        <d v="2024-06-13T00:00:00"/>
        <d v="2024-06-18T00:00:00"/>
        <d v="2024-06-20T00:00:00"/>
        <d v="2024-06-21T00:00:00"/>
        <d v="2024-06-25T00:00:00"/>
        <d v="2024-06-26T00:00:00"/>
        <d v="2024-06-27T00:00:00"/>
        <d v="2024-06-28T00:00:00"/>
        <d v="2024-06-30T00:00:00"/>
        <d v="2024-07-05T00:00:00"/>
        <d v="2024-07-10T00:00:00"/>
        <d v="2024-07-11T00:00:00"/>
        <d v="2024-07-12T00:00:00"/>
        <d v="2024-07-22T00:00:00"/>
        <d v="2024-07-30T00:00:00"/>
        <d v="2024-08-12T00:00:00"/>
        <d v="2024-08-16T00:00:00"/>
        <d v="2024-08-20T00:00:00"/>
        <d v="2024-08-21T00:00:00"/>
        <d v="2024-09-02T00:00:00"/>
        <d v="2024-09-04T00:00:00"/>
        <d v="2024-09-11T00:00:00"/>
        <d v="2024-09-16T00:00:00"/>
        <d v="2024-09-17T00:00:00"/>
        <d v="2024-09-27T00:00:00"/>
        <d v="2024-09-30T00:00:00"/>
        <d v="2024-10-03T00:00:00"/>
        <d v="2024-10-05T00:00:00"/>
        <d v="2024-10-10T00:00:00"/>
        <d v="2024-10-21T00:00:00"/>
        <d v="2024-10-24T00:00:00"/>
        <d v="2024-10-28T00:00:00"/>
        <d v="2024-10-31T00:00:00"/>
        <d v="2024-11-01T00:00:00"/>
        <d v="2024-11-05T00:00:00"/>
        <d v="2024-11-08T00:00:00"/>
        <d v="2024-11-14T00:00:00"/>
        <d v="2024-11-15T00:00:00"/>
        <d v="2024-11-16T00:00:00"/>
        <d v="2024-11-18T00:00:00"/>
        <d v="2024-11-19T00:00:00"/>
        <d v="2024-11-23T00:00:00"/>
        <d v="2024-11-26T00:00:00"/>
        <d v="2024-11-28T00:00:00"/>
        <d v="2024-11-30T00:00:00"/>
        <d v="2024-12-31T00:00:00"/>
      </sharedItems>
      <fieldGroup par="9"/>
    </cacheField>
    <cacheField name="N°Facture" numFmtId="0">
      <sharedItems/>
    </cacheField>
    <cacheField name="Montant Devises" numFmtId="164">
      <sharedItems containsSemiMixedTypes="0" containsString="0" containsNumber="1" minValue="3196.6" maxValue="255443.34"/>
    </cacheField>
    <cacheField name="Taux change" numFmtId="169">
      <sharedItems containsString="0" containsBlank="1" containsNumber="1" minValue="3.3214999999999999" maxValue="3.3927"/>
    </cacheField>
    <cacheField name="Montant TND" numFmtId="164">
      <sharedItems containsSemiMixedTypes="0" containsString="0" containsNumber="1" minValue="10763.431999999999" maxValue="863462.35"/>
    </cacheField>
    <cacheField name="N° Déclaration Douanes" numFmtId="0">
      <sharedItems containsString="0" containsBlank="1" containsNumber="1" containsInteger="1" minValue="400169" maxValue="489962"/>
    </cacheField>
    <cacheField name="Date Déclaration Douanes" numFmtId="0">
      <sharedItems containsNonDate="0" containsDate="1" containsString="0" containsBlank="1" minDate="2024-01-04T00:00:00" maxDate="2024-12-26T00:00:00"/>
    </cacheField>
    <cacheField name="N°DFN" numFmtId="0">
      <sharedItems/>
    </cacheField>
    <cacheField name="Jours (Date Facture)" numFmtId="0" databaseField="0">
      <fieldGroup base="0">
        <rangePr groupBy="days" startDate="2024-01-02T00:00:00" endDate="2025-01-01T00:00:00"/>
        <groupItems count="368">
          <s v="&lt;02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5"/>
        </groupItems>
      </fieldGroup>
    </cacheField>
    <cacheField name="Mois (Date Facture)" numFmtId="0" databaseField="0">
      <fieldGroup base="0">
        <rangePr groupBy="months" startDate="2024-01-02T00:00:00" endDate="2025-01-01T00:00:00"/>
        <groupItems count="14">
          <s v="&lt;0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allah BELAKHOUA" refreshedDate="45684.411708101848" createdVersion="8" refreshedVersion="8" minRefreshableVersion="3" recordCount="184" xr:uid="{2A80267C-A2D5-4203-AAD2-C38FB888D678}">
  <cacheSource type="worksheet">
    <worksheetSource ref="A1:H185" sheet="VENTE EXPORT 2024"/>
  </cacheSource>
  <cacheFields count="8">
    <cacheField name="Date Facture" numFmtId="14">
      <sharedItems containsSemiMixedTypes="0" containsNonDate="0" containsDate="1" containsString="0" minDate="2024-01-02T00:00:00" maxDate="2025-01-01T00:00:00"/>
    </cacheField>
    <cacheField name="N°Facture" numFmtId="0">
      <sharedItems/>
    </cacheField>
    <cacheField name="Montant Devises" numFmtId="164">
      <sharedItems containsSemiMixedTypes="0" containsString="0" containsNumber="1" minValue="3196.6" maxValue="255443.34"/>
    </cacheField>
    <cacheField name="Taux change" numFmtId="169">
      <sharedItems containsSemiMixedTypes="0" containsString="0" containsNumber="1" minValue="3.3214999999999999" maxValue="3.3927"/>
    </cacheField>
    <cacheField name="Montant TND" numFmtId="164">
      <sharedItems containsSemiMixedTypes="0" containsString="0" containsNumber="1" minValue="10763.431999999999" maxValue="863462.35"/>
    </cacheField>
    <cacheField name="N° Déclaration Douanes" numFmtId="0">
      <sharedItems containsString="0" containsBlank="1" containsNumber="1" containsInteger="1" minValue="400169" maxValue="489962"/>
    </cacheField>
    <cacheField name="Date Déclaration Douanes" numFmtId="0">
      <sharedItems containsNonDate="0" containsDate="1" containsString="0" containsBlank="1" minDate="2024-01-04T00:00:00" maxDate="2024-12-26T00:00:00"/>
    </cacheField>
    <cacheField name="Client" numFmtId="0">
      <sharedItems count="20">
        <s v="DT BATTERIE D'ARMOR"/>
        <s v="PROXITEC"/>
        <s v="LITTORAL"/>
        <s v="MONBAT"/>
        <s v="OUEST BATTERIES"/>
        <s v="HEMPE"/>
        <s v="ACM TECHNOLOGIES"/>
        <s v="STARS BATTERIES"/>
        <s v="MATADOR"/>
        <s v="LUBATEX"/>
        <s v="DIRECT BATTERIES"/>
        <s v="ERRAFIK ALDAYEM"/>
        <s v="ALPHADEAL"/>
        <s v="START AD"/>
        <s v="ENERGIES BATTERIES"/>
        <s v="DT BATTERIES D'ARMOR" u="1"/>
        <s v="LUBATEX " u="1"/>
        <s v="DT BATTERIE" u="1"/>
        <s v="ACM TECHNOLOGIE" u="1"/>
        <s v="LITTORAL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E10001"/>
    <s v="A C C U M A"/>
    <n v="3273240.0468000006"/>
    <n v="0.45710575108128626"/>
    <x v="0"/>
  </r>
  <r>
    <s v="E10017"/>
    <s v="SORFIN YOSHIMURA LTD"/>
    <n v="155767.06"/>
    <n v="2.1752764214354708E-2"/>
    <x v="1"/>
  </r>
  <r>
    <s v="E10031"/>
    <s v="Goonvean Fibres Ltd"/>
    <n v="51962.901100000003"/>
    <n v="7.2565838728812946E-3"/>
    <x v="0"/>
  </r>
  <r>
    <s v="E10032"/>
    <s v="AKÜMSAN"/>
    <n v="352689.15740000003"/>
    <n v="4.9252801470873471E-2"/>
    <x v="2"/>
  </r>
  <r>
    <s v="E10052"/>
    <s v="METACONCEPT"/>
    <n v="276841.97039999999"/>
    <n v="3.8660793281638399E-2"/>
    <x v="3"/>
  </r>
  <r>
    <s v="E10073"/>
    <s v="COPLOSA"/>
    <n v="62827.3125"/>
    <n v="8.7737915515262357E-3"/>
    <x v="1"/>
  </r>
  <r>
    <s v="E10074"/>
    <s v="MECONDOR S.p.A."/>
    <n v="31647.466699999997"/>
    <m/>
    <x v="4"/>
  </r>
  <r>
    <s v="E10078"/>
    <s v="MICROPOROUS GmbH"/>
    <n v="1023829.2047"/>
    <n v="0.1429770535927776"/>
    <x v="2"/>
  </r>
  <r>
    <s v="E10080"/>
    <s v="PELIPAPER"/>
    <n v="136009.9663"/>
    <n v="1.8993699487723718E-2"/>
    <x v="1"/>
  </r>
  <r>
    <s v="E10081"/>
    <s v="QUANZHOU YUCRY TRAFFIC APPLI"/>
    <n v="46796.574999999997"/>
    <n v="6.5351099392539488E-3"/>
    <x v="5"/>
  </r>
  <r>
    <s v="E10082"/>
    <s v="ATHENA S.P.A"/>
    <n v="7504.0024000000003"/>
    <m/>
    <x v="4"/>
  </r>
  <r>
    <s v="E10084"/>
    <s v="MONBAT BATTERIES"/>
    <n v="1097819.2178999998"/>
    <n v="0.15330970872125332"/>
    <x v="0"/>
  </r>
  <r>
    <s v="E10086"/>
    <s v="METALSA STANGO srl"/>
    <n v="28054.3986"/>
    <m/>
    <x v="4"/>
  </r>
  <r>
    <s v="E20013"/>
    <s v="ELINOIL HELLENIC PETROLEUM"/>
    <n v="615267.03960000002"/>
    <n v="8.5921624516010264E-2"/>
    <x v="1"/>
  </r>
  <r>
    <s v="E80040"/>
    <s v="HADI MASHINENBAU"/>
    <n v="32.64"/>
    <m/>
    <x v="4"/>
  </r>
  <r>
    <s v="E80043"/>
    <s v="SONZOGNI CAMME S.p.A"/>
    <n v="504.8811"/>
    <m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07">
  <r>
    <x v="0"/>
    <s v="E10001"/>
    <n v="23462106.131999999"/>
    <m/>
    <n v="23462106.131999999"/>
  </r>
  <r>
    <x v="0"/>
    <s v="A C C U M A"/>
    <m/>
    <n v="24719106.385000002"/>
    <n v="-24719106.385000002"/>
  </r>
  <r>
    <x v="1"/>
    <s v="E10003"/>
    <n v="153783.18400000001"/>
    <m/>
    <n v="153783.18400000001"/>
  </r>
  <r>
    <x v="1"/>
    <s v="BIASIN"/>
    <m/>
    <n v="153783.18400000001"/>
    <n v="-153783.18400000001"/>
  </r>
  <r>
    <x v="2"/>
    <s v="E10005"/>
    <n v="5282958.2019999996"/>
    <m/>
    <n v="5282958.2019999996"/>
  </r>
  <r>
    <x v="2"/>
    <s v="DARAMIC"/>
    <m/>
    <n v="5282958.2019999996"/>
    <n v="-5282958.2019999996"/>
  </r>
  <r>
    <x v="3"/>
    <s v="E10007"/>
    <n v="378999.56800000003"/>
    <m/>
    <n v="378999.56800000003"/>
  </r>
  <r>
    <x v="3"/>
    <s v="ENTEK"/>
    <m/>
    <n v="378999.56800000003"/>
    <n v="-378999.56800000003"/>
  </r>
  <r>
    <x v="4"/>
    <s v="E10008"/>
    <n v="160953.394"/>
    <m/>
    <n v="160953.394"/>
  </r>
  <r>
    <x v="4"/>
    <s v="ICS"/>
    <m/>
    <n v="160953.394"/>
    <n v="-160953.394"/>
  </r>
  <r>
    <x v="5"/>
    <s v="E10014"/>
    <n v="10621084.321"/>
    <m/>
    <n v="10621084.321"/>
  </r>
  <r>
    <x v="5"/>
    <s v="STE DE FONDERI"/>
    <m/>
    <n v="10621084.32"/>
    <n v="-10621084.32"/>
  </r>
  <r>
    <x v="6"/>
    <s v="E10017"/>
    <n v="871106.16"/>
    <m/>
    <n v="871106.16"/>
  </r>
  <r>
    <x v="6"/>
    <s v="SORFIN  LTD"/>
    <m/>
    <n v="871106.16"/>
    <n v="-871106.16"/>
  </r>
  <r>
    <x v="7"/>
    <s v="E10021"/>
    <n v="11837.718999999999"/>
    <m/>
    <n v="11837.718999999999"/>
  </r>
  <r>
    <x v="7"/>
    <s v="BORREGAARD IND"/>
    <m/>
    <n v="11837.718999999999"/>
    <n v="-11837.718999999999"/>
  </r>
  <r>
    <x v="8"/>
    <s v="E10023"/>
    <n v="23481.815999999999"/>
    <m/>
    <n v="23481.815999999999"/>
  </r>
  <r>
    <x v="8"/>
    <s v="EVONIK CARBON"/>
    <m/>
    <n v="23481.815999999999"/>
    <n v="-23481.815999999999"/>
  </r>
  <r>
    <x v="9"/>
    <s v="E10026"/>
    <n v="49875.118000000002"/>
    <m/>
    <n v="49875.118000000002"/>
  </r>
  <r>
    <x v="9"/>
    <s v="WIRTZ"/>
    <m/>
    <n v="49875.118999999999"/>
    <n v="-49875.118999999999"/>
  </r>
  <r>
    <x v="10"/>
    <s v="E10029"/>
    <n v="21671.766"/>
    <m/>
    <n v="21671.766"/>
  </r>
  <r>
    <x v="10"/>
    <s v="SOCIETE EL ARA"/>
    <m/>
    <n v="21671.766"/>
    <n v="-21671.766"/>
  </r>
  <r>
    <x v="11"/>
    <s v="E10031"/>
    <n v="405310.77399999998"/>
    <m/>
    <n v="405310.77399999998"/>
  </r>
  <r>
    <x v="11"/>
    <s v="Goonvean Fibre"/>
    <m/>
    <n v="405310.77399999998"/>
    <n v="-405310.77399999998"/>
  </r>
  <r>
    <x v="12"/>
    <s v="E10032"/>
    <n v="1882981.571"/>
    <m/>
    <n v="1882981.571"/>
  </r>
  <r>
    <x v="12"/>
    <s v="AKÜMSAN"/>
    <m/>
    <n v="2127331.906"/>
    <n v="-2127331.906"/>
  </r>
  <r>
    <x v="13"/>
    <s v="E10036"/>
    <n v="49704.4"/>
    <m/>
    <n v="49704.4"/>
  </r>
  <r>
    <x v="13"/>
    <s v="ACCUMALUX"/>
    <m/>
    <n v="49704.4"/>
    <n v="-49704.4"/>
  </r>
  <r>
    <x v="14"/>
    <s v="E10042"/>
    <n v="98244.365000000005"/>
    <m/>
    <n v="98244.365000000005"/>
  </r>
  <r>
    <x v="14"/>
    <s v="METALZAR"/>
    <m/>
    <n v="98244.365000000005"/>
    <n v="-98244.365000000005"/>
  </r>
  <r>
    <x v="15"/>
    <s v="E10043"/>
    <n v="293451.81400000001"/>
    <m/>
    <n v="293451.81400000001"/>
  </r>
  <r>
    <x v="15"/>
    <s v="AGIC Industrie"/>
    <m/>
    <n v="293451.815"/>
    <n v="-293451.815"/>
  </r>
  <r>
    <x v="16"/>
    <s v="E10044"/>
    <n v="96375.183000000005"/>
    <m/>
    <n v="96375.183000000005"/>
  </r>
  <r>
    <x v="16"/>
    <s v="MB Papeoles Es"/>
    <m/>
    <n v="96375.183000000005"/>
    <n v="-96375.183000000005"/>
  </r>
  <r>
    <x v="17"/>
    <s v="E10045"/>
    <n v="992487.77300000004"/>
    <m/>
    <n v="992487.77300000004"/>
  </r>
  <r>
    <x v="17"/>
    <s v="GLATFELTER"/>
    <m/>
    <n v="992487.77399999998"/>
    <n v="-992487.77399999998"/>
  </r>
  <r>
    <x v="18"/>
    <s v="E10046"/>
    <n v="27712776.579"/>
    <m/>
    <n v="27712776.579"/>
  </r>
  <r>
    <x v="18"/>
    <s v="METALLIANCE LL"/>
    <m/>
    <n v="27712776.577"/>
    <n v="-27712776.577"/>
  </r>
  <r>
    <x v="19"/>
    <s v="E10047"/>
    <n v="83313.307000000001"/>
    <m/>
    <n v="83313.307000000001"/>
  </r>
  <r>
    <x v="19"/>
    <s v="ORION"/>
    <m/>
    <n v="83313.307000000001"/>
    <n v="-83313.307000000001"/>
  </r>
  <r>
    <x v="20"/>
    <s v="E10048"/>
    <n v="3422385.3319999999"/>
    <m/>
    <n v="3422385.3319999999"/>
  </r>
  <r>
    <x v="20"/>
    <s v="HEPER"/>
    <m/>
    <n v="3422385.3319999999"/>
    <n v="-3422385.3319999999"/>
  </r>
  <r>
    <x v="21"/>
    <s v="E10052"/>
    <n v="1902281.7339999999"/>
    <m/>
    <n v="1902281.7339999999"/>
  </r>
  <r>
    <x v="21"/>
    <s v="METACONCEPT"/>
    <m/>
    <n v="1930572.7150000001"/>
    <n v="-1930572.7150000001"/>
  </r>
  <r>
    <x v="22"/>
    <s v="E10053"/>
    <n v="3142.58"/>
    <m/>
    <n v="3142.58"/>
  </r>
  <r>
    <x v="22"/>
    <s v="SAMAUTO SpA"/>
    <m/>
    <n v="3142.58"/>
    <n v="-3142.58"/>
  </r>
  <r>
    <x v="23"/>
    <s v="E10057"/>
    <n v="542522.179"/>
    <m/>
    <n v="542522.179"/>
  </r>
  <r>
    <x v="23"/>
    <s v="JAYACHANDRAN A"/>
    <m/>
    <n v="542522.179"/>
    <n v="-542522.179"/>
  </r>
  <r>
    <x v="24"/>
    <s v="E10059"/>
    <n v="15513.050999999999"/>
    <m/>
    <n v="15513.050999999999"/>
  </r>
  <r>
    <x v="24"/>
    <s v="MANIKA MOULDS"/>
    <m/>
    <n v="15513.050999999999"/>
    <n v="-15513.050999999999"/>
  </r>
  <r>
    <x v="25"/>
    <s v="E10060"/>
    <n v="30883834.761"/>
    <m/>
    <n v="30883834.761"/>
  </r>
  <r>
    <x v="25"/>
    <s v="STCM"/>
    <m/>
    <n v="30883834.761"/>
    <n v="-30883834.761"/>
  </r>
  <r>
    <x v="26"/>
    <s v="E10064"/>
    <n v="11634.547"/>
    <m/>
    <n v="11634.547"/>
  </r>
  <r>
    <x v="26"/>
    <s v="SASHA'S INTERN"/>
    <m/>
    <n v="11634.547"/>
    <n v="-11634.547"/>
  </r>
  <r>
    <x v="27"/>
    <s v="E10065"/>
    <n v="303198.821"/>
    <m/>
    <n v="303198.821"/>
  </r>
  <r>
    <x v="27"/>
    <s v="METALLIANCE GR"/>
    <m/>
    <n v="303198.821"/>
    <n v="-303198.821"/>
  </r>
  <r>
    <x v="28"/>
    <s v="E10068"/>
    <n v="116628.667"/>
    <m/>
    <n v="116628.667"/>
  </r>
  <r>
    <x v="28"/>
    <s v="H.B. Fuller"/>
    <m/>
    <n v="116628.667"/>
    <n v="-116628.667"/>
  </r>
  <r>
    <x v="29"/>
    <s v="E10070"/>
    <n v="275683.47100000002"/>
    <m/>
    <n v="275683.47100000002"/>
  </r>
  <r>
    <x v="29"/>
    <s v="APSM"/>
    <m/>
    <n v="275683.47100000002"/>
    <n v="-275683.47100000002"/>
  </r>
  <r>
    <x v="30"/>
    <s v="E10071"/>
    <n v="125812.965"/>
    <m/>
    <n v="125812.965"/>
  </r>
  <r>
    <x v="30"/>
    <s v="MET ALLIANCE G"/>
    <m/>
    <n v="125812.965"/>
    <n v="-125812.965"/>
  </r>
  <r>
    <x v="31"/>
    <s v="E10072"/>
    <n v="1823239.726"/>
    <m/>
    <n v="1823239.726"/>
  </r>
  <r>
    <x v="31"/>
    <s v="RASASS"/>
    <m/>
    <n v="1823239.726"/>
    <n v="-1823239.726"/>
  </r>
  <r>
    <x v="32"/>
    <s v="E10073"/>
    <n v="155124.99100000001"/>
    <m/>
    <n v="155124.99100000001"/>
  </r>
  <r>
    <x v="32"/>
    <s v="COPLOSA"/>
    <m/>
    <n v="155124.99100000001"/>
    <n v="-155124.99100000001"/>
  </r>
  <r>
    <x v="33"/>
    <s v="E10074"/>
    <n v="132865.54399999999"/>
    <m/>
    <n v="132865.54399999999"/>
  </r>
  <r>
    <x v="33"/>
    <s v="MECONDOR S.p.A"/>
    <m/>
    <n v="132865.54399999999"/>
    <n v="-132865.54399999999"/>
  </r>
  <r>
    <x v="34"/>
    <s v="E10075"/>
    <n v="193001.06400000001"/>
    <m/>
    <n v="193001.06400000001"/>
  </r>
  <r>
    <x v="34"/>
    <s v="NIZI INTERNATI"/>
    <m/>
    <n v="193001.06400000001"/>
    <n v="-193001.06400000001"/>
  </r>
  <r>
    <x v="35"/>
    <s v="E10077"/>
    <n v="59081.2"/>
    <m/>
    <n v="59081.2"/>
  </r>
  <r>
    <x v="35"/>
    <s v="HEMPE"/>
    <m/>
    <n v="61371.254000000001"/>
    <n v="-61371.254000000001"/>
  </r>
  <r>
    <x v="36"/>
    <s v="E10078"/>
    <n v="2146314.6310000001"/>
    <m/>
    <n v="2146314.6310000001"/>
  </r>
  <r>
    <x v="36"/>
    <s v="MICROPOROUS Gm"/>
    <m/>
    <n v="2395630.2880000002"/>
    <n v="-2395630.2880000002"/>
  </r>
  <r>
    <x v="37"/>
    <s v="E10079"/>
    <n v="17603.205000000002"/>
    <m/>
    <n v="17603.205000000002"/>
  </r>
  <r>
    <x v="37"/>
    <s v="SORFIN YOSHIMU"/>
    <m/>
    <n v="17603.205000000002"/>
    <n v="-17603.205000000002"/>
  </r>
  <r>
    <x v="38"/>
    <s v="E10080"/>
    <n v="318800.761"/>
    <m/>
    <n v="318800.761"/>
  </r>
  <r>
    <x v="38"/>
    <s v="PELIPAPER"/>
    <m/>
    <n v="318800.761"/>
    <n v="-318800.761"/>
  </r>
  <r>
    <x v="39"/>
    <s v="E10081"/>
    <n v="186009.92300000001"/>
    <m/>
    <n v="186009.92300000001"/>
  </r>
  <r>
    <x v="39"/>
    <s v="QUANZHOU YUCRY"/>
    <m/>
    <n v="186009.92300000001"/>
    <n v="-186009.92300000001"/>
  </r>
  <r>
    <x v="40"/>
    <s v="E10082"/>
    <n v="50105.324000000001"/>
    <m/>
    <n v="50105.324000000001"/>
  </r>
  <r>
    <x v="40"/>
    <s v="ATHENA S.P.A"/>
    <m/>
    <n v="50105.324000000001"/>
    <n v="-50105.324000000001"/>
  </r>
  <r>
    <x v="41"/>
    <s v="E10083"/>
    <n v="0"/>
    <m/>
    <n v="0"/>
  </r>
  <r>
    <x v="41"/>
    <s v="S.I.A INDUSTRI"/>
    <m/>
    <n v="259568.147"/>
    <n v="-259568.147"/>
  </r>
  <r>
    <x v="42"/>
    <s v="E10084"/>
    <n v="959013.93400000001"/>
    <m/>
    <n v="959013.93400000001"/>
  </r>
  <r>
    <x v="42"/>
    <s v="MONBAT BATTERI"/>
    <m/>
    <n v="1500856.487"/>
    <n v="-1500856.487"/>
  </r>
  <r>
    <x v="43"/>
    <s v="E10085"/>
    <n v="17245.452000000001"/>
    <m/>
    <n v="17245.452000000001"/>
  </r>
  <r>
    <x v="43"/>
    <s v="SARL GNR INDUS"/>
    <m/>
    <n v="19063.939999999999"/>
    <n v="-19063.939999999999"/>
  </r>
  <r>
    <x v="44"/>
    <s v="E10086"/>
    <n v="28054.403999999999"/>
    <m/>
    <n v="28054.403999999999"/>
  </r>
  <r>
    <x v="44"/>
    <s v="METALSA STANGO"/>
    <m/>
    <n v="28084.974999999999"/>
    <n v="-28084.974999999999"/>
  </r>
  <r>
    <x v="45"/>
    <s v="E20005"/>
    <n v="4018.5970000000002"/>
    <m/>
    <n v="4018.5970000000002"/>
  </r>
  <r>
    <x v="45"/>
    <s v="PD-TECHNIK"/>
    <m/>
    <n v="4018.5970000000002"/>
    <n v="-4018.5970000000002"/>
  </r>
  <r>
    <x v="46"/>
    <s v="E20009"/>
    <n v="17992.743999999999"/>
    <m/>
    <n v="17992.743999999999"/>
  </r>
  <r>
    <x v="46"/>
    <s v="POWERCONN SAS"/>
    <m/>
    <n v="17992.743999999999"/>
    <n v="-17992.743999999999"/>
  </r>
  <r>
    <x v="47"/>
    <s v="E20011"/>
    <n v="2490.0079999999998"/>
    <m/>
    <n v="2490.0079999999998"/>
  </r>
  <r>
    <x v="47"/>
    <s v="TPI OTOMOTIV S"/>
    <m/>
    <n v="2490.0079999999998"/>
    <n v="-2490.0079999999998"/>
  </r>
  <r>
    <x v="48"/>
    <s v="E20012"/>
    <n v="293456.13299999997"/>
    <m/>
    <n v="293456.13299999997"/>
  </r>
  <r>
    <x v="48"/>
    <s v="DEMETAL"/>
    <m/>
    <n v="293456.13299999997"/>
    <n v="-293456.13299999997"/>
  </r>
  <r>
    <x v="49"/>
    <s v="E20013"/>
    <n v="1206660.31"/>
    <m/>
    <n v="1206660.31"/>
  </r>
  <r>
    <x v="49"/>
    <s v="ELINOIL HELLEN"/>
    <m/>
    <n v="1220020.8959999999"/>
    <n v="-1220020.8959999999"/>
  </r>
  <r>
    <x v="50"/>
    <s v="E20015"/>
    <n v="10922.1"/>
    <m/>
    <n v="10922.1"/>
  </r>
  <r>
    <x v="50"/>
    <s v="PROMO SALON"/>
    <m/>
    <n v="10922.1"/>
    <n v="-10922.1"/>
  </r>
  <r>
    <x v="51"/>
    <s v="E30001"/>
    <n v="47539.275000000001"/>
    <m/>
    <n v="47539.275000000001"/>
  </r>
  <r>
    <x v="51"/>
    <s v="KFM TRADING"/>
    <m/>
    <n v="47539.275000000001"/>
    <n v="-47539.275000000001"/>
  </r>
  <r>
    <x v="52"/>
    <s v="E30002"/>
    <n v="0"/>
    <m/>
    <n v="0"/>
  </r>
  <r>
    <x v="52"/>
    <s v="MED ENERGY BAT"/>
    <m/>
    <n v="17745.075000000001"/>
    <n v="-17745.075000000001"/>
  </r>
  <r>
    <x v="53"/>
    <s v="E50001"/>
    <n v="219203.9"/>
    <m/>
    <n v="219203.9"/>
  </r>
  <r>
    <x v="53"/>
    <s v="WIZWAY SHIPPIN"/>
    <m/>
    <n v="219203.9"/>
    <n v="-219203.9"/>
  </r>
  <r>
    <x v="54"/>
    <s v="E60023"/>
    <n v="7790.5330000000004"/>
    <m/>
    <n v="7790.5330000000004"/>
  </r>
  <r>
    <x v="54"/>
    <s v="EUROBELT"/>
    <m/>
    <n v="7790.5330000000004"/>
    <n v="-7790.5330000000004"/>
  </r>
  <r>
    <x v="55"/>
    <s v="E60026"/>
    <n v="7261.5010000000002"/>
    <m/>
    <n v="7261.5010000000002"/>
  </r>
  <r>
    <x v="55"/>
    <s v="SERV"/>
    <m/>
    <n v="7261.5010000000002"/>
    <n v="-7261.5010000000002"/>
  </r>
  <r>
    <x v="56"/>
    <s v="E60027"/>
    <n v="26288.028999999999"/>
    <m/>
    <n v="26288.028999999999"/>
  </r>
  <r>
    <x v="56"/>
    <s v="CHIMBAULT PEYR"/>
    <m/>
    <n v="26288.028999999999"/>
    <n v="-26288.028999999999"/>
  </r>
  <r>
    <x v="57"/>
    <s v="E60030"/>
    <n v="1827.374"/>
    <m/>
    <n v="1827.374"/>
  </r>
  <r>
    <x v="57"/>
    <s v="TPI OTOMOTIV S"/>
    <m/>
    <n v="1827.374"/>
    <n v="-1827.374"/>
  </r>
  <r>
    <x v="58"/>
    <s v="E60031"/>
    <n v="25406.494999999999"/>
    <m/>
    <n v="25406.494999999999"/>
  </r>
  <r>
    <x v="58"/>
    <s v="Nour Akkumulat"/>
    <m/>
    <n v="27827.879000000001"/>
    <n v="-27827.879000000001"/>
  </r>
  <r>
    <x v="59"/>
    <s v="E80008"/>
    <n v="887.26900000000001"/>
    <m/>
    <n v="887.26900000000001"/>
  </r>
  <r>
    <x v="59"/>
    <s v="SMIPACK"/>
    <m/>
    <n v="887.26900000000001"/>
    <n v="-887.26900000000001"/>
  </r>
  <r>
    <x v="60"/>
    <s v="E80014"/>
    <n v="18003.939999999999"/>
    <m/>
    <n v="18003.939999999999"/>
  </r>
  <r>
    <x v="60"/>
    <s v="DELLA TOFFOLA"/>
    <m/>
    <n v="18003.939999999999"/>
    <n v="-18003.939999999999"/>
  </r>
  <r>
    <x v="61"/>
    <s v="E80015"/>
    <n v="79288.73"/>
    <m/>
    <n v="79288.73"/>
  </r>
  <r>
    <x v="61"/>
    <s v="MAXIMAL(ZHEJIA"/>
    <m/>
    <n v="79288.73"/>
    <n v="-79288.73"/>
  </r>
  <r>
    <x v="62"/>
    <s v="E80016"/>
    <n v="422606.09399999998"/>
    <m/>
    <n v="422606.09399999998"/>
  </r>
  <r>
    <x v="62"/>
    <s v="JIANGSU SOHO G"/>
    <m/>
    <n v="422606.092"/>
    <n v="-422606.092"/>
  </r>
  <r>
    <x v="63"/>
    <s v="E80018"/>
    <n v="10799238.375"/>
    <m/>
    <n v="10799238.375"/>
  </r>
  <r>
    <x v="63"/>
    <s v="SOVEMA"/>
    <m/>
    <n v="10753665.475"/>
    <n v="-10753665.475"/>
  </r>
  <r>
    <x v="64"/>
    <s v="E80019"/>
    <n v="11188"/>
    <m/>
    <n v="11188"/>
  </r>
  <r>
    <x v="64"/>
    <s v="CEMT"/>
    <m/>
    <n v="11188"/>
    <n v="-11188"/>
  </r>
  <r>
    <x v="65"/>
    <s v="E80020"/>
    <n v="20963.974999999999"/>
    <m/>
    <n v="20963.974999999999"/>
  </r>
  <r>
    <x v="65"/>
    <s v="FERROLI"/>
    <m/>
    <n v="20963.974999999999"/>
    <n v="-20963.974999999999"/>
  </r>
  <r>
    <x v="66"/>
    <s v="E80021"/>
    <n v="27437.593000000001"/>
    <m/>
    <n v="27437.593000000001"/>
  </r>
  <r>
    <x v="66"/>
    <s v="AMETEK"/>
    <m/>
    <n v="27437.593000000001"/>
    <n v="-27437.593000000001"/>
  </r>
  <r>
    <x v="67"/>
    <s v="E80022"/>
    <n v="60202.7"/>
    <m/>
    <n v="60202.7"/>
  </r>
  <r>
    <x v="67"/>
    <s v="MAN SK"/>
    <m/>
    <n v="60202.7"/>
    <n v="-60202.7"/>
  </r>
  <r>
    <x v="68"/>
    <s v="E80024"/>
    <n v="156275.698"/>
    <m/>
    <n v="156275.698"/>
  </r>
  <r>
    <x v="68"/>
    <s v="UNIONSUM INTER"/>
    <m/>
    <n v="156275.698"/>
    <n v="-156275.698"/>
  </r>
  <r>
    <x v="69"/>
    <s v="E80025"/>
    <n v="34346.25"/>
    <m/>
    <n v="34346.25"/>
  </r>
  <r>
    <x v="69"/>
    <s v="THE GRAB SPECI"/>
    <m/>
    <n v="34346.25"/>
    <n v="-34346.25"/>
  </r>
  <r>
    <x v="70"/>
    <s v="E80030"/>
    <n v="586165.54700000002"/>
    <m/>
    <n v="586165.54700000002"/>
  </r>
  <r>
    <x v="70"/>
    <s v="RECUP'44"/>
    <m/>
    <n v="586165.54700000002"/>
    <n v="-586165.54700000002"/>
  </r>
  <r>
    <x v="71"/>
    <s v="E80033"/>
    <n v="31831.227999999999"/>
    <m/>
    <n v="31831.227999999999"/>
  </r>
  <r>
    <x v="71"/>
    <s v="MAZOYER"/>
    <m/>
    <n v="31831.227999999999"/>
    <n v="-31831.227999999999"/>
  </r>
  <r>
    <x v="72"/>
    <s v="E80035"/>
    <n v="31008.6"/>
    <m/>
    <n v="31008.6"/>
  </r>
  <r>
    <x v="72"/>
    <s v="VIMEX SPRL"/>
    <m/>
    <n v="31008.6"/>
    <n v="-31008.6"/>
  </r>
  <r>
    <x v="73"/>
    <s v="E80038"/>
    <n v="3350475.787"/>
    <m/>
    <n v="3350475.787"/>
  </r>
  <r>
    <x v="73"/>
    <s v="Jiangsu Dongsh"/>
    <m/>
    <n v="3535144.7629999998"/>
    <n v="-3535144.7629999998"/>
  </r>
  <r>
    <x v="74"/>
    <s v="E80039"/>
    <n v="1224389.925"/>
    <m/>
    <n v="1224389.925"/>
  </r>
  <r>
    <x v="74"/>
    <s v="WUXI HUANFA  E"/>
    <m/>
    <n v="1203469.801"/>
    <n v="-1203469.801"/>
  </r>
  <r>
    <x v="75"/>
    <s v="E80040"/>
    <n v="26468.392"/>
    <m/>
    <n v="26468.392"/>
  </r>
  <r>
    <x v="75"/>
    <s v="HADI Offermann"/>
    <m/>
    <n v="14708.861000000001"/>
    <n v="-14708.861000000001"/>
  </r>
  <r>
    <x v="76"/>
    <s v="E80041"/>
    <n v="8551.8080000000009"/>
    <m/>
    <n v="8551.8080000000009"/>
  </r>
  <r>
    <x v="76"/>
    <s v="MANUTAN SA"/>
    <m/>
    <n v="8551.8080000000009"/>
    <n v="-8551.8080000000009"/>
  </r>
  <r>
    <x v="77"/>
    <s v="E80042"/>
    <n v="369616.5"/>
    <m/>
    <n v="369616.5"/>
  </r>
  <r>
    <x v="77"/>
    <s v="NANJING YAT FE"/>
    <m/>
    <n v="410685"/>
    <n v="-410685"/>
  </r>
  <r>
    <x v="78"/>
    <s v="E80043"/>
    <n v="1576.635"/>
    <m/>
    <n v="1576.635"/>
  </r>
  <r>
    <x v="78"/>
    <s v="SONZOGNI CAMME"/>
    <m/>
    <n v="1576.635"/>
    <n v="-1576.635"/>
  </r>
  <r>
    <x v="79"/>
    <s v="E80044"/>
    <n v="4580.5200000000004"/>
    <m/>
    <n v="4580.5200000000004"/>
  </r>
  <r>
    <x v="79"/>
    <s v="FRIMAX BATTERY"/>
    <m/>
    <n v="4598.9740000000002"/>
    <n v="-4598.9740000000002"/>
  </r>
  <r>
    <x v="80"/>
    <s v="E80045"/>
    <n v="105270"/>
    <m/>
    <n v="105270"/>
  </r>
  <r>
    <x v="80"/>
    <s v="Massucco T."/>
    <m/>
    <n v="105293.1"/>
    <n v="-105293.1"/>
  </r>
  <r>
    <x v="81"/>
    <s v="E80046"/>
    <n v="2916.9450000000002"/>
    <m/>
    <n v="2916.9450000000002"/>
  </r>
  <r>
    <x v="81"/>
    <s v="P M C LTD"/>
    <m/>
    <n v="0"/>
    <n v="0"/>
  </r>
  <r>
    <x v="82"/>
    <s v="F04375"/>
    <n v="209.3"/>
    <m/>
    <n v="209.3"/>
  </r>
  <r>
    <x v="82"/>
    <s v="FORNISSEURS DI"/>
    <m/>
    <n v="209.3"/>
    <n v="-209.3"/>
  </r>
  <r>
    <x v="83"/>
    <s v="HF0000"/>
    <n v="421720.19799999997"/>
    <m/>
    <n v="421720.19799999997"/>
  </r>
  <r>
    <x v="83"/>
    <s v="POUR ECRITURE"/>
    <m/>
    <n v="421720.19799999997"/>
    <n v="-421720.19799999997"/>
  </r>
  <r>
    <x v="84"/>
    <s v="L00635"/>
    <n v="82.317999999999998"/>
    <m/>
    <n v="82.317999999999998"/>
  </r>
  <r>
    <x v="84"/>
    <s v="INTER RECHANGE"/>
    <m/>
    <n v="82.317999999999998"/>
    <n v="-82.317999999999998"/>
  </r>
  <r>
    <x v="85"/>
    <s v="L04375"/>
    <n v="1855804.7930000001"/>
    <m/>
    <n v="1855804.7930000001"/>
  </r>
  <r>
    <x v="85"/>
    <s v="FOURNISSEURS A"/>
    <m/>
    <n v="1828425.4720000001"/>
    <n v="-1828425.4720000001"/>
  </r>
  <r>
    <x v="86"/>
    <s v="L10003"/>
    <n v="4715671.7970000003"/>
    <m/>
    <n v="4715671.7970000003"/>
  </r>
  <r>
    <x v="86"/>
    <s v="CHIMEX"/>
    <m/>
    <n v="4909010.318"/>
    <n v="-4909010.318"/>
  </r>
  <r>
    <x v="87"/>
    <s v="L10009"/>
    <n v="449338.897"/>
    <m/>
    <n v="449338.897"/>
  </r>
  <r>
    <x v="87"/>
    <s v="PALISER"/>
    <m/>
    <n v="478774.147"/>
    <n v="-478774.147"/>
  </r>
  <r>
    <x v="88"/>
    <s v="L10011"/>
    <n v="160806.07500000001"/>
    <m/>
    <n v="160806.07500000001"/>
  </r>
  <r>
    <x v="88"/>
    <s v="4 MK/L'AUTOCOL"/>
    <m/>
    <n v="160806.07500000001"/>
    <n v="-160806.07500000001"/>
  </r>
  <r>
    <x v="89"/>
    <s v="L10012"/>
    <n v="280732.64899999998"/>
    <m/>
    <n v="280732.64899999998"/>
  </r>
  <r>
    <x v="89"/>
    <s v="STE PLASTIFILM"/>
    <m/>
    <n v="285168.97399999999"/>
    <n v="-285168.97399999999"/>
  </r>
  <r>
    <x v="90"/>
    <s v="L10015"/>
    <n v="946665.67700000003"/>
    <m/>
    <n v="946665.67700000003"/>
  </r>
  <r>
    <x v="90"/>
    <s v="TUNO"/>
    <m/>
    <n v="947228.96900000004"/>
    <n v="-947228.96900000004"/>
  </r>
  <r>
    <x v="91"/>
    <s v="L10017"/>
    <n v="28849.712"/>
    <m/>
    <n v="28849.712"/>
  </r>
  <r>
    <x v="91"/>
    <s v="STIBOIS"/>
    <m/>
    <n v="28849.712"/>
    <n v="-28849.712"/>
  </r>
  <r>
    <x v="92"/>
    <s v="L10018"/>
    <n v="987.26400000000001"/>
    <m/>
    <n v="987.26400000000001"/>
  </r>
  <r>
    <x v="92"/>
    <s v="SOCOTU"/>
    <m/>
    <n v="987.26400000000001"/>
    <n v="-987.26400000000001"/>
  </r>
  <r>
    <x v="93"/>
    <s v="L10022"/>
    <n v="11681.37"/>
    <m/>
    <n v="11681.37"/>
  </r>
  <r>
    <x v="93"/>
    <s v="UNIVERSAL TUNI"/>
    <m/>
    <n v="11681.37"/>
    <n v="-11681.37"/>
  </r>
  <r>
    <x v="94"/>
    <s v="L10041"/>
    <n v="171862.5"/>
    <m/>
    <n v="171862.5"/>
  </r>
  <r>
    <x v="94"/>
    <s v="HEDI OULED SAA"/>
    <m/>
    <n v="171862.5"/>
    <n v="-171862.5"/>
  </r>
  <r>
    <x v="95"/>
    <s v="L10044"/>
    <n v="79744.546000000002"/>
    <m/>
    <n v="79744.546000000002"/>
  </r>
  <r>
    <x v="95"/>
    <s v="TPCE"/>
    <m/>
    <n v="79744.546000000002"/>
    <n v="-79744.546000000002"/>
  </r>
  <r>
    <x v="96"/>
    <s v="L10051"/>
    <n v="708.51900000000001"/>
    <m/>
    <n v="708.51900000000001"/>
  </r>
  <r>
    <x v="96"/>
    <s v="CRISTAL"/>
    <m/>
    <n v="708.51900000000001"/>
    <n v="-708.51900000000001"/>
  </r>
  <r>
    <x v="97"/>
    <s v="L10053"/>
    <n v="1063.48"/>
    <m/>
    <n v="1063.48"/>
  </r>
  <r>
    <x v="97"/>
    <s v="INTERNATIONAL"/>
    <m/>
    <n v="1063.48"/>
    <n v="-1063.48"/>
  </r>
  <r>
    <x v="98"/>
    <s v="L10055"/>
    <n v="16152.7"/>
    <m/>
    <n v="16152.7"/>
  </r>
  <r>
    <x v="98"/>
    <s v="BARAKA"/>
    <m/>
    <n v="16152.7"/>
    <n v="-16152.7"/>
  </r>
  <r>
    <x v="99"/>
    <s v="L10074"/>
    <n v="136072.43599999999"/>
    <m/>
    <n v="136072.43599999999"/>
  </r>
  <r>
    <x v="99"/>
    <s v="FTAM DIDACTIQU"/>
    <m/>
    <n v="136072.43599999999"/>
    <n v="-136072.43599999999"/>
  </r>
  <r>
    <x v="100"/>
    <s v="L10083"/>
    <n v="5095.1750000000002"/>
    <m/>
    <n v="5095.1750000000002"/>
  </r>
  <r>
    <x v="100"/>
    <s v="GENERALE CHIMI"/>
    <m/>
    <n v="5095.1750000000002"/>
    <n v="-5095.1750000000002"/>
  </r>
  <r>
    <x v="101"/>
    <s v="L10091"/>
    <n v="677.78399999999999"/>
    <m/>
    <n v="677.78399999999999"/>
  </r>
  <r>
    <x v="101"/>
    <s v="ATLAS peinture"/>
    <m/>
    <n v="677.78399999999999"/>
    <n v="-677.78399999999999"/>
  </r>
  <r>
    <x v="102"/>
    <s v="L10093"/>
    <n v="1800"/>
    <m/>
    <n v="1800"/>
  </r>
  <r>
    <x v="102"/>
    <s v="Kaîs TAYECH"/>
    <m/>
    <n v="1800"/>
    <n v="-1800"/>
  </r>
  <r>
    <x v="103"/>
    <s v="L10106"/>
    <n v="8605794.6710000001"/>
    <m/>
    <n v="8605794.6710000001"/>
  </r>
  <r>
    <x v="103"/>
    <s v="FONDERIE EL HN"/>
    <m/>
    <n v="8605794.6710000001"/>
    <n v="-8605794.6710000001"/>
  </r>
  <r>
    <x v="104"/>
    <s v="L10124"/>
    <n v="13370.875"/>
    <m/>
    <n v="13370.875"/>
  </r>
  <r>
    <x v="104"/>
    <s v="IMPRONTA"/>
    <m/>
    <n v="13370.875"/>
    <n v="-13370.875"/>
  </r>
  <r>
    <x v="105"/>
    <s v="L10125"/>
    <n v="4413.22"/>
    <m/>
    <n v="4413.22"/>
  </r>
  <r>
    <x v="105"/>
    <s v="FLASH DESIGN"/>
    <m/>
    <n v="4413.22"/>
    <n v="-4413.22"/>
  </r>
  <r>
    <x v="106"/>
    <s v="L10126"/>
    <n v="5056.8999999999996"/>
    <m/>
    <n v="5056.8999999999996"/>
  </r>
  <r>
    <x v="106"/>
    <s v="IMPRIMERIE LAA"/>
    <m/>
    <n v="5056.8999999999996"/>
    <n v="-5056.8999999999996"/>
  </r>
  <r>
    <x v="107"/>
    <s v="l10128"/>
    <n v="1915.35"/>
    <m/>
    <n v="1915.35"/>
  </r>
  <r>
    <x v="107"/>
    <s v="S.T.D.P.P"/>
    <m/>
    <n v="1915.35"/>
    <n v="-1915.35"/>
  </r>
  <r>
    <x v="108"/>
    <s v="L10129"/>
    <n v="25894.670999999998"/>
    <m/>
    <n v="25894.670999999998"/>
  </r>
  <r>
    <x v="108"/>
    <s v="PROINJECT"/>
    <m/>
    <n v="25894.670999999998"/>
    <n v="-25894.670999999998"/>
  </r>
  <r>
    <x v="109"/>
    <s v="L10138"/>
    <n v="28128520.690000001"/>
    <m/>
    <n v="28128520.690000001"/>
  </r>
  <r>
    <x v="109"/>
    <s v="STA NOUR"/>
    <m/>
    <n v="28128521.289999999"/>
    <n v="-28128521.289999999"/>
  </r>
  <r>
    <x v="110"/>
    <s v="L10140"/>
    <n v="865.93200000000002"/>
    <m/>
    <n v="865.93200000000002"/>
  </r>
  <r>
    <x v="110"/>
    <s v="JMAL PLAST"/>
    <m/>
    <n v="865.93200000000002"/>
    <n v="-865.93200000000002"/>
  </r>
  <r>
    <x v="111"/>
    <s v="L10141"/>
    <n v="36517.296999999999"/>
    <m/>
    <n v="36517.296999999999"/>
  </r>
  <r>
    <x v="112"/>
    <s v="L10143"/>
    <n v="49640.942000000003"/>
    <m/>
    <n v="49640.942000000003"/>
  </r>
  <r>
    <x v="112"/>
    <s v="MY CAR"/>
    <m/>
    <n v="49640.942000000003"/>
    <n v="-49640.942000000003"/>
  </r>
  <r>
    <x v="113"/>
    <s v="L10147"/>
    <n v="322527.20600000001"/>
    <m/>
    <n v="322527.20600000001"/>
  </r>
  <r>
    <x v="113"/>
    <s v="STARPACK"/>
    <m/>
    <n v="322527.20600000001"/>
    <n v="-322527.20600000001"/>
  </r>
  <r>
    <x v="114"/>
    <s v="L10149"/>
    <n v="5347.7"/>
    <m/>
    <n v="5347.7"/>
  </r>
  <r>
    <x v="114"/>
    <s v="FEDDAOUI AHMED"/>
    <m/>
    <n v="5347.7"/>
    <n v="-5347.7"/>
  </r>
  <r>
    <x v="115"/>
    <s v="L10157"/>
    <n v="602.29999999999995"/>
    <m/>
    <n v="602.29999999999995"/>
  </r>
  <r>
    <x v="115"/>
    <s v="REPRISE"/>
    <m/>
    <n v="602.29999999999995"/>
    <n v="-602.29999999999995"/>
  </r>
  <r>
    <x v="116"/>
    <s v="L10159"/>
    <n v="410"/>
    <m/>
    <n v="410"/>
  </r>
  <r>
    <x v="116"/>
    <s v="Adel ben othme"/>
    <m/>
    <n v="410"/>
    <n v="-410"/>
  </r>
  <r>
    <x v="117"/>
    <s v="L10161"/>
    <n v="4640"/>
    <m/>
    <n v="4640"/>
  </r>
  <r>
    <x v="117"/>
    <s v="KACEM FAYCEL"/>
    <m/>
    <n v="4640"/>
    <n v="-4640"/>
  </r>
  <r>
    <x v="118"/>
    <s v="L10162"/>
    <n v="9348949.1699999999"/>
    <m/>
    <n v="9348949.1699999999"/>
  </r>
  <r>
    <x v="118"/>
    <s v="SOTRAM"/>
    <m/>
    <n v="9347857.7129999995"/>
    <n v="-9347857.7129999995"/>
  </r>
  <r>
    <x v="119"/>
    <s v="L10163"/>
    <n v="1258963.763"/>
    <m/>
    <n v="1258963.763"/>
  </r>
  <r>
    <x v="119"/>
    <s v="general chimie"/>
    <m/>
    <n v="1258963.763"/>
    <n v="-1258963.763"/>
  </r>
  <r>
    <x v="120"/>
    <s v="l10167"/>
    <n v="7300.7439999999997"/>
    <m/>
    <n v="7300.7439999999997"/>
  </r>
  <r>
    <x v="120"/>
    <s v="SCHNEIDER ELEC"/>
    <m/>
    <n v="7300.7439999999997"/>
    <n v="-7300.7439999999997"/>
  </r>
  <r>
    <x v="121"/>
    <s v="L10169"/>
    <n v="3166.01"/>
    <m/>
    <n v="3166.01"/>
  </r>
  <r>
    <x v="121"/>
    <s v="POLYMED"/>
    <m/>
    <n v="3166.01"/>
    <n v="-3166.01"/>
  </r>
  <r>
    <x v="122"/>
    <s v="L10170"/>
    <n v="598640.21299999999"/>
    <m/>
    <n v="598640.21299999999"/>
  </r>
  <r>
    <x v="122"/>
    <s v="TUNISIE COAL"/>
    <m/>
    <n v="619740.94299999997"/>
    <n v="-619740.94299999997"/>
  </r>
  <r>
    <x v="123"/>
    <s v="l10171"/>
    <n v="233197.27100000001"/>
    <m/>
    <n v="233197.27100000001"/>
  </r>
  <r>
    <x v="123"/>
    <s v="ok polystyrène"/>
    <m/>
    <n v="233197.27100000001"/>
    <n v="-233197.27100000001"/>
  </r>
  <r>
    <x v="124"/>
    <s v="L10174"/>
    <n v="12374557.727"/>
    <m/>
    <n v="12374557.727"/>
  </r>
  <r>
    <x v="124"/>
    <s v="GROUPE GENERAL"/>
    <m/>
    <n v="12374557.727"/>
    <n v="-12374557.727"/>
  </r>
  <r>
    <x v="125"/>
    <s v="L10176"/>
    <n v="5739.5169999999998"/>
    <m/>
    <n v="5739.5169999999998"/>
  </r>
  <r>
    <x v="125"/>
    <s v="INOV   PSE"/>
    <m/>
    <n v="5739.5169999999998"/>
    <n v="-5739.5169999999998"/>
  </r>
  <r>
    <x v="126"/>
    <s v="L10179"/>
    <n v="43119.3"/>
    <m/>
    <n v="43119.3"/>
  </r>
  <r>
    <x v="126"/>
    <s v="STE ADAM BOIS"/>
    <m/>
    <n v="43119.3"/>
    <n v="-43119.3"/>
  </r>
  <r>
    <x v="127"/>
    <s v="L10180"/>
    <n v="3163.864"/>
    <m/>
    <n v="3163.864"/>
  </r>
  <r>
    <x v="127"/>
    <s v="EXCEL PLAST"/>
    <m/>
    <n v="3163.9349999999999"/>
    <n v="-3163.9349999999999"/>
  </r>
  <r>
    <x v="128"/>
    <s v="L10181"/>
    <n v="273.20699999999999"/>
    <m/>
    <n v="273.20699999999999"/>
  </r>
  <r>
    <x v="128"/>
    <s v="GAN DISTRIBUTI"/>
    <m/>
    <n v="273.20699999999999"/>
    <n v="-273.20699999999999"/>
  </r>
  <r>
    <x v="129"/>
    <s v="l10182"/>
    <n v="7863634.3760000002"/>
    <m/>
    <n v="7863634.3760000002"/>
  </r>
  <r>
    <x v="129"/>
    <s v="Global Forme M"/>
    <m/>
    <n v="7863634.3760000002"/>
    <n v="-7863634.3760000002"/>
  </r>
  <r>
    <x v="130"/>
    <s v="L10183"/>
    <n v="1681.7360000000001"/>
    <m/>
    <n v="1681.7360000000001"/>
  </r>
  <r>
    <x v="130"/>
    <s v="SNCPA"/>
    <m/>
    <n v="1681.7360000000001"/>
    <n v="-1681.7360000000001"/>
  </r>
  <r>
    <x v="131"/>
    <s v="L10186"/>
    <n v="339284.98"/>
    <m/>
    <n v="339284.98"/>
  </r>
  <r>
    <x v="131"/>
    <s v="SOCIETE EL KOU"/>
    <m/>
    <n v="344640.58"/>
    <n v="-344640.58"/>
  </r>
  <r>
    <x v="132"/>
    <s v="L10188"/>
    <n v="12481.212"/>
    <m/>
    <n v="12481.212"/>
  </r>
  <r>
    <x v="132"/>
    <s v="TECHNO FILM"/>
    <m/>
    <n v="12481.212"/>
    <n v="-12481.212"/>
  </r>
  <r>
    <x v="133"/>
    <s v="L10189"/>
    <n v="1137164.81"/>
    <m/>
    <n v="1137164.81"/>
  </r>
  <r>
    <x v="133"/>
    <s v="SMS"/>
    <m/>
    <n v="1137164.81"/>
    <n v="-1137164.81"/>
  </r>
  <r>
    <x v="134"/>
    <s v="L10190"/>
    <n v="5429962.4239999996"/>
    <m/>
    <n v="5429962.4239999996"/>
  </r>
  <r>
    <x v="134"/>
    <s v="GHEDIFI ABDESS"/>
    <m/>
    <n v="5429962.4239999996"/>
    <n v="-5429962.4239999996"/>
  </r>
  <r>
    <x v="135"/>
    <s v="L10191"/>
    <n v="70943.64"/>
    <m/>
    <n v="70943.64"/>
  </r>
  <r>
    <x v="135"/>
    <s v="SOCIETE SFAX C"/>
    <m/>
    <n v="74884.72"/>
    <n v="-74884.72"/>
  </r>
  <r>
    <x v="136"/>
    <s v="L10192"/>
    <n v="7032012.9630000005"/>
    <m/>
    <n v="7032012.9630000005"/>
  </r>
  <r>
    <x v="136"/>
    <s v="VALDEC"/>
    <m/>
    <n v="7234341.1169999996"/>
    <n v="-7234341.1169999996"/>
  </r>
  <r>
    <x v="137"/>
    <s v="L10193"/>
    <n v="3537156.22"/>
    <m/>
    <n v="3537156.22"/>
  </r>
  <r>
    <x v="137"/>
    <s v="SACO"/>
    <m/>
    <n v="3537156.22"/>
    <n v="-3537156.22"/>
  </r>
  <r>
    <x v="138"/>
    <s v="L10194"/>
    <n v="91726.085000000006"/>
    <m/>
    <n v="91726.085000000006"/>
  </r>
  <r>
    <x v="138"/>
    <s v="LE MONTAGE TUN"/>
    <m/>
    <n v="111920.405"/>
    <n v="-111920.405"/>
  </r>
  <r>
    <x v="139"/>
    <s v="L10195"/>
    <n v="71829"/>
    <m/>
    <n v="71829"/>
  </r>
  <r>
    <x v="139"/>
    <s v="STE TRIPLEX DE"/>
    <m/>
    <n v="88822.8"/>
    <n v="-88822.8"/>
  </r>
  <r>
    <x v="140"/>
    <s v="L10196"/>
    <n v="2719995.5759999999"/>
    <m/>
    <n v="2719995.5759999999"/>
  </r>
  <r>
    <x v="140"/>
    <s v="STE UNIVERSAL"/>
    <m/>
    <n v="2719995.5759999999"/>
    <n v="-2719995.5759999999"/>
  </r>
  <r>
    <x v="141"/>
    <s v="L10197"/>
    <n v="1875510.6329999999"/>
    <m/>
    <n v="1875510.6329999999"/>
  </r>
  <r>
    <x v="141"/>
    <s v="SGT"/>
    <m/>
    <n v="1875510.6329999999"/>
    <n v="-1875510.6329999999"/>
  </r>
  <r>
    <x v="142"/>
    <s v="L10198"/>
    <n v="1833921.5859999999"/>
    <m/>
    <n v="1833921.5859999999"/>
  </r>
  <r>
    <x v="142"/>
    <s v="NBI"/>
    <m/>
    <n v="1825689.818"/>
    <n v="-1825689.818"/>
  </r>
  <r>
    <x v="143"/>
    <s v="L10199"/>
    <n v="159736.149"/>
    <m/>
    <n v="159736.149"/>
  </r>
  <r>
    <x v="143"/>
    <s v="TECHNO FILM"/>
    <m/>
    <n v="159736.149"/>
    <n v="-159736.149"/>
  </r>
  <r>
    <x v="144"/>
    <s v="L10200"/>
    <n v="8630884.0859999992"/>
    <m/>
    <n v="8630884.0859999992"/>
  </r>
  <r>
    <x v="144"/>
    <s v="ATIK MOHAMED"/>
    <m/>
    <n v="8630884.0859999992"/>
    <n v="-8630884.0859999992"/>
  </r>
  <r>
    <x v="145"/>
    <s v="L10201"/>
    <n v="1214495.406"/>
    <m/>
    <n v="1214495.406"/>
  </r>
  <r>
    <x v="145"/>
    <s v="ACTD"/>
    <m/>
    <n v="1234737.906"/>
    <n v="-1234737.906"/>
  </r>
  <r>
    <x v="146"/>
    <s v="L10202"/>
    <n v="753134.75199999998"/>
    <m/>
    <n v="753134.75199999998"/>
  </r>
  <r>
    <x v="146"/>
    <s v="STE NOVA DES M"/>
    <m/>
    <n v="753134.75199999998"/>
    <n v="-753134.75199999998"/>
  </r>
  <r>
    <x v="147"/>
    <s v="L10204"/>
    <n v="133296.79199999999"/>
    <m/>
    <n v="133296.79199999999"/>
  </r>
  <r>
    <x v="147"/>
    <s v="STE MAM PACK S"/>
    <m/>
    <n v="133296.79199999999"/>
    <n v="-133296.79199999999"/>
  </r>
  <r>
    <x v="148"/>
    <s v="L10205"/>
    <n v="1343129.807"/>
    <m/>
    <n v="1343129.807"/>
  </r>
  <r>
    <x v="148"/>
    <s v="RAJHI ASSAD"/>
    <m/>
    <n v="1342257.8330000001"/>
    <n v="-1342257.8330000001"/>
  </r>
  <r>
    <x v="149"/>
    <s v="L10206"/>
    <n v="159369.04500000001"/>
    <m/>
    <n v="159369.04500000001"/>
  </r>
  <r>
    <x v="149"/>
    <s v="TUNISTAR BATTE"/>
    <m/>
    <n v="159369.04500000001"/>
    <n v="-159369.04500000001"/>
  </r>
  <r>
    <x v="150"/>
    <s v="L10207"/>
    <n v="33607.4"/>
    <m/>
    <n v="33607.4"/>
  </r>
  <r>
    <x v="150"/>
    <s v="STE CRISTAL"/>
    <m/>
    <n v="33607.4"/>
    <n v="-33607.4"/>
  </r>
  <r>
    <x v="151"/>
    <s v="L10208"/>
    <n v="6745062.0489999996"/>
    <m/>
    <n v="6745062.0489999996"/>
  </r>
  <r>
    <x v="151"/>
    <s v="SOCIETE LINA M"/>
    <m/>
    <n v="6745088.4670000002"/>
    <n v="-6745088.4670000002"/>
  </r>
  <r>
    <x v="152"/>
    <s v="L10209"/>
    <n v="1339625.6370000001"/>
    <m/>
    <n v="1339625.6370000001"/>
  </r>
  <r>
    <x v="152"/>
    <s v="STE MHC METALS"/>
    <m/>
    <n v="1339625.6370000001"/>
    <n v="-1339625.6370000001"/>
  </r>
  <r>
    <x v="153"/>
    <s v="L10210"/>
    <n v="36931.273999999998"/>
    <m/>
    <n v="36931.273999999998"/>
  </r>
  <r>
    <x v="153"/>
    <s v="STP"/>
    <m/>
    <n v="36931.273999999998"/>
    <n v="-36931.273999999998"/>
  </r>
  <r>
    <x v="154"/>
    <s v="L10211"/>
    <n v="1224945.9779999999"/>
    <m/>
    <n v="1224945.9779999999"/>
  </r>
  <r>
    <x v="154"/>
    <s v="STE STTM PLUS"/>
    <m/>
    <n v="1224946.577"/>
    <n v="-1224946.577"/>
  </r>
  <r>
    <x v="155"/>
    <s v="L10212"/>
    <n v="55455.199999999997"/>
    <m/>
    <n v="55455.199999999997"/>
  </r>
  <r>
    <x v="155"/>
    <s v="FATHI TRABELSI"/>
    <m/>
    <n v="55455.199999999997"/>
    <n v="-55455.199999999997"/>
  </r>
  <r>
    <x v="156"/>
    <s v="L10213"/>
    <n v="3406788.537"/>
    <m/>
    <n v="3406788.537"/>
  </r>
  <r>
    <x v="156"/>
    <s v="Ste Ben Achma"/>
    <m/>
    <n v="3406788.537"/>
    <n v="-3406788.537"/>
  </r>
  <r>
    <x v="157"/>
    <s v="L10214"/>
    <n v="135661.20000000001"/>
    <m/>
    <n v="135661.20000000001"/>
  </r>
  <r>
    <x v="157"/>
    <s v="STE OMEGACHEM"/>
    <m/>
    <n v="135661.20000000001"/>
    <n v="-135661.20000000001"/>
  </r>
  <r>
    <x v="158"/>
    <s v="L10215"/>
    <n v="39540.15"/>
    <m/>
    <n v="39540.15"/>
  </r>
  <r>
    <x v="158"/>
    <s v="SIIP (société"/>
    <m/>
    <n v="54393.218999999997"/>
    <n v="-54393.218999999997"/>
  </r>
  <r>
    <x v="159"/>
    <s v="L10216"/>
    <n v="5196729.4519999996"/>
    <m/>
    <n v="5196729.4519999996"/>
  </r>
  <r>
    <x v="159"/>
    <s v="STE TUNISIE ME"/>
    <m/>
    <n v="5199931.3930000002"/>
    <n v="-5199931.3930000002"/>
  </r>
  <r>
    <x v="160"/>
    <s v="L10217"/>
    <n v="54569.735999999997"/>
    <m/>
    <n v="54569.735999999997"/>
  </r>
  <r>
    <x v="160"/>
    <s v="AMALPACK"/>
    <m/>
    <n v="54569.735999999997"/>
    <n v="-54569.735999999997"/>
  </r>
  <r>
    <x v="161"/>
    <s v="L10218"/>
    <n v="3322.692"/>
    <m/>
    <n v="3322.692"/>
  </r>
  <r>
    <x v="161"/>
    <s v="TUNISIE ARRIMA"/>
    <m/>
    <n v="3322.692"/>
    <n v="-3322.692"/>
  </r>
  <r>
    <x v="162"/>
    <s v="L10219"/>
    <n v="3366943.29"/>
    <m/>
    <n v="3366943.29"/>
  </r>
  <r>
    <x v="162"/>
    <s v="SBM"/>
    <m/>
    <n v="3366943.29"/>
    <n v="-3366943.29"/>
  </r>
  <r>
    <x v="163"/>
    <s v="L10220"/>
    <n v="19729.62"/>
    <m/>
    <n v="19729.62"/>
  </r>
  <r>
    <x v="163"/>
    <s v="SMART SOLUTION"/>
    <m/>
    <n v="25738.53"/>
    <n v="-25738.53"/>
  </r>
  <r>
    <x v="164"/>
    <s v="L10221"/>
    <n v="0"/>
    <m/>
    <n v="0"/>
  </r>
  <r>
    <x v="164"/>
    <s v="STE HOPEAX FOR"/>
    <m/>
    <n v="6938.3"/>
    <n v="-6938.3"/>
  </r>
  <r>
    <x v="165"/>
    <s v="L10222"/>
    <n v="153843.79999999999"/>
    <m/>
    <n v="153843.79999999999"/>
  </r>
  <r>
    <x v="165"/>
    <s v="MBT"/>
    <m/>
    <n v="153843.79999999999"/>
    <n v="-153843.79999999999"/>
  </r>
  <r>
    <x v="166"/>
    <s v="L10223"/>
    <n v="81081.86"/>
    <m/>
    <n v="81081.86"/>
  </r>
  <r>
    <x v="166"/>
    <s v="STTM"/>
    <m/>
    <n v="81081.86"/>
    <n v="-81081.86"/>
  </r>
  <r>
    <x v="167"/>
    <s v="L10224"/>
    <n v="0"/>
    <m/>
    <n v="0"/>
  </r>
  <r>
    <x v="167"/>
    <s v="SFM"/>
    <m/>
    <n v="22689.14"/>
    <n v="-22689.14"/>
  </r>
  <r>
    <x v="168"/>
    <s v="L10225"/>
    <n v="367507.11"/>
    <m/>
    <n v="367507.11"/>
  </r>
  <r>
    <x v="168"/>
    <s v="STE CHM TRADIN"/>
    <m/>
    <n v="391609.97"/>
    <n v="-391609.97"/>
  </r>
  <r>
    <x v="169"/>
    <s v="L10226"/>
    <n v="0"/>
    <m/>
    <n v="0"/>
  </r>
  <r>
    <x v="169"/>
    <s v="STE ALIOS DE M"/>
    <m/>
    <n v="323400.72700000001"/>
    <n v="-323400.72700000001"/>
  </r>
  <r>
    <x v="170"/>
    <s v="L10227"/>
    <n v="0"/>
    <m/>
    <n v="0"/>
  </r>
  <r>
    <x v="170"/>
    <s v="STE MNASRIA DE"/>
    <m/>
    <n v="198197.48"/>
    <n v="-198197.48"/>
  </r>
  <r>
    <x v="171"/>
    <s v="L20001"/>
    <n v="1950.7"/>
    <m/>
    <n v="1950.7"/>
  </r>
  <r>
    <x v="171"/>
    <s v="A G I L"/>
    <m/>
    <n v="1950.7"/>
    <n v="-1950.7"/>
  </r>
  <r>
    <x v="172"/>
    <s v="L20004"/>
    <n v="16744.098999999998"/>
    <m/>
    <n v="16744.098999999998"/>
  </r>
  <r>
    <x v="172"/>
    <s v="LA CERAMIQUE"/>
    <m/>
    <n v="16744.098999999998"/>
    <n v="-16744.098999999998"/>
  </r>
  <r>
    <x v="173"/>
    <s v="L20005"/>
    <n v="38683.302000000003"/>
    <m/>
    <n v="38683.302000000003"/>
  </r>
  <r>
    <x v="173"/>
    <s v="NADEC"/>
    <m/>
    <n v="38683.302000000003"/>
    <n v="-38683.302000000003"/>
  </r>
  <r>
    <x v="174"/>
    <s v="L20006"/>
    <n v="1944.662"/>
    <m/>
    <n v="1944.662"/>
  </r>
  <r>
    <x v="174"/>
    <s v="PHARMACIE CENT"/>
    <m/>
    <n v="1944.662"/>
    <n v="-1944.662"/>
  </r>
  <r>
    <x v="175"/>
    <s v="L20009"/>
    <n v="244430.35399999999"/>
    <m/>
    <n v="244430.35399999999"/>
  </r>
  <r>
    <x v="175"/>
    <s v="AIR LIQUIDE TU"/>
    <m/>
    <n v="243175.092"/>
    <n v="-243175.092"/>
  </r>
  <r>
    <x v="176"/>
    <s v="L20010"/>
    <n v="832.2"/>
    <m/>
    <n v="832.2"/>
  </r>
  <r>
    <x v="176"/>
    <s v="SHELL"/>
    <m/>
    <n v="832.2"/>
    <n v="-832.2"/>
  </r>
  <r>
    <x v="177"/>
    <s v="L20011"/>
    <n v="32031.418000000001"/>
    <m/>
    <n v="32031.418000000001"/>
  </r>
  <r>
    <x v="177"/>
    <s v="ASTRAL"/>
    <m/>
    <n v="32031.418000000001"/>
    <n v="-32031.418000000001"/>
  </r>
  <r>
    <x v="178"/>
    <s v="L20014"/>
    <n v="251.54499999999999"/>
    <m/>
    <n v="251.54499999999999"/>
  </r>
  <r>
    <x v="178"/>
    <s v="VALENTINE"/>
    <m/>
    <n v="251.54499999999999"/>
    <n v="-251.54499999999999"/>
  </r>
  <r>
    <x v="179"/>
    <s v="L20020"/>
    <n v="489774.48700000002"/>
    <m/>
    <n v="489774.48700000002"/>
  </r>
  <r>
    <x v="179"/>
    <s v="S O N E D E"/>
    <m/>
    <n v="489774.48700000002"/>
    <n v="-489774.48700000002"/>
  </r>
  <r>
    <x v="180"/>
    <s v="L20043"/>
    <n v="100"/>
    <m/>
    <n v="100"/>
  </r>
  <r>
    <x v="180"/>
    <s v="Pharmacie Bel"/>
    <m/>
    <n v="100"/>
    <n v="-100"/>
  </r>
  <r>
    <x v="181"/>
    <s v="L20044"/>
    <n v="708404.14199999999"/>
    <m/>
    <n v="708404.14199999999"/>
  </r>
  <r>
    <x v="181"/>
    <s v="GENERAL INCEND"/>
    <m/>
    <n v="712324.277"/>
    <n v="-712324.277"/>
  </r>
  <r>
    <x v="182"/>
    <s v="L20047"/>
    <n v="673518.13199999998"/>
    <m/>
    <n v="673518.13199999998"/>
  </r>
  <r>
    <x v="182"/>
    <s v="AFRICA INDUSTR"/>
    <m/>
    <n v="680815.84400000004"/>
    <n v="-680815.84400000004"/>
  </r>
  <r>
    <x v="183"/>
    <s v="L20059"/>
    <n v="735.44"/>
    <m/>
    <n v="735.44"/>
  </r>
  <r>
    <x v="183"/>
    <s v="NAKI"/>
    <m/>
    <n v="735.44"/>
    <n v="-735.44"/>
  </r>
  <r>
    <x v="184"/>
    <s v="L20062"/>
    <n v="34985.4"/>
    <m/>
    <n v="34985.4"/>
  </r>
  <r>
    <x v="184"/>
    <s v="SND"/>
    <m/>
    <n v="656523.47600000002"/>
    <n v="-656523.47600000002"/>
  </r>
  <r>
    <x v="185"/>
    <s v="L20063"/>
    <n v="557.08799999999997"/>
    <m/>
    <n v="557.08799999999997"/>
  </r>
  <r>
    <x v="185"/>
    <s v="GENERAL DISTRI"/>
    <m/>
    <n v="557.08799999999997"/>
    <n v="-557.08799999999997"/>
  </r>
  <r>
    <x v="186"/>
    <s v="L20066"/>
    <n v="19176.974999999999"/>
    <m/>
    <n v="19176.974999999999"/>
  </r>
  <r>
    <x v="186"/>
    <s v="OCM"/>
    <m/>
    <n v="19176.974999999999"/>
    <n v="-19176.974999999999"/>
  </r>
  <r>
    <x v="187"/>
    <s v="L20071"/>
    <n v="5535479.1299999999"/>
    <m/>
    <n v="5535479.1299999999"/>
  </r>
  <r>
    <x v="187"/>
    <s v="T.I.P"/>
    <m/>
    <n v="5832634.21"/>
    <n v="-5832634.21"/>
  </r>
  <r>
    <x v="188"/>
    <s v="L20075"/>
    <n v="3528.777"/>
    <m/>
    <n v="3528.777"/>
  </r>
  <r>
    <x v="188"/>
    <s v="MAGHREB REVETE"/>
    <m/>
    <n v="3437.873"/>
    <n v="-3437.873"/>
  </r>
  <r>
    <x v="189"/>
    <s v="L20078"/>
    <n v="5574.3879999999999"/>
    <m/>
    <n v="5574.3879999999999"/>
  </r>
  <r>
    <x v="189"/>
    <s v="STE TUNISIE RA"/>
    <m/>
    <n v="5574.3879999999999"/>
    <n v="-5574.3879999999999"/>
  </r>
  <r>
    <x v="190"/>
    <s v="L20081"/>
    <n v="6863.8"/>
    <m/>
    <n v="6863.8"/>
  </r>
  <r>
    <x v="190"/>
    <s v="GARCI BEL HAJ"/>
    <m/>
    <n v="6863.8"/>
    <n v="-6863.8"/>
  </r>
  <r>
    <x v="191"/>
    <s v="L20082"/>
    <n v="1750.6"/>
    <m/>
    <n v="1750.6"/>
  </r>
  <r>
    <x v="191"/>
    <s v="TAHAR BEN ZAHR"/>
    <m/>
    <n v="1750.7329999999999"/>
    <n v="-1750.7329999999999"/>
  </r>
  <r>
    <x v="192"/>
    <s v="L20083"/>
    <n v="19801.2"/>
    <m/>
    <n v="19801.2"/>
  </r>
  <r>
    <x v="192"/>
    <s v="STE EL KHADRA"/>
    <m/>
    <n v="19801.2"/>
    <n v="-19801.2"/>
  </r>
  <r>
    <x v="193"/>
    <s v="L20084"/>
    <n v="10575.802"/>
    <m/>
    <n v="10575.802"/>
  </r>
  <r>
    <x v="193"/>
    <s v="Sté HW Confect"/>
    <m/>
    <n v="1960.53"/>
    <n v="-1960.53"/>
  </r>
  <r>
    <x v="194"/>
    <s v="L30010"/>
    <n v="11375.691000000001"/>
    <m/>
    <n v="11375.691000000001"/>
  </r>
  <r>
    <x v="194"/>
    <s v="LA BATTE.INDUS"/>
    <m/>
    <n v="11375.691000000001"/>
    <n v="-11375.691000000001"/>
  </r>
  <r>
    <x v="195"/>
    <s v="L30023"/>
    <n v="20376.213"/>
    <m/>
    <n v="20376.213"/>
  </r>
  <r>
    <x v="195"/>
    <s v="TUDOR TUNISIE"/>
    <m/>
    <n v="20376.213"/>
    <n v="-20376.213"/>
  </r>
  <r>
    <x v="196"/>
    <s v="L30026"/>
    <n v="4438.5240000000003"/>
    <m/>
    <n v="4438.5240000000003"/>
  </r>
  <r>
    <x v="196"/>
    <s v="TECHNOLAB"/>
    <m/>
    <n v="4438.5240000000003"/>
    <n v="-4438.5240000000003"/>
  </r>
  <r>
    <x v="197"/>
    <s v="L30028"/>
    <n v="2794.6309999999999"/>
    <m/>
    <n v="2794.6309999999999"/>
  </r>
  <r>
    <x v="197"/>
    <s v="SOTUCOUPE"/>
    <m/>
    <n v="2794.6309999999999"/>
    <n v="-2794.6309999999999"/>
  </r>
  <r>
    <x v="198"/>
    <s v="L30042"/>
    <n v="631.29200000000003"/>
    <m/>
    <n v="631.29200000000003"/>
  </r>
  <r>
    <x v="198"/>
    <s v="STARPR"/>
    <m/>
    <n v="631.29200000000003"/>
    <n v="-631.29200000000003"/>
  </r>
  <r>
    <x v="199"/>
    <s v="L30045"/>
    <n v="3838.6610000000001"/>
    <m/>
    <n v="3838.6610000000001"/>
  </r>
  <r>
    <x v="200"/>
    <s v="L30051"/>
    <n v="766546.86800000002"/>
    <m/>
    <n v="766546.86800000002"/>
  </r>
  <r>
    <x v="200"/>
    <s v="SO.MA.C"/>
    <m/>
    <n v="766546.86800000002"/>
    <n v="-766546.86800000002"/>
  </r>
  <r>
    <x v="201"/>
    <s v="L30057"/>
    <n v="283.5"/>
    <m/>
    <n v="283.5"/>
  </r>
  <r>
    <x v="201"/>
    <s v="ECOPRINT"/>
    <m/>
    <n v="283.5"/>
    <n v="-283.5"/>
  </r>
  <r>
    <x v="202"/>
    <s v="L30059"/>
    <n v="339441.66800000001"/>
    <m/>
    <n v="339441.66800000001"/>
  </r>
  <r>
    <x v="202"/>
    <s v="TOTAL TUNISIE"/>
    <m/>
    <n v="345273.74599999998"/>
    <n v="-345273.74599999998"/>
  </r>
  <r>
    <x v="203"/>
    <s v="L30061"/>
    <n v="2733.9"/>
    <m/>
    <n v="2733.9"/>
  </r>
  <r>
    <x v="203"/>
    <s v="T I M"/>
    <m/>
    <n v="2733.9"/>
    <n v="-2733.9"/>
  </r>
  <r>
    <x v="204"/>
    <s v="L30073"/>
    <n v="2290.808"/>
    <m/>
    <n v="2290.808"/>
  </r>
  <r>
    <x v="204"/>
    <s v="G.C.M.P."/>
    <m/>
    <n v="2290.808"/>
    <n v="-2290.808"/>
  </r>
  <r>
    <x v="205"/>
    <s v="L30074"/>
    <n v="954.34"/>
    <m/>
    <n v="954.34"/>
  </r>
  <r>
    <x v="205"/>
    <s v="HPS"/>
    <m/>
    <n v="954.34"/>
    <n v="-954.34"/>
  </r>
  <r>
    <x v="206"/>
    <s v="L30076"/>
    <n v="1247.652"/>
    <m/>
    <n v="1247.652"/>
  </r>
  <r>
    <x v="206"/>
    <s v="IDEAL DECOR"/>
    <m/>
    <n v="1247.652"/>
    <n v="-1247.652"/>
  </r>
  <r>
    <x v="207"/>
    <s v="L30089"/>
    <n v="5691.3860000000004"/>
    <m/>
    <n v="5691.3860000000004"/>
  </r>
  <r>
    <x v="207"/>
    <s v="S.B.S"/>
    <m/>
    <n v="5691.3860000000004"/>
    <n v="-5691.3860000000004"/>
  </r>
  <r>
    <x v="208"/>
    <s v="L30094"/>
    <n v="6452.8"/>
    <m/>
    <n v="6452.8"/>
  </r>
  <r>
    <x v="208"/>
    <s v="CITERNES PLAST"/>
    <m/>
    <n v="6452.8"/>
    <n v="-6452.8"/>
  </r>
  <r>
    <x v="209"/>
    <s v="L30098"/>
    <n v="318.5"/>
    <m/>
    <n v="318.5"/>
  </r>
  <r>
    <x v="209"/>
    <s v="LCAE"/>
    <m/>
    <n v="318.5"/>
    <n v="-318.5"/>
  </r>
  <r>
    <x v="210"/>
    <s v="L30107"/>
    <n v="7105.07"/>
    <m/>
    <n v="7105.07"/>
  </r>
  <r>
    <x v="210"/>
    <s v="MAISON DE L'EN"/>
    <m/>
    <n v="7105.07"/>
    <n v="-7105.07"/>
  </r>
  <r>
    <x v="211"/>
    <s v="L30112"/>
    <n v="7728.2020000000002"/>
    <m/>
    <n v="7728.2020000000002"/>
  </r>
  <r>
    <x v="211"/>
    <s v="SIB Kchaou"/>
    <m/>
    <n v="7728.2020000000002"/>
    <n v="-7728.2020000000002"/>
  </r>
  <r>
    <x v="212"/>
    <s v="L30116"/>
    <n v="31.08"/>
    <m/>
    <n v="31.08"/>
  </r>
  <r>
    <x v="212"/>
    <s v="TUNLAB"/>
    <m/>
    <n v="31.08"/>
    <n v="-31.08"/>
  </r>
  <r>
    <x v="213"/>
    <s v="L30117"/>
    <n v="11744.49"/>
    <m/>
    <n v="11744.49"/>
  </r>
  <r>
    <x v="213"/>
    <s v="METROCAL"/>
    <m/>
    <n v="11744.49"/>
    <n v="-11744.49"/>
  </r>
  <r>
    <x v="214"/>
    <s v="L30118"/>
    <n v="301.8"/>
    <m/>
    <n v="301.8"/>
  </r>
  <r>
    <x v="214"/>
    <s v="LABOMED"/>
    <m/>
    <n v="301.8"/>
    <n v="-301.8"/>
  </r>
  <r>
    <x v="215"/>
    <s v="L30121"/>
    <n v="792.31500000000005"/>
    <m/>
    <n v="792.31500000000005"/>
  </r>
  <r>
    <x v="215"/>
    <s v="COMPTOIR DE L'"/>
    <m/>
    <n v="792.31500000000005"/>
    <n v="-792.31500000000005"/>
  </r>
  <r>
    <x v="216"/>
    <s v="L30125"/>
    <n v="5345.8280000000004"/>
    <m/>
    <n v="5345.8280000000004"/>
  </r>
  <r>
    <x v="216"/>
    <s v="MULTIPACK"/>
    <m/>
    <n v="5345.8280000000004"/>
    <n v="-5345.8280000000004"/>
  </r>
  <r>
    <x v="217"/>
    <s v="L30129"/>
    <n v="20621.195"/>
    <m/>
    <n v="20621.195"/>
  </r>
  <r>
    <x v="217"/>
    <s v="LA MAISON DE L"/>
    <m/>
    <n v="20621.195"/>
    <n v="-20621.195"/>
  </r>
  <r>
    <x v="218"/>
    <s v="L30130"/>
    <n v="5855.8159999999998"/>
    <m/>
    <n v="5855.8159999999998"/>
  </r>
  <r>
    <x v="218"/>
    <s v="PHARMACIE CHER"/>
    <m/>
    <n v="5855.8159999999998"/>
    <n v="-5855.8159999999998"/>
  </r>
  <r>
    <x v="219"/>
    <s v="L30148"/>
    <n v="300.72000000000003"/>
    <m/>
    <n v="300.72000000000003"/>
  </r>
  <r>
    <x v="219"/>
    <s v="ENERCOM"/>
    <m/>
    <n v="300.72000000000003"/>
    <n v="-300.72000000000003"/>
  </r>
  <r>
    <x v="220"/>
    <s v="L30149"/>
    <n v="1120.5"/>
    <m/>
    <n v="1120.5"/>
  </r>
  <r>
    <x v="220"/>
    <s v="Afrique travau"/>
    <m/>
    <n v="1120.5"/>
    <n v="-1120.5"/>
  </r>
  <r>
    <x v="221"/>
    <s v="L30153"/>
    <n v="38579.519999999997"/>
    <m/>
    <n v="38579.519999999997"/>
  </r>
  <r>
    <x v="221"/>
    <s v="SOROUBAT"/>
    <m/>
    <n v="38579.519999999997"/>
    <n v="-38579.519999999997"/>
  </r>
  <r>
    <x v="222"/>
    <s v="L30162"/>
    <n v="107217.876"/>
    <m/>
    <n v="107217.876"/>
  </r>
  <r>
    <x v="222"/>
    <s v="ASTER INFORMAT"/>
    <m/>
    <n v="107217.876"/>
    <n v="-107217.876"/>
  </r>
  <r>
    <x v="223"/>
    <s v="L30165"/>
    <n v="25597.894"/>
    <m/>
    <n v="25597.894"/>
  </r>
  <r>
    <x v="223"/>
    <s v="HIGH DESIGN"/>
    <m/>
    <n v="25597.894"/>
    <n v="-25597.894"/>
  </r>
  <r>
    <x v="224"/>
    <s v="L30171"/>
    <n v="8379.4889999999996"/>
    <m/>
    <n v="8379.4889999999996"/>
  </r>
  <r>
    <x v="224"/>
    <s v="MAGHREB TECHNO"/>
    <m/>
    <n v="8379.4889999999996"/>
    <n v="-8379.4889999999996"/>
  </r>
  <r>
    <x v="225"/>
    <s v="L30172"/>
    <n v="5018.8680000000004"/>
    <m/>
    <n v="5018.8680000000004"/>
  </r>
  <r>
    <x v="225"/>
    <s v="TOP SHOES COMP"/>
    <m/>
    <n v="5018.8680000000004"/>
    <n v="-5018.8680000000004"/>
  </r>
  <r>
    <x v="226"/>
    <s v="L30174"/>
    <n v="6083.1719999999996"/>
    <m/>
    <n v="6083.1719999999996"/>
  </r>
  <r>
    <x v="226"/>
    <s v="INFO BUREAUTIQ"/>
    <m/>
    <n v="6083.1719999999996"/>
    <n v="-6083.1719999999996"/>
  </r>
  <r>
    <x v="227"/>
    <s v="L30176"/>
    <n v="963.298"/>
    <m/>
    <n v="963.298"/>
  </r>
  <r>
    <x v="227"/>
    <s v="G.A.N"/>
    <m/>
    <n v="963.298"/>
    <n v="-963.298"/>
  </r>
  <r>
    <x v="228"/>
    <s v="L30179"/>
    <n v="80"/>
    <m/>
    <n v="80"/>
  </r>
  <r>
    <x v="228"/>
    <s v="Infirmerie Ech"/>
    <m/>
    <n v="80"/>
    <n v="-80"/>
  </r>
  <r>
    <x v="229"/>
    <s v="L30181"/>
    <n v="7290.2089999999998"/>
    <m/>
    <n v="7290.2089999999998"/>
  </r>
  <r>
    <x v="229"/>
    <s v="STE MAGHREB EM"/>
    <m/>
    <n v="7290.2089999999998"/>
    <n v="-7290.2089999999998"/>
  </r>
  <r>
    <x v="230"/>
    <s v="L30183"/>
    <n v="971.11099999999999"/>
    <m/>
    <n v="971.11099999999999"/>
  </r>
  <r>
    <x v="230"/>
    <s v="Meublacier int"/>
    <m/>
    <n v="971.11099999999999"/>
    <n v="-971.11099999999999"/>
  </r>
  <r>
    <x v="231"/>
    <s v="L30188"/>
    <n v="74.710999999999999"/>
    <m/>
    <n v="74.710999999999999"/>
  </r>
  <r>
    <x v="231"/>
    <s v="SNTO"/>
    <m/>
    <n v="74.710999999999999"/>
    <n v="-74.710999999999999"/>
  </r>
  <r>
    <x v="232"/>
    <s v="L30189"/>
    <n v="58405.9"/>
    <m/>
    <n v="58405.9"/>
  </r>
  <r>
    <x v="232"/>
    <s v="SOTRAP"/>
    <m/>
    <n v="58405.9"/>
    <n v="-58405.9"/>
  </r>
  <r>
    <x v="233"/>
    <s v="L30192"/>
    <n v="11518.87"/>
    <m/>
    <n v="11518.87"/>
  </r>
  <r>
    <x v="233"/>
    <s v="SOGEDAL"/>
    <m/>
    <n v="11518.87"/>
    <n v="-11518.87"/>
  </r>
  <r>
    <x v="234"/>
    <s v="L30195"/>
    <n v="78133.350000000006"/>
    <m/>
    <n v="78133.350000000006"/>
  </r>
  <r>
    <x v="234"/>
    <s v="GAN"/>
    <m/>
    <n v="78133.350000000006"/>
    <n v="-78133.350000000006"/>
  </r>
  <r>
    <x v="235"/>
    <s v="L30199"/>
    <n v="331.82"/>
    <m/>
    <n v="331.82"/>
  </r>
  <r>
    <x v="235"/>
    <s v="EXCEL BUREAU"/>
    <m/>
    <n v="331.82"/>
    <n v="-331.82"/>
  </r>
  <r>
    <x v="236"/>
    <s v="L30202"/>
    <n v="404.45"/>
    <m/>
    <n v="404.45"/>
  </r>
  <r>
    <x v="236"/>
    <s v="ESC - Ent SCES"/>
    <m/>
    <n v="404.45"/>
    <n v="-404.45"/>
  </r>
  <r>
    <x v="237"/>
    <s v="L30203"/>
    <n v="58511.353999999999"/>
    <m/>
    <n v="58511.353999999999"/>
  </r>
  <r>
    <x v="237"/>
    <s v="UTIS"/>
    <m/>
    <n v="58511.353999999999"/>
    <n v="-58511.353999999999"/>
  </r>
  <r>
    <x v="238"/>
    <s v="L30204"/>
    <n v="20738.57"/>
    <m/>
    <n v="20738.57"/>
  </r>
  <r>
    <x v="238"/>
    <s v="TAHER HAMMAMI"/>
    <m/>
    <n v="20738.57"/>
    <n v="-20738.57"/>
  </r>
  <r>
    <x v="239"/>
    <s v="L30211"/>
    <n v="10360.700000000001"/>
    <m/>
    <n v="10360.700000000001"/>
  </r>
  <r>
    <x v="239"/>
    <s v="ENTREPRISE BAY"/>
    <m/>
    <n v="10360.700000000001"/>
    <n v="-10360.700000000001"/>
  </r>
  <r>
    <x v="240"/>
    <s v="L30212"/>
    <n v="4525.1149999999998"/>
    <m/>
    <n v="4525.1149999999998"/>
  </r>
  <r>
    <x v="240"/>
    <s v="MABROUK BEN HS"/>
    <m/>
    <n v="4525.1149999999998"/>
    <n v="-4525.1149999999998"/>
  </r>
  <r>
    <x v="241"/>
    <s v="L30213"/>
    <n v="2912.3"/>
    <m/>
    <n v="2912.3"/>
  </r>
  <r>
    <x v="241"/>
    <s v="TECHNOLABO"/>
    <m/>
    <n v="2912.3"/>
    <n v="-2912.3"/>
  </r>
  <r>
    <x v="242"/>
    <s v="L30215"/>
    <n v="64445.673999999999"/>
    <m/>
    <n v="64445.673999999999"/>
  </r>
  <r>
    <x v="242"/>
    <s v="MANAR COUPE"/>
    <m/>
    <n v="64445.673999999999"/>
    <n v="-64445.673999999999"/>
  </r>
  <r>
    <x v="243"/>
    <s v="L30218"/>
    <n v="783"/>
    <m/>
    <n v="783"/>
  </r>
  <r>
    <x v="243"/>
    <s v="RIDHA ALI"/>
    <m/>
    <n v="783"/>
    <n v="-783"/>
  </r>
  <r>
    <x v="244"/>
    <s v="L30220"/>
    <n v="1588.9770000000001"/>
    <m/>
    <n v="1588.9770000000001"/>
  </r>
  <r>
    <x v="244"/>
    <s v="NORMECA"/>
    <m/>
    <n v="1588.9770000000001"/>
    <n v="-1588.9770000000001"/>
  </r>
  <r>
    <x v="245"/>
    <s v="L30221"/>
    <n v="879.83"/>
    <m/>
    <n v="879.83"/>
  </r>
  <r>
    <x v="245"/>
    <s v="BIO HORIZON"/>
    <m/>
    <n v="879.83"/>
    <n v="-879.83"/>
  </r>
  <r>
    <x v="246"/>
    <s v="L30224"/>
    <n v="1097"/>
    <m/>
    <n v="1097"/>
  </r>
  <r>
    <x v="246"/>
    <s v="BOUHLASSA FRED"/>
    <m/>
    <n v="1097"/>
    <n v="-1097"/>
  </r>
  <r>
    <x v="247"/>
    <s v="L30230"/>
    <n v="3099.28"/>
    <m/>
    <n v="3099.28"/>
  </r>
  <r>
    <x v="247"/>
    <s v="CREAPACK"/>
    <m/>
    <n v="3099.28"/>
    <n v="-3099.28"/>
  </r>
  <r>
    <x v="248"/>
    <s v="L30232"/>
    <n v="11627.74"/>
    <m/>
    <n v="11627.74"/>
  </r>
  <r>
    <x v="248"/>
    <s v="GENERALE DISTR"/>
    <m/>
    <n v="11627.74"/>
    <n v="-11627.74"/>
  </r>
  <r>
    <x v="249"/>
    <s v="L30233"/>
    <n v="1606.289"/>
    <m/>
    <n v="1606.289"/>
  </r>
  <r>
    <x v="249"/>
    <s v="RACHED BOUATTO"/>
    <m/>
    <n v="1606.289"/>
    <n v="-1606.289"/>
  </r>
  <r>
    <x v="250"/>
    <s v="L30236"/>
    <n v="315"/>
    <m/>
    <n v="315"/>
  </r>
  <r>
    <x v="250"/>
    <s v="ETS NABIL PUBL"/>
    <m/>
    <n v="315"/>
    <n v="-315"/>
  </r>
  <r>
    <x v="251"/>
    <s v="L30237"/>
    <n v="120"/>
    <m/>
    <n v="120"/>
  </r>
  <r>
    <x v="251"/>
    <s v="Sahbi aouichao"/>
    <m/>
    <n v="120"/>
    <n v="-120"/>
  </r>
  <r>
    <x v="252"/>
    <s v="L30239"/>
    <n v="7409.8429999999998"/>
    <m/>
    <n v="7409.8429999999998"/>
  </r>
  <r>
    <x v="252"/>
    <s v="ISS"/>
    <m/>
    <n v="7409.8429999999998"/>
    <n v="-7409.8429999999998"/>
  </r>
  <r>
    <x v="253"/>
    <s v="L30240"/>
    <n v="33083.963000000003"/>
    <m/>
    <n v="33083.963000000003"/>
  </r>
  <r>
    <x v="253"/>
    <s v="STE MOKHTAR SL"/>
    <m/>
    <n v="34013.120999999999"/>
    <n v="-34013.120999999999"/>
  </r>
  <r>
    <x v="254"/>
    <s v="L30241"/>
    <n v="5346.1790000000001"/>
    <m/>
    <n v="5346.1790000000001"/>
  </r>
  <r>
    <x v="254"/>
    <s v="SACAP"/>
    <m/>
    <n v="5346.1790000000001"/>
    <n v="-5346.1790000000001"/>
  </r>
  <r>
    <x v="255"/>
    <s v="L30242"/>
    <n v="35351.894999999997"/>
    <m/>
    <n v="35351.894999999997"/>
  </r>
  <r>
    <x v="255"/>
    <s v="STE BEN M'BARE"/>
    <m/>
    <n v="35351.894999999997"/>
    <n v="-35351.894999999997"/>
  </r>
  <r>
    <x v="256"/>
    <s v="L30243"/>
    <n v="613.9"/>
    <m/>
    <n v="613.9"/>
  </r>
  <r>
    <x v="256"/>
    <s v="IDEAL D'EQUIPE"/>
    <m/>
    <n v="613.9"/>
    <n v="-613.9"/>
  </r>
  <r>
    <x v="257"/>
    <s v="L30245"/>
    <n v="4804.5029999999997"/>
    <m/>
    <n v="4804.5029999999997"/>
  </r>
  <r>
    <x v="257"/>
    <s v="TAMOIL-TUNISIE"/>
    <m/>
    <n v="4804.5029999999997"/>
    <n v="-4804.5029999999997"/>
  </r>
  <r>
    <x v="258"/>
    <s v="L30247"/>
    <n v="117.202"/>
    <m/>
    <n v="117.202"/>
  </r>
  <r>
    <x v="258"/>
    <s v="PROMO-BIOTECH"/>
    <m/>
    <n v="117.202"/>
    <n v="-117.202"/>
  </r>
  <r>
    <x v="259"/>
    <s v="L30249"/>
    <n v="679.98"/>
    <m/>
    <n v="679.98"/>
  </r>
  <r>
    <x v="259"/>
    <s v="SIMER"/>
    <m/>
    <n v="679.98"/>
    <n v="-679.98"/>
  </r>
  <r>
    <x v="260"/>
    <s v="L30251"/>
    <n v="28541.386999999999"/>
    <m/>
    <n v="28541.386999999999"/>
  </r>
  <r>
    <x v="260"/>
    <s v="STAFIM -PEUGEO"/>
    <m/>
    <n v="28541.386999999999"/>
    <n v="-28541.386999999999"/>
  </r>
  <r>
    <x v="261"/>
    <s v="L30253"/>
    <n v="4536.4399999999996"/>
    <m/>
    <n v="4536.4399999999996"/>
  </r>
  <r>
    <x v="261"/>
    <s v="GAMMA INFORMAT"/>
    <m/>
    <n v="4536.4399999999996"/>
    <n v="-4536.4399999999996"/>
  </r>
  <r>
    <x v="262"/>
    <s v="L30256"/>
    <n v="5856.1289999999999"/>
    <m/>
    <n v="5856.1289999999999"/>
  </r>
  <r>
    <x v="262"/>
    <s v="STPA"/>
    <m/>
    <n v="5856.1289999999999"/>
    <n v="-5856.1289999999999"/>
  </r>
  <r>
    <x v="263"/>
    <s v="L30257"/>
    <n v="8687.1319999999996"/>
    <m/>
    <n v="8687.1319999999996"/>
  </r>
  <r>
    <x v="263"/>
    <s v="GreenLab"/>
    <m/>
    <n v="10519.832"/>
    <n v="-10519.832"/>
  </r>
  <r>
    <x v="264"/>
    <s v="L30259"/>
    <n v="6226.6319999999996"/>
    <m/>
    <n v="6226.6319999999996"/>
  </r>
  <r>
    <x v="264"/>
    <s v="PRECISOIN ELEC"/>
    <m/>
    <n v="7464.8320000000003"/>
    <n v="-7464.8320000000003"/>
  </r>
  <r>
    <x v="265"/>
    <s v="l30262"/>
    <n v="1214.3420000000001"/>
    <m/>
    <n v="1214.3420000000001"/>
  </r>
  <r>
    <x v="265"/>
    <s v="COMPTO"/>
    <m/>
    <n v="1214.3420000000001"/>
    <n v="-1214.3420000000001"/>
  </r>
  <r>
    <x v="266"/>
    <s v="L30264"/>
    <n v="4390"/>
    <m/>
    <n v="4390"/>
  </r>
  <r>
    <x v="266"/>
    <s v="SOCODIS"/>
    <m/>
    <n v="4390"/>
    <n v="-4390"/>
  </r>
  <r>
    <x v="267"/>
    <s v="L30265"/>
    <n v="39109.269"/>
    <m/>
    <n v="39109.269"/>
  </r>
  <r>
    <x v="267"/>
    <s v="Toukèbri Houda"/>
    <m/>
    <n v="39109.269"/>
    <n v="-39109.269"/>
  </r>
  <r>
    <x v="268"/>
    <s v="L30267"/>
    <n v="1053.8130000000001"/>
    <m/>
    <n v="1053.8130000000001"/>
  </r>
  <r>
    <x v="268"/>
    <s v="MEUBLENTUB"/>
    <m/>
    <n v="1053.8130000000001"/>
    <n v="-1053.8130000000001"/>
  </r>
  <r>
    <x v="269"/>
    <s v="L30271"/>
    <n v="24693.29"/>
    <m/>
    <n v="24693.29"/>
  </r>
  <r>
    <x v="269"/>
    <s v="MDC"/>
    <m/>
    <n v="24693.29"/>
    <n v="-24693.29"/>
  </r>
  <r>
    <x v="270"/>
    <s v="L30272"/>
    <n v="144778.47099999999"/>
    <m/>
    <n v="144778.47099999999"/>
  </r>
  <r>
    <x v="270"/>
    <s v="FBI"/>
    <m/>
    <n v="158208.43400000001"/>
    <n v="-158208.43400000001"/>
  </r>
  <r>
    <x v="271"/>
    <s v="L30275"/>
    <n v="883.45600000000002"/>
    <m/>
    <n v="883.45600000000002"/>
  </r>
  <r>
    <x v="271"/>
    <s v="AFROCHIM SARL"/>
    <m/>
    <n v="883.45600000000002"/>
    <n v="-883.45600000000002"/>
  </r>
  <r>
    <x v="272"/>
    <s v="L30278"/>
    <n v="1977.24"/>
    <m/>
    <n v="1977.24"/>
  </r>
  <r>
    <x v="272"/>
    <s v="HYDROLAB"/>
    <m/>
    <n v="1977.24"/>
    <n v="-1977.24"/>
  </r>
  <r>
    <x v="273"/>
    <s v="L30283"/>
    <n v="3129.76"/>
    <m/>
    <n v="3129.76"/>
  </r>
  <r>
    <x v="273"/>
    <s v="TAMED"/>
    <m/>
    <n v="3129.76"/>
    <n v="-3129.76"/>
  </r>
  <r>
    <x v="274"/>
    <s v="L30285"/>
    <n v="18356.861000000001"/>
    <m/>
    <n v="18356.861000000001"/>
  </r>
  <r>
    <x v="274"/>
    <s v="HOUSE PRINT &amp;"/>
    <m/>
    <n v="18356.861000000001"/>
    <n v="-18356.861000000001"/>
  </r>
  <r>
    <x v="275"/>
    <s v="L30288"/>
    <n v="2067647.108"/>
    <m/>
    <n v="2067647.108"/>
  </r>
  <r>
    <x v="275"/>
    <s v="LYS IMPRESSION"/>
    <m/>
    <n v="2157845.1919999998"/>
    <n v="-2157845.1919999998"/>
  </r>
  <r>
    <x v="276"/>
    <s v="L30290"/>
    <n v="98.34"/>
    <m/>
    <n v="98.34"/>
  </r>
  <r>
    <x v="276"/>
    <s v="LASERLAND"/>
    <m/>
    <n v="98.34"/>
    <n v="-98.34"/>
  </r>
  <r>
    <x v="277"/>
    <s v="L30292"/>
    <n v="5321.0789999999997"/>
    <m/>
    <n v="5321.0789999999997"/>
  </r>
  <r>
    <x v="277"/>
    <s v="BALANCE DU CEN"/>
    <m/>
    <n v="5321.0789999999997"/>
    <n v="-5321.0789999999997"/>
  </r>
  <r>
    <x v="278"/>
    <s v="L30293"/>
    <n v="2908.48"/>
    <m/>
    <n v="2908.48"/>
  </r>
  <r>
    <x v="278"/>
    <s v="AQUA PUR"/>
    <m/>
    <n v="2908.48"/>
    <n v="-2908.48"/>
  </r>
  <r>
    <x v="279"/>
    <s v="L30294"/>
    <n v="512.66"/>
    <m/>
    <n v="512.66"/>
  </r>
  <r>
    <x v="279"/>
    <s v="BIOLINE SERVIC"/>
    <m/>
    <n v="512.66"/>
    <n v="-512.66"/>
  </r>
  <r>
    <x v="280"/>
    <s v="L30295"/>
    <n v="149.249"/>
    <m/>
    <n v="149.249"/>
  </r>
  <r>
    <x v="280"/>
    <s v="SMC"/>
    <m/>
    <n v="149.249"/>
    <n v="-149.249"/>
  </r>
  <r>
    <x v="281"/>
    <s v="L30297"/>
    <n v="54.627000000000002"/>
    <m/>
    <n v="54.627000000000002"/>
  </r>
  <r>
    <x v="281"/>
    <s v="GRAPHIS PACK"/>
    <m/>
    <n v="54.627000000000002"/>
    <n v="-54.627000000000002"/>
  </r>
  <r>
    <x v="282"/>
    <s v="L30300"/>
    <n v="5475.7"/>
    <m/>
    <n v="5475.7"/>
  </r>
  <r>
    <x v="282"/>
    <s v="RS CONSEIL"/>
    <m/>
    <n v="5475.7"/>
    <n v="-5475.7"/>
  </r>
  <r>
    <x v="283"/>
    <s v="L30304"/>
    <n v="1000"/>
    <m/>
    <n v="1000"/>
  </r>
  <r>
    <x v="283"/>
    <s v="HEDI BEN MBARI"/>
    <m/>
    <n v="1000"/>
    <n v="-1000"/>
  </r>
  <r>
    <x v="284"/>
    <s v="L30306"/>
    <n v="11892.768"/>
    <m/>
    <n v="11892.768"/>
  </r>
  <r>
    <x v="284"/>
    <s v="STIMM LA BALAN"/>
    <m/>
    <n v="11892.768"/>
    <n v="-11892.768"/>
  </r>
  <r>
    <x v="285"/>
    <s v="L30307"/>
    <n v="9877.1"/>
    <m/>
    <n v="9877.1"/>
  </r>
  <r>
    <x v="285"/>
    <s v="SERVICE RAPIDE"/>
    <m/>
    <n v="9877.1"/>
    <n v="-9877.1"/>
  </r>
  <r>
    <x v="286"/>
    <s v="L30308"/>
    <n v="348829.94799999997"/>
    <m/>
    <n v="348829.94799999997"/>
  </r>
  <r>
    <x v="286"/>
    <s v="SAMIR MBAREK"/>
    <m/>
    <n v="348829.94799999997"/>
    <n v="-348829.94799999997"/>
  </r>
  <r>
    <x v="287"/>
    <s v="L30309"/>
    <n v="3275.0340000000001"/>
    <m/>
    <n v="3275.0340000000001"/>
  </r>
  <r>
    <x v="287"/>
    <s v="L2A"/>
    <m/>
    <n v="3275.0340000000001"/>
    <n v="-3275.0340000000001"/>
  </r>
  <r>
    <x v="288"/>
    <s v="L30311"/>
    <n v="375.64"/>
    <m/>
    <n v="375.64"/>
  </r>
  <r>
    <x v="288"/>
    <s v="TUNLAB"/>
    <m/>
    <n v="375.64"/>
    <n v="-375.64"/>
  </r>
  <r>
    <x v="289"/>
    <s v="L30312"/>
    <n v="2000"/>
    <m/>
    <n v="2000"/>
  </r>
  <r>
    <x v="289"/>
    <s v="AHMED BEN MBAR"/>
    <m/>
    <n v="2000"/>
    <n v="-2000"/>
  </r>
  <r>
    <x v="290"/>
    <s v="L30313"/>
    <n v="1460.4"/>
    <m/>
    <n v="1460.4"/>
  </r>
  <r>
    <x v="290"/>
    <s v="AZIZI ABDALLAH"/>
    <m/>
    <n v="1460.4"/>
    <n v="-1460.4"/>
  </r>
  <r>
    <x v="291"/>
    <s v="L30314"/>
    <n v="12949.1"/>
    <m/>
    <n v="12949.1"/>
  </r>
  <r>
    <x v="291"/>
    <s v="LT2E"/>
    <m/>
    <n v="12949.1"/>
    <n v="-12949.1"/>
  </r>
  <r>
    <x v="292"/>
    <s v="L30316"/>
    <n v="399.99599999999998"/>
    <m/>
    <n v="399.99599999999998"/>
  </r>
  <r>
    <x v="292"/>
    <s v="RTR"/>
    <m/>
    <n v="399.99599999999998"/>
    <n v="-399.99599999999998"/>
  </r>
  <r>
    <x v="293"/>
    <s v="L30317"/>
    <n v="603"/>
    <m/>
    <n v="603"/>
  </r>
  <r>
    <x v="293"/>
    <s v="DALILA HDHILI"/>
    <m/>
    <n v="603"/>
    <n v="-603"/>
  </r>
  <r>
    <x v="294"/>
    <s v="L30318"/>
    <n v="1636.3520000000001"/>
    <m/>
    <n v="1636.3520000000001"/>
  </r>
  <r>
    <x v="294"/>
    <s v="WATER TECH"/>
    <m/>
    <n v="1636.3520000000001"/>
    <n v="-1636.3520000000001"/>
  </r>
  <r>
    <x v="295"/>
    <s v="L30322"/>
    <n v="78.5"/>
    <m/>
    <n v="78.5"/>
  </r>
  <r>
    <x v="295"/>
    <s v="RAOUF BEN HAJ"/>
    <m/>
    <n v="78.5"/>
    <n v="-78.5"/>
  </r>
  <r>
    <x v="296"/>
    <s v="L30323"/>
    <n v="23250.231"/>
    <m/>
    <n v="23250.231"/>
  </r>
  <r>
    <x v="296"/>
    <s v="LAD"/>
    <m/>
    <n v="23250.231"/>
    <n v="-23250.231"/>
  </r>
  <r>
    <x v="297"/>
    <s v="l30324"/>
    <n v="674.23900000000003"/>
    <m/>
    <n v="674.23900000000003"/>
  </r>
  <r>
    <x v="297"/>
    <s v="proxi"/>
    <m/>
    <n v="674.23900000000003"/>
    <n v="-674.23900000000003"/>
  </r>
  <r>
    <x v="298"/>
    <s v="l30327"/>
    <n v="1939.357"/>
    <m/>
    <n v="1939.357"/>
  </r>
  <r>
    <x v="298"/>
    <s v="ADI"/>
    <m/>
    <n v="1939.357"/>
    <n v="-1939.357"/>
  </r>
  <r>
    <x v="299"/>
    <s v="L30329"/>
    <n v="616.46"/>
    <m/>
    <n v="616.46"/>
  </r>
  <r>
    <x v="299"/>
    <s v="BEN YOUNES YOU"/>
    <m/>
    <n v="616.46"/>
    <n v="-616.46"/>
  </r>
  <r>
    <x v="300"/>
    <s v="L30332"/>
    <n v="128.63300000000001"/>
    <m/>
    <n v="128.63300000000001"/>
  </r>
  <r>
    <x v="300"/>
    <s v="BIO SOURCE"/>
    <m/>
    <n v="128.63300000000001"/>
    <n v="-128.63300000000001"/>
  </r>
  <r>
    <x v="301"/>
    <s v="L30333"/>
    <n v="197.4"/>
    <m/>
    <n v="197.4"/>
  </r>
  <r>
    <x v="301"/>
    <s v="SOTUPLEX"/>
    <m/>
    <n v="197.4"/>
    <n v="-197.4"/>
  </r>
  <r>
    <x v="302"/>
    <s v="L30334"/>
    <n v="737.9"/>
    <m/>
    <n v="737.9"/>
  </r>
  <r>
    <x v="302"/>
    <s v="LA BATTERIE SR"/>
    <m/>
    <n v="737.9"/>
    <n v="-737.9"/>
  </r>
  <r>
    <x v="303"/>
    <s v="L30336"/>
    <n v="4120.0280000000002"/>
    <m/>
    <n v="4120.0280000000002"/>
  </r>
  <r>
    <x v="303"/>
    <s v="OILLIBYA"/>
    <m/>
    <n v="4120.0280000000002"/>
    <n v="-4120.0280000000002"/>
  </r>
  <r>
    <x v="304"/>
    <s v="L30337"/>
    <n v="6785.2420000000002"/>
    <m/>
    <n v="6785.2420000000002"/>
  </r>
  <r>
    <x v="304"/>
    <s v="N.S.G.I"/>
    <m/>
    <n v="6785.2420000000002"/>
    <n v="-6785.2420000000002"/>
  </r>
  <r>
    <x v="305"/>
    <s v="L30338"/>
    <n v="1062.75"/>
    <m/>
    <n v="1062.75"/>
  </r>
  <r>
    <x v="305"/>
    <s v="LABOMES"/>
    <m/>
    <n v="1062.75"/>
    <n v="-1062.75"/>
  </r>
  <r>
    <x v="306"/>
    <s v="L30341"/>
    <n v="7467.3"/>
    <m/>
    <n v="7467.3"/>
  </r>
  <r>
    <x v="306"/>
    <s v="REIMEX"/>
    <m/>
    <n v="7467.3"/>
    <n v="-7467.3"/>
  </r>
  <r>
    <x v="307"/>
    <s v="L30345"/>
    <n v="1380"/>
    <m/>
    <n v="1380"/>
  </r>
  <r>
    <x v="307"/>
    <s v="SALAH BEN HAJ"/>
    <m/>
    <n v="1380"/>
    <n v="-1380"/>
  </r>
  <r>
    <x v="308"/>
    <s v="L30346"/>
    <n v="2034.876"/>
    <m/>
    <n v="2034.876"/>
  </r>
  <r>
    <x v="308"/>
    <s v="COGEMHY"/>
    <m/>
    <n v="2034.876"/>
    <n v="-2034.876"/>
  </r>
  <r>
    <x v="309"/>
    <s v="l30350"/>
    <n v="244.85"/>
    <m/>
    <n v="244.85"/>
  </r>
  <r>
    <x v="309"/>
    <s v="GLOBAL PRO OFF"/>
    <m/>
    <n v="244.85"/>
    <n v="-244.85"/>
  </r>
  <r>
    <x v="310"/>
    <s v="l30352"/>
    <n v="450"/>
    <m/>
    <n v="450"/>
  </r>
  <r>
    <x v="310"/>
    <s v="association tu"/>
    <m/>
    <n v="450"/>
    <n v="-450"/>
  </r>
  <r>
    <x v="311"/>
    <s v="L30354"/>
    <n v="359.5"/>
    <m/>
    <n v="359.5"/>
  </r>
  <r>
    <x v="311"/>
    <s v="NIZAR MAAOUIA"/>
    <m/>
    <n v="359.5"/>
    <n v="-359.5"/>
  </r>
  <r>
    <x v="312"/>
    <s v="L30356"/>
    <n v="9763.4069999999992"/>
    <m/>
    <n v="9763.4069999999992"/>
  </r>
  <r>
    <x v="312"/>
    <s v="CSVM"/>
    <m/>
    <n v="9763.4069999999992"/>
    <n v="-9763.4069999999992"/>
  </r>
  <r>
    <x v="313"/>
    <s v="L30358"/>
    <n v="1487.21"/>
    <m/>
    <n v="1487.21"/>
  </r>
  <r>
    <x v="313"/>
    <s v="BIODET"/>
    <m/>
    <n v="1487.21"/>
    <n v="-1487.21"/>
  </r>
  <r>
    <x v="314"/>
    <s v="L30359"/>
    <n v="252917.53099999999"/>
    <m/>
    <n v="252917.53099999999"/>
  </r>
  <r>
    <x v="314"/>
    <s v="HYDRO WATER"/>
    <m/>
    <n v="255340.38099999999"/>
    <n v="-255340.38099999999"/>
  </r>
  <r>
    <x v="315"/>
    <s v="L30360"/>
    <n v="20801.2"/>
    <m/>
    <n v="20801.2"/>
  </r>
  <r>
    <x v="315"/>
    <s v="BOUDAYA AZOUZ"/>
    <m/>
    <n v="20801.8"/>
    <n v="-20801.8"/>
  </r>
  <r>
    <x v="316"/>
    <s v="L30365"/>
    <n v="476.6"/>
    <m/>
    <n v="476.6"/>
  </r>
  <r>
    <x v="316"/>
    <s v="HIGH TECH LEAR"/>
    <m/>
    <n v="476.6"/>
    <n v="-476.6"/>
  </r>
  <r>
    <x v="317"/>
    <s v="L30367"/>
    <n v="25547.01"/>
    <m/>
    <n v="25547.01"/>
  </r>
  <r>
    <x v="317"/>
    <s v="LAB EQUIPEMENT"/>
    <m/>
    <n v="25547.01"/>
    <n v="-25547.01"/>
  </r>
  <r>
    <x v="318"/>
    <s v="L30368"/>
    <n v="8230.75"/>
    <m/>
    <n v="8230.75"/>
  </r>
  <r>
    <x v="318"/>
    <s v="GAZ TUNISIE"/>
    <m/>
    <n v="9778.35"/>
    <n v="-9778.35"/>
  </r>
  <r>
    <x v="319"/>
    <s v="l30369"/>
    <n v="4282.1000000000004"/>
    <m/>
    <n v="4282.1000000000004"/>
  </r>
  <r>
    <x v="319"/>
    <s v="SMS BIO"/>
    <m/>
    <n v="4282.1000000000004"/>
    <n v="-4282.1000000000004"/>
  </r>
  <r>
    <x v="320"/>
    <s v="L30370"/>
    <n v="477.22"/>
    <m/>
    <n v="477.22"/>
  </r>
  <r>
    <x v="320"/>
    <s v="STE DELTA PRIN"/>
    <m/>
    <n v="477.22"/>
    <n v="-477.22"/>
  </r>
  <r>
    <x v="321"/>
    <s v="L30372"/>
    <n v="13326.062"/>
    <m/>
    <n v="13326.062"/>
  </r>
  <r>
    <x v="321"/>
    <s v="Sté Tunisie Et"/>
    <m/>
    <n v="13326.062"/>
    <n v="-13326.062"/>
  </r>
  <r>
    <x v="322"/>
    <s v="L30374"/>
    <n v="9831.6579999999994"/>
    <m/>
    <n v="9831.6579999999994"/>
  </r>
  <r>
    <x v="322"/>
    <s v="SMART PACK"/>
    <m/>
    <n v="9831.6579999999994"/>
    <n v="-9831.6579999999994"/>
  </r>
  <r>
    <x v="323"/>
    <s v="l30376"/>
    <n v="1520"/>
    <m/>
    <n v="1520"/>
  </r>
  <r>
    <x v="323"/>
    <s v="hedi ben mbare"/>
    <m/>
    <n v="1520"/>
    <n v="-1520"/>
  </r>
  <r>
    <x v="324"/>
    <s v="l30377"/>
    <n v="990.5"/>
    <m/>
    <n v="990.5"/>
  </r>
  <r>
    <x v="324"/>
    <s v="societe maison"/>
    <m/>
    <n v="990.5"/>
    <n v="-990.5"/>
  </r>
  <r>
    <x v="325"/>
    <s v="L30378"/>
    <n v="15988.741"/>
    <m/>
    <n v="15988.741"/>
  </r>
  <r>
    <x v="325"/>
    <s v="AMT"/>
    <m/>
    <n v="17518.986000000001"/>
    <n v="-17518.986000000001"/>
  </r>
  <r>
    <x v="326"/>
    <s v="L30379"/>
    <n v="520.45500000000004"/>
    <m/>
    <n v="520.45500000000004"/>
  </r>
  <r>
    <x v="326"/>
    <s v="ABC"/>
    <m/>
    <n v="520.45500000000004"/>
    <n v="-520.45500000000004"/>
  </r>
  <r>
    <x v="327"/>
    <s v="L30382"/>
    <n v="1003.5"/>
    <m/>
    <n v="1003.5"/>
  </r>
  <r>
    <x v="327"/>
    <s v="ESPACE CADEAUX"/>
    <m/>
    <n v="1003.5"/>
    <n v="-1003.5"/>
  </r>
  <r>
    <x v="328"/>
    <s v="L30383"/>
    <n v="16555.562000000002"/>
    <m/>
    <n v="16555.562000000002"/>
  </r>
  <r>
    <x v="328"/>
    <s v="ISSAM BEN MBAR"/>
    <m/>
    <n v="16555.562000000002"/>
    <n v="-16555.562000000002"/>
  </r>
  <r>
    <x v="329"/>
    <s v="L30384"/>
    <n v="8850.1149999999998"/>
    <m/>
    <n v="8850.1149999999998"/>
  </r>
  <r>
    <x v="329"/>
    <s v="SOTUFAB PLAST"/>
    <m/>
    <n v="8850.1149999999998"/>
    <n v="-8850.1149999999998"/>
  </r>
  <r>
    <x v="330"/>
    <s v="l30386"/>
    <n v="1422.7760000000001"/>
    <m/>
    <n v="1422.7760000000001"/>
  </r>
  <r>
    <x v="330"/>
    <s v="LYS BURO"/>
    <m/>
    <n v="1422.7760000000001"/>
    <n v="-1422.7760000000001"/>
  </r>
  <r>
    <x v="331"/>
    <s v="L30387"/>
    <n v="9526.2000000000007"/>
    <m/>
    <n v="9526.2000000000007"/>
  </r>
  <r>
    <x v="331"/>
    <s v="PROMOLAB"/>
    <m/>
    <n v="9526.2000000000007"/>
    <n v="-9526.2000000000007"/>
  </r>
  <r>
    <x v="332"/>
    <s v="L30395"/>
    <n v="1378.44"/>
    <m/>
    <n v="1378.44"/>
  </r>
  <r>
    <x v="332"/>
    <s v="STE ESPACE SCE"/>
    <m/>
    <n v="1378.44"/>
    <n v="-1378.44"/>
  </r>
  <r>
    <x v="333"/>
    <s v="L30396"/>
    <n v="38498.035000000003"/>
    <m/>
    <n v="38498.035000000003"/>
  </r>
  <r>
    <x v="333"/>
    <s v="ALPHA TRADING"/>
    <m/>
    <n v="38498.035000000003"/>
    <n v="-38498.035000000003"/>
  </r>
  <r>
    <x v="334"/>
    <s v="L30401"/>
    <n v="105.503"/>
    <m/>
    <n v="105.503"/>
  </r>
  <r>
    <x v="334"/>
    <s v="STE BRANDA"/>
    <m/>
    <n v="105.503"/>
    <n v="-105.503"/>
  </r>
  <r>
    <x v="335"/>
    <s v="L30403"/>
    <n v="857.66600000000005"/>
    <m/>
    <n v="857.66600000000005"/>
  </r>
  <r>
    <x v="335"/>
    <s v="STE BIZERTA GL"/>
    <m/>
    <n v="857.66600000000005"/>
    <n v="-857.66600000000005"/>
  </r>
  <r>
    <x v="336"/>
    <s v="l30404"/>
    <n v="69925.813999999998"/>
    <m/>
    <n v="69925.813999999998"/>
  </r>
  <r>
    <x v="336"/>
    <s v="STE PROBAT"/>
    <m/>
    <n v="69925.813999999998"/>
    <n v="-69925.813999999998"/>
  </r>
  <r>
    <x v="337"/>
    <s v="L30405"/>
    <n v="212288.6"/>
    <m/>
    <n v="212288.6"/>
  </r>
  <r>
    <x v="337"/>
    <s v="ANALYSIS"/>
    <m/>
    <n v="212288.6"/>
    <n v="-212288.6"/>
  </r>
  <r>
    <x v="338"/>
    <s v="L30408"/>
    <n v="216365.34099999999"/>
    <m/>
    <n v="216365.34099999999"/>
  </r>
  <r>
    <x v="338"/>
    <s v="STE EL WAHRA D"/>
    <m/>
    <n v="218211.041"/>
    <n v="-218211.041"/>
  </r>
  <r>
    <x v="339"/>
    <s v="L30409"/>
    <n v="9995.9249999999993"/>
    <m/>
    <n v="9995.9249999999993"/>
  </r>
  <r>
    <x v="339"/>
    <s v="LE RIDEAU META"/>
    <m/>
    <n v="9995.9249999999993"/>
    <n v="-9995.9249999999993"/>
  </r>
  <r>
    <x v="340"/>
    <s v="L30410"/>
    <n v="984.41099999999994"/>
    <m/>
    <n v="984.41099999999994"/>
  </r>
  <r>
    <x v="340"/>
    <s v="ETS SIALA FRER"/>
    <m/>
    <n v="984.41099999999994"/>
    <n v="-984.41099999999994"/>
  </r>
  <r>
    <x v="341"/>
    <s v="L30415"/>
    <n v="27009.004000000001"/>
    <m/>
    <n v="27009.004000000001"/>
  </r>
  <r>
    <x v="341"/>
    <s v="SODISERV"/>
    <m/>
    <n v="27009.004000000001"/>
    <n v="-27009.004000000001"/>
  </r>
  <r>
    <x v="342"/>
    <s v="L30417"/>
    <n v="1035.9000000000001"/>
    <m/>
    <n v="1035.9000000000001"/>
  </r>
  <r>
    <x v="342"/>
    <s v="S.T.M.A.I."/>
    <m/>
    <n v="1035.9000000000001"/>
    <n v="-1035.9000000000001"/>
  </r>
  <r>
    <x v="343"/>
    <s v="L30421"/>
    <n v="3200"/>
    <m/>
    <n v="3200"/>
  </r>
  <r>
    <x v="343"/>
    <s v="FAOUZI CHAHLOU"/>
    <m/>
    <n v="3200"/>
    <n v="-3200"/>
  </r>
  <r>
    <x v="344"/>
    <s v="L30425"/>
    <n v="4846.875"/>
    <m/>
    <n v="4846.875"/>
  </r>
  <r>
    <x v="344"/>
    <s v="SOREPCO"/>
    <m/>
    <n v="4846.875"/>
    <n v="-4846.875"/>
  </r>
  <r>
    <x v="345"/>
    <s v="L30428"/>
    <n v="2393.8290000000002"/>
    <m/>
    <n v="2393.8290000000002"/>
  </r>
  <r>
    <x v="345"/>
    <s v="STE AGRIPLUS"/>
    <m/>
    <n v="2393.8290000000002"/>
    <n v="-2393.8290000000002"/>
  </r>
  <r>
    <x v="346"/>
    <s v="L30429"/>
    <n v="7099.6"/>
    <m/>
    <n v="7099.6"/>
  </r>
  <r>
    <x v="346"/>
    <s v="SBAM"/>
    <m/>
    <n v="7099.6"/>
    <n v="-7099.6"/>
  </r>
  <r>
    <x v="347"/>
    <s v="L30430"/>
    <n v="19721.400000000001"/>
    <m/>
    <n v="19721.400000000001"/>
  </r>
  <r>
    <x v="347"/>
    <s v="TUNISIA NET"/>
    <m/>
    <n v="19721.400000000001"/>
    <n v="-19721.400000000001"/>
  </r>
  <r>
    <x v="348"/>
    <s v="L30433"/>
    <n v="1571.4"/>
    <m/>
    <n v="1571.4"/>
  </r>
  <r>
    <x v="348"/>
    <s v="EXTINCTEUR"/>
    <m/>
    <n v="1571.4"/>
    <n v="-1571.4"/>
  </r>
  <r>
    <x v="349"/>
    <s v="L30434"/>
    <n v="49748.849000000002"/>
    <m/>
    <n v="49748.849000000002"/>
  </r>
  <r>
    <x v="349"/>
    <s v="SONAF ALU"/>
    <m/>
    <n v="49748.849000000002"/>
    <n v="-49748.849000000002"/>
  </r>
  <r>
    <x v="350"/>
    <s v="L30435"/>
    <n v="37295.012000000002"/>
    <m/>
    <n v="37295.012000000002"/>
  </r>
  <r>
    <x v="350"/>
    <s v="MOHAMED ALI AR"/>
    <m/>
    <n v="37295.012000000002"/>
    <n v="-37295.012000000002"/>
  </r>
  <r>
    <x v="351"/>
    <s v="L30438"/>
    <n v="121989.23"/>
    <m/>
    <n v="121989.23"/>
  </r>
  <r>
    <x v="351"/>
    <s v="JMC"/>
    <m/>
    <n v="121989.23"/>
    <n v="-121989.23"/>
  </r>
  <r>
    <x v="352"/>
    <s v="L30439"/>
    <n v="570.6"/>
    <m/>
    <n v="570.6"/>
  </r>
  <r>
    <x v="352"/>
    <s v="Matériel indus"/>
    <m/>
    <n v="570.6"/>
    <n v="-570.6"/>
  </r>
  <r>
    <x v="353"/>
    <s v="L30440"/>
    <n v="5048.5820000000003"/>
    <m/>
    <n v="5048.5820000000003"/>
  </r>
  <r>
    <x v="353"/>
    <s v="BEJAOUI METAL"/>
    <m/>
    <n v="5048.5820000000003"/>
    <n v="-5048.5820000000003"/>
  </r>
  <r>
    <x v="354"/>
    <s v="L30441"/>
    <n v="660"/>
    <m/>
    <n v="660"/>
  </r>
  <r>
    <x v="354"/>
    <s v="ETS BEN MAIZ"/>
    <m/>
    <n v="660"/>
    <n v="-660"/>
  </r>
  <r>
    <x v="355"/>
    <s v="L30442"/>
    <n v="1380.6"/>
    <m/>
    <n v="1380.6"/>
  </r>
  <r>
    <x v="355"/>
    <s v="SMBN"/>
    <m/>
    <n v="1380.6"/>
    <n v="-1380.6"/>
  </r>
  <r>
    <x v="356"/>
    <s v="L30444"/>
    <n v="6958.56"/>
    <m/>
    <n v="6958.56"/>
  </r>
  <r>
    <x v="356"/>
    <s v="STE HECOMED"/>
    <m/>
    <n v="6958.56"/>
    <n v="-6958.56"/>
  </r>
  <r>
    <x v="357"/>
    <s v="L30446"/>
    <n v="2478.6"/>
    <m/>
    <n v="2478.6"/>
  </r>
  <r>
    <x v="357"/>
    <s v="Société Magasi"/>
    <m/>
    <n v="2478.6"/>
    <n v="-2478.6"/>
  </r>
  <r>
    <x v="358"/>
    <s v="L30447"/>
    <n v="14404.6"/>
    <m/>
    <n v="14404.6"/>
  </r>
  <r>
    <x v="358"/>
    <s v="ULYSSE HYPER D"/>
    <m/>
    <n v="14404.6"/>
    <n v="-14404.6"/>
  </r>
  <r>
    <x v="359"/>
    <s v="L30448"/>
    <n v="2941"/>
    <m/>
    <n v="2941"/>
  </r>
  <r>
    <x v="359"/>
    <s v="ADEL EL SIFI"/>
    <m/>
    <n v="2941"/>
    <n v="-2941"/>
  </r>
  <r>
    <x v="360"/>
    <s v="L30449"/>
    <n v="40003.400999999998"/>
    <m/>
    <n v="40003.400999999998"/>
  </r>
  <r>
    <x v="360"/>
    <s v="GLOBAL Design"/>
    <m/>
    <n v="40003.400999999998"/>
    <n v="-40003.400999999998"/>
  </r>
  <r>
    <x v="361"/>
    <s v="L30450"/>
    <n v="3030"/>
    <m/>
    <n v="3030"/>
  </r>
  <r>
    <x v="361"/>
    <s v="KORTINA Distri"/>
    <m/>
    <n v="3030"/>
    <n v="-3030"/>
  </r>
  <r>
    <x v="362"/>
    <s v="L30451"/>
    <n v="33304.563000000002"/>
    <m/>
    <n v="33304.563000000002"/>
  </r>
  <r>
    <x v="362"/>
    <s v="MYTEK INFORMAT"/>
    <m/>
    <n v="33303.963000000003"/>
    <n v="-33303.963000000003"/>
  </r>
  <r>
    <x v="363"/>
    <s v="L30453"/>
    <n v="41632.311000000002"/>
    <m/>
    <n v="41632.311000000002"/>
  </r>
  <r>
    <x v="363"/>
    <s v="MPE INDUSTRIAL"/>
    <m/>
    <n v="42227.911"/>
    <n v="-42227.911"/>
  </r>
  <r>
    <x v="364"/>
    <s v="L30454"/>
    <n v="47134.705999999998"/>
    <m/>
    <n v="47134.705999999998"/>
  </r>
  <r>
    <x v="364"/>
    <s v="ATUPAL"/>
    <m/>
    <n v="47134.705999999998"/>
    <n v="-47134.705999999998"/>
  </r>
  <r>
    <x v="365"/>
    <s v="L30458"/>
    <n v="14057.049000000001"/>
    <m/>
    <n v="14057.049000000001"/>
  </r>
  <r>
    <x v="365"/>
    <s v="SCTE"/>
    <m/>
    <n v="14057.049000000001"/>
    <n v="-14057.049000000001"/>
  </r>
  <r>
    <x v="366"/>
    <s v="L30459"/>
    <n v="59705"/>
    <m/>
    <n v="59705"/>
  </r>
  <r>
    <x v="366"/>
    <s v="FOUED  BEN SAS"/>
    <m/>
    <n v="61417.87"/>
    <n v="-61417.87"/>
  </r>
  <r>
    <x v="367"/>
    <s v="L30466"/>
    <n v="28906.876"/>
    <m/>
    <n v="28906.876"/>
  </r>
  <r>
    <x v="367"/>
    <s v="STE L'INNOVATI"/>
    <m/>
    <n v="28906.876"/>
    <n v="-28906.876"/>
  </r>
  <r>
    <x v="368"/>
    <s v="L30467"/>
    <n v="70294.721000000005"/>
    <m/>
    <n v="70294.721000000005"/>
  </r>
  <r>
    <x v="368"/>
    <s v="STE ABRAWARA T"/>
    <m/>
    <n v="70294.721000000005"/>
    <n v="-70294.721000000005"/>
  </r>
  <r>
    <x v="369"/>
    <s v="L30468"/>
    <n v="2973.32"/>
    <m/>
    <n v="2973.32"/>
  </r>
  <r>
    <x v="369"/>
    <s v="THAMER CREATIV"/>
    <m/>
    <n v="2972.8580000000002"/>
    <n v="-2972.8580000000002"/>
  </r>
  <r>
    <x v="370"/>
    <s v="L30469"/>
    <n v="4445.1559999999999"/>
    <m/>
    <n v="4445.1559999999999"/>
  </r>
  <r>
    <x v="370"/>
    <s v="MABRAY"/>
    <m/>
    <n v="4445.1559999999999"/>
    <n v="-4445.1559999999999"/>
  </r>
  <r>
    <x v="371"/>
    <s v="L30470"/>
    <n v="3321.3"/>
    <m/>
    <n v="3321.3"/>
  </r>
  <r>
    <x v="371"/>
    <s v="H-TECH"/>
    <m/>
    <n v="3321.3"/>
    <n v="-3321.3"/>
  </r>
  <r>
    <x v="372"/>
    <s v="L30471"/>
    <n v="2821.4450000000002"/>
    <m/>
    <n v="2821.4450000000002"/>
  </r>
  <r>
    <x v="372"/>
    <s v="COMPTOIR ZAGHO"/>
    <m/>
    <n v="2821.4450000000002"/>
    <n v="-2821.4450000000002"/>
  </r>
  <r>
    <x v="373"/>
    <s v="L30472"/>
    <n v="11977.713"/>
    <m/>
    <n v="11977.713"/>
  </r>
  <r>
    <x v="373"/>
    <s v="KLARRION"/>
    <m/>
    <n v="11977.712"/>
    <n v="-11977.712"/>
  </r>
  <r>
    <x v="374"/>
    <s v="L30473"/>
    <n v="245.34299999999999"/>
    <m/>
    <n v="245.34299999999999"/>
  </r>
  <r>
    <x v="374"/>
    <s v="S E B A C"/>
    <m/>
    <n v="245.34299999999999"/>
    <n v="-245.34299999999999"/>
  </r>
  <r>
    <x v="375"/>
    <s v="L30474"/>
    <n v="2611.0070000000001"/>
    <m/>
    <n v="2611.0070000000001"/>
  </r>
  <r>
    <x v="375"/>
    <s v="ALPHA ETIQUETT"/>
    <m/>
    <n v="2611.0070000000001"/>
    <n v="-2611.0070000000001"/>
  </r>
  <r>
    <x v="376"/>
    <s v="L30475"/>
    <n v="130532.897"/>
    <m/>
    <n v="130532.897"/>
  </r>
  <r>
    <x v="376"/>
    <s v="ST TOTAL SALES"/>
    <m/>
    <n v="145015.614"/>
    <n v="-145015.614"/>
  </r>
  <r>
    <x v="377"/>
    <s v="L30476"/>
    <n v="6402.25"/>
    <m/>
    <n v="6402.25"/>
  </r>
  <r>
    <x v="377"/>
    <s v="STE SIPA SA"/>
    <m/>
    <n v="6392.73"/>
    <n v="-6392.73"/>
  </r>
  <r>
    <x v="378"/>
    <s v="L30477"/>
    <n v="5004.5820000000003"/>
    <m/>
    <n v="5004.5820000000003"/>
  </r>
  <r>
    <x v="378"/>
    <s v="STE RAYHANA PR"/>
    <m/>
    <n v="6395.1760000000004"/>
    <n v="-6395.1760000000004"/>
  </r>
  <r>
    <x v="379"/>
    <s v="L30478"/>
    <n v="3930.6129999999998"/>
    <m/>
    <n v="3930.6129999999998"/>
  </r>
  <r>
    <x v="379"/>
    <s v="SOCIETE THE SA"/>
    <m/>
    <n v="3930.8130000000001"/>
    <n v="-3930.8130000000001"/>
  </r>
  <r>
    <x v="380"/>
    <s v="L30480"/>
    <n v="1082.31"/>
    <m/>
    <n v="1082.31"/>
  </r>
  <r>
    <x v="380"/>
    <s v="SAGIPACK"/>
    <m/>
    <n v="1082.31"/>
    <n v="-1082.31"/>
  </r>
  <r>
    <x v="381"/>
    <s v="L30482"/>
    <n v="17854.189999999999"/>
    <m/>
    <n v="17854.189999999999"/>
  </r>
  <r>
    <x v="381"/>
    <s v="LA SELECTION M"/>
    <m/>
    <n v="17854.189999999999"/>
    <n v="-17854.189999999999"/>
  </r>
  <r>
    <x v="382"/>
    <s v="L30483"/>
    <n v="1992.0060000000001"/>
    <m/>
    <n v="1992.0060000000001"/>
  </r>
  <r>
    <x v="382"/>
    <s v="MAPUB"/>
    <m/>
    <n v="1992.0060000000001"/>
    <n v="-1992.0060000000001"/>
  </r>
  <r>
    <x v="383"/>
    <s v="L30484"/>
    <n v="981.19799999999998"/>
    <m/>
    <n v="981.19799999999998"/>
  </r>
  <r>
    <x v="383"/>
    <s v="C.E.B"/>
    <m/>
    <n v="981.19799999999998"/>
    <n v="-981.19799999999998"/>
  </r>
  <r>
    <x v="384"/>
    <s v="L30485"/>
    <n v="12317.7"/>
    <m/>
    <n v="12317.7"/>
  </r>
  <r>
    <x v="384"/>
    <s v="AIRPORT VIS SE"/>
    <m/>
    <n v="12317.7"/>
    <n v="-12317.7"/>
  </r>
  <r>
    <x v="385"/>
    <s v="L30486"/>
    <n v="15029"/>
    <m/>
    <n v="15029"/>
  </r>
  <r>
    <x v="385"/>
    <s v="A3C"/>
    <m/>
    <n v="0"/>
    <n v="0"/>
  </r>
  <r>
    <x v="386"/>
    <s v="L30487"/>
    <n v="1223.953"/>
    <m/>
    <n v="1223.953"/>
  </r>
  <r>
    <x v="386"/>
    <s v="SECCO"/>
    <m/>
    <n v="1223.953"/>
    <n v="-1223.953"/>
  </r>
  <r>
    <x v="387"/>
    <s v="L30488"/>
    <n v="2969"/>
    <m/>
    <n v="2969"/>
  </r>
  <r>
    <x v="387"/>
    <s v="RESTO CITE TOU"/>
    <m/>
    <n v="3267"/>
    <n v="-3267"/>
  </r>
  <r>
    <x v="388"/>
    <s v="L30489"/>
    <n v="938.1"/>
    <m/>
    <n v="938.1"/>
  </r>
  <r>
    <x v="388"/>
    <s v="RETAURANT LE B"/>
    <m/>
    <n v="1882"/>
    <n v="-1882"/>
  </r>
  <r>
    <x v="389"/>
    <s v="L30490"/>
    <n v="44234.720000000001"/>
    <m/>
    <n v="44234.720000000001"/>
  </r>
  <r>
    <x v="389"/>
    <s v="STE MAYAR RECY"/>
    <m/>
    <n v="44234.720000000001"/>
    <n v="-44234.720000000001"/>
  </r>
  <r>
    <x v="390"/>
    <s v="L50008"/>
    <n v="590.29999999999995"/>
    <m/>
    <n v="590.29999999999995"/>
  </r>
  <r>
    <x v="390"/>
    <s v="ALI BEN MUSTAP"/>
    <m/>
    <n v="590.29999999999995"/>
    <n v="-590.29999999999995"/>
  </r>
  <r>
    <x v="391"/>
    <s v="L50013"/>
    <n v="50231.112000000001"/>
    <m/>
    <n v="50231.112000000001"/>
  </r>
  <r>
    <x v="391"/>
    <s v="MAERSK TUNISIE"/>
    <m/>
    <n v="50231.112000000001"/>
    <n v="-50231.112000000001"/>
  </r>
  <r>
    <x v="392"/>
    <s v="L50014"/>
    <n v="3013.4"/>
    <m/>
    <n v="3013.4"/>
  </r>
  <r>
    <x v="392"/>
    <s v="CABINET A.FRIK"/>
    <m/>
    <n v="3013.4"/>
    <n v="-3013.4"/>
  </r>
  <r>
    <x v="393"/>
    <s v="L50017"/>
    <n v="20613.077000000001"/>
    <m/>
    <n v="20613.077000000001"/>
  </r>
  <r>
    <x v="393"/>
    <s v="COTUNACE"/>
    <m/>
    <n v="33474.877999999997"/>
    <n v="-33474.877999999997"/>
  </r>
  <r>
    <x v="394"/>
    <s v="L50018"/>
    <n v="1098069.2180000001"/>
    <m/>
    <n v="1098069.2180000001"/>
  </r>
  <r>
    <x v="394"/>
    <s v="C I L"/>
    <m/>
    <n v="1097814.2180000001"/>
    <n v="-1097814.2180000001"/>
  </r>
  <r>
    <x v="395"/>
    <s v="L50019"/>
    <n v="20285656.088"/>
    <m/>
    <n v="20285656.088"/>
  </r>
  <r>
    <x v="395"/>
    <s v="LA DOUANE"/>
    <m/>
    <n v="20279050.197999999"/>
    <n v="-20279050.197999999"/>
  </r>
  <r>
    <x v="396"/>
    <s v="L50028"/>
    <n v="0"/>
    <m/>
    <n v="0"/>
  </r>
  <r>
    <x v="396"/>
    <s v="G T I"/>
    <m/>
    <n v="8755.3050000000003"/>
    <n v="-8755.3050000000003"/>
  </r>
  <r>
    <x v="397"/>
    <s v="L50031"/>
    <n v="86547.466"/>
    <m/>
    <n v="86547.466"/>
  </r>
  <r>
    <x v="397"/>
    <s v="INNORPI"/>
    <m/>
    <n v="98129.966"/>
    <n v="-98129.966"/>
  </r>
  <r>
    <x v="398"/>
    <s v="L50044"/>
    <n v="85200.55"/>
    <m/>
    <n v="85200.55"/>
  </r>
  <r>
    <x v="398"/>
    <s v="ROMULUS VOYAGE"/>
    <m/>
    <n v="85200.55"/>
    <n v="-85200.55"/>
  </r>
  <r>
    <x v="399"/>
    <s v="L50045"/>
    <n v="13123994.748"/>
    <m/>
    <n v="13123994.748"/>
  </r>
  <r>
    <x v="399"/>
    <s v="S. T. E. G."/>
    <m/>
    <n v="13239788.289999999"/>
    <n v="-13239788.289999999"/>
  </r>
  <r>
    <x v="400"/>
    <s v="L50053"/>
    <n v="206.6"/>
    <m/>
    <n v="206.6"/>
  </r>
  <r>
    <x v="400"/>
    <s v="SOMITEL"/>
    <m/>
    <n v="206.6"/>
    <n v="-206.6"/>
  </r>
  <r>
    <x v="401"/>
    <s v="L50059"/>
    <n v="32099.5"/>
    <m/>
    <n v="32099.5"/>
  </r>
  <r>
    <x v="401"/>
    <s v="T U V"/>
    <m/>
    <n v="32099.5"/>
    <n v="-32099.5"/>
  </r>
  <r>
    <x v="402"/>
    <s v="L50060"/>
    <n v="3088.1849999999999"/>
    <m/>
    <n v="3088.1849999999999"/>
  </r>
  <r>
    <x v="402"/>
    <s v="TUNISIE TELECO"/>
    <m/>
    <n v="3088.1849999999999"/>
    <n v="-3088.1849999999999"/>
  </r>
  <r>
    <x v="403"/>
    <s v="L50066"/>
    <n v="100818.58500000001"/>
    <m/>
    <n v="100818.58500000001"/>
  </r>
  <r>
    <x v="403"/>
    <s v="A.PAVE"/>
    <m/>
    <n v="103638.136"/>
    <n v="-103638.136"/>
  </r>
  <r>
    <x v="404"/>
    <s v="L50070"/>
    <n v="238739.47399999999"/>
    <m/>
    <n v="238739.47399999999"/>
  </r>
  <r>
    <x v="404"/>
    <s v="DISCOVRY INFOR"/>
    <m/>
    <n v="252826.87100000001"/>
    <n v="-252826.87100000001"/>
  </r>
  <r>
    <x v="405"/>
    <s v="L50094"/>
    <n v="13699.834999999999"/>
    <m/>
    <n v="13699.834999999999"/>
  </r>
  <r>
    <x v="405"/>
    <s v="TUNIS° SHIPPIN"/>
    <m/>
    <n v="13699.834999999999"/>
    <n v="-13699.834999999999"/>
  </r>
  <r>
    <x v="406"/>
    <s v="L50095"/>
    <n v="6795.8159999999998"/>
    <m/>
    <n v="6795.8159999999998"/>
  </r>
  <r>
    <x v="406"/>
    <s v="OMMP (Office m"/>
    <m/>
    <n v="6795.8159999999998"/>
    <n v="-6795.8159999999998"/>
  </r>
  <r>
    <x v="407"/>
    <s v="L50096"/>
    <n v="290651.66800000001"/>
    <m/>
    <n v="290651.66800000001"/>
  </r>
  <r>
    <x v="407"/>
    <s v="STAM"/>
    <m/>
    <n v="290700.94400000002"/>
    <n v="-290700.94400000002"/>
  </r>
  <r>
    <x v="408"/>
    <s v="L50097"/>
    <n v="268333.63799999998"/>
    <m/>
    <n v="268333.63799999998"/>
  </r>
  <r>
    <x v="408"/>
    <s v="AMATRANS"/>
    <m/>
    <n v="268333.63799999998"/>
    <n v="-268333.63799999998"/>
  </r>
  <r>
    <x v="409"/>
    <s v="L50098"/>
    <n v="106.3"/>
    <m/>
    <n v="106.3"/>
  </r>
  <r>
    <x v="409"/>
    <s v="DRIDI TRANSPOR"/>
    <m/>
    <n v="106.3"/>
    <n v="-106.3"/>
  </r>
  <r>
    <x v="410"/>
    <s v="L50099"/>
    <n v="3624.3919999999998"/>
    <m/>
    <n v="3624.3919999999998"/>
  </r>
  <r>
    <x v="410"/>
    <s v="AACC"/>
    <m/>
    <n v="3624.3919999999998"/>
    <n v="-3624.3919999999998"/>
  </r>
  <r>
    <x v="411"/>
    <s v="L50101"/>
    <n v="1197.4369999999999"/>
    <m/>
    <n v="1197.4369999999999"/>
  </r>
  <r>
    <x v="411"/>
    <s v="CARMAS"/>
    <m/>
    <n v="1197.4369999999999"/>
    <n v="-1197.4369999999999"/>
  </r>
  <r>
    <x v="412"/>
    <s v="L50102"/>
    <n v="456809.08799999999"/>
    <m/>
    <n v="456809.08799999999"/>
  </r>
  <r>
    <x v="412"/>
    <s v="ASS MAGHREBIA"/>
    <m/>
    <n v="462888.73200000002"/>
    <n v="-462888.73200000002"/>
  </r>
  <r>
    <x v="413"/>
    <s v="L50106"/>
    <n v="165.852"/>
    <m/>
    <n v="165.852"/>
  </r>
  <r>
    <x v="413"/>
    <s v="KAMAR (AGENCE"/>
    <m/>
    <n v="165.852"/>
    <n v="-165.852"/>
  </r>
  <r>
    <x v="414"/>
    <s v="L50107"/>
    <n v="22240"/>
    <m/>
    <n v="22240"/>
  </r>
  <r>
    <x v="414"/>
    <s v="HOTEL EZZAHRA"/>
    <m/>
    <n v="22240"/>
    <n v="-22240"/>
  </r>
  <r>
    <x v="415"/>
    <s v="L50109"/>
    <n v="8282.4609999999993"/>
    <m/>
    <n v="8282.4609999999993"/>
  </r>
  <r>
    <x v="415"/>
    <s v="TUNIS AIR"/>
    <m/>
    <n v="8092.0410000000002"/>
    <n v="-8092.0410000000002"/>
  </r>
  <r>
    <x v="416"/>
    <s v="L50110"/>
    <n v="830.87099999999998"/>
    <m/>
    <n v="830.87099999999998"/>
  </r>
  <r>
    <x v="416"/>
    <s v="OACA"/>
    <m/>
    <n v="830.87099999999998"/>
    <n v="-830.87099999999998"/>
  </r>
  <r>
    <x v="417"/>
    <s v="L50114"/>
    <n v="600.79999999999995"/>
    <m/>
    <n v="600.79999999999995"/>
  </r>
  <r>
    <x v="417"/>
    <s v="API"/>
    <m/>
    <n v="600.79999999999995"/>
    <n v="-600.79999999999995"/>
  </r>
  <r>
    <x v="418"/>
    <s v="L50118"/>
    <n v="3360.9"/>
    <m/>
    <n v="3360.9"/>
  </r>
  <r>
    <x v="418"/>
    <s v="COGERH  SELECT"/>
    <m/>
    <n v="3360.9"/>
    <n v="-3360.9"/>
  </r>
  <r>
    <x v="419"/>
    <s v="L50120"/>
    <n v="708.3"/>
    <m/>
    <n v="708.3"/>
  </r>
  <r>
    <x v="419"/>
    <s v="CYBERSTONE"/>
    <m/>
    <n v="708.3"/>
    <n v="-708.3"/>
  </r>
  <r>
    <x v="420"/>
    <s v="L50125"/>
    <n v="20663.631000000001"/>
    <m/>
    <n v="20663.631000000001"/>
  </r>
  <r>
    <x v="420"/>
    <s v="ECULINE"/>
    <m/>
    <n v="20663.631000000001"/>
    <n v="-20663.631000000001"/>
  </r>
  <r>
    <x v="421"/>
    <s v="L50128"/>
    <n v="30625.929"/>
    <m/>
    <n v="30625.929"/>
  </r>
  <r>
    <x v="421"/>
    <s v="GS1 TUNISIA"/>
    <m/>
    <n v="32173.528999999999"/>
    <n v="-32173.528999999999"/>
  </r>
  <r>
    <x v="422"/>
    <s v="L50132"/>
    <n v="294.68"/>
    <m/>
    <n v="294.68"/>
  </r>
  <r>
    <x v="422"/>
    <s v="IOT LINE TUNIS"/>
    <m/>
    <n v="294.68"/>
    <n v="-294.68"/>
  </r>
  <r>
    <x v="423"/>
    <s v="L50134"/>
    <n v="804.88400000000001"/>
    <m/>
    <n v="804.88400000000001"/>
  </r>
  <r>
    <x v="423"/>
    <s v="MAS"/>
    <m/>
    <n v="804.88400000000001"/>
    <n v="-804.88400000000001"/>
  </r>
  <r>
    <x v="424"/>
    <s v="L50136"/>
    <n v="228073.40700000001"/>
    <m/>
    <n v="228073.40700000001"/>
  </r>
  <r>
    <x v="424"/>
    <s v="NORD INDUSTRIE"/>
    <m/>
    <n v="233499.19699999999"/>
    <n v="-233499.19699999999"/>
  </r>
  <r>
    <x v="425"/>
    <s v="L50140"/>
    <n v="13303.66"/>
    <m/>
    <n v="13303.66"/>
  </r>
  <r>
    <x v="425"/>
    <s v="STTAT"/>
    <m/>
    <n v="13303.66"/>
    <n v="-13303.66"/>
  </r>
  <r>
    <x v="426"/>
    <s v="L50142"/>
    <n v="42.98"/>
    <m/>
    <n v="42.98"/>
  </r>
  <r>
    <x v="426"/>
    <s v="SAFIR"/>
    <m/>
    <n v="42.98"/>
    <n v="-42.98"/>
  </r>
  <r>
    <x v="427"/>
    <s v="L50149"/>
    <n v="12150.4"/>
    <m/>
    <n v="12150.4"/>
  </r>
  <r>
    <x v="427"/>
    <s v="CABINET MOHAME"/>
    <m/>
    <n v="12150.4"/>
    <n v="-12150.4"/>
  </r>
  <r>
    <x v="428"/>
    <s v="L50152"/>
    <n v="55529.56"/>
    <m/>
    <n v="55529.56"/>
  </r>
  <r>
    <x v="428"/>
    <s v="TUNISIE TELECO"/>
    <m/>
    <n v="55312.968000000001"/>
    <n v="-55312.968000000001"/>
  </r>
  <r>
    <x v="429"/>
    <s v="L50167"/>
    <n v="44703.440999999999"/>
    <m/>
    <n v="44703.440999999999"/>
  </r>
  <r>
    <x v="429"/>
    <s v="CETIME"/>
    <m/>
    <n v="44703.440999999999"/>
    <n v="-44703.440999999999"/>
  </r>
  <r>
    <x v="430"/>
    <s v="L50173"/>
    <n v="425.1"/>
    <m/>
    <n v="425.1"/>
  </r>
  <r>
    <x v="430"/>
    <s v="Rectification"/>
    <m/>
    <n v="425.1"/>
    <n v="-425.1"/>
  </r>
  <r>
    <x v="431"/>
    <s v="L50174"/>
    <n v="18066.900000000001"/>
    <m/>
    <n v="18066.900000000001"/>
  </r>
  <r>
    <x v="431"/>
    <s v="AFRIQUE ETUDE"/>
    <m/>
    <n v="18066.900000000001"/>
    <n v="-18066.900000000001"/>
  </r>
  <r>
    <x v="432"/>
    <s v="L50178"/>
    <n v="100728.11900000001"/>
    <m/>
    <n v="100728.11900000001"/>
  </r>
  <r>
    <x v="432"/>
    <s v="STE KADHI FRER"/>
    <m/>
    <n v="100728.11900000001"/>
    <n v="-100728.11900000001"/>
  </r>
  <r>
    <x v="433"/>
    <s v="L50182"/>
    <n v="3989.9110000000001"/>
    <m/>
    <n v="3989.9110000000001"/>
  </r>
  <r>
    <x v="433"/>
    <s v="AGENCE MARITIM"/>
    <m/>
    <n v="3989.9110000000001"/>
    <n v="-3989.9110000000001"/>
  </r>
  <r>
    <x v="434"/>
    <s v="L50183"/>
    <n v="28700.03"/>
    <m/>
    <n v="28700.03"/>
  </r>
  <r>
    <x v="434"/>
    <s v="SEAWAVE NAVIGA"/>
    <m/>
    <n v="28700.03"/>
    <n v="-28700.03"/>
  </r>
  <r>
    <x v="435"/>
    <s v="L50191"/>
    <n v="120857.357"/>
    <m/>
    <n v="120857.357"/>
  </r>
  <r>
    <x v="435"/>
    <s v="SOTUVENT"/>
    <m/>
    <n v="120857.357"/>
    <n v="-120857.357"/>
  </r>
  <r>
    <x v="436"/>
    <s v="L50195"/>
    <n v="971.9"/>
    <m/>
    <n v="971.9"/>
  </r>
  <r>
    <x v="436"/>
    <s v="TUNISIE AUTORO"/>
    <m/>
    <n v="971.9"/>
    <n v="-971.9"/>
  </r>
  <r>
    <x v="437"/>
    <s v="L50198"/>
    <n v="6000"/>
    <m/>
    <n v="6000"/>
  </r>
  <r>
    <x v="437"/>
    <s v="C E P E X"/>
    <m/>
    <n v="6000"/>
    <n v="-6000"/>
  </r>
  <r>
    <x v="438"/>
    <s v="L50199"/>
    <n v="1942.5409999999999"/>
    <m/>
    <n v="1942.5409999999999"/>
  </r>
  <r>
    <x v="438"/>
    <s v="IMPRIMERIE OFF"/>
    <m/>
    <n v="1942.5409999999999"/>
    <n v="-1942.5409999999999"/>
  </r>
  <r>
    <x v="439"/>
    <s v="L50201"/>
    <n v="848.2"/>
    <m/>
    <n v="848.2"/>
  </r>
  <r>
    <x v="439"/>
    <s v="Le Radiateur"/>
    <m/>
    <n v="848.2"/>
    <n v="-848.2"/>
  </r>
  <r>
    <x v="440"/>
    <s v="L50210"/>
    <n v="57928.099000000002"/>
    <m/>
    <n v="57928.099000000002"/>
  </r>
  <r>
    <x v="440"/>
    <s v="STC"/>
    <m/>
    <n v="57928.099000000002"/>
    <n v="-57928.099000000002"/>
  </r>
  <r>
    <x v="441"/>
    <s v="L50211"/>
    <n v="959.46199999999999"/>
    <m/>
    <n v="959.46199999999999"/>
  </r>
  <r>
    <x v="441"/>
    <s v="El-Amir"/>
    <m/>
    <n v="959.46199999999999"/>
    <n v="-959.46199999999999"/>
  </r>
  <r>
    <x v="442"/>
    <s v="L50216"/>
    <n v="272113.78200000001"/>
    <m/>
    <n v="272113.78200000001"/>
  </r>
  <r>
    <x v="442"/>
    <s v="SHTM"/>
    <m/>
    <n v="275110.98200000002"/>
    <n v="-275110.98200000002"/>
  </r>
  <r>
    <x v="443"/>
    <s v="L50222"/>
    <n v="1388.0329999999999"/>
    <m/>
    <n v="1388.0329999999999"/>
  </r>
  <r>
    <x v="443"/>
    <s v="PLANET"/>
    <m/>
    <n v="1388.0329999999999"/>
    <n v="-1388.0329999999999"/>
  </r>
  <r>
    <x v="444"/>
    <s v="L50238"/>
    <n v="1549.96"/>
    <m/>
    <n v="1549.96"/>
  </r>
  <r>
    <x v="444"/>
    <s v="Presses médias"/>
    <m/>
    <n v="1549.96"/>
    <n v="-1549.96"/>
  </r>
  <r>
    <x v="445"/>
    <s v="L50240"/>
    <n v="40230.722999999998"/>
    <m/>
    <n v="40230.722999999998"/>
  </r>
  <r>
    <x v="445"/>
    <s v="ooredoo"/>
    <m/>
    <n v="41203.394"/>
    <n v="-41203.394"/>
  </r>
  <r>
    <x v="446"/>
    <s v="L50241"/>
    <n v="501284.55300000001"/>
    <m/>
    <n v="501284.55300000001"/>
  </r>
  <r>
    <x v="446"/>
    <s v="I.T.Tunisie"/>
    <m/>
    <n v="501284.55300000001"/>
    <n v="-501284.55300000001"/>
  </r>
  <r>
    <x v="447"/>
    <s v="L50254"/>
    <n v="90841.2"/>
    <m/>
    <n v="90841.2"/>
  </r>
  <r>
    <x v="447"/>
    <s v="PMGI"/>
    <m/>
    <n v="90841.2"/>
    <n v="-90841.2"/>
  </r>
  <r>
    <x v="448"/>
    <s v="L50255"/>
    <n v="1892076.3419999999"/>
    <m/>
    <n v="1892076.3419999999"/>
  </r>
  <r>
    <x v="448"/>
    <s v="SITEM"/>
    <m/>
    <n v="1892076.3419999999"/>
    <n v="-1892076.3419999999"/>
  </r>
  <r>
    <x v="449"/>
    <s v="L50256"/>
    <n v="788.73800000000006"/>
    <m/>
    <n v="788.73800000000006"/>
  </r>
  <r>
    <x v="449"/>
    <s v="CABINETDECOODI"/>
    <m/>
    <n v="788.73800000000006"/>
    <n v="-788.73800000000006"/>
  </r>
  <r>
    <x v="450"/>
    <s v="L50258"/>
    <n v="20114.161"/>
    <m/>
    <n v="20114.161"/>
  </r>
  <r>
    <x v="450"/>
    <s v="E.C.E"/>
    <m/>
    <n v="20114.161"/>
    <n v="-20114.161"/>
  </r>
  <r>
    <x v="451"/>
    <s v="L50260"/>
    <n v="372.48"/>
    <m/>
    <n v="372.48"/>
  </r>
  <r>
    <x v="451"/>
    <s v="TRADEX INTERNA"/>
    <m/>
    <n v="372.48"/>
    <n v="-372.48"/>
  </r>
  <r>
    <x v="452"/>
    <s v="L50269"/>
    <n v="14317.66"/>
    <m/>
    <n v="14317.66"/>
  </r>
  <r>
    <x v="452"/>
    <s v="TECHMAN"/>
    <m/>
    <n v="14815.679"/>
    <n v="-14815.679"/>
  </r>
  <r>
    <x v="453"/>
    <s v="L50280"/>
    <n v="228735.924"/>
    <m/>
    <n v="228735.924"/>
  </r>
  <r>
    <x v="453"/>
    <s v="MSC"/>
    <m/>
    <n v="171197.13"/>
    <n v="-171197.13"/>
  </r>
  <r>
    <x v="454"/>
    <s v="L50281"/>
    <n v="1721.98"/>
    <m/>
    <n v="1721.98"/>
  </r>
  <r>
    <x v="454"/>
    <s v="TUNISIA INTERS"/>
    <m/>
    <n v="1721.98"/>
    <n v="-1721.98"/>
  </r>
  <r>
    <x v="455"/>
    <s v="L50284"/>
    <n v="256025.315"/>
    <m/>
    <n v="256025.315"/>
  </r>
  <r>
    <x v="455"/>
    <s v="COTECH"/>
    <m/>
    <n v="181025.315"/>
    <n v="-181025.315"/>
  </r>
  <r>
    <x v="456"/>
    <s v="L50286"/>
    <n v="3555.08"/>
    <m/>
    <n v="3555.08"/>
  </r>
  <r>
    <x v="456"/>
    <s v="GREEN TUNISIE"/>
    <m/>
    <n v="3555.08"/>
    <n v="-3555.08"/>
  </r>
  <r>
    <x v="457"/>
    <s v="L50291"/>
    <n v="17708.5"/>
    <m/>
    <n v="17708.5"/>
  </r>
  <r>
    <x v="457"/>
    <s v="smti"/>
    <m/>
    <n v="17708.5"/>
    <n v="-17708.5"/>
  </r>
  <r>
    <x v="458"/>
    <s v="L50292"/>
    <n v="24000"/>
    <m/>
    <n v="24000"/>
  </r>
  <r>
    <x v="458"/>
    <s v="TUNISIAN TRAVE"/>
    <m/>
    <n v="24000"/>
    <n v="-24000"/>
  </r>
  <r>
    <x v="459"/>
    <s v="L50297"/>
    <n v="170255.06200000001"/>
    <m/>
    <n v="170255.06200000001"/>
  </r>
  <r>
    <x v="459"/>
    <s v="CMA CGM Tunisi"/>
    <m/>
    <n v="170255.06200000001"/>
    <n v="-170255.06200000001"/>
  </r>
  <r>
    <x v="460"/>
    <s v="L50308"/>
    <n v="69608.792000000001"/>
    <m/>
    <n v="69608.792000000001"/>
  </r>
  <r>
    <x v="460"/>
    <s v="GENMAR"/>
    <m/>
    <n v="69338.661999999997"/>
    <n v="-69338.661999999997"/>
  </r>
  <r>
    <x v="461"/>
    <s v="L50310"/>
    <n v="320.61599999999999"/>
    <m/>
    <n v="320.61599999999999"/>
  </r>
  <r>
    <x v="461"/>
    <s v="INTER MAR"/>
    <m/>
    <n v="320.61599999999999"/>
    <n v="-320.61599999999999"/>
  </r>
  <r>
    <x v="462"/>
    <s v="L50320"/>
    <n v="12317.12"/>
    <m/>
    <n v="12317.12"/>
  </r>
  <r>
    <x v="462"/>
    <s v="CONSEIL PLUS"/>
    <m/>
    <n v="12317.12"/>
    <n v="-12317.12"/>
  </r>
  <r>
    <x v="463"/>
    <s v="L50323"/>
    <n v="509.65699999999998"/>
    <m/>
    <n v="509.65699999999998"/>
  </r>
  <r>
    <x v="463"/>
    <s v="A.S.T.C"/>
    <m/>
    <n v="509.65699999999998"/>
    <n v="-509.65699999999998"/>
  </r>
  <r>
    <x v="464"/>
    <s v="L50334"/>
    <n v="949.5"/>
    <m/>
    <n v="949.5"/>
  </r>
  <r>
    <x v="464"/>
    <s v="INRAP"/>
    <m/>
    <n v="949.5"/>
    <n v="-949.5"/>
  </r>
  <r>
    <x v="465"/>
    <s v="L50335"/>
    <n v="48378.873"/>
    <m/>
    <n v="48378.873"/>
  </r>
  <r>
    <x v="465"/>
    <s v="Maître  Nabil"/>
    <m/>
    <n v="49847.873"/>
    <n v="-49847.873"/>
  </r>
  <r>
    <x v="466"/>
    <s v="L50338"/>
    <n v="251719.416"/>
    <m/>
    <n v="251719.416"/>
  </r>
  <r>
    <x v="466"/>
    <s v="WORL MARITIME"/>
    <m/>
    <n v="251719.416"/>
    <n v="-251719.416"/>
  </r>
  <r>
    <x v="467"/>
    <s v="L50341"/>
    <n v="397.48"/>
    <m/>
    <n v="397.48"/>
  </r>
  <r>
    <x v="467"/>
    <s v="ABDESSATAR JIE"/>
    <m/>
    <n v="397.48"/>
    <n v="-397.48"/>
  </r>
  <r>
    <x v="468"/>
    <s v="L50355"/>
    <n v="951.2"/>
    <m/>
    <n v="951.2"/>
  </r>
  <r>
    <x v="468"/>
    <s v="TAYAR Béchir"/>
    <m/>
    <n v="951.2"/>
    <n v="-951.2"/>
  </r>
  <r>
    <x v="469"/>
    <s v="L50359"/>
    <n v="4500"/>
    <m/>
    <n v="4500"/>
  </r>
  <r>
    <x v="469"/>
    <s v="CTFCI"/>
    <m/>
    <n v="4500"/>
    <n v="-4500"/>
  </r>
  <r>
    <x v="470"/>
    <s v="L50363"/>
    <n v="1371.0650000000001"/>
    <m/>
    <n v="1371.0650000000001"/>
  </r>
  <r>
    <x v="470"/>
    <s v="CTN"/>
    <m/>
    <n v="1371.0650000000001"/>
    <n v="-1371.0650000000001"/>
  </r>
  <r>
    <x v="471"/>
    <s v="L50364"/>
    <n v="1702.201"/>
    <m/>
    <n v="1702.201"/>
  </r>
  <r>
    <x v="471"/>
    <s v="T.T.N"/>
    <m/>
    <n v="1917.001"/>
    <n v="-1917.001"/>
  </r>
  <r>
    <x v="472"/>
    <s v="L50366"/>
    <n v="42861.999000000003"/>
    <m/>
    <n v="42861.999000000003"/>
  </r>
  <r>
    <x v="472"/>
    <s v="RFT"/>
    <m/>
    <n v="48313.398999999998"/>
    <n v="-48313.398999999998"/>
  </r>
  <r>
    <x v="473"/>
    <s v="L50368"/>
    <n v="1176.4559999999999"/>
    <m/>
    <n v="1176.4559999999999"/>
  </r>
  <r>
    <x v="473"/>
    <s v="SINDBAD GROUP"/>
    <m/>
    <n v="1176.4559999999999"/>
    <n v="-1176.4559999999999"/>
  </r>
  <r>
    <x v="474"/>
    <s v="L50373"/>
    <n v="1500"/>
    <m/>
    <n v="1500"/>
  </r>
  <r>
    <x v="474"/>
    <s v="CLUB SPORTIF D"/>
    <m/>
    <n v="1500"/>
    <n v="-1500"/>
  </r>
  <r>
    <x v="475"/>
    <s v="L50379"/>
    <n v="108927.629"/>
    <m/>
    <n v="108927.629"/>
  </r>
  <r>
    <x v="475"/>
    <s v="MED EXPRESS TU"/>
    <m/>
    <n v="108927.629"/>
    <n v="-108927.629"/>
  </r>
  <r>
    <x v="476"/>
    <s v="L50383"/>
    <n v="28.37"/>
    <m/>
    <n v="28.37"/>
  </r>
  <r>
    <x v="476"/>
    <s v="GMS"/>
    <m/>
    <n v="28.37"/>
    <n v="-28.37"/>
  </r>
  <r>
    <x v="477"/>
    <s v="L50385"/>
    <n v="58959.74"/>
    <m/>
    <n v="58959.74"/>
  </r>
  <r>
    <x v="477"/>
    <s v="Dkhil Wacef"/>
    <m/>
    <n v="58959.74"/>
    <n v="-58959.74"/>
  </r>
  <r>
    <x v="478"/>
    <s v="L50387"/>
    <n v="393.3"/>
    <m/>
    <n v="393.3"/>
  </r>
  <r>
    <x v="478"/>
    <s v="KAMEL HADHLI"/>
    <m/>
    <n v="393.3"/>
    <n v="-393.3"/>
  </r>
  <r>
    <x v="479"/>
    <s v="L50388"/>
    <n v="112481.60000000001"/>
    <m/>
    <n v="112481.60000000001"/>
  </r>
  <r>
    <x v="479"/>
    <s v="Romulus Voyage"/>
    <m/>
    <n v="112481.60000000001"/>
    <n v="-112481.60000000001"/>
  </r>
  <r>
    <x v="480"/>
    <s v="L50392"/>
    <n v="1299.5999999999999"/>
    <m/>
    <n v="1299.5999999999999"/>
  </r>
  <r>
    <x v="480"/>
    <s v="MEDDIS DISTRIB"/>
    <m/>
    <n v="1299.5999999999999"/>
    <n v="-1299.5999999999999"/>
  </r>
  <r>
    <x v="481"/>
    <s v="L50393"/>
    <n v="7389.6"/>
    <m/>
    <n v="7389.6"/>
  </r>
  <r>
    <x v="481"/>
    <s v="TRANSIDER"/>
    <m/>
    <n v="7389.6"/>
    <n v="-7389.6"/>
  </r>
  <r>
    <x v="482"/>
    <s v="L50401"/>
    <n v="20294417.778999999"/>
    <m/>
    <n v="20294417.778999999"/>
  </r>
  <r>
    <x v="482"/>
    <s v="R.FINANCE MEGR"/>
    <m/>
    <n v="20637346.076000001"/>
    <n v="-20637346.076000001"/>
  </r>
  <r>
    <x v="483"/>
    <s v="L50402"/>
    <n v="720.2"/>
    <m/>
    <n v="720.2"/>
  </r>
  <r>
    <x v="483"/>
    <s v="TARROS TUNISIE"/>
    <m/>
    <n v="720.2"/>
    <n v="-720.2"/>
  </r>
  <r>
    <x v="484"/>
    <s v="L50405"/>
    <n v="5098"/>
    <m/>
    <n v="5098"/>
  </r>
  <r>
    <x v="484"/>
    <s v="INTERACTIVE AR"/>
    <m/>
    <n v="5098"/>
    <n v="-5098"/>
  </r>
  <r>
    <x v="485"/>
    <s v="L50408"/>
    <n v="10922.367"/>
    <m/>
    <n v="10922.367"/>
  </r>
  <r>
    <x v="485"/>
    <s v="Trans Glory Tu"/>
    <m/>
    <n v="11051.011"/>
    <n v="-11051.011"/>
  </r>
  <r>
    <x v="486"/>
    <s v="L50409"/>
    <n v="4972.22"/>
    <m/>
    <n v="4972.22"/>
  </r>
  <r>
    <x v="486"/>
    <s v="NOUR BOUYEDDA"/>
    <m/>
    <n v="4972.22"/>
    <n v="-4972.22"/>
  </r>
  <r>
    <x v="487"/>
    <s v="L50415"/>
    <n v="1045.44"/>
    <m/>
    <n v="1045.44"/>
  </r>
  <r>
    <x v="487"/>
    <s v="LA POSTE"/>
    <m/>
    <n v="475"/>
    <n v="-475"/>
  </r>
  <r>
    <x v="488"/>
    <s v="L50418"/>
    <n v="1975.2329999999999"/>
    <m/>
    <n v="1975.2329999999999"/>
  </r>
  <r>
    <x v="488"/>
    <s v="OCEAN SHIPPING"/>
    <m/>
    <n v="1975.2329999999999"/>
    <n v="-1975.2329999999999"/>
  </r>
  <r>
    <x v="489"/>
    <s v="L50421"/>
    <n v="1224.5730000000001"/>
    <m/>
    <n v="1224.5730000000001"/>
  </r>
  <r>
    <x v="489"/>
    <s v="S.E.M.S"/>
    <m/>
    <n v="1224.5730000000001"/>
    <n v="-1224.5730000000001"/>
  </r>
  <r>
    <x v="490"/>
    <s v="L50423"/>
    <n v="827.7"/>
    <m/>
    <n v="827.7"/>
  </r>
  <r>
    <x v="490"/>
    <s v="H.B.H.Générale"/>
    <m/>
    <n v="827.7"/>
    <n v="-827.7"/>
  </r>
  <r>
    <x v="491"/>
    <s v="L50424"/>
    <n v="9409.2000000000007"/>
    <m/>
    <n v="9409.2000000000007"/>
  </r>
  <r>
    <x v="491"/>
    <s v="SOCIETE MED CO"/>
    <m/>
    <n v="9409.2000000000007"/>
    <n v="-9409.2000000000007"/>
  </r>
  <r>
    <x v="492"/>
    <s v="L50425"/>
    <n v="8000"/>
    <m/>
    <n v="8000"/>
  </r>
  <r>
    <x v="492"/>
    <s v="Driss Zormati"/>
    <m/>
    <n v="8000"/>
    <n v="-8000"/>
  </r>
  <r>
    <x v="493"/>
    <s v="L50428"/>
    <n v="15120"/>
    <m/>
    <n v="15120"/>
  </r>
  <r>
    <x v="493"/>
    <s v="FLUIDES CONCET"/>
    <m/>
    <n v="15120"/>
    <n v="-15120"/>
  </r>
  <r>
    <x v="494"/>
    <s v="L50429"/>
    <n v="616.29999999999995"/>
    <m/>
    <n v="616.29999999999995"/>
  </r>
  <r>
    <x v="494"/>
    <s v="Mohamed Lazhar"/>
    <m/>
    <n v="616.29999999999995"/>
    <n v="-616.29999999999995"/>
  </r>
  <r>
    <x v="495"/>
    <s v="L50431"/>
    <n v="8389.3809999999994"/>
    <m/>
    <n v="8389.3809999999994"/>
  </r>
  <r>
    <x v="495"/>
    <s v="INTERNATIONAL"/>
    <m/>
    <n v="8389.3809999999994"/>
    <n v="-8389.3809999999994"/>
  </r>
  <r>
    <x v="496"/>
    <s v="L50432"/>
    <n v="98768.646999999997"/>
    <m/>
    <n v="98768.646999999997"/>
  </r>
  <r>
    <x v="496"/>
    <s v="NAWFIL HAMZI"/>
    <m/>
    <n v="99070.346999999994"/>
    <n v="-99070.346999999994"/>
  </r>
  <r>
    <x v="497"/>
    <s v="L50438"/>
    <n v="6480824.3420000002"/>
    <m/>
    <n v="6480824.3420000002"/>
  </r>
  <r>
    <x v="497"/>
    <s v="ENK"/>
    <m/>
    <n v="6480824.3420000002"/>
    <n v="-6480824.3420000002"/>
  </r>
  <r>
    <x v="498"/>
    <s v="L50439"/>
    <n v="6360.3"/>
    <m/>
    <n v="6360.3"/>
  </r>
  <r>
    <x v="498"/>
    <s v="TLIBA RACHID B"/>
    <m/>
    <n v="6360.3"/>
    <n v="-6360.3"/>
  </r>
  <r>
    <x v="499"/>
    <s v="L50442"/>
    <n v="182477.68100000001"/>
    <m/>
    <n v="182477.68100000001"/>
  </r>
  <r>
    <x v="499"/>
    <s v="STE MAHDI TRAN"/>
    <m/>
    <n v="182477.68100000001"/>
    <n v="-182477.68100000001"/>
  </r>
  <r>
    <x v="500"/>
    <s v="L50444"/>
    <n v="122.313"/>
    <m/>
    <n v="122.313"/>
  </r>
  <r>
    <x v="500"/>
    <s v="G.E.S.M"/>
    <m/>
    <n v="122.313"/>
    <n v="-122.313"/>
  </r>
  <r>
    <x v="501"/>
    <s v="L50446"/>
    <n v="5095.5659999999998"/>
    <m/>
    <n v="5095.5659999999998"/>
  </r>
  <r>
    <x v="501"/>
    <s v="OMAR TAKROUNI"/>
    <m/>
    <n v="5095.5659999999998"/>
    <n v="-5095.5659999999998"/>
  </r>
  <r>
    <x v="502"/>
    <s v="L50447"/>
    <n v="5523"/>
    <m/>
    <n v="5523"/>
  </r>
  <r>
    <x v="502"/>
    <s v="TGE"/>
    <m/>
    <n v="5523"/>
    <n v="-5523"/>
  </r>
  <r>
    <x v="503"/>
    <s v="L50449"/>
    <n v="1858.78"/>
    <m/>
    <n v="1858.78"/>
  </r>
  <r>
    <x v="503"/>
    <s v="LABORATOIRE D'"/>
    <m/>
    <n v="1858.78"/>
    <n v="-1858.78"/>
  </r>
  <r>
    <x v="504"/>
    <s v="L50456"/>
    <n v="4531.5"/>
    <m/>
    <n v="4531.5"/>
  </r>
  <r>
    <x v="504"/>
    <s v="E.R.K."/>
    <m/>
    <n v="4531.5"/>
    <n v="-4531.5"/>
  </r>
  <r>
    <x v="505"/>
    <s v="L50457"/>
    <n v="23000"/>
    <m/>
    <n v="23000"/>
  </r>
  <r>
    <x v="505"/>
    <s v="HADS"/>
    <m/>
    <n v="23000"/>
    <n v="-23000"/>
  </r>
  <r>
    <x v="506"/>
    <s v="L50459"/>
    <n v="73498.457999999999"/>
    <m/>
    <n v="73498.457999999999"/>
  </r>
  <r>
    <x v="506"/>
    <s v="RECEVEUR DE FI"/>
    <m/>
    <n v="73498.457999999999"/>
    <n v="-73498.457999999999"/>
  </r>
  <r>
    <x v="507"/>
    <s v="L50460"/>
    <n v="95680.77"/>
    <m/>
    <n v="95680.77"/>
  </r>
  <r>
    <x v="507"/>
    <s v="HTRI"/>
    <m/>
    <n v="95680.77"/>
    <n v="-95680.77"/>
  </r>
  <r>
    <x v="508"/>
    <s v="L50465"/>
    <n v="700"/>
    <m/>
    <n v="700"/>
  </r>
  <r>
    <x v="508"/>
    <s v="MOHAMED ALI CH"/>
    <m/>
    <n v="700"/>
    <n v="-700"/>
  </r>
  <r>
    <x v="509"/>
    <s v="L50468"/>
    <n v="75459.899999999994"/>
    <m/>
    <n v="75459.899999999994"/>
  </r>
  <r>
    <x v="509"/>
    <s v="CHAMBRE DE COM"/>
    <m/>
    <n v="74907.7"/>
    <n v="-74907.7"/>
  </r>
  <r>
    <x v="510"/>
    <s v="L50470"/>
    <n v="910"/>
    <m/>
    <n v="910"/>
  </r>
  <r>
    <x v="510"/>
    <s v="R. DE L'ENREG"/>
    <m/>
    <n v="910"/>
    <n v="-910"/>
  </r>
  <r>
    <x v="511"/>
    <s v="L50473"/>
    <n v="84847"/>
    <m/>
    <n v="84847"/>
  </r>
  <r>
    <x v="511"/>
    <s v="MINISTERE DE D"/>
    <m/>
    <n v="84847"/>
    <n v="-84847"/>
  </r>
  <r>
    <x v="512"/>
    <s v="L50485"/>
    <n v="10080"/>
    <m/>
    <n v="10080"/>
  </r>
  <r>
    <x v="512"/>
    <s v="FETHI BEN LAKH"/>
    <m/>
    <n v="10080"/>
    <n v="-10080"/>
  </r>
  <r>
    <x v="513"/>
    <s v="L50487"/>
    <n v="8000"/>
    <m/>
    <n v="8000"/>
  </r>
  <r>
    <x v="513"/>
    <s v="MONGI BEN HSAN"/>
    <m/>
    <n v="8000"/>
    <n v="-8000"/>
  </r>
  <r>
    <x v="514"/>
    <s v="L50488"/>
    <n v="1500"/>
    <m/>
    <n v="1500"/>
  </r>
  <r>
    <x v="514"/>
    <s v="FESTIVAL DE ZR"/>
    <m/>
    <n v="1500"/>
    <n v="-1500"/>
  </r>
  <r>
    <x v="515"/>
    <s v="L50489"/>
    <n v="300"/>
    <m/>
    <n v="300"/>
  </r>
  <r>
    <x v="515"/>
    <s v="STE EL IHIA DE"/>
    <m/>
    <n v="300"/>
    <n v="-300"/>
  </r>
  <r>
    <x v="516"/>
    <s v="L50490"/>
    <n v="20389.757000000001"/>
    <m/>
    <n v="20389.757000000001"/>
  </r>
  <r>
    <x v="516"/>
    <s v="AQUATUN"/>
    <m/>
    <n v="20389.757000000001"/>
    <n v="-20389.757000000001"/>
  </r>
  <r>
    <x v="517"/>
    <s v="L50493"/>
    <n v="42158.184000000001"/>
    <m/>
    <n v="42158.184000000001"/>
  </r>
  <r>
    <x v="517"/>
    <s v="DAR ZAGHOUAN"/>
    <m/>
    <n v="42158.184000000001"/>
    <n v="-42158.184000000001"/>
  </r>
  <r>
    <x v="518"/>
    <s v="L50497"/>
    <n v="294.83999999999997"/>
    <m/>
    <n v="294.83999999999997"/>
  </r>
  <r>
    <x v="518"/>
    <s v="CMS"/>
    <m/>
    <n v="294.83999999999997"/>
    <n v="-294.83999999999997"/>
  </r>
  <r>
    <x v="519"/>
    <s v="L50498"/>
    <n v="3360"/>
    <m/>
    <n v="3360"/>
  </r>
  <r>
    <x v="519"/>
    <s v="SOFIENE GUERMA"/>
    <m/>
    <n v="3360"/>
    <n v="-3360"/>
  </r>
  <r>
    <x v="520"/>
    <s v="L50499"/>
    <n v="6995.8280000000004"/>
    <m/>
    <n v="6995.8280000000004"/>
  </r>
  <r>
    <x v="520"/>
    <s v="SGS"/>
    <m/>
    <n v="9137.8279999999995"/>
    <n v="-9137.8279999999995"/>
  </r>
  <r>
    <x v="521"/>
    <s v="L50502"/>
    <n v="2000"/>
    <m/>
    <n v="2000"/>
  </r>
  <r>
    <x v="521"/>
    <s v="COMMISSION D'E"/>
    <m/>
    <n v="2000"/>
    <n v="-2000"/>
  </r>
  <r>
    <x v="522"/>
    <s v="L50503"/>
    <n v="1478.9"/>
    <m/>
    <n v="1478.9"/>
  </r>
  <r>
    <x v="522"/>
    <s v="VEGA"/>
    <m/>
    <n v="1478.9"/>
    <n v="-1478.9"/>
  </r>
  <r>
    <x v="523"/>
    <s v="L50504"/>
    <n v="2679"/>
    <m/>
    <n v="2679"/>
  </r>
  <r>
    <x v="523"/>
    <s v="GMG"/>
    <m/>
    <n v="2679"/>
    <n v="-2679"/>
  </r>
  <r>
    <x v="524"/>
    <s v="L50511"/>
    <n v="1792.6"/>
    <m/>
    <n v="1792.6"/>
  </r>
  <r>
    <x v="524"/>
    <s v="SC SUPERVISE"/>
    <m/>
    <n v="1792.6"/>
    <n v="-1792.6"/>
  </r>
  <r>
    <x v="525"/>
    <s v="L50512"/>
    <n v="5682.2"/>
    <m/>
    <n v="5682.2"/>
  </r>
  <r>
    <x v="525"/>
    <s v="STE BDIOUI DE"/>
    <m/>
    <n v="6807.8"/>
    <n v="-6807.8"/>
  </r>
  <r>
    <x v="526"/>
    <s v="L50518"/>
    <n v="5000"/>
    <m/>
    <n v="5000"/>
  </r>
  <r>
    <x v="526"/>
    <s v="26/26"/>
    <m/>
    <n v="5000"/>
    <n v="-5000"/>
  </r>
  <r>
    <x v="527"/>
    <s v="L50520"/>
    <n v="150.63200000000001"/>
    <m/>
    <n v="150.63200000000001"/>
  </r>
  <r>
    <x v="527"/>
    <s v="CSA"/>
    <m/>
    <n v="150.63200000000001"/>
    <n v="-150.63200000000001"/>
  </r>
  <r>
    <x v="528"/>
    <s v="L50522"/>
    <n v="136875.08900000001"/>
    <m/>
    <n v="136875.08900000001"/>
  </r>
  <r>
    <x v="528"/>
    <s v="GLOBAL CONTAIN"/>
    <m/>
    <n v="78933.368000000002"/>
    <n v="-78933.368000000002"/>
  </r>
  <r>
    <x v="529"/>
    <s v="L50524"/>
    <n v="112.3"/>
    <m/>
    <n v="112.3"/>
  </r>
  <r>
    <x v="529"/>
    <s v="BEN HASSINE MA"/>
    <m/>
    <n v="112.3"/>
    <n v="-112.3"/>
  </r>
  <r>
    <x v="530"/>
    <s v="L50527"/>
    <n v="8580.99"/>
    <m/>
    <n v="8580.99"/>
  </r>
  <r>
    <x v="530"/>
    <s v="CHAMBRE TUNISO"/>
    <m/>
    <n v="8480.99"/>
    <n v="-8480.99"/>
  </r>
  <r>
    <x v="531"/>
    <s v="L50537"/>
    <n v="728.3"/>
    <m/>
    <n v="728.3"/>
  </r>
  <r>
    <x v="531"/>
    <s v="BRAHIM ABACHA"/>
    <m/>
    <n v="728.3"/>
    <n v="-728.3"/>
  </r>
  <r>
    <x v="532"/>
    <s v="L50539"/>
    <n v="1097.9000000000001"/>
    <m/>
    <n v="1097.9000000000001"/>
  </r>
  <r>
    <x v="532"/>
    <s v="Sahli Khairall"/>
    <m/>
    <n v="1097.9000000000001"/>
    <n v="-1097.9000000000001"/>
  </r>
  <r>
    <x v="533"/>
    <s v="L50541"/>
    <n v="39384.699999999997"/>
    <m/>
    <n v="39384.699999999997"/>
  </r>
  <r>
    <x v="533"/>
    <s v="GROUPMENT MEDE"/>
    <m/>
    <n v="55866.239999999998"/>
    <n v="-55866.239999999998"/>
  </r>
  <r>
    <x v="534"/>
    <s v="L50545"/>
    <n v="14761.6"/>
    <m/>
    <n v="14761.6"/>
  </r>
  <r>
    <x v="534"/>
    <s v="FATHI MASSMOUD"/>
    <m/>
    <n v="14761.6"/>
    <n v="-14761.6"/>
  </r>
  <r>
    <x v="535"/>
    <s v="l50550"/>
    <n v="571.5"/>
    <m/>
    <n v="571.5"/>
  </r>
  <r>
    <x v="535"/>
    <s v="STE AROUSSI TR"/>
    <m/>
    <n v="571.5"/>
    <n v="-571.5"/>
  </r>
  <r>
    <x v="536"/>
    <s v="L50551"/>
    <n v="220"/>
    <m/>
    <n v="220"/>
  </r>
  <r>
    <x v="536"/>
    <s v="GHANMI LOTFI"/>
    <m/>
    <n v="220"/>
    <n v="-220"/>
  </r>
  <r>
    <x v="537"/>
    <s v="L50552"/>
    <n v="248.596"/>
    <m/>
    <n v="248.596"/>
  </r>
  <r>
    <x v="537"/>
    <s v="KEBAIRI ABDESS"/>
    <m/>
    <n v="248.596"/>
    <n v="-248.596"/>
  </r>
  <r>
    <x v="538"/>
    <s v="L50553"/>
    <n v="313.40800000000002"/>
    <m/>
    <n v="313.40800000000002"/>
  </r>
  <r>
    <x v="538"/>
    <s v="STEMI"/>
    <m/>
    <n v="313.40800000000002"/>
    <n v="-313.40800000000002"/>
  </r>
  <r>
    <x v="539"/>
    <s v="L50554"/>
    <n v="12057.151"/>
    <m/>
    <n v="12057.151"/>
  </r>
  <r>
    <x v="539"/>
    <s v="S.E.M.R"/>
    <m/>
    <n v="12057.151"/>
    <n v="-12057.151"/>
  </r>
  <r>
    <x v="540"/>
    <s v="L50561"/>
    <n v="653.1"/>
    <m/>
    <n v="653.1"/>
  </r>
  <r>
    <x v="540"/>
    <s v="GHAZWENI  NASR"/>
    <m/>
    <n v="653.1"/>
    <n v="-653.1"/>
  </r>
  <r>
    <x v="541"/>
    <s v="L50566"/>
    <n v="94.7"/>
    <m/>
    <n v="94.7"/>
  </r>
  <r>
    <x v="541"/>
    <s v="ART COOL"/>
    <m/>
    <n v="94.7"/>
    <n v="-94.7"/>
  </r>
  <r>
    <x v="542"/>
    <s v="L50568"/>
    <n v="3684.319"/>
    <m/>
    <n v="3684.319"/>
  </r>
  <r>
    <x v="542"/>
    <s v="MED-INTERIM"/>
    <m/>
    <n v="3684.319"/>
    <n v="-3684.319"/>
  </r>
  <r>
    <x v="543"/>
    <s v="L50570"/>
    <n v="2869.28"/>
    <m/>
    <n v="2869.28"/>
  </r>
  <r>
    <x v="543"/>
    <s v="TRANS SERVICE"/>
    <m/>
    <n v="2869.28"/>
    <n v="-2869.28"/>
  </r>
  <r>
    <x v="544"/>
    <s v="L50572"/>
    <n v="504.69600000000003"/>
    <m/>
    <n v="504.69600000000003"/>
  </r>
  <r>
    <x v="544"/>
    <s v="SEATRANS"/>
    <m/>
    <n v="504.69600000000003"/>
    <n v="-504.69600000000003"/>
  </r>
  <r>
    <x v="545"/>
    <s v="L50573"/>
    <n v="97310.453999999998"/>
    <m/>
    <n v="97310.453999999998"/>
  </r>
  <r>
    <x v="545"/>
    <s v="DACHSER"/>
    <m/>
    <n v="97310.453999999998"/>
    <n v="-97310.453999999998"/>
  </r>
  <r>
    <x v="546"/>
    <s v="L50574"/>
    <n v="6250"/>
    <m/>
    <n v="6250"/>
  </r>
  <r>
    <x v="546"/>
    <s v="ECTI - GROUPE"/>
    <m/>
    <n v="6250"/>
    <n v="-6250"/>
  </r>
  <r>
    <x v="547"/>
    <s v="L50578"/>
    <n v="644.45500000000004"/>
    <m/>
    <n v="644.45500000000004"/>
  </r>
  <r>
    <x v="547"/>
    <s v="MAXITRANS"/>
    <m/>
    <n v="644.45500000000004"/>
    <n v="-644.45500000000004"/>
  </r>
  <r>
    <x v="548"/>
    <s v="L50579"/>
    <n v="2285.9"/>
    <m/>
    <n v="2285.9"/>
  </r>
  <r>
    <x v="548"/>
    <s v="STE HAMZA TRAN"/>
    <m/>
    <n v="2285.9"/>
    <n v="-2285.9"/>
  </r>
  <r>
    <x v="549"/>
    <s v="L50581"/>
    <n v="2346.1"/>
    <m/>
    <n v="2346.1"/>
  </r>
  <r>
    <x v="549"/>
    <s v="ATELIER EL AMA"/>
    <m/>
    <n v="2346.1"/>
    <n v="-2346.1"/>
  </r>
  <r>
    <x v="550"/>
    <s v="L50583"/>
    <n v="320171.39899999998"/>
    <m/>
    <n v="320171.39899999998"/>
  </r>
  <r>
    <x v="550"/>
    <s v="M&amp;M(MILTZER &amp;"/>
    <m/>
    <n v="320171.39899999998"/>
    <n v="-320171.39899999998"/>
  </r>
  <r>
    <x v="551"/>
    <s v="L50584"/>
    <n v="806.7"/>
    <m/>
    <n v="806.7"/>
  </r>
  <r>
    <x v="551"/>
    <s v="TRANZTHEM"/>
    <m/>
    <n v="806.7"/>
    <n v="-806.7"/>
  </r>
  <r>
    <x v="552"/>
    <s v="L50585"/>
    <n v="1796.5"/>
    <m/>
    <n v="1796.5"/>
  </r>
  <r>
    <x v="552"/>
    <s v="U T S"/>
    <m/>
    <n v="1796.5"/>
    <n v="-1796.5"/>
  </r>
  <r>
    <x v="553"/>
    <s v="L50586"/>
    <n v="890.3"/>
    <m/>
    <n v="890.3"/>
  </r>
  <r>
    <x v="553"/>
    <s v="HAPPY RENT"/>
    <m/>
    <n v="890.3"/>
    <n v="-890.3"/>
  </r>
  <r>
    <x v="554"/>
    <s v="L50587"/>
    <n v="425.2"/>
    <m/>
    <n v="425.2"/>
  </r>
  <r>
    <x v="554"/>
    <s v="MIME"/>
    <m/>
    <n v="425.2"/>
    <n v="-425.2"/>
  </r>
  <r>
    <x v="555"/>
    <s v="L50588"/>
    <n v="157868.266"/>
    <m/>
    <n v="157868.266"/>
  </r>
  <r>
    <x v="555"/>
    <s v="SOCIETE BEN AL"/>
    <m/>
    <n v="163797.36600000001"/>
    <n v="-163797.36600000001"/>
  </r>
  <r>
    <x v="556"/>
    <s v="L50589"/>
    <n v="3938.547"/>
    <m/>
    <n v="3938.547"/>
  </r>
  <r>
    <x v="556"/>
    <s v="ORANGE"/>
    <m/>
    <n v="3938.547"/>
    <n v="-3938.547"/>
  </r>
  <r>
    <x v="557"/>
    <s v="L50590"/>
    <n v="49980"/>
    <m/>
    <n v="49980"/>
  </r>
  <r>
    <x v="557"/>
    <s v="CITY CARS"/>
    <m/>
    <n v="49980"/>
    <n v="-49980"/>
  </r>
  <r>
    <x v="558"/>
    <s v="L50594"/>
    <n v="37407.271000000001"/>
    <m/>
    <n v="37407.271000000001"/>
  </r>
  <r>
    <x v="558"/>
    <s v="TCA"/>
    <m/>
    <n v="37407.271000000001"/>
    <n v="-37407.271000000001"/>
  </r>
  <r>
    <x v="559"/>
    <s v="L50600"/>
    <n v="16764.028999999999"/>
    <m/>
    <n v="16764.028999999999"/>
  </r>
  <r>
    <x v="559"/>
    <s v="STUMAR"/>
    <m/>
    <n v="16127.489"/>
    <n v="-16127.489"/>
  </r>
  <r>
    <x v="560"/>
    <s v="L50601"/>
    <n v="41547.711000000003"/>
    <m/>
    <n v="41547.711000000003"/>
  </r>
  <r>
    <x v="560"/>
    <s v="GMC"/>
    <m/>
    <n v="41547.711000000003"/>
    <n v="-41547.711000000003"/>
  </r>
  <r>
    <x v="561"/>
    <s v="L50602"/>
    <n v="80479.070000000007"/>
    <m/>
    <n v="80479.070000000007"/>
  </r>
  <r>
    <x v="561"/>
    <s v="MTL"/>
    <m/>
    <n v="80479.070000000007"/>
    <n v="-80479.070000000007"/>
  </r>
  <r>
    <x v="562"/>
    <s v="L50603"/>
    <n v="2670.4"/>
    <m/>
    <n v="2670.4"/>
  </r>
  <r>
    <x v="562"/>
    <s v="FRIGOCLIMAT"/>
    <m/>
    <n v="2670.4"/>
    <n v="-2670.4"/>
  </r>
  <r>
    <x v="563"/>
    <s v="l50605"/>
    <n v="450"/>
    <m/>
    <n v="450"/>
  </r>
  <r>
    <x v="563"/>
    <s v="TOP CLIMAT"/>
    <m/>
    <n v="450"/>
    <n v="-450"/>
  </r>
  <r>
    <x v="564"/>
    <s v="L50607"/>
    <n v="193180.13800000001"/>
    <m/>
    <n v="193180.13800000001"/>
  </r>
  <r>
    <x v="564"/>
    <s v="LOUKIL VEHICUL"/>
    <m/>
    <n v="193703.74299999999"/>
    <n v="-193703.74299999999"/>
  </r>
  <r>
    <x v="565"/>
    <s v="L50608"/>
    <n v="400.19299999999998"/>
    <m/>
    <n v="400.19299999999998"/>
  </r>
  <r>
    <x v="565"/>
    <s v="OUESLATI MUSTA"/>
    <m/>
    <n v="400.19299999999998"/>
    <n v="-400.19299999999998"/>
  </r>
  <r>
    <x v="566"/>
    <s v="L50609"/>
    <n v="283.5"/>
    <m/>
    <n v="283.5"/>
  </r>
  <r>
    <x v="566"/>
    <s v="STE MENUTENTIO"/>
    <m/>
    <n v="283.5"/>
    <n v="-283.5"/>
  </r>
  <r>
    <x v="567"/>
    <s v="L50612"/>
    <n v="398539.67200000002"/>
    <m/>
    <n v="398539.67200000002"/>
  </r>
  <r>
    <x v="567"/>
    <s v="GOLDEN SHIPPIN"/>
    <m/>
    <n v="378475.69"/>
    <n v="-378475.69"/>
  </r>
  <r>
    <x v="568"/>
    <s v="L50618"/>
    <n v="1700.4"/>
    <m/>
    <n v="1700.4"/>
  </r>
  <r>
    <x v="568"/>
    <s v="SMS ELECTRONIQ"/>
    <m/>
    <n v="1700.4"/>
    <n v="-1700.4"/>
  </r>
  <r>
    <x v="569"/>
    <s v="L50620"/>
    <n v="399.14"/>
    <m/>
    <n v="399.14"/>
  </r>
  <r>
    <x v="569"/>
    <s v="NEDRA SERVICES"/>
    <m/>
    <n v="399.14"/>
    <n v="-399.14"/>
  </r>
  <r>
    <x v="570"/>
    <s v="L50621"/>
    <n v="31176.758000000002"/>
    <m/>
    <n v="31176.758000000002"/>
  </r>
  <r>
    <x v="570"/>
    <s v="ATMC"/>
    <m/>
    <n v="31176.758000000002"/>
    <n v="-31176.758000000002"/>
  </r>
  <r>
    <x v="571"/>
    <s v="L50622"/>
    <n v="130.30000000000001"/>
    <m/>
    <n v="130.30000000000001"/>
  </r>
  <r>
    <x v="571"/>
    <s v="SDV"/>
    <m/>
    <n v="130.30000000000001"/>
    <n v="-130.30000000000001"/>
  </r>
  <r>
    <x v="572"/>
    <s v="L50624"/>
    <n v="165.6"/>
    <m/>
    <n v="165.6"/>
  </r>
  <r>
    <x v="572"/>
    <s v="SEZART"/>
    <m/>
    <n v="165.6"/>
    <n v="-165.6"/>
  </r>
  <r>
    <x v="573"/>
    <s v="L50627"/>
    <n v="8260"/>
    <m/>
    <n v="8260"/>
  </r>
  <r>
    <x v="573"/>
    <s v="STMG"/>
    <m/>
    <n v="8260"/>
    <n v="-8260"/>
  </r>
  <r>
    <x v="574"/>
    <s v="L50630"/>
    <n v="16626.486000000001"/>
    <m/>
    <n v="16626.486000000001"/>
  </r>
  <r>
    <x v="574"/>
    <s v="ATMC"/>
    <m/>
    <n v="16626.486000000001"/>
    <n v="-16626.486000000001"/>
  </r>
  <r>
    <x v="575"/>
    <s v="L50631"/>
    <n v="1326.34"/>
    <m/>
    <n v="1326.34"/>
  </r>
  <r>
    <x v="575"/>
    <s v="SAIS"/>
    <m/>
    <n v="1326.34"/>
    <n v="-1326.34"/>
  </r>
  <r>
    <x v="576"/>
    <s v="L50633"/>
    <n v="350.4"/>
    <m/>
    <n v="350.4"/>
  </r>
  <r>
    <x v="576"/>
    <s v="NEJIB BECHIKH"/>
    <m/>
    <n v="350.4"/>
    <n v="-350.4"/>
  </r>
  <r>
    <x v="577"/>
    <s v="L50635"/>
    <n v="3643.7"/>
    <m/>
    <n v="3643.7"/>
  </r>
  <r>
    <x v="577"/>
    <s v="IP SYSTEMES TU"/>
    <m/>
    <n v="3643.7"/>
    <n v="-3643.7"/>
  </r>
  <r>
    <x v="578"/>
    <s v="L50636"/>
    <n v="23070.545999999998"/>
    <m/>
    <n v="23070.545999999998"/>
  </r>
  <r>
    <x v="578"/>
    <s v="SEALINES"/>
    <m/>
    <n v="23070.545999999998"/>
    <n v="-23070.545999999998"/>
  </r>
  <r>
    <x v="579"/>
    <s v="L50638"/>
    <n v="1904.14"/>
    <m/>
    <n v="1904.14"/>
  </r>
  <r>
    <x v="579"/>
    <s v="SOCIETE MAKOS"/>
    <m/>
    <n v="1904.14"/>
    <n v="-1904.14"/>
  </r>
  <r>
    <x v="580"/>
    <s v="L50639"/>
    <n v="248.2"/>
    <m/>
    <n v="248.2"/>
  </r>
  <r>
    <x v="580"/>
    <s v="ETS MRAIHI MAR"/>
    <m/>
    <n v="248.2"/>
    <n v="-248.2"/>
  </r>
  <r>
    <x v="581"/>
    <s v="L50643"/>
    <n v="150"/>
    <m/>
    <n v="150"/>
  </r>
  <r>
    <x v="581"/>
    <s v="LA PROTECTION"/>
    <m/>
    <n v="150"/>
    <n v="-150"/>
  </r>
  <r>
    <x v="582"/>
    <s v="L50647"/>
    <n v="540"/>
    <m/>
    <n v="540"/>
  </r>
  <r>
    <x v="582"/>
    <s v="RECTIFICATION"/>
    <m/>
    <n v="540"/>
    <n v="-540"/>
  </r>
  <r>
    <x v="583"/>
    <s v="L50652"/>
    <n v="6496.4"/>
    <m/>
    <n v="6496.4"/>
  </r>
  <r>
    <x v="583"/>
    <s v="GEO CONSEIL"/>
    <m/>
    <n v="6496.4"/>
    <n v="-6496.4"/>
  </r>
  <r>
    <x v="584"/>
    <s v="l50653"/>
    <n v="562.1"/>
    <m/>
    <n v="562.1"/>
  </r>
  <r>
    <x v="584"/>
    <s v="logxpress"/>
    <m/>
    <n v="562.1"/>
    <n v="-562.1"/>
  </r>
  <r>
    <x v="585"/>
    <s v="L50655"/>
    <n v="11761.3"/>
    <m/>
    <n v="11761.3"/>
  </r>
  <r>
    <x v="585"/>
    <s v="TLIBA RACHED"/>
    <m/>
    <n v="11761.3"/>
    <n v="-11761.3"/>
  </r>
  <r>
    <x v="586"/>
    <s v="L50656"/>
    <n v="2453.65"/>
    <m/>
    <n v="2453.65"/>
  </r>
  <r>
    <x v="586"/>
    <s v="SIEM INTER"/>
    <m/>
    <n v="2453.65"/>
    <n v="-2453.65"/>
  </r>
  <r>
    <x v="587"/>
    <s v="L50660"/>
    <n v="3731.3"/>
    <m/>
    <n v="3731.3"/>
  </r>
  <r>
    <x v="587"/>
    <s v="EXCEL CONTROLE"/>
    <m/>
    <n v="3731.3"/>
    <n v="-3731.3"/>
  </r>
  <r>
    <x v="588"/>
    <s v="L50664"/>
    <n v="184.83099999999999"/>
    <m/>
    <n v="184.83099999999999"/>
  </r>
  <r>
    <x v="588"/>
    <s v="HANNECARD TUNI"/>
    <m/>
    <n v="184.83099999999999"/>
    <n v="-184.83099999999999"/>
  </r>
  <r>
    <x v="589"/>
    <s v="L50670"/>
    <n v="12981.163"/>
    <m/>
    <n v="12981.163"/>
  </r>
  <r>
    <x v="589"/>
    <s v="ABDELKADER BEN"/>
    <m/>
    <n v="12981.163"/>
    <n v="-12981.163"/>
  </r>
  <r>
    <x v="590"/>
    <s v="L50672"/>
    <n v="1335.6"/>
    <m/>
    <n v="1335.6"/>
  </r>
  <r>
    <x v="590"/>
    <s v="INTER CONTROL"/>
    <m/>
    <n v="1335.6"/>
    <n v="-1335.6"/>
  </r>
  <r>
    <x v="591"/>
    <s v="l50674"/>
    <n v="3893.0610000000001"/>
    <m/>
    <n v="3893.0610000000001"/>
  </r>
  <r>
    <x v="591"/>
    <s v="ITS"/>
    <m/>
    <n v="3893.0610000000001"/>
    <n v="-3893.0610000000001"/>
  </r>
  <r>
    <x v="592"/>
    <s v="l50675"/>
    <n v="1218.75"/>
    <m/>
    <n v="1218.75"/>
  </r>
  <r>
    <x v="592"/>
    <s v="web 2 com"/>
    <m/>
    <n v="1218.75"/>
    <n v="-1218.75"/>
  </r>
  <r>
    <x v="593"/>
    <s v="L50676"/>
    <n v="1700.6"/>
    <m/>
    <n v="1700.6"/>
  </r>
  <r>
    <x v="593"/>
    <s v="JEBALI HAMED"/>
    <m/>
    <n v="1940.6"/>
    <n v="-1940.6"/>
  </r>
  <r>
    <x v="594"/>
    <s v="L50679"/>
    <n v="525"/>
    <m/>
    <n v="525"/>
  </r>
  <r>
    <x v="594"/>
    <s v="ABDESLLEM BEN"/>
    <m/>
    <n v="525"/>
    <n v="-525"/>
  </r>
  <r>
    <x v="595"/>
    <s v="L50681"/>
    <n v="315.637"/>
    <m/>
    <n v="315.637"/>
  </r>
  <r>
    <x v="595"/>
    <s v="SOCIETE RIME"/>
    <m/>
    <n v="315.637"/>
    <n v="-315.637"/>
  </r>
  <r>
    <x v="596"/>
    <s v="L50684"/>
    <n v="3179.95"/>
    <m/>
    <n v="3179.95"/>
  </r>
  <r>
    <x v="596"/>
    <s v="Lotfi MRAIHI"/>
    <m/>
    <n v="3179.95"/>
    <n v="-3179.95"/>
  </r>
  <r>
    <x v="597"/>
    <s v="L50686"/>
    <n v="210"/>
    <m/>
    <n v="210"/>
  </r>
  <r>
    <x v="597"/>
    <s v="MOHAMED CHEDLY"/>
    <m/>
    <n v="210"/>
    <n v="-210"/>
  </r>
  <r>
    <x v="598"/>
    <s v="L50687"/>
    <n v="735"/>
    <m/>
    <n v="735"/>
  </r>
  <r>
    <x v="598"/>
    <s v="ABDERRAHMEN BO"/>
    <m/>
    <n v="735"/>
    <n v="-735"/>
  </r>
  <r>
    <x v="599"/>
    <s v="l50688"/>
    <n v="3113.81"/>
    <m/>
    <n v="3113.81"/>
  </r>
  <r>
    <x v="599"/>
    <s v="dridi maher"/>
    <m/>
    <n v="3113.81"/>
    <n v="-3113.81"/>
  </r>
  <r>
    <x v="600"/>
    <s v="L50690"/>
    <n v="529.04"/>
    <m/>
    <n v="529.04"/>
  </r>
  <r>
    <x v="600"/>
    <s v="CT METROLOGIE"/>
    <m/>
    <n v="529.04"/>
    <n v="-529.04"/>
  </r>
  <r>
    <x v="601"/>
    <s v="L50691"/>
    <n v="229947.52799999999"/>
    <m/>
    <n v="229947.52799999999"/>
  </r>
  <r>
    <x v="601"/>
    <s v="GIRELLI"/>
    <m/>
    <n v="229947.52799999999"/>
    <n v="-229947.52799999999"/>
  </r>
  <r>
    <x v="602"/>
    <s v="L50694"/>
    <n v="35210"/>
    <m/>
    <n v="35210"/>
  </r>
  <r>
    <x v="602"/>
    <s v="REBOBINAGE SAM"/>
    <m/>
    <n v="35950"/>
    <n v="-35950"/>
  </r>
  <r>
    <x v="603"/>
    <s v="L50695"/>
    <n v="1280"/>
    <m/>
    <n v="1280"/>
  </r>
  <r>
    <x v="603"/>
    <s v="SOTULAME Plus"/>
    <m/>
    <n v="1280"/>
    <n v="-1280"/>
  </r>
  <r>
    <x v="604"/>
    <s v="L50696"/>
    <n v="1046.81"/>
    <m/>
    <n v="1046.81"/>
  </r>
  <r>
    <x v="604"/>
    <s v="ALL SEAS SHIPP"/>
    <m/>
    <n v="1046.81"/>
    <n v="-1046.81"/>
  </r>
  <r>
    <x v="605"/>
    <s v="L50697"/>
    <n v="675094.15700000001"/>
    <m/>
    <n v="675094.15700000001"/>
  </r>
  <r>
    <x v="605"/>
    <s v="GERMANETTI"/>
    <m/>
    <n v="665071.72699999996"/>
    <n v="-665071.72699999996"/>
  </r>
  <r>
    <x v="606"/>
    <s v="L50701"/>
    <n v="138.03"/>
    <m/>
    <n v="138.03"/>
  </r>
  <r>
    <x v="606"/>
    <s v="ARAMEX"/>
    <m/>
    <n v="138.03"/>
    <n v="-138.03"/>
  </r>
  <r>
    <x v="607"/>
    <s v="L50703"/>
    <n v="867.2"/>
    <m/>
    <n v="867.2"/>
  </r>
  <r>
    <x v="607"/>
    <s v="SPLENDID TOUR"/>
    <m/>
    <n v="867.2"/>
    <n v="-867.2"/>
  </r>
  <r>
    <x v="608"/>
    <s v="L50705"/>
    <n v="10081.4"/>
    <m/>
    <n v="10081.4"/>
  </r>
  <r>
    <x v="608"/>
    <s v="KHEMAIS JMILA"/>
    <m/>
    <n v="10081.4"/>
    <n v="-10081.4"/>
  </r>
  <r>
    <x v="609"/>
    <s v="L50706"/>
    <n v="353318.20799999998"/>
    <m/>
    <n v="353318.20799999998"/>
  </r>
  <r>
    <x v="609"/>
    <s v="EXPRESS TRANSI"/>
    <m/>
    <n v="356829.28"/>
    <n v="-356829.28"/>
  </r>
  <r>
    <x v="610"/>
    <s v="L50717"/>
    <n v="3150"/>
    <m/>
    <n v="3150"/>
  </r>
  <r>
    <x v="610"/>
    <s v="ONPC"/>
    <m/>
    <n v="3150"/>
    <n v="-3150"/>
  </r>
  <r>
    <x v="611"/>
    <s v="L50721"/>
    <n v="9528.83"/>
    <m/>
    <n v="9528.83"/>
  </r>
  <r>
    <x v="611"/>
    <s v="MESSINA  TUNIS"/>
    <m/>
    <n v="9528.83"/>
    <n v="-9528.83"/>
  </r>
  <r>
    <x v="612"/>
    <s v="L50722"/>
    <n v="1527.72"/>
    <m/>
    <n v="1527.72"/>
  </r>
  <r>
    <x v="612"/>
    <s v="INES REBOBINAG"/>
    <m/>
    <n v="1527.72"/>
    <n v="-1527.72"/>
  </r>
  <r>
    <x v="613"/>
    <s v="L50724"/>
    <n v="1216.3989999999999"/>
    <m/>
    <n v="1216.3989999999999"/>
  </r>
  <r>
    <x v="613"/>
    <s v="SPA"/>
    <m/>
    <n v="1216.3989999999999"/>
    <n v="-1216.3989999999999"/>
  </r>
  <r>
    <x v="614"/>
    <s v="L50725"/>
    <n v="1473.8"/>
    <m/>
    <n v="1473.8"/>
  </r>
  <r>
    <x v="614"/>
    <s v="GSA"/>
    <m/>
    <n v="1473.8"/>
    <n v="-1473.8"/>
  </r>
  <r>
    <x v="615"/>
    <s v="L50733"/>
    <n v="130569.83199999999"/>
    <m/>
    <n v="130569.83199999999"/>
  </r>
  <r>
    <x v="615"/>
    <s v="HOUSSINE GAMRA"/>
    <m/>
    <n v="130569.83199999999"/>
    <n v="-130569.83199999999"/>
  </r>
  <r>
    <x v="616"/>
    <s v="L50734"/>
    <n v="9600"/>
    <m/>
    <n v="9600"/>
  </r>
  <r>
    <x v="616"/>
    <s v="MAHMOUD BENSAR"/>
    <m/>
    <n v="9600"/>
    <n v="-9600"/>
  </r>
  <r>
    <x v="617"/>
    <s v="L50735"/>
    <n v="1280"/>
    <m/>
    <n v="1280"/>
  </r>
  <r>
    <x v="617"/>
    <s v="SOCIETE GER CL"/>
    <m/>
    <n v="1280"/>
    <n v="-1280"/>
  </r>
  <r>
    <x v="618"/>
    <s v="L50737"/>
    <n v="92121.751000000004"/>
    <m/>
    <n v="92121.751000000004"/>
  </r>
  <r>
    <x v="618"/>
    <s v="MAGHREB SOLUTI"/>
    <m/>
    <n v="103621.2"/>
    <n v="-103621.2"/>
  </r>
  <r>
    <x v="619"/>
    <s v="L50738"/>
    <n v="1087.8699999999999"/>
    <m/>
    <n v="1087.8699999999999"/>
  </r>
  <r>
    <x v="619"/>
    <s v="EGS"/>
    <m/>
    <n v="1087.8699999999999"/>
    <n v="-1087.8699999999999"/>
  </r>
  <r>
    <x v="620"/>
    <s v="L50742"/>
    <n v="77.355000000000004"/>
    <m/>
    <n v="77.355000000000004"/>
  </r>
  <r>
    <x v="620"/>
    <s v="INTER FREIGT E"/>
    <m/>
    <n v="77.355000000000004"/>
    <n v="-77.355000000000004"/>
  </r>
  <r>
    <x v="621"/>
    <s v="L50745"/>
    <n v="3200"/>
    <m/>
    <n v="3200"/>
  </r>
  <r>
    <x v="621"/>
    <s v="BECHIR BOUAICH"/>
    <m/>
    <n v="3200"/>
    <n v="-3200"/>
  </r>
  <r>
    <x v="622"/>
    <s v="l50746"/>
    <n v="3446.1"/>
    <m/>
    <n v="3446.1"/>
  </r>
  <r>
    <x v="622"/>
    <s v="Première consu"/>
    <m/>
    <n v="3446.1"/>
    <n v="-3446.1"/>
  </r>
  <r>
    <x v="623"/>
    <s v="L50747"/>
    <n v="625.9"/>
    <m/>
    <n v="625.9"/>
  </r>
  <r>
    <x v="623"/>
    <s v="CONDOR ELECTRO"/>
    <m/>
    <n v="625.9"/>
    <n v="-625.9"/>
  </r>
  <r>
    <x v="624"/>
    <s v="L50748"/>
    <n v="77980.702000000005"/>
    <m/>
    <n v="77980.702000000005"/>
  </r>
  <r>
    <x v="624"/>
    <s v="LA COMPETANCE"/>
    <m/>
    <n v="81158.524000000005"/>
    <n v="-81158.524000000005"/>
  </r>
  <r>
    <x v="625"/>
    <s v="L50749"/>
    <n v="30684.82"/>
    <m/>
    <n v="30684.82"/>
  </r>
  <r>
    <x v="625"/>
    <s v="SIGMA INDUSTRI"/>
    <m/>
    <n v="36125.51"/>
    <n v="-36125.51"/>
  </r>
  <r>
    <x v="626"/>
    <s v="L50751"/>
    <n v="385363.18900000001"/>
    <m/>
    <n v="385363.18900000001"/>
  </r>
  <r>
    <x v="626"/>
    <s v="SSP"/>
    <m/>
    <n v="385363.16899999999"/>
    <n v="-385363.16899999999"/>
  </r>
  <r>
    <x v="627"/>
    <s v="L50754"/>
    <n v="41760.673999999999"/>
    <m/>
    <n v="41760.673999999999"/>
  </r>
  <r>
    <x v="627"/>
    <s v="IPSEN LOGISTIC"/>
    <m/>
    <n v="41760.673999999999"/>
    <n v="-41760.673999999999"/>
  </r>
  <r>
    <x v="628"/>
    <s v="L50755"/>
    <n v="719210.50899999996"/>
    <m/>
    <n v="719210.50899999996"/>
  </r>
  <r>
    <x v="628"/>
    <s v="TUNISHIP"/>
    <m/>
    <n v="760028.68700000003"/>
    <n v="-760028.68700000003"/>
  </r>
  <r>
    <x v="629"/>
    <s v="L50756"/>
    <n v="3325.4"/>
    <m/>
    <n v="3325.4"/>
  </r>
  <r>
    <x v="629"/>
    <s v="societe yasmin"/>
    <m/>
    <n v="3325.4"/>
    <n v="-3325.4"/>
  </r>
  <r>
    <x v="630"/>
    <s v="L50759"/>
    <n v="366198.636"/>
    <m/>
    <n v="366198.636"/>
  </r>
  <r>
    <x v="630"/>
    <s v="TIMAR TUNISIE"/>
    <m/>
    <n v="346266.56099999999"/>
    <n v="-346266.56099999999"/>
  </r>
  <r>
    <x v="631"/>
    <s v="L50761"/>
    <n v="1534"/>
    <m/>
    <n v="1534"/>
  </r>
  <r>
    <x v="631"/>
    <s v="CHADLI FARID"/>
    <m/>
    <n v="1534"/>
    <n v="-1534"/>
  </r>
  <r>
    <x v="632"/>
    <s v="L50763"/>
    <n v="1930"/>
    <m/>
    <n v="1930"/>
  </r>
  <r>
    <x v="632"/>
    <s v="REBOBNIAGE SAM"/>
    <m/>
    <n v="1930"/>
    <n v="-1930"/>
  </r>
  <r>
    <x v="633"/>
    <s v="L50766"/>
    <n v="485169.30499999999"/>
    <m/>
    <n v="485169.30499999999"/>
  </r>
  <r>
    <x v="633"/>
    <s v="VECTORYS"/>
    <m/>
    <n v="485169.29200000002"/>
    <n v="-485169.29200000002"/>
  </r>
  <r>
    <x v="634"/>
    <s v="L50768"/>
    <n v="678.14700000000005"/>
    <m/>
    <n v="678.14700000000005"/>
  </r>
  <r>
    <x v="634"/>
    <s v="AL WASSILA PUB"/>
    <m/>
    <n v="678.14700000000005"/>
    <n v="-678.14700000000005"/>
  </r>
  <r>
    <x v="635"/>
    <s v="L50770"/>
    <n v="530.851"/>
    <m/>
    <n v="530.851"/>
  </r>
  <r>
    <x v="635"/>
    <s v="COMCA"/>
    <m/>
    <n v="530.851"/>
    <n v="-530.851"/>
  </r>
  <r>
    <x v="636"/>
    <s v="L50772"/>
    <n v="290.346"/>
    <m/>
    <n v="290.346"/>
  </r>
  <r>
    <x v="636"/>
    <s v="HANNETHANE TUN"/>
    <m/>
    <n v="290.346"/>
    <n v="-290.346"/>
  </r>
  <r>
    <x v="637"/>
    <s v="L50773"/>
    <n v="6493.5"/>
    <m/>
    <n v="6493.5"/>
  </r>
  <r>
    <x v="637"/>
    <s v="EBR BALANCE"/>
    <m/>
    <n v="6493.5"/>
    <n v="-6493.5"/>
  </r>
  <r>
    <x v="638"/>
    <s v="L50775"/>
    <n v="23828.038"/>
    <m/>
    <n v="23828.038"/>
  </r>
  <r>
    <x v="638"/>
    <s v="RGUEZ Mondher"/>
    <m/>
    <n v="24750.887999999999"/>
    <n v="-24750.887999999999"/>
  </r>
  <r>
    <x v="639"/>
    <s v="L50780"/>
    <n v="13403.276"/>
    <m/>
    <n v="13403.276"/>
  </r>
  <r>
    <x v="639"/>
    <s v="EMPS"/>
    <m/>
    <n v="19773.083999999999"/>
    <n v="-19773.083999999999"/>
  </r>
  <r>
    <x v="640"/>
    <s v="L50781"/>
    <n v="918.9"/>
    <m/>
    <n v="918.9"/>
  </r>
  <r>
    <x v="640"/>
    <s v="SOCIETE LST"/>
    <m/>
    <n v="918.9"/>
    <n v="-918.9"/>
  </r>
  <r>
    <x v="641"/>
    <s v="L50782"/>
    <n v="1062.5"/>
    <m/>
    <n v="1062.5"/>
  </r>
  <r>
    <x v="641"/>
    <s v="STE EXTRA TECH"/>
    <m/>
    <n v="1062.5"/>
    <n v="-1062.5"/>
  </r>
  <r>
    <x v="642"/>
    <s v="l50787"/>
    <n v="455"/>
    <m/>
    <n v="455"/>
  </r>
  <r>
    <x v="642"/>
    <s v="ste chadli fra"/>
    <m/>
    <n v="455"/>
    <n v="-455"/>
  </r>
  <r>
    <x v="643"/>
    <s v="L50788"/>
    <n v="173.9"/>
    <m/>
    <n v="173.9"/>
  </r>
  <r>
    <x v="643"/>
    <s v="GEODIS"/>
    <m/>
    <n v="173.9"/>
    <n v="-173.9"/>
  </r>
  <r>
    <x v="644"/>
    <s v="L50790"/>
    <n v="34144.758999999998"/>
    <m/>
    <n v="34144.758999999998"/>
  </r>
  <r>
    <x v="644"/>
    <s v="GLOBAL LOGISTI"/>
    <m/>
    <n v="34144.758999999998"/>
    <n v="-34144.758999999998"/>
  </r>
  <r>
    <x v="645"/>
    <s v="L50792"/>
    <n v="4332.6000000000004"/>
    <m/>
    <n v="4332.6000000000004"/>
  </r>
  <r>
    <x v="645"/>
    <s v="STE BEN MASSOU"/>
    <m/>
    <n v="4332.6000000000004"/>
    <n v="-4332.6000000000004"/>
  </r>
  <r>
    <x v="646"/>
    <s v="L50793"/>
    <n v="2841.4960000000001"/>
    <m/>
    <n v="2841.4960000000001"/>
  </r>
  <r>
    <x v="646"/>
    <s v="SGTM"/>
    <m/>
    <n v="2841.4960000000001"/>
    <n v="-2841.4960000000001"/>
  </r>
  <r>
    <x v="647"/>
    <s v="L50795"/>
    <n v="160172.383"/>
    <m/>
    <n v="160172.383"/>
  </r>
  <r>
    <x v="647"/>
    <s v="SBM"/>
    <m/>
    <n v="160172.383"/>
    <n v="-160172.383"/>
  </r>
  <r>
    <x v="648"/>
    <s v="L50797"/>
    <n v="1190"/>
    <m/>
    <n v="1190"/>
  </r>
  <r>
    <x v="648"/>
    <s v="JLASSI ABDESSA"/>
    <m/>
    <n v="1190"/>
    <n v="-1190"/>
  </r>
  <r>
    <x v="649"/>
    <s v="L50798"/>
    <n v="7823.9"/>
    <m/>
    <n v="7823.9"/>
  </r>
  <r>
    <x v="649"/>
    <s v="MULTIPLAST SER"/>
    <m/>
    <n v="7823.9"/>
    <n v="-7823.9"/>
  </r>
  <r>
    <x v="650"/>
    <s v="L50799"/>
    <n v="3839.096"/>
    <m/>
    <n v="3839.096"/>
  </r>
  <r>
    <x v="650"/>
    <s v="ALMAS"/>
    <m/>
    <n v="3839.096"/>
    <n v="-3839.096"/>
  </r>
  <r>
    <x v="651"/>
    <s v="L50803"/>
    <n v="12702.6"/>
    <m/>
    <n v="12702.6"/>
  </r>
  <r>
    <x v="651"/>
    <s v="JMILA KHMAIS"/>
    <m/>
    <n v="12702.6"/>
    <n v="-12702.6"/>
  </r>
  <r>
    <x v="652"/>
    <s v="L50804"/>
    <n v="14106.6"/>
    <m/>
    <n v="14106.6"/>
  </r>
  <r>
    <x v="652"/>
    <s v="ELMOEZ BEN MAH"/>
    <m/>
    <n v="14106.6"/>
    <n v="-14106.6"/>
  </r>
  <r>
    <x v="653"/>
    <s v="L50805"/>
    <n v="5291.1679999999997"/>
    <m/>
    <n v="5291.1679999999997"/>
  </r>
  <r>
    <x v="653"/>
    <s v="MOHAMED NACER"/>
    <m/>
    <n v="5291.1679999999997"/>
    <n v="-5291.1679999999997"/>
  </r>
  <r>
    <x v="654"/>
    <s v="L50806"/>
    <n v="31968.148000000001"/>
    <m/>
    <n v="31968.148000000001"/>
  </r>
  <r>
    <x v="654"/>
    <s v="IMEC INTERNATI"/>
    <m/>
    <n v="32861.248"/>
    <n v="-32861.248"/>
  </r>
  <r>
    <x v="655"/>
    <s v="L50808"/>
    <n v="7119"/>
    <m/>
    <n v="7119"/>
  </r>
  <r>
    <x v="655"/>
    <s v="NOUREDDINE SOU"/>
    <m/>
    <n v="7119"/>
    <n v="-7119"/>
  </r>
  <r>
    <x v="656"/>
    <s v="L50809"/>
    <n v="14312.587"/>
    <m/>
    <n v="14312.587"/>
  </r>
  <r>
    <x v="656"/>
    <s v="EL MOEZ BEN MA"/>
    <m/>
    <n v="14312.587"/>
    <n v="-14312.587"/>
  </r>
  <r>
    <x v="657"/>
    <s v="L50812"/>
    <n v="6899.2"/>
    <m/>
    <n v="6899.2"/>
  </r>
  <r>
    <x v="657"/>
    <s v="AIRTECH"/>
    <m/>
    <n v="6899.2"/>
    <n v="-6899.2"/>
  </r>
  <r>
    <x v="658"/>
    <s v="L50813"/>
    <n v="46558.1"/>
    <m/>
    <n v="46558.1"/>
  </r>
  <r>
    <x v="658"/>
    <s v="STAR CONTAINER"/>
    <m/>
    <n v="45361.55"/>
    <n v="-45361.55"/>
  </r>
  <r>
    <x v="659"/>
    <s v="L50815"/>
    <n v="34120.798000000003"/>
    <m/>
    <n v="34120.798000000003"/>
  </r>
  <r>
    <x v="659"/>
    <s v="SOGIC"/>
    <m/>
    <n v="34120.798000000003"/>
    <n v="-34120.798000000003"/>
  </r>
  <r>
    <x v="660"/>
    <s v="L50816"/>
    <n v="25772.799999999999"/>
    <m/>
    <n v="25772.799999999999"/>
  </r>
  <r>
    <x v="660"/>
    <s v="EUROPEEN BANK"/>
    <m/>
    <n v="25772.799999999999"/>
    <n v="-25772.799999999999"/>
  </r>
  <r>
    <x v="661"/>
    <s v="L50818"/>
    <n v="142124.747"/>
    <m/>
    <n v="142124.747"/>
  </r>
  <r>
    <x v="661"/>
    <s v="BSB"/>
    <m/>
    <n v="142124.747"/>
    <n v="-142124.747"/>
  </r>
  <r>
    <x v="662"/>
    <s v="L50819"/>
    <n v="291.7"/>
    <m/>
    <n v="291.7"/>
  </r>
  <r>
    <x v="662"/>
    <s v="ATMS TIR"/>
    <m/>
    <n v="291.7"/>
    <n v="-291.7"/>
  </r>
  <r>
    <x v="663"/>
    <s v="L50820"/>
    <n v="43417.42"/>
    <m/>
    <n v="43417.42"/>
  </r>
  <r>
    <x v="663"/>
    <s v="MOURAD SOUIDI"/>
    <m/>
    <n v="43417.42"/>
    <n v="-43417.42"/>
  </r>
  <r>
    <x v="664"/>
    <s v="L50821"/>
    <n v="1180"/>
    <m/>
    <n v="1180"/>
  </r>
  <r>
    <x v="664"/>
    <s v="AGENCE LA MEDI"/>
    <m/>
    <n v="1180"/>
    <n v="-1180"/>
  </r>
  <r>
    <x v="665"/>
    <s v="L50822"/>
    <n v="34497.497000000003"/>
    <m/>
    <n v="34497.497000000003"/>
  </r>
  <r>
    <x v="665"/>
    <s v="SUMP"/>
    <m/>
    <n v="35144.957999999999"/>
    <n v="-35144.957999999999"/>
  </r>
  <r>
    <x v="666"/>
    <s v="L50823"/>
    <n v="450"/>
    <m/>
    <n v="450"/>
  </r>
  <r>
    <x v="666"/>
    <s v="SANHAJI BEN AM"/>
    <m/>
    <n v="450"/>
    <n v="-450"/>
  </r>
  <r>
    <x v="667"/>
    <s v="L50824"/>
    <n v="1730.7190000000001"/>
    <m/>
    <n v="1730.7190000000001"/>
  </r>
  <r>
    <x v="667"/>
    <s v="LASERTEKNIC"/>
    <m/>
    <n v="1730.7190000000001"/>
    <n v="-1730.7190000000001"/>
  </r>
  <r>
    <x v="668"/>
    <s v="L50825"/>
    <n v="537.4"/>
    <m/>
    <n v="537.4"/>
  </r>
  <r>
    <x v="668"/>
    <s v="CETRAM"/>
    <m/>
    <n v="537.4"/>
    <n v="-537.4"/>
  </r>
  <r>
    <x v="669"/>
    <s v="L50826"/>
    <n v="16800"/>
    <m/>
    <n v="16800"/>
  </r>
  <r>
    <x v="669"/>
    <s v="AYADI MOHAMED"/>
    <m/>
    <n v="16800"/>
    <n v="-16800"/>
  </r>
  <r>
    <x v="670"/>
    <s v="l50827"/>
    <n v="10580.7"/>
    <m/>
    <n v="10580.7"/>
  </r>
  <r>
    <x v="670"/>
    <s v="ZRIBI MAKRAM"/>
    <m/>
    <n v="10580.7"/>
    <n v="-10580.7"/>
  </r>
  <r>
    <x v="671"/>
    <s v="L50828"/>
    <n v="1858.8140000000001"/>
    <m/>
    <n v="1858.8140000000001"/>
  </r>
  <r>
    <x v="671"/>
    <s v="CITERNES PLAST"/>
    <m/>
    <n v="1858.8140000000001"/>
    <n v="-1858.8140000000001"/>
  </r>
  <r>
    <x v="672"/>
    <s v="L50829"/>
    <n v="6544.2280000000001"/>
    <m/>
    <n v="6544.2280000000001"/>
  </r>
  <r>
    <x v="672"/>
    <s v="MEDKON TUNISIA"/>
    <m/>
    <n v="6544.2280000000001"/>
    <n v="-6544.2280000000001"/>
  </r>
  <r>
    <x v="673"/>
    <s v="L50831"/>
    <n v="1170"/>
    <m/>
    <n v="1170"/>
  </r>
  <r>
    <x v="673"/>
    <s v="HOUSSEM MOUSSA"/>
    <m/>
    <n v="2470"/>
    <n v="-2470"/>
  </r>
  <r>
    <x v="674"/>
    <s v="L50832"/>
    <n v="32851"/>
    <m/>
    <n v="32851"/>
  </r>
  <r>
    <x v="674"/>
    <s v="HASSEN GHARBI"/>
    <m/>
    <n v="32851"/>
    <n v="-32851"/>
  </r>
  <r>
    <x v="675"/>
    <s v="L50835"/>
    <n v="4673.3"/>
    <m/>
    <n v="4673.3"/>
  </r>
  <r>
    <x v="675"/>
    <s v="proscom"/>
    <m/>
    <n v="4673.3"/>
    <n v="-4673.3"/>
  </r>
  <r>
    <x v="676"/>
    <s v="L50839"/>
    <n v="8083.32"/>
    <m/>
    <n v="8083.32"/>
  </r>
  <r>
    <x v="676"/>
    <s v="THERMECATEX"/>
    <m/>
    <n v="8083.32"/>
    <n v="-8083.32"/>
  </r>
  <r>
    <x v="677"/>
    <s v="L50841"/>
    <n v="420.5"/>
    <m/>
    <n v="420.5"/>
  </r>
  <r>
    <x v="677"/>
    <s v="VINCCI FLORA P"/>
    <m/>
    <n v="420.5"/>
    <n v="-420.5"/>
  </r>
  <r>
    <x v="678"/>
    <s v="L50842"/>
    <n v="643.41999999999996"/>
    <m/>
    <n v="643.41999999999996"/>
  </r>
  <r>
    <x v="678"/>
    <s v="AGEPRO TUNISIE"/>
    <m/>
    <n v="643.41999999999996"/>
    <n v="-643.41999999999996"/>
  </r>
  <r>
    <x v="679"/>
    <s v="L50843"/>
    <n v="2986.4"/>
    <m/>
    <n v="2986.4"/>
  </r>
  <r>
    <x v="679"/>
    <s v="STE GARAGE L'A"/>
    <m/>
    <n v="2986.4"/>
    <n v="-2986.4"/>
  </r>
  <r>
    <x v="680"/>
    <s v="L50845"/>
    <n v="3453.3789999999999"/>
    <m/>
    <n v="3453.3789999999999"/>
  </r>
  <r>
    <x v="680"/>
    <s v="SOMAGRI"/>
    <m/>
    <n v="3453.3789999999999"/>
    <n v="-3453.3789999999999"/>
  </r>
  <r>
    <x v="681"/>
    <s v="L50846"/>
    <n v="525.4"/>
    <m/>
    <n v="525.4"/>
  </r>
  <r>
    <x v="681"/>
    <s v="HALIMA BEN ALI"/>
    <m/>
    <n v="525.4"/>
    <n v="-525.4"/>
  </r>
  <r>
    <x v="682"/>
    <s v="L50847"/>
    <n v="833948.36199999996"/>
    <m/>
    <n v="833948.36199999996"/>
  </r>
  <r>
    <x v="682"/>
    <s v="SOTRAPRO"/>
    <m/>
    <n v="833948.36199999996"/>
    <n v="-833948.36199999996"/>
  </r>
  <r>
    <x v="683"/>
    <s v="L50848"/>
    <n v="800"/>
    <m/>
    <n v="800"/>
  </r>
  <r>
    <x v="683"/>
    <s v="SOCIETE SABA"/>
    <m/>
    <n v="800"/>
    <n v="-800"/>
  </r>
  <r>
    <x v="684"/>
    <s v="L50849"/>
    <n v="985.8"/>
    <m/>
    <n v="985.8"/>
  </r>
  <r>
    <x v="684"/>
    <s v="STE CHAKCHOUK"/>
    <m/>
    <n v="985.8"/>
    <n v="-985.8"/>
  </r>
  <r>
    <x v="685"/>
    <s v="L50850"/>
    <n v="14624.65"/>
    <m/>
    <n v="14624.65"/>
  </r>
  <r>
    <x v="685"/>
    <s v="STE CLAIR ET N"/>
    <m/>
    <n v="14624.65"/>
    <n v="-14624.65"/>
  </r>
  <r>
    <x v="686"/>
    <s v="L50855"/>
    <n v="7058.81"/>
    <m/>
    <n v="7058.81"/>
  </r>
  <r>
    <x v="686"/>
    <s v="HAMMADI MHADHB"/>
    <m/>
    <n v="7058.81"/>
    <n v="-7058.81"/>
  </r>
  <r>
    <x v="687"/>
    <s v="L50859"/>
    <n v="6470.58"/>
    <m/>
    <n v="6470.58"/>
  </r>
  <r>
    <x v="687"/>
    <s v="NEJIB  BELGACE"/>
    <m/>
    <n v="6470.58"/>
    <n v="-6470.58"/>
  </r>
  <r>
    <x v="688"/>
    <s v="L50860"/>
    <n v="674.67100000000005"/>
    <m/>
    <n v="674.67100000000005"/>
  </r>
  <r>
    <x v="688"/>
    <s v="ARKASS TUNISIE"/>
    <m/>
    <n v="674.67100000000005"/>
    <n v="-674.67100000000005"/>
  </r>
  <r>
    <x v="689"/>
    <s v="L50861"/>
    <n v="30964.647000000001"/>
    <m/>
    <n v="30964.647000000001"/>
  </r>
  <r>
    <x v="689"/>
    <s v="SOTUMAR"/>
    <m/>
    <n v="30654.647000000001"/>
    <n v="-30654.647000000001"/>
  </r>
  <r>
    <x v="690"/>
    <s v="L50868"/>
    <n v="1003.5"/>
    <m/>
    <n v="1003.5"/>
  </r>
  <r>
    <x v="690"/>
    <s v="ESPACE FROID"/>
    <m/>
    <n v="1003.5"/>
    <n v="-1003.5"/>
  </r>
  <r>
    <x v="691"/>
    <s v="L50870"/>
    <n v="110543.455"/>
    <m/>
    <n v="110543.455"/>
  </r>
  <r>
    <x v="691"/>
    <s v="GLOBAL NET"/>
    <m/>
    <n v="110543.455"/>
    <n v="-110543.455"/>
  </r>
  <r>
    <x v="692"/>
    <s v="L50873"/>
    <n v="2800"/>
    <m/>
    <n v="2800"/>
  </r>
  <r>
    <x v="692"/>
    <s v="Tunisie afriqu"/>
    <m/>
    <n v="2800"/>
    <n v="-2800"/>
  </r>
  <r>
    <x v="693"/>
    <s v="L50876"/>
    <n v="18853.183000000001"/>
    <m/>
    <n v="18853.183000000001"/>
  </r>
  <r>
    <x v="693"/>
    <s v="METIS"/>
    <m/>
    <n v="18853.183000000001"/>
    <n v="-18853.183000000001"/>
  </r>
  <r>
    <x v="694"/>
    <s v="L50877"/>
    <n v="14457.5"/>
    <m/>
    <n v="14457.5"/>
  </r>
  <r>
    <x v="694"/>
    <s v="KAMEL BEN MAAT"/>
    <m/>
    <n v="14457.5"/>
    <n v="-14457.5"/>
  </r>
  <r>
    <x v="695"/>
    <s v="L50878"/>
    <n v="55.37"/>
    <m/>
    <n v="55.37"/>
  </r>
  <r>
    <x v="695"/>
    <s v="COMATRA"/>
    <m/>
    <n v="55.37"/>
    <n v="-55.37"/>
  </r>
  <r>
    <x v="696"/>
    <s v="L50879"/>
    <n v="445.1"/>
    <m/>
    <n v="445.1"/>
  </r>
  <r>
    <x v="696"/>
    <s v="EEA"/>
    <m/>
    <n v="445.1"/>
    <n v="-445.1"/>
  </r>
  <r>
    <x v="697"/>
    <s v="L50880"/>
    <n v="27028.269"/>
    <m/>
    <n v="27028.269"/>
  </r>
  <r>
    <x v="697"/>
    <s v="MEDWAYS Intern"/>
    <m/>
    <n v="27028.269"/>
    <n v="-27028.269"/>
  </r>
  <r>
    <x v="698"/>
    <s v="L50882"/>
    <n v="20109.664000000001"/>
    <m/>
    <n v="20109.664000000001"/>
  </r>
  <r>
    <x v="698"/>
    <s v="EBR METROLOGIE"/>
    <m/>
    <n v="20109.664000000001"/>
    <n v="-20109.664000000001"/>
  </r>
  <r>
    <x v="699"/>
    <s v="L50884"/>
    <n v="55.37"/>
    <m/>
    <n v="55.37"/>
  </r>
  <r>
    <x v="699"/>
    <s v="COMATRAL"/>
    <m/>
    <n v="55.37"/>
    <n v="-55.37"/>
  </r>
  <r>
    <x v="700"/>
    <s v="L50885"/>
    <n v="1008.5"/>
    <m/>
    <n v="1008.5"/>
  </r>
  <r>
    <x v="700"/>
    <s v="MOHAMED NEJIB"/>
    <m/>
    <n v="1008.5"/>
    <n v="-1008.5"/>
  </r>
  <r>
    <x v="701"/>
    <s v="L50886"/>
    <n v="140015.516"/>
    <m/>
    <n v="140015.516"/>
  </r>
  <r>
    <x v="701"/>
    <s v="BSA"/>
    <m/>
    <n v="141375.696"/>
    <n v="-141375.696"/>
  </r>
  <r>
    <x v="702"/>
    <s v="L50888"/>
    <n v="10896"/>
    <m/>
    <n v="10896"/>
  </r>
  <r>
    <x v="702"/>
    <s v="Lufthansa"/>
    <m/>
    <n v="10896"/>
    <n v="-10896"/>
  </r>
  <r>
    <x v="703"/>
    <s v="L50889"/>
    <n v="886173.01699999999"/>
    <m/>
    <n v="886173.01699999999"/>
  </r>
  <r>
    <x v="703"/>
    <s v="AST (AVENIR SE"/>
    <m/>
    <n v="848018.88199999998"/>
    <n v="-848018.88199999998"/>
  </r>
  <r>
    <x v="704"/>
    <s v="L50890"/>
    <n v="8755.3050000000003"/>
    <m/>
    <n v="8755.3050000000003"/>
  </r>
  <r>
    <x v="704"/>
    <s v="GENERAL TRANSP"/>
    <m/>
    <n v="0"/>
    <n v="0"/>
  </r>
  <r>
    <x v="705"/>
    <s v="L50891"/>
    <n v="4484.6890000000003"/>
    <m/>
    <n v="4484.6890000000003"/>
  </r>
  <r>
    <x v="705"/>
    <s v="DEPUB"/>
    <m/>
    <n v="4484.6890000000003"/>
    <n v="-4484.6890000000003"/>
  </r>
  <r>
    <x v="706"/>
    <s v="L50892"/>
    <n v="2976.0360000000001"/>
    <m/>
    <n v="2976.0360000000001"/>
  </r>
  <r>
    <x v="706"/>
    <s v="SOCIETE SMUPAT"/>
    <m/>
    <n v="2976.0360000000001"/>
    <n v="-2976.0360000000001"/>
  </r>
  <r>
    <x v="707"/>
    <s v="L50897"/>
    <n v="41630.368000000002"/>
    <m/>
    <n v="41630.368000000002"/>
  </r>
  <r>
    <x v="707"/>
    <s v="SAVINO DEL BEN"/>
    <m/>
    <n v="41630.368000000002"/>
    <n v="-41630.368000000002"/>
  </r>
  <r>
    <x v="708"/>
    <s v="L50900"/>
    <n v="2856.5"/>
    <m/>
    <n v="2856.5"/>
  </r>
  <r>
    <x v="708"/>
    <s v="CPFMI"/>
    <m/>
    <n v="2856.5"/>
    <n v="-2856.5"/>
  </r>
  <r>
    <x v="709"/>
    <s v="L50901"/>
    <n v="2634.47"/>
    <m/>
    <n v="2634.47"/>
  </r>
  <r>
    <x v="709"/>
    <s v="CNRSM"/>
    <m/>
    <n v="2634.47"/>
    <n v="-2634.47"/>
  </r>
  <r>
    <x v="710"/>
    <s v="L50902"/>
    <n v="2737.46"/>
    <m/>
    <n v="2737.46"/>
  </r>
  <r>
    <x v="710"/>
    <s v="TOTAL MANAGEME"/>
    <m/>
    <n v="2737.46"/>
    <n v="-2737.46"/>
  </r>
  <r>
    <x v="711"/>
    <s v="L50903"/>
    <n v="186843.06"/>
    <m/>
    <n v="186843.06"/>
  </r>
  <r>
    <x v="711"/>
    <s v="TNA"/>
    <m/>
    <n v="185609.77900000001"/>
    <n v="-185609.77900000001"/>
  </r>
  <r>
    <x v="712"/>
    <s v="L50904"/>
    <n v="238.6"/>
    <m/>
    <n v="238.6"/>
  </r>
  <r>
    <x v="712"/>
    <s v="PROTIMESS"/>
    <m/>
    <n v="238.6"/>
    <n v="-238.6"/>
  </r>
  <r>
    <x v="713"/>
    <s v="L50905"/>
    <n v="1428.6"/>
    <m/>
    <n v="1428.6"/>
  </r>
  <r>
    <x v="713"/>
    <s v="POWER MANAGEME"/>
    <m/>
    <n v="1428.6"/>
    <n v="-1428.6"/>
  </r>
  <r>
    <x v="714"/>
    <s v="L50906"/>
    <n v="9306.4"/>
    <m/>
    <n v="9306.4"/>
  </r>
  <r>
    <x v="714"/>
    <s v="SOCIETE LA VIC"/>
    <m/>
    <n v="10586.25"/>
    <n v="-10586.25"/>
  </r>
  <r>
    <x v="715"/>
    <s v="L50907"/>
    <n v="476.6"/>
    <m/>
    <n v="476.6"/>
  </r>
  <r>
    <x v="715"/>
    <s v="SEA ELECTRONIC"/>
    <m/>
    <n v="476.6"/>
    <n v="-476.6"/>
  </r>
  <r>
    <x v="716"/>
    <s v="L50909"/>
    <n v="19851.079000000002"/>
    <m/>
    <n v="19851.079000000002"/>
  </r>
  <r>
    <x v="716"/>
    <s v="BUREAU VERITAS"/>
    <m/>
    <n v="19851.079000000002"/>
    <n v="-19851.079000000002"/>
  </r>
  <r>
    <x v="717"/>
    <s v="L50910"/>
    <n v="10261.290000000001"/>
    <m/>
    <n v="10261.290000000001"/>
  </r>
  <r>
    <x v="717"/>
    <s v="SODEXO"/>
    <m/>
    <n v="10261.290000000001"/>
    <n v="-10261.290000000001"/>
  </r>
  <r>
    <x v="718"/>
    <s v="L50911"/>
    <n v="0"/>
    <m/>
    <n v="0"/>
  </r>
  <r>
    <x v="718"/>
    <s v="IIFE (INSTITUT"/>
    <m/>
    <n v="3070.8"/>
    <n v="-3070.8"/>
  </r>
  <r>
    <x v="719"/>
    <s v="L50912"/>
    <n v="14239.8"/>
    <m/>
    <n v="14239.8"/>
  </r>
  <r>
    <x v="719"/>
    <s v="CRA2E"/>
    <m/>
    <n v="14239.8"/>
    <n v="-14239.8"/>
  </r>
  <r>
    <x v="720"/>
    <s v="L50915"/>
    <n v="5351.2"/>
    <m/>
    <n v="5351.2"/>
  </r>
  <r>
    <x v="720"/>
    <s v="SOCIETE BESSAA"/>
    <m/>
    <n v="5351.2"/>
    <n v="-5351.2"/>
  </r>
  <r>
    <x v="721"/>
    <s v="L50916"/>
    <n v="36855.5"/>
    <m/>
    <n v="36855.5"/>
  </r>
  <r>
    <x v="721"/>
    <s v="CERI"/>
    <m/>
    <n v="36855.5"/>
    <n v="-36855.5"/>
  </r>
  <r>
    <x v="722"/>
    <s v="L50917"/>
    <n v="2700"/>
    <m/>
    <n v="2700"/>
  </r>
  <r>
    <x v="722"/>
    <s v="ZOHAIER ALI"/>
    <m/>
    <n v="2700"/>
    <n v="-2700"/>
  </r>
  <r>
    <x v="723"/>
    <s v="L50918"/>
    <n v="401.85"/>
    <m/>
    <n v="401.85"/>
  </r>
  <r>
    <x v="723"/>
    <s v="ETAP"/>
    <m/>
    <n v="401.85"/>
    <n v="-401.85"/>
  </r>
  <r>
    <x v="724"/>
    <s v="L50919"/>
    <n v="2261.6"/>
    <m/>
    <n v="2261.6"/>
  </r>
  <r>
    <x v="724"/>
    <s v="TECHNIQUES IND"/>
    <m/>
    <n v="2261.6"/>
    <n v="-2261.6"/>
  </r>
  <r>
    <x v="725"/>
    <s v="L50920"/>
    <n v="1060.29"/>
    <m/>
    <n v="1060.29"/>
  </r>
  <r>
    <x v="725"/>
    <s v="RAMZI HAJ MOHA"/>
    <m/>
    <n v="1060.29"/>
    <n v="-1060.29"/>
  </r>
  <r>
    <x v="726"/>
    <s v="L50921"/>
    <n v="5919.5680000000002"/>
    <m/>
    <n v="5919.5680000000002"/>
  </r>
  <r>
    <x v="726"/>
    <s v="TUNISIA INTERN"/>
    <m/>
    <n v="5919.5680000000002"/>
    <n v="-5919.5680000000002"/>
  </r>
  <r>
    <x v="727"/>
    <s v="L50922"/>
    <n v="4764.7039999999997"/>
    <m/>
    <n v="4764.7039999999997"/>
  </r>
  <r>
    <x v="727"/>
    <s v="SASSI MOKHTAR"/>
    <m/>
    <n v="4764.7039999999997"/>
    <n v="-4764.7039999999997"/>
  </r>
  <r>
    <x v="728"/>
    <s v="L50923"/>
    <n v="668.19500000000005"/>
    <m/>
    <n v="668.19500000000005"/>
  </r>
  <r>
    <x v="728"/>
    <s v="MEDILINK"/>
    <m/>
    <n v="668.19500000000005"/>
    <n v="-668.19500000000005"/>
  </r>
  <r>
    <x v="729"/>
    <s v="L50924"/>
    <n v="11795"/>
    <m/>
    <n v="11795"/>
  </r>
  <r>
    <x v="729"/>
    <s v="BEN MAATOUG KA"/>
    <m/>
    <n v="11795"/>
    <n v="-11795"/>
  </r>
  <r>
    <x v="730"/>
    <s v="L50925"/>
    <n v="9996.6"/>
    <m/>
    <n v="9996.6"/>
  </r>
  <r>
    <x v="730"/>
    <s v="ROYAL CERT MAG"/>
    <m/>
    <n v="12555.1"/>
    <n v="-12555.1"/>
  </r>
  <r>
    <x v="731"/>
    <s v="L50928"/>
    <n v="2380"/>
    <m/>
    <n v="2380"/>
  </r>
  <r>
    <x v="731"/>
    <s v="Arnox Engineer"/>
    <m/>
    <n v="2380"/>
    <n v="-2380"/>
  </r>
  <r>
    <x v="732"/>
    <s v="L50929"/>
    <n v="1300"/>
    <m/>
    <n v="1300"/>
  </r>
  <r>
    <x v="732"/>
    <s v="JAMEL LAADHERI"/>
    <m/>
    <n v="1300"/>
    <n v="-1300"/>
  </r>
  <r>
    <x v="733"/>
    <s v="L50930"/>
    <n v="33087.154000000002"/>
    <m/>
    <n v="33087.154000000002"/>
  </r>
  <r>
    <x v="733"/>
    <s v="Ets LAOUANI"/>
    <m/>
    <n v="36944.381000000001"/>
    <n v="-36944.381000000001"/>
  </r>
  <r>
    <x v="734"/>
    <s v="L50931"/>
    <n v="44209.4"/>
    <m/>
    <n v="44209.4"/>
  </r>
  <r>
    <x v="734"/>
    <s v="STE FETHI ET A"/>
    <m/>
    <n v="44209.4"/>
    <n v="-44209.4"/>
  </r>
  <r>
    <x v="735"/>
    <s v="L50932"/>
    <n v="1413"/>
    <m/>
    <n v="1413"/>
  </r>
  <r>
    <x v="735"/>
    <s v="SFTS"/>
    <m/>
    <n v="1413"/>
    <n v="-1413"/>
  </r>
  <r>
    <x v="736"/>
    <s v="L50933"/>
    <n v="2260.6"/>
    <m/>
    <n v="2260.6"/>
  </r>
  <r>
    <x v="736"/>
    <s v="HAYDER AMINE"/>
    <m/>
    <n v="2260.6"/>
    <n v="-2260.6"/>
  </r>
  <r>
    <x v="737"/>
    <s v="L50934"/>
    <n v="583.70000000000005"/>
    <m/>
    <n v="583.70000000000005"/>
  </r>
  <r>
    <x v="737"/>
    <s v="ASPISS CONSULT"/>
    <m/>
    <n v="583.70000000000005"/>
    <n v="-583.70000000000005"/>
  </r>
  <r>
    <x v="738"/>
    <s v="L50935"/>
    <n v="39008.317000000003"/>
    <m/>
    <n v="39008.317000000003"/>
  </r>
  <r>
    <x v="738"/>
    <s v="ABDKARIM BOUDH"/>
    <m/>
    <n v="43342.572999999997"/>
    <n v="-43342.572999999997"/>
  </r>
  <r>
    <x v="739"/>
    <s v="L50936"/>
    <n v="16272.6"/>
    <m/>
    <n v="16272.6"/>
  </r>
  <r>
    <x v="739"/>
    <s v="AQUA PARTNERS"/>
    <m/>
    <n v="16272.6"/>
    <n v="-16272.6"/>
  </r>
  <r>
    <x v="740"/>
    <s v="L50937"/>
    <n v="3558"/>
    <m/>
    <n v="3558"/>
  </r>
  <r>
    <x v="740"/>
    <s v="CHAHER ESSOUSI"/>
    <m/>
    <n v="3558"/>
    <n v="-3558"/>
  </r>
  <r>
    <x v="741"/>
    <s v="L50938"/>
    <n v="69963.45"/>
    <m/>
    <n v="69963.45"/>
  </r>
  <r>
    <x v="741"/>
    <s v="FERCAM"/>
    <m/>
    <n v="68277.570000000007"/>
    <n v="-68277.570000000007"/>
  </r>
  <r>
    <x v="742"/>
    <s v="L50939"/>
    <n v="31628.25"/>
    <m/>
    <n v="31628.25"/>
  </r>
  <r>
    <x v="742"/>
    <s v="UNIVERSEL TRAN"/>
    <m/>
    <n v="31628.25"/>
    <n v="-31628.25"/>
  </r>
  <r>
    <x v="743"/>
    <s v="L50940"/>
    <n v="9996.6"/>
    <m/>
    <n v="9996.6"/>
  </r>
  <r>
    <x v="743"/>
    <s v="ECME"/>
    <m/>
    <n v="9996.6"/>
    <n v="-9996.6"/>
  </r>
  <r>
    <x v="744"/>
    <s v="L50941"/>
    <n v="7549.31"/>
    <m/>
    <n v="7549.31"/>
  </r>
  <r>
    <x v="744"/>
    <s v="EXPRESS LOGIST"/>
    <m/>
    <n v="7549.31"/>
    <n v="-7549.31"/>
  </r>
  <r>
    <x v="745"/>
    <s v="L50942"/>
    <n v="2484.8000000000002"/>
    <m/>
    <n v="2484.8000000000002"/>
  </r>
  <r>
    <x v="745"/>
    <s v="Sté Moutti-Err"/>
    <m/>
    <n v="2484.8000000000002"/>
    <n v="-2484.8000000000002"/>
  </r>
  <r>
    <x v="746"/>
    <s v="L50943"/>
    <n v="11166.494000000001"/>
    <m/>
    <n v="11166.494000000001"/>
  </r>
  <r>
    <x v="746"/>
    <s v="SCSI.tn"/>
    <m/>
    <n v="11166.494000000001"/>
    <n v="-11166.494000000001"/>
  </r>
  <r>
    <x v="747"/>
    <s v="L50944"/>
    <n v="5041.692"/>
    <m/>
    <n v="5041.692"/>
  </r>
  <r>
    <x v="747"/>
    <s v="CAR TECH (AGEN"/>
    <m/>
    <n v="5041.692"/>
    <n v="-5041.692"/>
  </r>
  <r>
    <x v="748"/>
    <s v="L50945"/>
    <n v="168.86600000000001"/>
    <m/>
    <n v="168.86600000000001"/>
  </r>
  <r>
    <x v="748"/>
    <s v="FAPRI"/>
    <m/>
    <n v="168.86600000000001"/>
    <n v="-168.86600000000001"/>
  </r>
  <r>
    <x v="749"/>
    <s v="L50946"/>
    <n v="13090.6"/>
    <m/>
    <n v="13090.6"/>
  </r>
  <r>
    <x v="749"/>
    <s v="Sté SMGFI"/>
    <m/>
    <n v="13090.6"/>
    <n v="-13090.6"/>
  </r>
  <r>
    <x v="750"/>
    <s v="L50947"/>
    <n v="4237.723"/>
    <m/>
    <n v="4237.723"/>
  </r>
  <r>
    <x v="750"/>
    <s v="ZITOUNA TAKAFU"/>
    <m/>
    <n v="4237.723"/>
    <n v="-4237.723"/>
  </r>
  <r>
    <x v="751"/>
    <s v="L50948"/>
    <n v="5090.5870000000004"/>
    <m/>
    <n v="5090.5870000000004"/>
  </r>
  <r>
    <x v="751"/>
    <s v="IP SOFT"/>
    <m/>
    <n v="5090.5870000000004"/>
    <n v="-5090.5870000000004"/>
  </r>
  <r>
    <x v="752"/>
    <s v="L50949"/>
    <n v="82680.078999999998"/>
    <m/>
    <n v="82680.078999999998"/>
  </r>
  <r>
    <x v="752"/>
    <s v="Mahdi GUERMAZI"/>
    <m/>
    <n v="82680.078999999998"/>
    <n v="-82680.078999999998"/>
  </r>
  <r>
    <x v="753"/>
    <s v="L50950"/>
    <n v="772.08199999999999"/>
    <m/>
    <n v="772.08199999999999"/>
  </r>
  <r>
    <x v="753"/>
    <s v="FLOT MAGHREB"/>
    <m/>
    <n v="772.08199999999999"/>
    <n v="-772.08199999999999"/>
  </r>
  <r>
    <x v="754"/>
    <s v="L50951"/>
    <n v="2088.366"/>
    <m/>
    <n v="2088.366"/>
  </r>
  <r>
    <x v="754"/>
    <s v="Décor et Finit"/>
    <m/>
    <n v="2088.366"/>
    <n v="-2088.366"/>
  </r>
  <r>
    <x v="755"/>
    <s v="L50953"/>
    <n v="16856.37"/>
    <m/>
    <n v="16856.37"/>
  </r>
  <r>
    <x v="755"/>
    <s v="EXTRA METAL"/>
    <m/>
    <n v="16856.37"/>
    <n v="-16856.37"/>
  </r>
  <r>
    <x v="756"/>
    <s v="L50954"/>
    <n v="3500"/>
    <m/>
    <n v="3500"/>
  </r>
  <r>
    <x v="756"/>
    <s v="ABDELKADER BEN"/>
    <m/>
    <n v="3500"/>
    <n v="-3500"/>
  </r>
  <r>
    <x v="757"/>
    <s v="L50955"/>
    <n v="4254.723"/>
    <m/>
    <n v="4254.723"/>
  </r>
  <r>
    <x v="757"/>
    <s v="MSPRECIS (FABR"/>
    <m/>
    <n v="4254.723"/>
    <n v="-4254.723"/>
  </r>
  <r>
    <x v="758"/>
    <s v="L50956"/>
    <n v="13961.08"/>
    <m/>
    <n v="13961.08"/>
  </r>
  <r>
    <x v="758"/>
    <s v="ENTREPRISE ELE"/>
    <m/>
    <n v="13961.08"/>
    <n v="-13961.08"/>
  </r>
  <r>
    <x v="759"/>
    <s v="L50957"/>
    <n v="1384.518"/>
    <m/>
    <n v="1384.518"/>
  </r>
  <r>
    <x v="759"/>
    <s v="IFC (INTERNATI"/>
    <m/>
    <n v="1384.518"/>
    <n v="-1384.518"/>
  </r>
  <r>
    <x v="760"/>
    <s v="L50958"/>
    <n v="1144.8"/>
    <m/>
    <n v="1144.8"/>
  </r>
  <r>
    <x v="760"/>
    <s v="SGSP"/>
    <m/>
    <n v="1144.8"/>
    <n v="-1144.8"/>
  </r>
  <r>
    <x v="761"/>
    <s v="L50959"/>
    <n v="5772.7"/>
    <m/>
    <n v="5772.7"/>
  </r>
  <r>
    <x v="761"/>
    <s v="GENERALE PUB"/>
    <m/>
    <n v="5772.7"/>
    <n v="-5772.7"/>
  </r>
  <r>
    <x v="762"/>
    <s v="L50960"/>
    <n v="29296.89"/>
    <m/>
    <n v="29296.89"/>
  </r>
  <r>
    <x v="762"/>
    <s v="WorKman"/>
    <m/>
    <n v="29296.89"/>
    <n v="-29296.89"/>
  </r>
  <r>
    <x v="763"/>
    <s v="L50961"/>
    <n v="115507.51300000001"/>
    <m/>
    <n v="115507.51300000001"/>
  </r>
  <r>
    <x v="763"/>
    <s v="STé TCS TRADIN"/>
    <m/>
    <n v="115507.49400000001"/>
    <n v="-115507.49400000001"/>
  </r>
  <r>
    <x v="764"/>
    <s v="L50962"/>
    <n v="73136"/>
    <m/>
    <n v="73136"/>
  </r>
  <r>
    <x v="764"/>
    <s v="L'art du fer f"/>
    <m/>
    <n v="76066"/>
    <n v="-76066"/>
  </r>
  <r>
    <x v="765"/>
    <s v="L50963"/>
    <n v="14702.174999999999"/>
    <m/>
    <n v="14702.174999999999"/>
  </r>
  <r>
    <x v="765"/>
    <s v="MSky Consult S"/>
    <m/>
    <n v="16484.580000000002"/>
    <n v="-16484.580000000002"/>
  </r>
  <r>
    <x v="766"/>
    <s v="L50964"/>
    <n v="3808.6"/>
    <m/>
    <n v="3808.6"/>
  </r>
  <r>
    <x v="766"/>
    <s v="NJIM MANAGEMEN"/>
    <m/>
    <n v="3808.6"/>
    <n v="-3808.6"/>
  </r>
  <r>
    <x v="767"/>
    <s v="L50965"/>
    <n v="3712.7890000000002"/>
    <m/>
    <n v="3712.7890000000002"/>
  </r>
  <r>
    <x v="767"/>
    <s v="M.G.B"/>
    <m/>
    <n v="3712.788"/>
    <n v="-3712.788"/>
  </r>
  <r>
    <x v="768"/>
    <s v="L50966"/>
    <n v="900"/>
    <m/>
    <n v="900"/>
  </r>
  <r>
    <x v="768"/>
    <s v="HYDRO SERVICE"/>
    <m/>
    <n v="900"/>
    <n v="-900"/>
  </r>
  <r>
    <x v="769"/>
    <s v="L50967"/>
    <n v="9882.3799999999992"/>
    <m/>
    <n v="9882.3799999999992"/>
  </r>
  <r>
    <x v="769"/>
    <s v="AS2E"/>
    <m/>
    <n v="11956.555"/>
    <n v="-11956.555"/>
  </r>
  <r>
    <x v="770"/>
    <s v="L50968"/>
    <n v="15378"/>
    <m/>
    <n v="15378"/>
  </r>
  <r>
    <x v="770"/>
    <s v="GROUPE GAZELLE"/>
    <m/>
    <n v="16211"/>
    <n v="-16211"/>
  </r>
  <r>
    <x v="771"/>
    <s v="L50969"/>
    <n v="52.96"/>
    <m/>
    <n v="52.96"/>
  </r>
  <r>
    <x v="771"/>
    <s v="BOLLORE LOGIST"/>
    <m/>
    <n v="0"/>
    <n v="0"/>
  </r>
  <r>
    <x v="772"/>
    <s v="L50970"/>
    <n v="12199.06"/>
    <m/>
    <n v="12199.06"/>
  </r>
  <r>
    <x v="772"/>
    <s v="AMINE BOUALEGU"/>
    <m/>
    <n v="13736.96"/>
    <n v="-13736.96"/>
  </r>
  <r>
    <x v="773"/>
    <s v="L50971"/>
    <n v="28685.759999999998"/>
    <m/>
    <n v="28685.759999999998"/>
  </r>
  <r>
    <x v="773"/>
    <s v="UNION INTERNAT"/>
    <m/>
    <n v="28685.759999999998"/>
    <n v="-28685.759999999998"/>
  </r>
  <r>
    <x v="774"/>
    <s v="L50972"/>
    <n v="6026.5529999999999"/>
    <m/>
    <n v="6026.5529999999999"/>
  </r>
  <r>
    <x v="774"/>
    <s v="PHARMACIE HAMM"/>
    <m/>
    <n v="6132.5129999999999"/>
    <n v="-6132.5129999999999"/>
  </r>
  <r>
    <x v="775"/>
    <s v="L50973"/>
    <n v="34164.199999999997"/>
    <m/>
    <n v="34164.199999999997"/>
  </r>
  <r>
    <x v="775"/>
    <s v="ESILAB"/>
    <m/>
    <n v="34164.199999999997"/>
    <n v="-34164.199999999997"/>
  </r>
  <r>
    <x v="776"/>
    <s v="L50974"/>
    <n v="7704.5"/>
    <m/>
    <n v="7704.5"/>
  </r>
  <r>
    <x v="776"/>
    <s v="PREVENTION PLU"/>
    <m/>
    <n v="10562.3"/>
    <n v="-10562.3"/>
  </r>
  <r>
    <x v="777"/>
    <s v="L50975"/>
    <n v="14462.11"/>
    <m/>
    <n v="14462.11"/>
  </r>
  <r>
    <x v="777"/>
    <s v="MAINTEC"/>
    <m/>
    <n v="14462.11"/>
    <n v="-14462.11"/>
  </r>
  <r>
    <x v="778"/>
    <s v="L50976"/>
    <n v="1611.508"/>
    <m/>
    <n v="1611.508"/>
  </r>
  <r>
    <x v="778"/>
    <s v="SPIT ENGINS"/>
    <m/>
    <n v="1611.508"/>
    <n v="-1611.508"/>
  </r>
  <r>
    <x v="779"/>
    <s v="L50977"/>
    <n v="668"/>
    <m/>
    <n v="668"/>
  </r>
  <r>
    <x v="779"/>
    <s v="LAZHAR MANKAI"/>
    <m/>
    <n v="668"/>
    <n v="-668"/>
  </r>
  <r>
    <x v="780"/>
    <s v="L50978"/>
    <n v="19140.657999999999"/>
    <m/>
    <n v="19140.657999999999"/>
  </r>
  <r>
    <x v="780"/>
    <s v="STE JAOUHER DE"/>
    <m/>
    <n v="19140.657999999999"/>
    <n v="-19140.657999999999"/>
  </r>
  <r>
    <x v="781"/>
    <s v="L50979"/>
    <n v="2600"/>
    <m/>
    <n v="2600"/>
  </r>
  <r>
    <x v="781"/>
    <s v="BEN RHAIM FRAJ"/>
    <m/>
    <n v="2600"/>
    <n v="-2600"/>
  </r>
  <r>
    <x v="782"/>
    <s v="L50980"/>
    <n v="400"/>
    <m/>
    <n v="400"/>
  </r>
  <r>
    <x v="782"/>
    <s v="SAMI BOUKIL"/>
    <m/>
    <n v="400"/>
    <n v="-400"/>
  </r>
  <r>
    <x v="783"/>
    <s v="L50981"/>
    <n v="11378.77"/>
    <m/>
    <n v="11378.77"/>
  </r>
  <r>
    <x v="783"/>
    <s v="SMART ENGINEER"/>
    <m/>
    <n v="11378.77"/>
    <n v="-11378.77"/>
  </r>
  <r>
    <x v="784"/>
    <s v="L50982"/>
    <n v="9931.75"/>
    <m/>
    <n v="9931.75"/>
  </r>
  <r>
    <x v="784"/>
    <s v="PTS SUARL"/>
    <m/>
    <n v="9931.75"/>
    <n v="-9931.75"/>
  </r>
  <r>
    <x v="785"/>
    <s v="L50983"/>
    <n v="1000.2"/>
    <m/>
    <n v="1000.2"/>
  </r>
  <r>
    <x v="785"/>
    <s v="EPSL"/>
    <m/>
    <n v="1000.2"/>
    <n v="-1000.2"/>
  </r>
  <r>
    <x v="786"/>
    <s v="L50984"/>
    <n v="23000.919000000002"/>
    <m/>
    <n v="23000.919000000002"/>
  </r>
  <r>
    <x v="786"/>
    <s v="SEA LOG"/>
    <m/>
    <n v="22820.51"/>
    <n v="-22820.51"/>
  </r>
  <r>
    <x v="787"/>
    <s v="L50985"/>
    <n v="15325.42"/>
    <m/>
    <n v="15325.42"/>
  </r>
  <r>
    <x v="787"/>
    <s v="ADIR"/>
    <m/>
    <n v="15325.42"/>
    <n v="-15325.42"/>
  </r>
  <r>
    <x v="788"/>
    <s v="L50986"/>
    <n v="988.3"/>
    <m/>
    <n v="988.3"/>
  </r>
  <r>
    <x v="788"/>
    <s v="SAMITEL"/>
    <m/>
    <n v="988.3"/>
    <n v="-988.3"/>
  </r>
  <r>
    <x v="789"/>
    <s v="L50987"/>
    <n v="92300.88"/>
    <m/>
    <n v="92300.88"/>
  </r>
  <r>
    <x v="789"/>
    <s v="STE CMG BAYOUD"/>
    <m/>
    <n v="103199.53"/>
    <n v="-103199.53"/>
  </r>
  <r>
    <x v="790"/>
    <s v="L50988"/>
    <n v="16755"/>
    <m/>
    <n v="16755"/>
  </r>
  <r>
    <x v="790"/>
    <s v="KARIM DJELASSI"/>
    <m/>
    <n v="16755"/>
    <n v="-16755"/>
  </r>
  <r>
    <x v="791"/>
    <s v="L50989"/>
    <n v="1815.6880000000001"/>
    <m/>
    <n v="1815.6880000000001"/>
  </r>
  <r>
    <x v="791"/>
    <s v="PROPULSUM CONS"/>
    <m/>
    <n v="3571.2"/>
    <n v="-3571.2"/>
  </r>
  <r>
    <x v="792"/>
    <s v="L50990"/>
    <n v="21714.57"/>
    <m/>
    <n v="21714.57"/>
  </r>
  <r>
    <x v="792"/>
    <s v="MAMI HSSEN"/>
    <m/>
    <n v="21714.57"/>
    <n v="-21714.57"/>
  </r>
  <r>
    <x v="793"/>
    <s v="L50991"/>
    <n v="3273.1"/>
    <m/>
    <n v="3273.1"/>
  </r>
  <r>
    <x v="793"/>
    <s v="STE COMMERCIAL"/>
    <m/>
    <n v="3273.1"/>
    <n v="-3273.1"/>
  </r>
  <r>
    <x v="794"/>
    <s v="L50992"/>
    <n v="2588"/>
    <m/>
    <n v="2588"/>
  </r>
  <r>
    <x v="794"/>
    <s v="SINDBAD TRANSW"/>
    <m/>
    <n v="7403.44"/>
    <n v="-7403.44"/>
  </r>
  <r>
    <x v="795"/>
    <s v="L50993"/>
    <n v="8579.2000000000007"/>
    <m/>
    <n v="8579.2000000000007"/>
  </r>
  <r>
    <x v="795"/>
    <s v="BEN ALI AYMEN"/>
    <m/>
    <n v="9622.4"/>
    <n v="-9622.4"/>
  </r>
  <r>
    <x v="796"/>
    <s v="L50994"/>
    <n v="1746.2570000000001"/>
    <m/>
    <n v="1746.2570000000001"/>
  </r>
  <r>
    <x v="796"/>
    <s v="BLUE MOTORS"/>
    <m/>
    <n v="1746.2570000000001"/>
    <n v="-1746.2570000000001"/>
  </r>
  <r>
    <x v="797"/>
    <s v="L50995"/>
    <n v="13100.424000000001"/>
    <m/>
    <n v="13100.424000000001"/>
  </r>
  <r>
    <x v="797"/>
    <s v="MISTRAL SHIPPI"/>
    <m/>
    <n v="12280.266"/>
    <n v="-12280.266"/>
  </r>
  <r>
    <x v="798"/>
    <s v="L50996"/>
    <n v="10316.719999999999"/>
    <m/>
    <n v="10316.719999999999"/>
  </r>
  <r>
    <x v="798"/>
    <s v="MAMI HSSEN"/>
    <m/>
    <n v="10316.719999999999"/>
    <n v="-10316.719999999999"/>
  </r>
  <r>
    <x v="799"/>
    <s v="L50997"/>
    <n v="2120.1390000000001"/>
    <m/>
    <n v="2120.1390000000001"/>
  </r>
  <r>
    <x v="799"/>
    <s v="SOCIETE TUNISI"/>
    <m/>
    <n v="2120.1390000000001"/>
    <n v="-2120.1390000000001"/>
  </r>
  <r>
    <x v="800"/>
    <s v="L50998"/>
    <n v="25347.599999999999"/>
    <m/>
    <n v="25347.599999999999"/>
  </r>
  <r>
    <x v="800"/>
    <s v="STE MATERIAUX"/>
    <m/>
    <n v="25347.599999999999"/>
    <n v="-25347.599999999999"/>
  </r>
  <r>
    <x v="801"/>
    <s v="L50999"/>
    <n v="36885"/>
    <m/>
    <n v="36885"/>
  </r>
  <r>
    <x v="801"/>
    <s v="MAITRE MOHAMED"/>
    <m/>
    <n v="36885"/>
    <n v="-36885"/>
  </r>
  <r>
    <x v="802"/>
    <s v="L519"/>
    <n v="32221.614000000001"/>
    <m/>
    <n v="32221.614000000001"/>
  </r>
  <r>
    <x v="802"/>
    <s v="RECEVEURES DES"/>
    <m/>
    <n v="32221.614000000001"/>
    <n v="-32221.614000000001"/>
  </r>
  <r>
    <x v="803"/>
    <s v="L60001"/>
    <n v="53049.11"/>
    <m/>
    <n v="53049.11"/>
  </r>
  <r>
    <x v="803"/>
    <s v="AMPERE ELECTRI"/>
    <m/>
    <n v="53049.11"/>
    <n v="-53049.11"/>
  </r>
  <r>
    <x v="804"/>
    <s v="L60002"/>
    <n v="776.20799999999997"/>
    <m/>
    <n v="776.20799999999997"/>
  </r>
  <r>
    <x v="804"/>
    <s v="ARI"/>
    <m/>
    <n v="776.20799999999997"/>
    <n v="-776.20799999999997"/>
  </r>
  <r>
    <x v="805"/>
    <s v="L60003"/>
    <n v="32679.002"/>
    <m/>
    <n v="32679.002"/>
  </r>
  <r>
    <x v="805"/>
    <s v="COGEFO"/>
    <m/>
    <n v="32679.012999999999"/>
    <n v="-32679.012999999999"/>
  </r>
  <r>
    <x v="806"/>
    <s v="L60006"/>
    <n v="234874.804"/>
    <m/>
    <n v="234874.804"/>
  </r>
  <r>
    <x v="806"/>
    <s v="EQUIPEMENT MOD"/>
    <m/>
    <n v="244946.62299999999"/>
    <n v="-244946.62299999999"/>
  </r>
  <r>
    <x v="807"/>
    <s v="L60008"/>
    <n v="863.29600000000005"/>
    <m/>
    <n v="863.29600000000005"/>
  </r>
  <r>
    <x v="807"/>
    <s v="ESSAYARA"/>
    <m/>
    <n v="863.29600000000005"/>
    <n v="-863.29600000000005"/>
  </r>
  <r>
    <x v="808"/>
    <s v="L60010"/>
    <n v="449.30099999999999"/>
    <m/>
    <n v="449.30099999999999"/>
  </r>
  <r>
    <x v="808"/>
    <s v="G I F"/>
    <m/>
    <n v="449.30099999999999"/>
    <n v="-449.30099999999999"/>
  </r>
  <r>
    <x v="809"/>
    <s v="L60011"/>
    <n v="1512.8150000000001"/>
    <m/>
    <n v="1512.8150000000001"/>
  </r>
  <r>
    <x v="809"/>
    <s v="GENERAL METAL"/>
    <m/>
    <n v="1995.4839999999999"/>
    <n v="-1995.4839999999999"/>
  </r>
  <r>
    <x v="810"/>
    <s v="L60017"/>
    <n v="4696.2070000000003"/>
    <m/>
    <n v="4696.2070000000003"/>
  </r>
  <r>
    <x v="810"/>
    <s v="PARENIN"/>
    <m/>
    <n v="4696.2070000000003"/>
    <n v="-4696.2070000000003"/>
  </r>
  <r>
    <x v="811"/>
    <s v="L60021"/>
    <n v="4638.1220000000003"/>
    <m/>
    <n v="4638.1220000000003"/>
  </r>
  <r>
    <x v="811"/>
    <s v="QUAINC. AGRICO"/>
    <m/>
    <n v="4638.1220000000003"/>
    <n v="-4638.1220000000003"/>
  </r>
  <r>
    <x v="812"/>
    <s v="L60025"/>
    <n v="136690.01199999999"/>
    <m/>
    <n v="136690.01199999999"/>
  </r>
  <r>
    <x v="812"/>
    <s v="SOCIETE REVOLO"/>
    <m/>
    <n v="140899.45300000001"/>
    <n v="-140899.45300000001"/>
  </r>
  <r>
    <x v="813"/>
    <s v="L60027"/>
    <n v="17238.168000000001"/>
    <m/>
    <n v="17238.168000000001"/>
  </r>
  <r>
    <x v="813"/>
    <s v="SERINCOM"/>
    <m/>
    <n v="17238.168000000001"/>
    <n v="-17238.168000000001"/>
  </r>
  <r>
    <x v="814"/>
    <s v="L60030"/>
    <n v="3711.5189999999998"/>
    <m/>
    <n v="3711.5189999999998"/>
  </r>
  <r>
    <x v="814"/>
    <s v="SONELECT"/>
    <m/>
    <n v="3711.5189999999998"/>
    <n v="-3711.5189999999998"/>
  </r>
  <r>
    <x v="815"/>
    <s v="L60033"/>
    <n v="69667.509000000005"/>
    <m/>
    <n v="69667.509000000005"/>
  </r>
  <r>
    <x v="815"/>
    <s v="SFAXIEN INDUST"/>
    <m/>
    <n v="70234.16"/>
    <n v="-70234.16"/>
  </r>
  <r>
    <x v="816"/>
    <s v="L60035"/>
    <n v="11068.439"/>
    <m/>
    <n v="11068.439"/>
  </r>
  <r>
    <x v="816"/>
    <s v="ATV THERMIVENT"/>
    <m/>
    <n v="11068.439"/>
    <n v="-11068.439"/>
  </r>
  <r>
    <x v="817"/>
    <s v="L60037"/>
    <n v="15085.966"/>
    <m/>
    <n v="15085.966"/>
  </r>
  <r>
    <x v="817"/>
    <s v="CHAKIRA"/>
    <m/>
    <n v="15085.966"/>
    <n v="-15085.966"/>
  </r>
  <r>
    <x v="818"/>
    <s v="L60041"/>
    <n v="23755.079000000002"/>
    <m/>
    <n v="23755.079000000002"/>
  </r>
  <r>
    <x v="818"/>
    <s v="EGAS"/>
    <m/>
    <n v="23755.079000000002"/>
    <n v="-23755.079000000002"/>
  </r>
  <r>
    <x v="819"/>
    <s v="L60042"/>
    <n v="16736.780999999999"/>
    <m/>
    <n v="16736.780999999999"/>
  </r>
  <r>
    <x v="819"/>
    <s v="H.P. AUTOMATIS"/>
    <m/>
    <n v="16736.780999999999"/>
    <n v="-16736.780999999999"/>
  </r>
  <r>
    <x v="820"/>
    <s v="L60044"/>
    <n v="195.52199999999999"/>
    <m/>
    <n v="195.52199999999999"/>
  </r>
  <r>
    <x v="820"/>
    <s v="SOCIETE LE MOT"/>
    <m/>
    <n v="195.52199999999999"/>
    <n v="-195.52199999999999"/>
  </r>
  <r>
    <x v="821"/>
    <s v="L60048"/>
    <n v="33169.983999999997"/>
    <m/>
    <n v="33169.983999999997"/>
  </r>
  <r>
    <x v="821"/>
    <s v="SNE SOMETEL"/>
    <m/>
    <n v="33169.983999999997"/>
    <n v="-33169.983999999997"/>
  </r>
  <r>
    <x v="822"/>
    <s v="L60053"/>
    <n v="3653558.7549999999"/>
    <m/>
    <n v="3653558.7549999999"/>
  </r>
  <r>
    <x v="822"/>
    <s v="PROSID"/>
    <m/>
    <n v="3662786.3190000001"/>
    <n v="-3662786.3190000001"/>
  </r>
  <r>
    <x v="823"/>
    <s v="L60060"/>
    <n v="391.02499999999998"/>
    <m/>
    <n v="391.02499999999998"/>
  </r>
  <r>
    <x v="823"/>
    <s v="L'INDUSTRIEL"/>
    <m/>
    <n v="391.02499999999998"/>
    <n v="-391.02499999999998"/>
  </r>
  <r>
    <x v="824"/>
    <s v="L60061"/>
    <n v="4169.5420000000004"/>
    <m/>
    <n v="4169.5420000000004"/>
  </r>
  <r>
    <x v="824"/>
    <s v="MECANAUTO"/>
    <m/>
    <n v="4169.5420000000004"/>
    <n v="-4169.5420000000004"/>
  </r>
  <r>
    <x v="825"/>
    <s v="L60064"/>
    <n v="655.375"/>
    <m/>
    <n v="655.375"/>
  </r>
  <r>
    <x v="825"/>
    <s v="SICOAC"/>
    <m/>
    <n v="655.375"/>
    <n v="-655.375"/>
  </r>
  <r>
    <x v="826"/>
    <s v="L60069"/>
    <n v="4818.0720000000001"/>
    <m/>
    <n v="4818.0720000000001"/>
  </r>
  <r>
    <x v="826"/>
    <s v="TUNITALY"/>
    <m/>
    <n v="4818.0720000000001"/>
    <n v="-4818.0720000000001"/>
  </r>
  <r>
    <x v="827"/>
    <s v="L60071"/>
    <n v="120550.227"/>
    <m/>
    <n v="120550.227"/>
  </r>
  <r>
    <x v="827"/>
    <s v="STIRELEC"/>
    <m/>
    <n v="120550.227"/>
    <n v="-120550.227"/>
  </r>
  <r>
    <x v="828"/>
    <s v="L60072"/>
    <n v="491.7"/>
    <m/>
    <n v="491.7"/>
  </r>
  <r>
    <x v="828"/>
    <s v="SGE  STE GENER"/>
    <m/>
    <n v="491.7"/>
    <n v="-491.7"/>
  </r>
  <r>
    <x v="829"/>
    <s v="L60078"/>
    <n v="118708.205"/>
    <m/>
    <n v="118708.205"/>
  </r>
  <r>
    <x v="829"/>
    <s v="ETS NAJAR ABDE"/>
    <m/>
    <n v="120801.94"/>
    <n v="-120801.94"/>
  </r>
  <r>
    <x v="830"/>
    <s v="L60079"/>
    <n v="831.12599999999998"/>
    <m/>
    <n v="831.12599999999998"/>
  </r>
  <r>
    <x v="830"/>
    <s v="DALMAS"/>
    <m/>
    <n v="831.12599999999998"/>
    <n v="-831.12599999999998"/>
  </r>
  <r>
    <x v="831"/>
    <s v="L60083"/>
    <n v="139401.69099999999"/>
    <m/>
    <n v="139401.69099999999"/>
  </r>
  <r>
    <x v="831"/>
    <s v="F4T"/>
    <m/>
    <n v="139401.69099999999"/>
    <n v="-139401.69099999999"/>
  </r>
  <r>
    <x v="832"/>
    <s v="L60084"/>
    <n v="13793.335999999999"/>
    <m/>
    <n v="13793.335999999999"/>
  </r>
  <r>
    <x v="832"/>
    <s v="STE EL BEZ DIS"/>
    <m/>
    <n v="13793.335999999999"/>
    <n v="-13793.335999999999"/>
  </r>
  <r>
    <x v="833"/>
    <s v="L60085"/>
    <n v="268341.41700000002"/>
    <m/>
    <n v="268341.41700000002"/>
  </r>
  <r>
    <x v="833"/>
    <s v="Boudrant"/>
    <m/>
    <n v="269162.56599999999"/>
    <n v="-269162.56599999999"/>
  </r>
  <r>
    <x v="834"/>
    <s v="L60090"/>
    <n v="6404.0119999999997"/>
    <m/>
    <n v="6404.0119999999997"/>
  </r>
  <r>
    <x v="834"/>
    <s v="SINPAR"/>
    <m/>
    <n v="6404.0119999999997"/>
    <n v="-6404.0119999999997"/>
  </r>
  <r>
    <x v="835"/>
    <s v="L60096"/>
    <n v="698.72799999999995"/>
    <m/>
    <n v="698.72799999999995"/>
  </r>
  <r>
    <x v="835"/>
    <s v="LE MOTEUR DIES"/>
    <m/>
    <n v="698.72799999999995"/>
    <n v="-698.72799999999995"/>
  </r>
  <r>
    <x v="836"/>
    <s v="L60097"/>
    <n v="7167.33"/>
    <m/>
    <n v="7167.33"/>
  </r>
  <r>
    <x v="836"/>
    <s v="P.S.G."/>
    <m/>
    <n v="7167.33"/>
    <n v="-7167.33"/>
  </r>
  <r>
    <x v="837"/>
    <s v="L60100"/>
    <n v="4006.4940000000001"/>
    <m/>
    <n v="4006.4940000000001"/>
  </r>
  <r>
    <x v="837"/>
    <s v="CEM TUNISIE"/>
    <m/>
    <n v="4006.4940000000001"/>
    <n v="-4006.4940000000001"/>
  </r>
  <r>
    <x v="838"/>
    <s v="L60107"/>
    <n v="1846.2090000000001"/>
    <m/>
    <n v="1846.2090000000001"/>
  </r>
  <r>
    <x v="838"/>
    <s v="PromoDar"/>
    <m/>
    <n v="1846.2090000000001"/>
    <n v="-1846.2090000000001"/>
  </r>
  <r>
    <x v="839"/>
    <s v="L60116"/>
    <n v="2842.2249999999999"/>
    <m/>
    <n v="2842.2249999999999"/>
  </r>
  <r>
    <x v="839"/>
    <s v="LA MAISON DU C"/>
    <m/>
    <n v="1896.173"/>
    <n v="-1896.173"/>
  </r>
  <r>
    <x v="840"/>
    <s v="L60118"/>
    <n v="94388.210999999996"/>
    <m/>
    <n v="94388.210999999996"/>
  </r>
  <r>
    <x v="840"/>
    <s v="EGA"/>
    <m/>
    <n v="94388.213000000003"/>
    <n v="-94388.213000000003"/>
  </r>
  <r>
    <x v="841"/>
    <s v="L60120"/>
    <n v="217.55500000000001"/>
    <m/>
    <n v="217.55500000000001"/>
  </r>
  <r>
    <x v="841"/>
    <s v="CIMO"/>
    <m/>
    <n v="217.55500000000001"/>
    <n v="-217.55500000000001"/>
  </r>
  <r>
    <x v="842"/>
    <s v="L60122"/>
    <n v="25345.001"/>
    <m/>
    <n v="25345.001"/>
  </r>
  <r>
    <x v="842"/>
    <s v="Electro Diesel"/>
    <m/>
    <n v="25544.600999999999"/>
    <n v="-25544.600999999999"/>
  </r>
  <r>
    <x v="843"/>
    <s v="L60123"/>
    <n v="65979.349000000002"/>
    <m/>
    <n v="65979.349000000002"/>
  </r>
  <r>
    <x v="843"/>
    <s v="SOCOOPEC"/>
    <m/>
    <n v="65979.349000000002"/>
    <n v="-65979.349000000002"/>
  </r>
  <r>
    <x v="844"/>
    <s v="L60124"/>
    <n v="1187.6759999999999"/>
    <m/>
    <n v="1187.6759999999999"/>
  </r>
  <r>
    <x v="844"/>
    <s v="COMPTOIR CIBO"/>
    <m/>
    <n v="1187.6759999999999"/>
    <n v="-1187.6759999999999"/>
  </r>
  <r>
    <x v="845"/>
    <s v="L60126"/>
    <n v="42318.002999999997"/>
    <m/>
    <n v="42318.002999999997"/>
  </r>
  <r>
    <x v="845"/>
    <s v="ROYALTYRE"/>
    <m/>
    <n v="45042.364000000001"/>
    <n v="-45042.364000000001"/>
  </r>
  <r>
    <x v="846"/>
    <s v="L60129"/>
    <n v="191417.326"/>
    <m/>
    <n v="191417.326"/>
  </r>
  <r>
    <x v="846"/>
    <s v="2RE"/>
    <m/>
    <n v="197954.63099999999"/>
    <n v="-197954.63099999999"/>
  </r>
  <r>
    <x v="847"/>
    <s v="L60135"/>
    <n v="12595.218000000001"/>
    <m/>
    <n v="12595.218000000001"/>
  </r>
  <r>
    <x v="847"/>
    <s v="ATC Automatism"/>
    <m/>
    <n v="12595.218000000001"/>
    <n v="-12595.218000000001"/>
  </r>
  <r>
    <x v="848"/>
    <s v="L60136"/>
    <n v="229299.23"/>
    <m/>
    <n v="229299.23"/>
  </r>
  <r>
    <x v="848"/>
    <s v="INTER METAL"/>
    <m/>
    <n v="229299.22899999999"/>
    <n v="-229299.22899999999"/>
  </r>
  <r>
    <x v="849"/>
    <s v="L60140"/>
    <n v="1281.548"/>
    <m/>
    <n v="1281.548"/>
  </r>
  <r>
    <x v="849"/>
    <s v="SCOPIA"/>
    <m/>
    <n v="1281.548"/>
    <n v="-1281.548"/>
  </r>
  <r>
    <x v="850"/>
    <s v="L60145"/>
    <n v="22953.838"/>
    <m/>
    <n v="22953.838"/>
  </r>
  <r>
    <x v="850"/>
    <s v="C.O.T.T.A.S.C"/>
    <m/>
    <n v="22953.838"/>
    <n v="-22953.838"/>
  </r>
  <r>
    <x v="851"/>
    <s v="L60147"/>
    <n v="54939.851000000002"/>
    <m/>
    <n v="54939.851000000002"/>
  </r>
  <r>
    <x v="851"/>
    <s v="STE ENNAKL"/>
    <m/>
    <n v="54939.851000000002"/>
    <n v="-54939.851000000002"/>
  </r>
  <r>
    <x v="852"/>
    <s v="L60150"/>
    <n v="366.98"/>
    <m/>
    <n v="366.98"/>
  </r>
  <r>
    <x v="852"/>
    <s v="BEN AROUS RADI"/>
    <m/>
    <n v="366.98"/>
    <n v="-366.98"/>
  </r>
  <r>
    <x v="853"/>
    <s v="L60153"/>
    <n v="645210.14"/>
    <m/>
    <n v="645210.14"/>
  </r>
  <r>
    <x v="853"/>
    <s v="MATECH"/>
    <m/>
    <n v="649748.35100000002"/>
    <n v="-649748.35100000002"/>
  </r>
  <r>
    <x v="854"/>
    <s v="L60160"/>
    <n v="16100.532999999999"/>
    <m/>
    <n v="16100.532999999999"/>
  </r>
  <r>
    <x v="854"/>
    <s v="STE TOP ETANCH"/>
    <m/>
    <n v="17239.948"/>
    <n v="-17239.948"/>
  </r>
  <r>
    <x v="855"/>
    <s v="L60162"/>
    <n v="4326.34"/>
    <m/>
    <n v="4326.34"/>
  </r>
  <r>
    <x v="855"/>
    <s v="PIES s.a.r.l"/>
    <m/>
    <n v="4326.34"/>
    <n v="-4326.34"/>
  </r>
  <r>
    <x v="856"/>
    <s v="L60164"/>
    <n v="30859.098000000002"/>
    <m/>
    <n v="30859.098000000002"/>
  </r>
  <r>
    <x v="856"/>
    <s v="SACMI"/>
    <m/>
    <n v="30859.098000000002"/>
    <n v="-30859.098000000002"/>
  </r>
  <r>
    <x v="857"/>
    <s v="L60165"/>
    <n v="6473.7089999999998"/>
    <m/>
    <n v="6473.7089999999998"/>
  </r>
  <r>
    <x v="857"/>
    <s v="COMETA"/>
    <m/>
    <n v="6473.7089999999998"/>
    <n v="-6473.7089999999998"/>
  </r>
  <r>
    <x v="858"/>
    <s v="L60168"/>
    <n v="8984.1730000000007"/>
    <m/>
    <n v="8984.1730000000007"/>
  </r>
  <r>
    <x v="858"/>
    <s v="TUNIMATEC"/>
    <m/>
    <n v="8984.1730000000007"/>
    <n v="-8984.1730000000007"/>
  </r>
  <r>
    <x v="859"/>
    <s v="L60169"/>
    <n v="7511.41"/>
    <m/>
    <n v="7511.41"/>
  </r>
  <r>
    <x v="859"/>
    <s v="PNA"/>
    <m/>
    <n v="7511.41"/>
    <n v="-7511.41"/>
  </r>
  <r>
    <x v="860"/>
    <s v="L60175"/>
    <n v="58460.071000000004"/>
    <m/>
    <n v="58460.071000000004"/>
  </r>
  <r>
    <x v="860"/>
    <s v="SMAOUI AIMEN"/>
    <m/>
    <n v="58460.071000000004"/>
    <n v="-58460.071000000004"/>
  </r>
  <r>
    <x v="861"/>
    <s v="L60176"/>
    <n v="2018.077"/>
    <m/>
    <n v="2018.077"/>
  </r>
  <r>
    <x v="861"/>
    <s v="CIBO"/>
    <m/>
    <n v="2018.077"/>
    <n v="-2018.077"/>
  </r>
  <r>
    <x v="862"/>
    <s v="L60177"/>
    <n v="12634.712"/>
    <m/>
    <n v="12634.712"/>
  </r>
  <r>
    <x v="862"/>
    <s v="SOTUFID"/>
    <m/>
    <n v="12634.712"/>
    <n v="-12634.712"/>
  </r>
  <r>
    <x v="863"/>
    <s v="L60179"/>
    <n v="113790.58900000001"/>
    <m/>
    <n v="113790.58900000001"/>
  </r>
  <r>
    <x v="863"/>
    <s v="STE REGUIGUI P"/>
    <m/>
    <n v="116158.575"/>
    <n v="-116158.575"/>
  </r>
  <r>
    <x v="864"/>
    <s v="L60184"/>
    <n v="749.29399999999998"/>
    <m/>
    <n v="749.29399999999998"/>
  </r>
  <r>
    <x v="864"/>
    <s v="Ets Ben Hmida"/>
    <m/>
    <n v="749.29399999999998"/>
    <n v="-749.29399999999998"/>
  </r>
  <r>
    <x v="865"/>
    <s v="L60187"/>
    <n v="2418.585"/>
    <m/>
    <n v="2418.585"/>
  </r>
  <r>
    <x v="865"/>
    <s v="EIMA S.U.A.R.L"/>
    <m/>
    <n v="2418.585"/>
    <n v="-2418.585"/>
  </r>
  <r>
    <x v="866"/>
    <s v="L60188"/>
    <n v="15.31"/>
    <m/>
    <n v="15.31"/>
  </r>
  <r>
    <x v="867"/>
    <s v="L60189"/>
    <n v="91582.207999999999"/>
    <m/>
    <n v="91582.207999999999"/>
  </r>
  <r>
    <x v="867"/>
    <s v="SOTRADIES"/>
    <m/>
    <n v="91582.207999999999"/>
    <n v="-91582.207999999999"/>
  </r>
  <r>
    <x v="868"/>
    <s v="L60190"/>
    <n v="3901.5949999999998"/>
    <m/>
    <n v="3901.5949999999998"/>
  </r>
  <r>
    <x v="868"/>
    <s v="SGM"/>
    <m/>
    <n v="3901.5949999999998"/>
    <n v="-3901.5949999999998"/>
  </r>
  <r>
    <x v="869"/>
    <s v="L60191"/>
    <n v="3186.116"/>
    <m/>
    <n v="3186.116"/>
  </r>
  <r>
    <x v="869"/>
    <s v="QUAINCAILLERIE"/>
    <m/>
    <n v="3186.116"/>
    <n v="-3186.116"/>
  </r>
  <r>
    <x v="870"/>
    <s v="L60193"/>
    <n v="2219"/>
    <m/>
    <n v="2219"/>
  </r>
  <r>
    <x v="870"/>
    <s v="STE EL WAFA DE"/>
    <m/>
    <n v="2219"/>
    <n v="-2219"/>
  </r>
  <r>
    <x v="871"/>
    <s v="L60194"/>
    <n v="757.61599999999999"/>
    <m/>
    <n v="757.61599999999999"/>
  </r>
  <r>
    <x v="871"/>
    <s v="C.R.A.I"/>
    <m/>
    <n v="757.61599999999999"/>
    <n v="-757.61599999999999"/>
  </r>
  <r>
    <x v="872"/>
    <s v="L60196"/>
    <n v="4758.3"/>
    <m/>
    <n v="4758.3"/>
  </r>
  <r>
    <x v="872"/>
    <s v="BEN MANSOUR KA"/>
    <m/>
    <n v="4758.3"/>
    <n v="-4758.3"/>
  </r>
  <r>
    <x v="873"/>
    <s v="L60197"/>
    <n v="1652.2049999999999"/>
    <m/>
    <n v="1652.2049999999999"/>
  </r>
  <r>
    <x v="873"/>
    <s v="A.M.M. Applica"/>
    <m/>
    <n v="1652.2049999999999"/>
    <n v="-1652.2049999999999"/>
  </r>
  <r>
    <x v="874"/>
    <s v="L60199"/>
    <n v="7273.0339999999997"/>
    <m/>
    <n v="7273.0339999999997"/>
  </r>
  <r>
    <x v="874"/>
    <s v="ADECOM INTLE"/>
    <m/>
    <n v="7273.0339999999997"/>
    <n v="-7273.0339999999997"/>
  </r>
  <r>
    <x v="875"/>
    <s v="L60201"/>
    <n v="836.05399999999997"/>
    <m/>
    <n v="836.05399999999997"/>
  </r>
  <r>
    <x v="875"/>
    <s v="PHPE"/>
    <m/>
    <n v="836.05399999999997"/>
    <n v="-836.05399999999997"/>
  </r>
  <r>
    <x v="876"/>
    <s v="L60204"/>
    <n v="211.172"/>
    <m/>
    <n v="211.172"/>
  </r>
  <r>
    <x v="876"/>
    <s v="TFS BEN  AYED"/>
    <m/>
    <n v="211.172"/>
    <n v="-211.172"/>
  </r>
  <r>
    <x v="877"/>
    <s v="L60205"/>
    <n v="374.90199999999999"/>
    <m/>
    <n v="374.90199999999999"/>
  </r>
  <r>
    <x v="877"/>
    <s v="STE EL BOURAK"/>
    <m/>
    <n v="374.90199999999999"/>
    <n v="-374.90199999999999"/>
  </r>
  <r>
    <x v="878"/>
    <s v="L60206"/>
    <n v="19979.73"/>
    <m/>
    <n v="19979.73"/>
  </r>
  <r>
    <x v="878"/>
    <s v="FIXNGO"/>
    <m/>
    <n v="19979.73"/>
    <n v="-19979.73"/>
  </r>
  <r>
    <x v="879"/>
    <s v="L60208"/>
    <n v="223.08799999999999"/>
    <m/>
    <n v="223.08799999999999"/>
  </r>
  <r>
    <x v="879"/>
    <s v="Electricité du"/>
    <m/>
    <n v="223.08799999999999"/>
    <n v="-223.08799999999999"/>
  </r>
  <r>
    <x v="880"/>
    <s v="L60209"/>
    <n v="7692.9160000000002"/>
    <m/>
    <n v="7692.9160000000002"/>
  </r>
  <r>
    <x v="880"/>
    <s v="SIG"/>
    <m/>
    <n v="7692.9160000000002"/>
    <n v="-7692.9160000000002"/>
  </r>
  <r>
    <x v="881"/>
    <s v="L60219"/>
    <n v="15755.7"/>
    <m/>
    <n v="15755.7"/>
  </r>
  <r>
    <x v="881"/>
    <s v="CEH-CPT DE L'E"/>
    <m/>
    <n v="15755.7"/>
    <n v="-15755.7"/>
  </r>
  <r>
    <x v="882"/>
    <s v="L60223"/>
    <n v="1295.326"/>
    <m/>
    <n v="1295.326"/>
  </r>
  <r>
    <x v="882"/>
    <s v="COCEA Détail"/>
    <m/>
    <n v="1295.326"/>
    <n v="-1295.326"/>
  </r>
  <r>
    <x v="883"/>
    <s v="L60226"/>
    <n v="32412.572"/>
    <m/>
    <n v="32412.572"/>
  </r>
  <r>
    <x v="883"/>
    <s v="TUNISIE VEHICU"/>
    <m/>
    <n v="38038.589"/>
    <n v="-38038.589"/>
  </r>
  <r>
    <x v="884"/>
    <s v="L60227"/>
    <n v="76333.293999999994"/>
    <m/>
    <n v="76333.293999999994"/>
  </r>
  <r>
    <x v="884"/>
    <s v="MOTRA"/>
    <m/>
    <n v="76333.293999999994"/>
    <n v="-76333.293999999994"/>
  </r>
  <r>
    <x v="885"/>
    <s v="L60229"/>
    <n v="808.02"/>
    <m/>
    <n v="808.02"/>
  </r>
  <r>
    <x v="885"/>
    <s v="PAM"/>
    <m/>
    <n v="808.02"/>
    <n v="-808.02"/>
  </r>
  <r>
    <x v="886"/>
    <s v="L60231"/>
    <n v="762.96699999999998"/>
    <m/>
    <n v="762.96699999999998"/>
  </r>
  <r>
    <x v="886"/>
    <s v="SUD-EST RELATI"/>
    <m/>
    <n v="762.96699999999998"/>
    <n v="-762.96699999999998"/>
  </r>
  <r>
    <x v="887"/>
    <s v="L60232"/>
    <n v="123017.95699999999"/>
    <m/>
    <n v="123017.95699999999"/>
  </r>
  <r>
    <x v="887"/>
    <s v="Sté Général Eq"/>
    <m/>
    <n v="123017.95699999999"/>
    <n v="-123017.95699999999"/>
  </r>
  <r>
    <x v="888"/>
    <s v="L60235"/>
    <n v="146.32499999999999"/>
    <m/>
    <n v="146.32499999999999"/>
  </r>
  <r>
    <x v="888"/>
    <s v="CFCA"/>
    <m/>
    <n v="146.32499999999999"/>
    <n v="-146.32499999999999"/>
  </r>
  <r>
    <x v="889"/>
    <s v="L60236"/>
    <n v="4253.7219999999998"/>
    <m/>
    <n v="4253.7219999999998"/>
  </r>
  <r>
    <x v="889"/>
    <s v="STE CHARIOT MO"/>
    <m/>
    <n v="4253.7219999999998"/>
    <n v="-4253.7219999999998"/>
  </r>
  <r>
    <x v="890"/>
    <s v="L60240"/>
    <n v="254.78200000000001"/>
    <m/>
    <n v="254.78200000000001"/>
  </r>
  <r>
    <x v="890"/>
    <s v="COTUD &quot;ACHRAF"/>
    <m/>
    <n v="254.78200000000001"/>
    <n v="-254.78200000000001"/>
  </r>
  <r>
    <x v="891"/>
    <s v="L60241"/>
    <n v="1050.502"/>
    <m/>
    <n v="1050.502"/>
  </r>
  <r>
    <x v="891"/>
    <s v="STE INTER FER"/>
    <m/>
    <n v="1050.502"/>
    <n v="-1050.502"/>
  </r>
  <r>
    <x v="892"/>
    <s v="L60242"/>
    <n v="2581.5439999999999"/>
    <m/>
    <n v="2581.5439999999999"/>
  </r>
  <r>
    <x v="892"/>
    <s v="PROMI .ETS SLI"/>
    <m/>
    <n v="2581.5439999999999"/>
    <n v="-2581.5439999999999"/>
  </r>
  <r>
    <x v="893"/>
    <s v="L60244"/>
    <n v="3104.672"/>
    <m/>
    <n v="3104.672"/>
  </r>
  <r>
    <x v="893"/>
    <s v="SPMI Agence Be"/>
    <m/>
    <n v="3104.672"/>
    <n v="-3104.672"/>
  </r>
  <r>
    <x v="894"/>
    <s v="L60246"/>
    <n v="243474.32199999999"/>
    <m/>
    <n v="243474.32199999999"/>
  </r>
  <r>
    <x v="894"/>
    <s v="SAKMO"/>
    <m/>
    <n v="243474.32199999999"/>
    <n v="-243474.32199999999"/>
  </r>
  <r>
    <x v="895"/>
    <s v="L60247"/>
    <n v="590"/>
    <m/>
    <n v="590"/>
  </r>
  <r>
    <x v="895"/>
    <s v="HASSIN MOUNIR"/>
    <m/>
    <n v="590"/>
    <n v="-590"/>
  </r>
  <r>
    <x v="896"/>
    <s v="L60248"/>
    <n v="53.423999999999999"/>
    <m/>
    <n v="53.423999999999999"/>
  </r>
  <r>
    <x v="896"/>
    <s v="STE AFRICA QUI"/>
    <m/>
    <n v="53.423999999999999"/>
    <n v="-53.423999999999999"/>
  </r>
  <r>
    <x v="897"/>
    <s v="L60249"/>
    <n v="4860.808"/>
    <m/>
    <n v="4860.808"/>
  </r>
  <r>
    <x v="897"/>
    <s v="SCIPP"/>
    <m/>
    <n v="4860.808"/>
    <n v="-4860.808"/>
  </r>
  <r>
    <x v="898"/>
    <s v="L60250"/>
    <n v="18560.556"/>
    <m/>
    <n v="18560.556"/>
  </r>
  <r>
    <x v="898"/>
    <s v="IPS"/>
    <m/>
    <n v="18560.556"/>
    <n v="-18560.556"/>
  </r>
  <r>
    <x v="899"/>
    <s v="L60254"/>
    <n v="164357.21100000001"/>
    <m/>
    <n v="164357.21100000001"/>
  </r>
  <r>
    <x v="899"/>
    <s v="STE MOHSEN GUE"/>
    <m/>
    <n v="168393.348"/>
    <n v="-168393.348"/>
  </r>
  <r>
    <x v="900"/>
    <s v="L60255"/>
    <n v="16684.82"/>
    <m/>
    <n v="16684.82"/>
  </r>
  <r>
    <x v="900"/>
    <s v="EURO-SOFT"/>
    <m/>
    <n v="16684.82"/>
    <n v="-16684.82"/>
  </r>
  <r>
    <x v="901"/>
    <s v="L60256"/>
    <n v="19715.196"/>
    <m/>
    <n v="19715.196"/>
  </r>
  <r>
    <x v="901"/>
    <s v="SOTEME"/>
    <m/>
    <n v="19715.196"/>
    <n v="-19715.196"/>
  </r>
  <r>
    <x v="902"/>
    <s v="L60258"/>
    <n v="12699.017"/>
    <m/>
    <n v="12699.017"/>
  </r>
  <r>
    <x v="902"/>
    <s v="LA BROSSE"/>
    <m/>
    <n v="12698.995000000001"/>
    <n v="-12698.995000000001"/>
  </r>
  <r>
    <x v="903"/>
    <s v="L60260"/>
    <n v="5005.3710000000001"/>
    <m/>
    <n v="5005.3710000000001"/>
  </r>
  <r>
    <x v="903"/>
    <s v="BIOPharm Indus"/>
    <m/>
    <n v="5025.3149999999996"/>
    <n v="-5025.3149999999996"/>
  </r>
  <r>
    <x v="904"/>
    <s v="L60265"/>
    <n v="790.60500000000002"/>
    <m/>
    <n v="790.60500000000002"/>
  </r>
  <r>
    <x v="904"/>
    <s v="CARBONE TUNISI"/>
    <m/>
    <n v="790.60500000000002"/>
    <n v="-790.60500000000002"/>
  </r>
  <r>
    <x v="905"/>
    <s v="L60266"/>
    <n v="6427.7520000000004"/>
    <m/>
    <n v="6427.7520000000004"/>
  </r>
  <r>
    <x v="905"/>
    <s v="QTE QUINCAILLE"/>
    <m/>
    <n v="6427.7520000000004"/>
    <n v="-6427.7520000000004"/>
  </r>
  <r>
    <x v="906"/>
    <s v="L60267"/>
    <n v="43527.459000000003"/>
    <m/>
    <n v="43527.459000000003"/>
  </r>
  <r>
    <x v="906"/>
    <s v="EL WIFEK"/>
    <m/>
    <n v="43768.023000000001"/>
    <n v="-43768.023000000001"/>
  </r>
  <r>
    <x v="907"/>
    <s v="L60268"/>
    <n v="3433.23"/>
    <m/>
    <n v="3433.23"/>
  </r>
  <r>
    <x v="907"/>
    <s v="HPR"/>
    <m/>
    <n v="3433.23"/>
    <n v="-3433.23"/>
  </r>
  <r>
    <x v="908"/>
    <s v="L60269"/>
    <n v="563838.28700000001"/>
    <m/>
    <n v="563838.28700000001"/>
  </r>
  <r>
    <x v="908"/>
    <s v="INTER MACHINES"/>
    <m/>
    <n v="564749.23699999996"/>
    <n v="-564749.23699999996"/>
  </r>
  <r>
    <x v="909"/>
    <s v="L60270"/>
    <n v="25186.447"/>
    <m/>
    <n v="25186.447"/>
  </r>
  <r>
    <x v="909"/>
    <s v="TEI - TUNISIE"/>
    <m/>
    <n v="25186.447"/>
    <n v="-25186.447"/>
  </r>
  <r>
    <x v="910"/>
    <s v="L60273"/>
    <n v="548.82799999999997"/>
    <m/>
    <n v="548.82799999999997"/>
  </r>
  <r>
    <x v="910"/>
    <s v="ECEM"/>
    <m/>
    <n v="548.82799999999997"/>
    <n v="-548.82799999999997"/>
  </r>
  <r>
    <x v="911"/>
    <s v="L60274"/>
    <n v="1577.624"/>
    <m/>
    <n v="1577.624"/>
  </r>
  <r>
    <x v="911"/>
    <s v="SME"/>
    <m/>
    <n v="1577.624"/>
    <n v="-1577.624"/>
  </r>
  <r>
    <x v="912"/>
    <s v="L60276"/>
    <n v="1282.08"/>
    <m/>
    <n v="1282.08"/>
  </r>
  <r>
    <x v="912"/>
    <s v="UNIVERSAL INDU"/>
    <m/>
    <n v="1282.08"/>
    <n v="-1282.08"/>
  </r>
  <r>
    <x v="913"/>
    <s v="L60277"/>
    <n v="3522.828"/>
    <m/>
    <n v="3522.828"/>
  </r>
  <r>
    <x v="913"/>
    <s v="STE LOTFI KACE"/>
    <m/>
    <n v="3522.828"/>
    <n v="-3522.828"/>
  </r>
  <r>
    <x v="914"/>
    <s v="L60279"/>
    <n v="200"/>
    <m/>
    <n v="200"/>
  </r>
  <r>
    <x v="914"/>
    <s v="STE MOHAMED AL"/>
    <m/>
    <n v="200"/>
    <n v="-200"/>
  </r>
  <r>
    <x v="915"/>
    <s v="L60282"/>
    <n v="2920.97"/>
    <m/>
    <n v="2920.97"/>
  </r>
  <r>
    <x v="915"/>
    <s v="SOKEEL"/>
    <m/>
    <n v="2920.97"/>
    <n v="-2920.97"/>
  </r>
  <r>
    <x v="916"/>
    <s v="L60283"/>
    <m/>
    <m/>
    <n v="0"/>
  </r>
  <r>
    <x v="916"/>
    <s v="S.E.P.I.A"/>
    <m/>
    <n v="785.55200000000002"/>
    <n v="-785.55200000000002"/>
  </r>
  <r>
    <x v="917"/>
    <s v="L60285"/>
    <n v="2832.0619999999999"/>
    <m/>
    <n v="2832.0619999999999"/>
  </r>
  <r>
    <x v="917"/>
    <s v="HANNECARD TUNI"/>
    <m/>
    <n v="2832.0619999999999"/>
    <n v="-2832.0619999999999"/>
  </r>
  <r>
    <x v="918"/>
    <s v="L60293"/>
    <n v="20618.231"/>
    <m/>
    <n v="20618.231"/>
  </r>
  <r>
    <x v="918"/>
    <s v="SOCIETE L'INDU"/>
    <m/>
    <n v="20618.231"/>
    <n v="-20618.231"/>
  </r>
  <r>
    <x v="919"/>
    <s v="L60294"/>
    <n v="511.40899999999999"/>
    <m/>
    <n v="511.40899999999999"/>
  </r>
  <r>
    <x v="919"/>
    <s v="AE.DISTRIBUTIO"/>
    <m/>
    <n v="511.40899999999999"/>
    <n v="-511.40899999999999"/>
  </r>
  <r>
    <x v="920"/>
    <s v="L60296"/>
    <n v="1428.91"/>
    <m/>
    <n v="1428.91"/>
  </r>
  <r>
    <x v="920"/>
    <s v="G.D.S"/>
    <m/>
    <n v="1428.91"/>
    <n v="-1428.91"/>
  </r>
  <r>
    <x v="921"/>
    <s v="L60297"/>
    <n v="1980.56"/>
    <m/>
    <n v="1980.56"/>
  </r>
  <r>
    <x v="921"/>
    <s v="COMPTOIR EQUIP"/>
    <m/>
    <n v="1980.56"/>
    <n v="-1980.56"/>
  </r>
  <r>
    <x v="922"/>
    <s v="L60300"/>
    <n v="19886.395"/>
    <m/>
    <n v="19886.395"/>
  </r>
  <r>
    <x v="922"/>
    <s v="H2M"/>
    <m/>
    <n v="20393.935000000001"/>
    <n v="-20393.935000000001"/>
  </r>
  <r>
    <x v="923"/>
    <s v="L60303"/>
    <n v="12287.744000000001"/>
    <m/>
    <n v="12287.744000000001"/>
  </r>
  <r>
    <x v="923"/>
    <s v="ABDELBASSET AB"/>
    <m/>
    <n v="12287.744000000001"/>
    <n v="-12287.744000000001"/>
  </r>
  <r>
    <x v="924"/>
    <s v="L60304"/>
    <n v="894.48800000000006"/>
    <m/>
    <n v="894.48800000000006"/>
  </r>
  <r>
    <x v="924"/>
    <s v="Global Industr"/>
    <m/>
    <n v="894.48800000000006"/>
    <n v="-894.48800000000006"/>
  </r>
  <r>
    <x v="925"/>
    <s v="L60305"/>
    <n v="495.53699999999998"/>
    <m/>
    <n v="495.53699999999998"/>
  </r>
  <r>
    <x v="925"/>
    <s v="LE CAMION"/>
    <m/>
    <n v="495.53699999999998"/>
    <n v="-495.53699999999998"/>
  </r>
  <r>
    <x v="926"/>
    <s v="L60306"/>
    <n v="3839.32"/>
    <m/>
    <n v="3839.32"/>
  </r>
  <r>
    <x v="926"/>
    <s v="EASC GROS"/>
    <m/>
    <n v="3839.32"/>
    <n v="-3839.32"/>
  </r>
  <r>
    <x v="927"/>
    <s v="L60308"/>
    <n v="10567.502"/>
    <m/>
    <n v="10567.502"/>
  </r>
  <r>
    <x v="927"/>
    <s v="H.B.C"/>
    <m/>
    <n v="10567.502"/>
    <n v="-10567.502"/>
  </r>
  <r>
    <x v="928"/>
    <s v="L60311"/>
    <n v="3371.2689999999998"/>
    <m/>
    <n v="3371.2689999999998"/>
  </r>
  <r>
    <x v="928"/>
    <s v="LASER INDUSTRI"/>
    <m/>
    <n v="3371.2689999999998"/>
    <n v="-3371.2689999999998"/>
  </r>
  <r>
    <x v="929"/>
    <s v="L60312"/>
    <n v="895.83"/>
    <m/>
    <n v="895.83"/>
  </r>
  <r>
    <x v="929"/>
    <s v="ETS BERRAIES"/>
    <m/>
    <n v="895.83"/>
    <n v="-895.83"/>
  </r>
  <r>
    <x v="930"/>
    <s v="L60314"/>
    <n v="4517.53"/>
    <m/>
    <n v="4517.53"/>
  </r>
  <r>
    <x v="930"/>
    <s v="QUINCAILLERIE"/>
    <m/>
    <n v="4517.53"/>
    <n v="-4517.53"/>
  </r>
  <r>
    <x v="931"/>
    <s v="L60316"/>
    <n v="31223.191999999999"/>
    <m/>
    <n v="31223.191999999999"/>
  </r>
  <r>
    <x v="931"/>
    <s v="Générale Indus"/>
    <m/>
    <n v="31223.191999999999"/>
    <n v="-31223.191999999999"/>
  </r>
  <r>
    <x v="932"/>
    <s v="L60317"/>
    <n v="626.79999999999995"/>
    <m/>
    <n v="626.79999999999995"/>
  </r>
  <r>
    <x v="932"/>
    <s v="SOCIETE CERAMI"/>
    <m/>
    <n v="626.79999999999995"/>
    <n v="-626.79999999999995"/>
  </r>
  <r>
    <x v="933"/>
    <s v="L60318"/>
    <n v="6867.6"/>
    <m/>
    <n v="6867.6"/>
  </r>
  <r>
    <x v="933"/>
    <s v="MENUISERIE ALU"/>
    <m/>
    <n v="6867.6"/>
    <n v="-6867.6"/>
  </r>
  <r>
    <x v="934"/>
    <s v="L60325"/>
    <n v="52206.502999999997"/>
    <m/>
    <n v="52206.502999999997"/>
  </r>
  <r>
    <x v="934"/>
    <s v="LIN"/>
    <m/>
    <n v="55476.870999999999"/>
    <n v="-55476.870999999999"/>
  </r>
  <r>
    <x v="935"/>
    <s v="L60326"/>
    <n v="477.62"/>
    <m/>
    <n v="477.62"/>
  </r>
  <r>
    <x v="935"/>
    <s v="SOMEP"/>
    <m/>
    <n v="477.62"/>
    <n v="-477.62"/>
  </r>
  <r>
    <x v="936"/>
    <s v="L60327"/>
    <n v="472"/>
    <m/>
    <n v="472"/>
  </r>
  <r>
    <x v="936"/>
    <s v="COMMERCE PRODU"/>
    <m/>
    <n v="472"/>
    <n v="-472"/>
  </r>
  <r>
    <x v="937"/>
    <s v="L60328"/>
    <n v="6486.3289999999997"/>
    <m/>
    <n v="6486.3289999999997"/>
  </r>
  <r>
    <x v="937"/>
    <s v="OHMELEC"/>
    <m/>
    <n v="6486.3289999999997"/>
    <n v="-6486.3289999999997"/>
  </r>
  <r>
    <x v="938"/>
    <s v="L60329"/>
    <n v="312.7"/>
    <m/>
    <n v="312.7"/>
  </r>
  <r>
    <x v="938"/>
    <s v="STEAM"/>
    <m/>
    <n v="312.7"/>
    <n v="-312.7"/>
  </r>
  <r>
    <x v="939"/>
    <s v="L60330"/>
    <n v="414.24"/>
    <m/>
    <n v="414.24"/>
  </r>
  <r>
    <x v="939"/>
    <s v="TEMELEC"/>
    <m/>
    <n v="414.24"/>
    <n v="-414.24"/>
  </r>
  <r>
    <x v="940"/>
    <s v="L60336"/>
    <n v="33830.991000000002"/>
    <m/>
    <n v="33830.991000000002"/>
  </r>
  <r>
    <x v="940"/>
    <s v="ITS"/>
    <m/>
    <n v="33830.991000000002"/>
    <n v="-33830.991000000002"/>
  </r>
  <r>
    <x v="941"/>
    <s v="L60338"/>
    <n v="6130629.6220000004"/>
    <m/>
    <n v="6130629.6220000004"/>
  </r>
  <r>
    <x v="941"/>
    <s v="STE GENERAL LO"/>
    <m/>
    <n v="6130629.6220000004"/>
    <n v="-6130629.6220000004"/>
  </r>
  <r>
    <x v="942"/>
    <s v="L60339"/>
    <n v="3195.7959999999998"/>
    <m/>
    <n v="3195.7959999999998"/>
  </r>
  <r>
    <x v="942"/>
    <s v="BRICO DECO"/>
    <m/>
    <n v="3195.7959999999998"/>
    <n v="-3195.7959999999998"/>
  </r>
  <r>
    <x v="943"/>
    <s v="L60340"/>
    <n v="485.39600000000002"/>
    <m/>
    <n v="485.39600000000002"/>
  </r>
  <r>
    <x v="943"/>
    <s v="UTHYNA"/>
    <m/>
    <n v="485.39600000000002"/>
    <n v="-485.39600000000002"/>
  </r>
  <r>
    <x v="944"/>
    <s v="L60342"/>
    <n v="702.24300000000005"/>
    <m/>
    <n v="702.24300000000005"/>
  </r>
  <r>
    <x v="944"/>
    <s v="COQ NORD TUNIS"/>
    <m/>
    <n v="702.24300000000005"/>
    <n v="-702.24300000000005"/>
  </r>
  <r>
    <x v="945"/>
    <s v="L60346"/>
    <n v="6325.6750000000002"/>
    <m/>
    <n v="6325.6750000000002"/>
  </r>
  <r>
    <x v="945"/>
    <s v="ISOLMAX"/>
    <m/>
    <n v="6325.6750000000002"/>
    <n v="-6325.6750000000002"/>
  </r>
  <r>
    <x v="946"/>
    <s v="L60347"/>
    <n v="9376.8790000000008"/>
    <m/>
    <n v="9376.8790000000008"/>
  </r>
  <r>
    <x v="946"/>
    <s v="IRT"/>
    <m/>
    <n v="9376.8790000000008"/>
    <n v="-9376.8790000000008"/>
  </r>
  <r>
    <x v="947"/>
    <s v="L60348"/>
    <n v="4767.7"/>
    <m/>
    <n v="4767.7"/>
  </r>
  <r>
    <x v="947"/>
    <s v="YORK"/>
    <m/>
    <n v="4767.7"/>
    <n v="-4767.7"/>
  </r>
  <r>
    <x v="948"/>
    <s v="L60350"/>
    <n v="14628.357"/>
    <m/>
    <n v="14628.357"/>
  </r>
  <r>
    <x v="948"/>
    <s v="MULTIJOINT"/>
    <m/>
    <n v="14972.814"/>
    <n v="-14972.814"/>
  </r>
  <r>
    <x v="949"/>
    <s v="L60351"/>
    <n v="1442.5119999999999"/>
    <m/>
    <n v="1442.5119999999999"/>
  </r>
  <r>
    <x v="949"/>
    <s v="SUPER FILTRE"/>
    <m/>
    <n v="1442.5119999999999"/>
    <n v="-1442.5119999999999"/>
  </r>
  <r>
    <x v="950"/>
    <s v="L60352"/>
    <n v="410"/>
    <m/>
    <n v="410"/>
  </r>
  <r>
    <x v="950"/>
    <s v="AL OULA SERVIC"/>
    <m/>
    <n v="410"/>
    <n v="-410"/>
  </r>
  <r>
    <x v="951"/>
    <s v="L60355"/>
    <n v="2461.7620000000002"/>
    <m/>
    <n v="2461.7620000000002"/>
  </r>
  <r>
    <x v="951"/>
    <s v="S.G.M GROUPE M"/>
    <m/>
    <n v="2461.7620000000002"/>
    <n v="-2461.7620000000002"/>
  </r>
  <r>
    <x v="952"/>
    <s v="L60358"/>
    <n v="451.358"/>
    <m/>
    <n v="451.358"/>
  </r>
  <r>
    <x v="952"/>
    <s v="SVE"/>
    <m/>
    <n v="451.358"/>
    <n v="-451.358"/>
  </r>
  <r>
    <x v="953"/>
    <s v="L60359"/>
    <n v="10821.303"/>
    <m/>
    <n v="10821.303"/>
  </r>
  <r>
    <x v="953"/>
    <s v="LA QUICAIL ET"/>
    <m/>
    <n v="10821.303"/>
    <n v="-10821.303"/>
  </r>
  <r>
    <x v="954"/>
    <s v="L60360"/>
    <n v="3969.1060000000002"/>
    <m/>
    <n v="3969.1060000000002"/>
  </r>
  <r>
    <x v="954"/>
    <s v="SOGED"/>
    <m/>
    <n v="3969.1060000000002"/>
    <n v="-3969.1060000000002"/>
  </r>
  <r>
    <x v="955"/>
    <s v="L60362"/>
    <n v="358.04"/>
    <m/>
    <n v="358.04"/>
  </r>
  <r>
    <x v="955"/>
    <s v="SOCIETE MARIN"/>
    <m/>
    <n v="358.04"/>
    <n v="-358.04"/>
  </r>
  <r>
    <x v="956"/>
    <s v="L60364"/>
    <n v="244.381"/>
    <m/>
    <n v="244.381"/>
  </r>
  <r>
    <x v="956"/>
    <s v="GENERAL PARE B"/>
    <m/>
    <n v="244.381"/>
    <n v="-244.381"/>
  </r>
  <r>
    <x v="957"/>
    <s v="L60368"/>
    <n v="1566.4770000000001"/>
    <m/>
    <n v="1566.4770000000001"/>
  </r>
  <r>
    <x v="957"/>
    <s v="ABIDMED"/>
    <m/>
    <n v="1566.4770000000001"/>
    <n v="-1566.4770000000001"/>
  </r>
  <r>
    <x v="958"/>
    <s v="L60373"/>
    <n v="882.43200000000002"/>
    <m/>
    <n v="882.43200000000002"/>
  </r>
  <r>
    <x v="958"/>
    <s v="SM2T"/>
    <m/>
    <n v="882.43200000000002"/>
    <n v="-882.43200000000002"/>
  </r>
  <r>
    <x v="959"/>
    <s v="L60376"/>
    <n v="1500.15"/>
    <m/>
    <n v="1500.15"/>
  </r>
  <r>
    <x v="959"/>
    <s v="STRPA"/>
    <m/>
    <n v="1500.15"/>
    <n v="-1500.15"/>
  </r>
  <r>
    <x v="960"/>
    <s v="L60378"/>
    <n v="551.97799999999995"/>
    <m/>
    <n v="551.97799999999995"/>
  </r>
  <r>
    <x v="960"/>
    <s v="STE EPIA"/>
    <m/>
    <n v="551.97799999999995"/>
    <n v="-551.97799999999995"/>
  </r>
  <r>
    <x v="961"/>
    <s v="L60379"/>
    <n v="4098.58"/>
    <m/>
    <n v="4098.58"/>
  </r>
  <r>
    <x v="961"/>
    <s v="SFH"/>
    <m/>
    <n v="4098.58"/>
    <n v="-4098.58"/>
  </r>
  <r>
    <x v="962"/>
    <s v="L60380"/>
    <n v="277.41199999999998"/>
    <m/>
    <n v="277.41199999999998"/>
  </r>
  <r>
    <x v="962"/>
    <s v="SOMAFI"/>
    <m/>
    <n v="277.41199999999998"/>
    <n v="-277.41199999999998"/>
  </r>
  <r>
    <x v="963"/>
    <s v="L60381"/>
    <n v="1683.364"/>
    <m/>
    <n v="1683.364"/>
  </r>
  <r>
    <x v="963"/>
    <s v="BYMS"/>
    <m/>
    <n v="1683.364"/>
    <n v="-1683.364"/>
  </r>
  <r>
    <x v="964"/>
    <s v="L60382"/>
    <n v="3041.8270000000002"/>
    <m/>
    <n v="3041.8270000000002"/>
  </r>
  <r>
    <x v="964"/>
    <s v="STE DELTA AUTO"/>
    <m/>
    <n v="3041.8270000000002"/>
    <n v="-3041.8270000000002"/>
  </r>
  <r>
    <x v="965"/>
    <s v="L60383"/>
    <n v="645.46"/>
    <m/>
    <n v="645.46"/>
  </r>
  <r>
    <x v="965"/>
    <s v="SOCIETE EL BAR"/>
    <m/>
    <n v="645.46"/>
    <n v="-645.46"/>
  </r>
  <r>
    <x v="966"/>
    <s v="l60384"/>
    <n v="3517.4209999999998"/>
    <m/>
    <n v="3517.4209999999998"/>
  </r>
  <r>
    <x v="966"/>
    <s v="ZORRAGA PIECES"/>
    <m/>
    <n v="3517.4209999999998"/>
    <n v="-3517.4209999999998"/>
  </r>
  <r>
    <x v="967"/>
    <s v="L60385"/>
    <n v="159.667"/>
    <m/>
    <n v="159.667"/>
  </r>
  <r>
    <x v="967"/>
    <s v="TOUFER"/>
    <m/>
    <n v="159.667"/>
    <n v="-159.667"/>
  </r>
  <r>
    <x v="968"/>
    <s v="L60387"/>
    <n v="75.504000000000005"/>
    <m/>
    <n v="75.504000000000005"/>
  </r>
  <r>
    <x v="968"/>
    <s v="CELECTRONIX"/>
    <m/>
    <n v="75.504000000000005"/>
    <n v="-75.504000000000005"/>
  </r>
  <r>
    <x v="969"/>
    <s v="L60390"/>
    <n v="348.50099999999998"/>
    <m/>
    <n v="348.50099999999998"/>
  </r>
  <r>
    <x v="969"/>
    <s v="JMS FELXIBLE"/>
    <m/>
    <n v="348.50099999999998"/>
    <n v="-348.50099999999998"/>
  </r>
  <r>
    <x v="970"/>
    <s v="L60392"/>
    <n v="12718.614"/>
    <m/>
    <n v="12718.614"/>
  </r>
  <r>
    <x v="970"/>
    <s v="STE E.P.S"/>
    <m/>
    <n v="12718.614"/>
    <n v="-12718.614"/>
  </r>
  <r>
    <x v="971"/>
    <s v="L60393"/>
    <n v="4638.8239999999996"/>
    <m/>
    <n v="4638.8239999999996"/>
  </r>
  <r>
    <x v="971"/>
    <s v="ITB"/>
    <m/>
    <n v="4638.8239999999996"/>
    <n v="-4638.8239999999996"/>
  </r>
  <r>
    <x v="972"/>
    <s v="L60394"/>
    <n v="451.26"/>
    <m/>
    <n v="451.26"/>
  </r>
  <r>
    <x v="972"/>
    <s v="FRIGOROUTE"/>
    <m/>
    <n v="451.26"/>
    <n v="-451.26"/>
  </r>
  <r>
    <x v="973"/>
    <s v="L60395"/>
    <n v="16832.237000000001"/>
    <m/>
    <n v="16832.237000000001"/>
  </r>
  <r>
    <x v="973"/>
    <s v="3IA"/>
    <m/>
    <n v="16832.237000000001"/>
    <n v="-16832.237000000001"/>
  </r>
  <r>
    <x v="974"/>
    <s v="L60397"/>
    <n v="30824.466"/>
    <m/>
    <n v="30824.466"/>
  </r>
  <r>
    <x v="974"/>
    <s v="EQUIPEMENT MOD"/>
    <m/>
    <n v="32367.383999999998"/>
    <n v="-32367.383999999998"/>
  </r>
  <r>
    <x v="975"/>
    <s v="L60400"/>
    <n v="413.5"/>
    <m/>
    <n v="413.5"/>
  </r>
  <r>
    <x v="975"/>
    <s v="EUROMAGHREB"/>
    <m/>
    <n v="413.5"/>
    <n v="-413.5"/>
  </r>
  <r>
    <x v="976"/>
    <s v="L60401"/>
    <n v="399.49299999999999"/>
    <m/>
    <n v="399.49299999999999"/>
  </r>
  <r>
    <x v="976"/>
    <s v="STE KOHI GENER"/>
    <m/>
    <n v="399.49299999999999"/>
    <n v="-399.49299999999999"/>
  </r>
  <r>
    <x v="977"/>
    <s v="L60402"/>
    <n v="1340.5519999999999"/>
    <m/>
    <n v="1340.5519999999999"/>
  </r>
  <r>
    <x v="977"/>
    <s v="FRIGELEC"/>
    <m/>
    <n v="1340.5519999999999"/>
    <n v="-1340.5519999999999"/>
  </r>
  <r>
    <x v="978"/>
    <s v="L60403"/>
    <n v="86295.766000000003"/>
    <m/>
    <n v="86295.766000000003"/>
  </r>
  <r>
    <x v="978"/>
    <s v="MODELEC"/>
    <m/>
    <n v="86814.361999999994"/>
    <n v="-86814.361999999994"/>
  </r>
  <r>
    <x v="979"/>
    <s v="L60405"/>
    <n v="5043.4790000000003"/>
    <m/>
    <n v="5043.4790000000003"/>
  </r>
  <r>
    <x v="979"/>
    <s v="HYDRO PRO"/>
    <m/>
    <n v="5043.4790000000003"/>
    <n v="-5043.4790000000003"/>
  </r>
  <r>
    <x v="980"/>
    <s v="L60406"/>
    <n v="612.38599999999997"/>
    <m/>
    <n v="612.38599999999997"/>
  </r>
  <r>
    <x v="980"/>
    <s v="EL BIBANI AHME"/>
    <m/>
    <n v="612.38599999999997"/>
    <n v="-612.38599999999997"/>
  </r>
  <r>
    <x v="981"/>
    <s v="L60408"/>
    <n v="122.35599999999999"/>
    <m/>
    <n v="122.35599999999999"/>
  </r>
  <r>
    <x v="981"/>
    <s v="ALFA"/>
    <m/>
    <n v="122.35599999999999"/>
    <n v="-122.35599999999999"/>
  </r>
  <r>
    <x v="982"/>
    <s v="L60410"/>
    <n v="1246.6400000000001"/>
    <m/>
    <n v="1246.6400000000001"/>
  </r>
  <r>
    <x v="982"/>
    <s v="WAJDI AUTO"/>
    <m/>
    <n v="1246.6400000000001"/>
    <n v="-1246.6400000000001"/>
  </r>
  <r>
    <x v="983"/>
    <s v="L60412"/>
    <n v="228.5"/>
    <m/>
    <n v="228.5"/>
  </r>
  <r>
    <x v="983"/>
    <s v="SPRAI"/>
    <m/>
    <n v="228.5"/>
    <n v="-228.5"/>
  </r>
  <r>
    <x v="984"/>
    <s v="L60413"/>
    <n v="2745.1909999999998"/>
    <m/>
    <n v="2745.1909999999998"/>
  </r>
  <r>
    <x v="984"/>
    <s v="COGEPA"/>
    <m/>
    <n v="2745.1909999999998"/>
    <n v="-2745.1909999999998"/>
  </r>
  <r>
    <x v="985"/>
    <s v="L60414"/>
    <n v="8580.0959999999995"/>
    <m/>
    <n v="8580.0959999999995"/>
  </r>
  <r>
    <x v="985"/>
    <s v="AMAL ELECTRIC"/>
    <m/>
    <n v="8639.2199999999993"/>
    <n v="-8639.2199999999993"/>
  </r>
  <r>
    <x v="986"/>
    <s v="L60416"/>
    <n v="631.9"/>
    <m/>
    <n v="631.9"/>
  </r>
  <r>
    <x v="986"/>
    <s v="E.C.P.A"/>
    <m/>
    <n v="631.9"/>
    <n v="-631.9"/>
  </r>
  <r>
    <x v="987"/>
    <s v="L60423"/>
    <n v="38769.542000000001"/>
    <m/>
    <n v="38769.542000000001"/>
  </r>
  <r>
    <x v="987"/>
    <s v="STAR EQUIPEMEN"/>
    <m/>
    <n v="41397.366999999998"/>
    <n v="-41397.366999999998"/>
  </r>
  <r>
    <x v="988"/>
    <s v="L60426"/>
    <n v="804.625"/>
    <m/>
    <n v="804.625"/>
  </r>
  <r>
    <x v="988"/>
    <s v="SOCIETE L'EQUI"/>
    <m/>
    <n v="804.625"/>
    <n v="-804.625"/>
  </r>
  <r>
    <x v="989"/>
    <s v="L60429"/>
    <n v="5635.8419999999996"/>
    <m/>
    <n v="5635.8419999999996"/>
  </r>
  <r>
    <x v="989"/>
    <s v="EITS AUTOMATIO"/>
    <m/>
    <n v="5635.8419999999996"/>
    <n v="-5635.8419999999996"/>
  </r>
  <r>
    <x v="990"/>
    <s v="L60430"/>
    <n v="94684.134999999995"/>
    <m/>
    <n v="94684.134999999995"/>
  </r>
  <r>
    <x v="990"/>
    <s v="SOQUIBAT"/>
    <m/>
    <n v="94684.212"/>
    <n v="-94684.212"/>
  </r>
  <r>
    <x v="991"/>
    <s v="L60431"/>
    <n v="3795.3"/>
    <m/>
    <n v="3795.3"/>
  </r>
  <r>
    <x v="991"/>
    <s v="SOCIETE TECHNI"/>
    <m/>
    <n v="3795.3"/>
    <n v="-3795.3"/>
  </r>
  <r>
    <x v="992"/>
    <s v="L60432"/>
    <n v="231.94300000000001"/>
    <m/>
    <n v="231.94300000000001"/>
  </r>
  <r>
    <x v="992"/>
    <s v="SAVES PLUS"/>
    <m/>
    <n v="231.94300000000001"/>
    <n v="-231.94300000000001"/>
  </r>
  <r>
    <x v="993"/>
    <s v="L60433"/>
    <n v="13554.171"/>
    <m/>
    <n v="13554.171"/>
  </r>
  <r>
    <x v="993"/>
    <s v="MORGAN CARBON"/>
    <m/>
    <n v="13554.171"/>
    <n v="-13554.171"/>
  </r>
  <r>
    <x v="994"/>
    <s v="L60434"/>
    <n v="3076.94"/>
    <m/>
    <n v="3076.94"/>
  </r>
  <r>
    <x v="994"/>
    <s v="TUBFLEX"/>
    <m/>
    <n v="3076.94"/>
    <n v="-3076.94"/>
  </r>
  <r>
    <x v="995"/>
    <s v="L60435"/>
    <n v="48283.508999999998"/>
    <m/>
    <n v="48283.508999999998"/>
  </r>
  <r>
    <x v="995"/>
    <s v="SPZ"/>
    <m/>
    <n v="48283.508999999998"/>
    <n v="-48283.508999999998"/>
  </r>
  <r>
    <x v="996"/>
    <s v="L60437"/>
    <n v="1281.508"/>
    <m/>
    <n v="1281.508"/>
  </r>
  <r>
    <x v="996"/>
    <s v="TECHNI-AIR"/>
    <m/>
    <n v="1281.508"/>
    <n v="-1281.508"/>
  </r>
  <r>
    <x v="997"/>
    <s v="L60438"/>
    <n v="3592.4789999999998"/>
    <m/>
    <n v="3592.4789999999998"/>
  </r>
  <r>
    <x v="997"/>
    <s v="PIMA"/>
    <m/>
    <n v="3592.4789999999998"/>
    <n v="-3592.4789999999998"/>
  </r>
  <r>
    <x v="998"/>
    <s v="L60439"/>
    <n v="3125.616"/>
    <m/>
    <n v="3125.616"/>
  </r>
  <r>
    <x v="998"/>
    <s v="BMA"/>
    <m/>
    <n v="3125.616"/>
    <n v="-3125.616"/>
  </r>
  <r>
    <x v="999"/>
    <s v="L60440"/>
    <n v="1033.008"/>
    <m/>
    <n v="1033.008"/>
  </r>
  <r>
    <x v="999"/>
    <s v="STE SAME"/>
    <m/>
    <n v="1033.008"/>
    <n v="-1033.008"/>
  </r>
  <r>
    <x v="1000"/>
    <s v="L60443"/>
    <n v="982.86400000000003"/>
    <m/>
    <n v="982.86400000000003"/>
  </r>
  <r>
    <x v="1000"/>
    <s v="SOMELEC"/>
    <m/>
    <n v="982.86400000000003"/>
    <n v="-982.86400000000003"/>
  </r>
  <r>
    <x v="1001"/>
    <s v="l60444"/>
    <n v="3622.357"/>
    <m/>
    <n v="3622.357"/>
  </r>
  <r>
    <x v="1001"/>
    <s v="CMR"/>
    <m/>
    <n v="3622.357"/>
    <n v="-3622.357"/>
  </r>
  <r>
    <x v="1002"/>
    <s v="L60445"/>
    <n v="13776.566000000001"/>
    <m/>
    <n v="13776.566000000001"/>
  </r>
  <r>
    <x v="1002"/>
    <s v="STUNAS INDUSTR"/>
    <m/>
    <n v="13776.566000000001"/>
    <n v="-13776.566000000001"/>
  </r>
  <r>
    <x v="1003"/>
    <s v="L60446"/>
    <n v="14964.771000000001"/>
    <m/>
    <n v="14964.771000000001"/>
  </r>
  <r>
    <x v="1003"/>
    <s v="COMPRESSEUR &amp;"/>
    <m/>
    <n v="14964.771000000001"/>
    <n v="-14964.771000000001"/>
  </r>
  <r>
    <x v="1004"/>
    <s v="L60447"/>
    <n v="123962.837"/>
    <m/>
    <n v="123962.837"/>
  </r>
  <r>
    <x v="1004"/>
    <s v="EEI"/>
    <m/>
    <n v="123962.837"/>
    <n v="-123962.837"/>
  </r>
  <r>
    <x v="1005"/>
    <s v="L60448"/>
    <n v="27054.213"/>
    <m/>
    <n v="27054.213"/>
  </r>
  <r>
    <x v="1005"/>
    <s v="UNIVERS AUTOMA"/>
    <m/>
    <n v="27054.213"/>
    <n v="-27054.213"/>
  </r>
  <r>
    <x v="1006"/>
    <s v="L60449"/>
    <n v="475.26100000000002"/>
    <m/>
    <n v="475.26100000000002"/>
  </r>
  <r>
    <x v="1006"/>
    <s v="ELECTRIFICATIO"/>
    <m/>
    <n v="475.26100000000002"/>
    <n v="-475.26100000000002"/>
  </r>
  <r>
    <x v="1007"/>
    <s v="L60450"/>
    <n v="801.39"/>
    <m/>
    <n v="801.39"/>
  </r>
  <r>
    <x v="1007"/>
    <s v="SIG"/>
    <m/>
    <n v="801.39"/>
    <n v="-801.39"/>
  </r>
  <r>
    <x v="1008"/>
    <s v="L60451"/>
    <n v="611.25800000000004"/>
    <m/>
    <n v="611.25800000000004"/>
  </r>
  <r>
    <x v="1008"/>
    <s v="ALFA SOLUTION"/>
    <m/>
    <n v="611.25800000000004"/>
    <n v="-611.25800000000004"/>
  </r>
  <r>
    <x v="1009"/>
    <s v="L60453"/>
    <n v="2361.5300000000002"/>
    <m/>
    <n v="2361.5300000000002"/>
  </r>
  <r>
    <x v="1009"/>
    <s v="AZZOUZ BOUKIL"/>
    <m/>
    <n v="2361.5300000000002"/>
    <n v="-2361.5300000000002"/>
  </r>
  <r>
    <x v="1010"/>
    <s v="L60454"/>
    <n v="854.95299999999997"/>
    <m/>
    <n v="854.95299999999997"/>
  </r>
  <r>
    <x v="1010"/>
    <s v="ADEM"/>
    <m/>
    <n v="854.95299999999997"/>
    <n v="-854.95299999999997"/>
  </r>
  <r>
    <x v="1011"/>
    <s v="L60456"/>
    <n v="1218.423"/>
    <m/>
    <n v="1218.423"/>
  </r>
  <r>
    <x v="1011"/>
    <s v="STE GHOUL DE C"/>
    <m/>
    <n v="1218.423"/>
    <n v="-1218.423"/>
  </r>
  <r>
    <x v="1012"/>
    <s v="L60458"/>
    <n v="20213.531999999999"/>
    <m/>
    <n v="20213.531999999999"/>
  </r>
  <r>
    <x v="1012"/>
    <s v="SOGIM"/>
    <m/>
    <n v="23860.166000000001"/>
    <n v="-23860.166000000001"/>
  </r>
  <r>
    <x v="1013"/>
    <s v="L60462"/>
    <n v="4616.8180000000002"/>
    <m/>
    <n v="4616.8180000000002"/>
  </r>
  <r>
    <x v="1013"/>
    <s v="STE POLY ELECT"/>
    <m/>
    <n v="4616.8180000000002"/>
    <n v="-4616.8180000000002"/>
  </r>
  <r>
    <x v="1014"/>
    <s v="L60464"/>
    <n v="1597.9090000000001"/>
    <m/>
    <n v="1597.9090000000001"/>
  </r>
  <r>
    <x v="1014"/>
    <s v="STPA"/>
    <m/>
    <n v="1597.9090000000001"/>
    <n v="-1597.9090000000001"/>
  </r>
  <r>
    <x v="1015"/>
    <s v="L60468"/>
    <n v="750.8"/>
    <m/>
    <n v="750.8"/>
  </r>
  <r>
    <x v="1015"/>
    <s v="SOGAM"/>
    <m/>
    <n v="750.8"/>
    <n v="-750.8"/>
  </r>
  <r>
    <x v="1016"/>
    <s v="L60470"/>
    <n v="3165.9279999999999"/>
    <m/>
    <n v="3165.9279999999999"/>
  </r>
  <r>
    <x v="1016"/>
    <s v="INDUS-PLUS"/>
    <m/>
    <n v="3165.9279999999999"/>
    <n v="-3165.9279999999999"/>
  </r>
  <r>
    <x v="1017"/>
    <s v="L60472"/>
    <n v="25065.054"/>
    <m/>
    <n v="25065.054"/>
  </r>
  <r>
    <x v="1017"/>
    <s v="LE MOTEUR"/>
    <m/>
    <n v="25065.054"/>
    <n v="-25065.054"/>
  </r>
  <r>
    <x v="1018"/>
    <s v="L60473"/>
    <n v="281577.978"/>
    <m/>
    <n v="281577.978"/>
  </r>
  <r>
    <x v="1018"/>
    <s v="COMPTOIR HAMMA"/>
    <m/>
    <n v="281577.978"/>
    <n v="-281577.978"/>
  </r>
  <r>
    <x v="1019"/>
    <s v="L60475"/>
    <n v="1036.0360000000001"/>
    <m/>
    <n v="1036.0360000000001"/>
  </r>
  <r>
    <x v="1019"/>
    <s v="EXCEL PLAST TU"/>
    <m/>
    <n v="1036.0360000000001"/>
    <n v="-1036.0360000000001"/>
  </r>
  <r>
    <x v="1020"/>
    <s v="L60481"/>
    <n v="10841.931"/>
    <m/>
    <n v="10841.931"/>
  </r>
  <r>
    <x v="1020"/>
    <s v="TECHNOPREST"/>
    <m/>
    <n v="12250.300999999999"/>
    <n v="-12250.300999999999"/>
  </r>
  <r>
    <x v="1021"/>
    <s v="L60482"/>
    <n v="8583.7659999999996"/>
    <m/>
    <n v="8583.7659999999996"/>
  </r>
  <r>
    <x v="1021"/>
    <s v="RECOPNEU"/>
    <m/>
    <n v="8583.7659999999996"/>
    <n v="-8583.7659999999996"/>
  </r>
  <r>
    <x v="1022"/>
    <s v="L60489"/>
    <n v="190.619"/>
    <m/>
    <n v="190.619"/>
  </r>
  <r>
    <x v="1022"/>
    <s v="ARGUS PIECES"/>
    <m/>
    <n v="190.619"/>
    <n v="-190.619"/>
  </r>
  <r>
    <x v="1023"/>
    <s v="L60490"/>
    <n v="115.97499999999999"/>
    <m/>
    <n v="115.97499999999999"/>
  </r>
  <r>
    <x v="1023"/>
    <s v="STE GHARBI SOF"/>
    <m/>
    <n v="115.97499999999999"/>
    <n v="-115.97499999999999"/>
  </r>
  <r>
    <x v="1024"/>
    <s v="L60492"/>
    <n v="1510.4590000000001"/>
    <m/>
    <n v="1510.4590000000001"/>
  </r>
  <r>
    <x v="1024"/>
    <s v="UNIVERS ELECTR"/>
    <m/>
    <n v="1510.4590000000001"/>
    <n v="-1510.4590000000001"/>
  </r>
  <r>
    <x v="1025"/>
    <s v="L60494"/>
    <n v="2547.306"/>
    <m/>
    <n v="2547.306"/>
  </r>
  <r>
    <x v="1025"/>
    <s v="TECHNIC SERVIC"/>
    <m/>
    <n v="2547.306"/>
    <n v="-2547.306"/>
  </r>
  <r>
    <x v="1026"/>
    <s v="L60498"/>
    <n v="1294.7180000000001"/>
    <m/>
    <n v="1294.7180000000001"/>
  </r>
  <r>
    <x v="1026"/>
    <s v="Sté GARGOURI e"/>
    <m/>
    <n v="1295.798"/>
    <n v="-1295.798"/>
  </r>
  <r>
    <x v="1027"/>
    <s v="L60499"/>
    <n v="595.6"/>
    <m/>
    <n v="595.6"/>
  </r>
  <r>
    <x v="1027"/>
    <s v="EBS"/>
    <m/>
    <n v="595.6"/>
    <n v="-595.6"/>
  </r>
  <r>
    <x v="1028"/>
    <s v="L60502"/>
    <n v="121905.16499999999"/>
    <m/>
    <n v="121905.16499999999"/>
  </r>
  <r>
    <x v="1028"/>
    <s v="STE ACHREF SER"/>
    <m/>
    <n v="125128.986"/>
    <n v="-125128.986"/>
  </r>
  <r>
    <x v="1029"/>
    <s v="L60503"/>
    <n v="2696.2"/>
    <m/>
    <n v="2696.2"/>
  </r>
  <r>
    <x v="1029"/>
    <s v="KHROUF ENTREPR"/>
    <m/>
    <n v="2696.2"/>
    <n v="-2696.2"/>
  </r>
  <r>
    <x v="1030"/>
    <s v="L60506"/>
    <n v="23383.059000000001"/>
    <m/>
    <n v="23383.059000000001"/>
  </r>
  <r>
    <x v="1030"/>
    <s v="PDR INDUSTRIE"/>
    <m/>
    <n v="25082.899000000001"/>
    <n v="-25082.899000000001"/>
  </r>
  <r>
    <x v="1031"/>
    <s v="L60507"/>
    <n v="8401.018"/>
    <m/>
    <n v="8401.018"/>
  </r>
  <r>
    <x v="1031"/>
    <s v="Technoquip Dis"/>
    <m/>
    <n v="8401.018"/>
    <n v="-8401.018"/>
  </r>
  <r>
    <x v="1032"/>
    <s v="L60508"/>
    <n v="7996.5230000000001"/>
    <m/>
    <n v="7996.5230000000001"/>
  </r>
  <r>
    <x v="1032"/>
    <s v="ACEM NEGOCE"/>
    <m/>
    <n v="7996.5230000000001"/>
    <n v="-7996.5230000000001"/>
  </r>
  <r>
    <x v="1033"/>
    <s v="L60509"/>
    <n v="433.39100000000002"/>
    <m/>
    <n v="433.39100000000002"/>
  </r>
  <r>
    <x v="1033"/>
    <s v="STE BEN AMOR"/>
    <m/>
    <n v="433.39100000000002"/>
    <n v="-433.39100000000002"/>
  </r>
  <r>
    <x v="1034"/>
    <s v="L60510"/>
    <n v="1558.1859999999999"/>
    <m/>
    <n v="1558.1859999999999"/>
  </r>
  <r>
    <x v="1034"/>
    <s v="SAME"/>
    <m/>
    <n v="1558.1859999999999"/>
    <n v="-1558.1859999999999"/>
  </r>
  <r>
    <x v="1035"/>
    <s v="L60511"/>
    <n v="1298.8040000000001"/>
    <m/>
    <n v="1298.8040000000001"/>
  </r>
  <r>
    <x v="1035"/>
    <s v="STE MATERIEL P"/>
    <m/>
    <n v="1298.8040000000001"/>
    <n v="-1298.8040000000001"/>
  </r>
  <r>
    <x v="1036"/>
    <s v="L60512"/>
    <n v="47202.557999999997"/>
    <m/>
    <n v="47202.557999999997"/>
  </r>
  <r>
    <x v="1036"/>
    <s v="STI-RELEC"/>
    <m/>
    <n v="50490.853000000003"/>
    <n v="-50490.853000000003"/>
  </r>
  <r>
    <x v="1037"/>
    <s v="L60513"/>
    <n v="226.10499999999999"/>
    <m/>
    <n v="226.10499999999999"/>
  </r>
  <r>
    <x v="1037"/>
    <s v="SO.MO.ELEC"/>
    <m/>
    <n v="226.10499999999999"/>
    <n v="-226.10499999999999"/>
  </r>
  <r>
    <x v="1038"/>
    <s v="L60514"/>
    <n v="307.49700000000001"/>
    <m/>
    <n v="307.49700000000001"/>
  </r>
  <r>
    <x v="1038"/>
    <s v="AD TUNISIE"/>
    <m/>
    <n v="307.49700000000001"/>
    <n v="-307.49700000000001"/>
  </r>
  <r>
    <x v="1039"/>
    <s v="L60516"/>
    <n v="4246.2820000000002"/>
    <m/>
    <n v="4246.2820000000002"/>
  </r>
  <r>
    <x v="1039"/>
    <s v="STIVI INDUSTRI"/>
    <m/>
    <n v="2123.1410000000001"/>
    <n v="-2123.1410000000001"/>
  </r>
  <r>
    <x v="1040"/>
    <s v="L60517"/>
    <n v="40588.794000000002"/>
    <m/>
    <n v="40588.794000000002"/>
  </r>
  <r>
    <x v="1040"/>
    <s v="SAJA PURE"/>
    <m/>
    <n v="41397.993999999999"/>
    <n v="-41397.993999999999"/>
  </r>
  <r>
    <x v="1041"/>
    <s v="L60522"/>
    <n v="1786.79"/>
    <m/>
    <n v="1786.79"/>
  </r>
  <r>
    <x v="1041"/>
    <s v="SETAM"/>
    <m/>
    <n v="1786.79"/>
    <n v="-1786.79"/>
  </r>
  <r>
    <x v="1042"/>
    <s v="L60523"/>
    <n v="1012.8680000000001"/>
    <m/>
    <n v="1012.8680000000001"/>
  </r>
  <r>
    <x v="1042"/>
    <s v="Sté CARPRO"/>
    <m/>
    <n v="1012.8680000000001"/>
    <n v="-1012.8680000000001"/>
  </r>
  <r>
    <x v="1043"/>
    <s v="L60524"/>
    <n v="1823.2059999999999"/>
    <m/>
    <n v="1823.2059999999999"/>
  </r>
  <r>
    <x v="1043"/>
    <s v="USTEC"/>
    <m/>
    <n v="1823.2059999999999"/>
    <n v="-1823.2059999999999"/>
  </r>
  <r>
    <x v="1044"/>
    <s v="L60525"/>
    <n v="4219.1679999999997"/>
    <m/>
    <n v="4219.1679999999997"/>
  </r>
  <r>
    <x v="1044"/>
    <s v="JBC LA PERFECT"/>
    <m/>
    <n v="4219.1679999999997"/>
    <n v="-4219.1679999999997"/>
  </r>
  <r>
    <x v="1045"/>
    <s v="L60527"/>
    <n v="21315"/>
    <m/>
    <n v="21315"/>
  </r>
  <r>
    <x v="1045"/>
    <s v="TUNISIE EQUIP"/>
    <m/>
    <n v="21315"/>
    <n v="-21315"/>
  </r>
  <r>
    <x v="1046"/>
    <s v="L60530"/>
    <n v="3919.2150000000001"/>
    <m/>
    <n v="3919.2150000000001"/>
  </r>
  <r>
    <x v="1046"/>
    <s v="MONDIALE SOUDU"/>
    <m/>
    <n v="3919.2150000000001"/>
    <n v="-3919.2150000000001"/>
  </r>
  <r>
    <x v="1047"/>
    <s v="L60536"/>
    <n v="11633.298000000001"/>
    <m/>
    <n v="11633.298000000001"/>
  </r>
  <r>
    <x v="1047"/>
    <s v="PESAGE INDUSTR"/>
    <m/>
    <n v="13763.998"/>
    <n v="-13763.998"/>
  </r>
  <r>
    <x v="1048"/>
    <s v="L60538"/>
    <n v="1233.7819999999999"/>
    <m/>
    <n v="1233.7819999999999"/>
  </r>
  <r>
    <x v="1048"/>
    <s v="2MTI"/>
    <m/>
    <n v="1233.7819999999999"/>
    <n v="-1233.7819999999999"/>
  </r>
  <r>
    <x v="1049"/>
    <s v="L60539"/>
    <n v="901.572"/>
    <m/>
    <n v="901.572"/>
  </r>
  <r>
    <x v="1049"/>
    <s v="GDS AUTOMATISM"/>
    <m/>
    <n v="901.572"/>
    <n v="-901.572"/>
  </r>
  <r>
    <x v="1050"/>
    <s v="L60542"/>
    <n v="22967.695"/>
    <m/>
    <n v="22967.695"/>
  </r>
  <r>
    <x v="1050"/>
    <s v="Sté Profession"/>
    <m/>
    <n v="22967.695"/>
    <n v="-22967.695"/>
  </r>
  <r>
    <x v="1051"/>
    <s v="L60548"/>
    <n v="63541.976999999999"/>
    <m/>
    <n v="63541.976999999999"/>
  </r>
  <r>
    <x v="1051"/>
    <s v="GOLDA GROUP"/>
    <m/>
    <n v="63541.976999999999"/>
    <n v="-63541.976999999999"/>
  </r>
  <r>
    <x v="1052"/>
    <s v="L60549"/>
    <n v="42006.089"/>
    <m/>
    <n v="42006.089"/>
  </r>
  <r>
    <x v="1052"/>
    <s v="PLOMB Pi Indus"/>
    <m/>
    <n v="45164.735000000001"/>
    <n v="-45164.735000000001"/>
  </r>
  <r>
    <x v="1053"/>
    <s v="L60550"/>
    <n v="1763.739"/>
    <m/>
    <n v="1763.739"/>
  </r>
  <r>
    <x v="1053"/>
    <s v="STE DRIDI AUTO"/>
    <m/>
    <n v="1763.739"/>
    <n v="-1763.739"/>
  </r>
  <r>
    <x v="1054"/>
    <s v="L60551"/>
    <n v="7299.82"/>
    <m/>
    <n v="7299.82"/>
  </r>
  <r>
    <x v="1054"/>
    <s v="HCCC"/>
    <m/>
    <n v="7299.82"/>
    <n v="-7299.82"/>
  </r>
  <r>
    <x v="1055"/>
    <s v="L60552"/>
    <n v="43653.862999999998"/>
    <m/>
    <n v="43653.862999999998"/>
  </r>
  <r>
    <x v="1055"/>
    <s v="STE EQUIPEMENT"/>
    <m/>
    <n v="50043.576000000001"/>
    <n v="-50043.576000000001"/>
  </r>
  <r>
    <x v="1056"/>
    <s v="L60553"/>
    <n v="26275.498"/>
    <m/>
    <n v="26275.498"/>
  </r>
  <r>
    <x v="1056"/>
    <s v="STG"/>
    <m/>
    <n v="26404.826000000001"/>
    <n v="-26404.826000000001"/>
  </r>
  <r>
    <x v="1057"/>
    <s v="L60554"/>
    <n v="14674.273999999999"/>
    <m/>
    <n v="14674.273999999999"/>
  </r>
  <r>
    <x v="1057"/>
    <s v="ROYAL ELECTRON"/>
    <m/>
    <n v="14674.874"/>
    <n v="-14674.874"/>
  </r>
  <r>
    <x v="1058"/>
    <s v="L60555"/>
    <n v="69180.145000000004"/>
    <m/>
    <n v="69180.145000000004"/>
  </r>
  <r>
    <x v="1058"/>
    <s v="DEVELOPPEMENT"/>
    <m/>
    <n v="86257.845000000001"/>
    <n v="-86257.845000000001"/>
  </r>
  <r>
    <x v="1059"/>
    <s v="L60556"/>
    <n v="21838.804"/>
    <m/>
    <n v="21838.804"/>
  </r>
  <r>
    <x v="1059"/>
    <s v="SOCIETE NOUR"/>
    <m/>
    <n v="22454.758000000002"/>
    <n v="-22454.758000000002"/>
  </r>
  <r>
    <x v="1060"/>
    <s v="L60557"/>
    <n v="2069.12"/>
    <m/>
    <n v="2069.12"/>
  </r>
  <r>
    <x v="1060"/>
    <s v="CITERNES PLAST"/>
    <m/>
    <n v="2069.12"/>
    <n v="-2069.12"/>
  </r>
  <r>
    <x v="1061"/>
    <s v="l60558"/>
    <n v="33188.25"/>
    <m/>
    <n v="33188.25"/>
  </r>
  <r>
    <x v="1061"/>
    <s v="HABIBA BEL HAJ"/>
    <m/>
    <n v="38900"/>
    <n v="-38900"/>
  </r>
  <r>
    <x v="1062"/>
    <s v="L60559"/>
    <n v="627.73"/>
    <m/>
    <n v="627.73"/>
  </r>
  <r>
    <x v="1062"/>
    <s v="SOCOMIC"/>
    <m/>
    <n v="627.73"/>
    <n v="-627.73"/>
  </r>
  <r>
    <x v="1063"/>
    <s v="L60560"/>
    <n v="335.30500000000001"/>
    <m/>
    <n v="335.30500000000001"/>
  </r>
  <r>
    <x v="1063"/>
    <s v="TUNISIA SELF A"/>
    <m/>
    <n v="335.30500000000001"/>
    <n v="-335.30500000000001"/>
  </r>
  <r>
    <x v="1064"/>
    <s v="L60561"/>
    <n v="1076.1590000000001"/>
    <m/>
    <n v="1076.1590000000001"/>
  </r>
  <r>
    <x v="1064"/>
    <s v="IMS TUNISIE"/>
    <m/>
    <n v="1076.1590000000001"/>
    <n v="-1076.1590000000001"/>
  </r>
  <r>
    <x v="1065"/>
    <s v="L60562"/>
    <n v="137122.72399999999"/>
    <m/>
    <n v="137122.72399999999"/>
  </r>
  <r>
    <x v="1065"/>
    <s v="Sté HBH"/>
    <m/>
    <n v="168134.454"/>
    <n v="-168134.454"/>
  </r>
  <r>
    <x v="1066"/>
    <s v="L60563"/>
    <n v="83983.966"/>
    <m/>
    <n v="83983.966"/>
  </r>
  <r>
    <x v="1066"/>
    <s v="CME Tunisie"/>
    <m/>
    <n v="85622.006999999998"/>
    <n v="-85622.006999999998"/>
  </r>
  <r>
    <x v="1067"/>
    <s v="L60564"/>
    <n v="921.05399999999997"/>
    <m/>
    <n v="921.05399999999997"/>
  </r>
  <r>
    <x v="1067"/>
    <s v="SALON PIECE DE"/>
    <m/>
    <n v="921.05399999999997"/>
    <n v="-921.05399999999997"/>
  </r>
  <r>
    <x v="1068"/>
    <s v="L60565"/>
    <n v="7265.21"/>
    <m/>
    <n v="7265.21"/>
  </r>
  <r>
    <x v="1068"/>
    <s v="STE BETTAIEB A"/>
    <m/>
    <n v="7265.21"/>
    <n v="-7265.21"/>
  </r>
  <r>
    <x v="1069"/>
    <s v="L60566"/>
    <n v="34338.082000000002"/>
    <m/>
    <n v="34338.082000000002"/>
  </r>
  <r>
    <x v="1069"/>
    <s v="SOCIETE HPR IN"/>
    <m/>
    <n v="35273.608"/>
    <n v="-35273.608"/>
  </r>
  <r>
    <x v="1070"/>
    <s v="L60567"/>
    <n v="2932.6390000000001"/>
    <m/>
    <n v="2932.6390000000001"/>
  </r>
  <r>
    <x v="1070"/>
    <s v="TMS"/>
    <m/>
    <n v="2932.6390000000001"/>
    <n v="-2932.6390000000001"/>
  </r>
  <r>
    <x v="1071"/>
    <s v="L60568"/>
    <n v="857.01900000000001"/>
    <m/>
    <n v="857.01900000000001"/>
  </r>
  <r>
    <x v="1071"/>
    <s v="UNITEC+"/>
    <m/>
    <n v="857.01900000000001"/>
    <n v="-857.01900000000001"/>
  </r>
  <r>
    <x v="1072"/>
    <s v="L60569"/>
    <n v="33281.120999999999"/>
    <m/>
    <n v="33281.120999999999"/>
  </r>
  <r>
    <x v="1072"/>
    <s v="DELTA ELECTRIC"/>
    <m/>
    <n v="41475.161"/>
    <n v="-41475.161"/>
  </r>
  <r>
    <x v="1073"/>
    <s v="L60570"/>
    <n v="1041.83"/>
    <m/>
    <n v="1041.83"/>
  </r>
  <r>
    <x v="1073"/>
    <s v="SUOT UNIVERS O"/>
    <m/>
    <n v="1041.83"/>
    <n v="-1041.83"/>
  </r>
  <r>
    <x v="1074"/>
    <s v="L60571"/>
    <n v="5338.17"/>
    <m/>
    <n v="5338.17"/>
  </r>
  <r>
    <x v="1074"/>
    <s v="SOCIETE RANIM"/>
    <m/>
    <n v="5337.6459999999997"/>
    <n v="-5337.6459999999997"/>
  </r>
  <r>
    <x v="1075"/>
    <s v="L60572"/>
    <n v="0"/>
    <m/>
    <n v="0"/>
  </r>
  <r>
    <x v="1075"/>
    <s v="Société Médite"/>
    <m/>
    <n v="305.83499999999998"/>
    <n v="-305.83499999999998"/>
  </r>
  <r>
    <x v="1076"/>
    <s v="L60573"/>
    <n v="4165.6000000000004"/>
    <m/>
    <n v="4165.6000000000004"/>
  </r>
  <r>
    <x v="1076"/>
    <s v="TORKHANI ABDEL"/>
    <m/>
    <n v="4165.6000000000004"/>
    <n v="-4165.6000000000004"/>
  </r>
  <r>
    <x v="1077"/>
    <s v="L60574"/>
    <n v="165.80799999999999"/>
    <m/>
    <n v="165.80799999999999"/>
  </r>
  <r>
    <x v="1077"/>
    <s v="SUZUKI"/>
    <m/>
    <n v="165.80799999999999"/>
    <n v="-165.80799999999999"/>
  </r>
  <r>
    <x v="1078"/>
    <s v="L60575"/>
    <n v="3320.6"/>
    <m/>
    <n v="3320.6"/>
  </r>
  <r>
    <x v="1078"/>
    <s v="Ste PNEUS AUTO"/>
    <m/>
    <n v="3320.6"/>
    <n v="-3320.6"/>
  </r>
  <r>
    <x v="1079"/>
    <s v="L60576"/>
    <n v="456.38200000000001"/>
    <m/>
    <n v="456.38200000000001"/>
  </r>
  <r>
    <x v="1079"/>
    <s v="SOGEMAC"/>
    <m/>
    <n v="456.38200000000001"/>
    <n v="-456.38200000000001"/>
  </r>
  <r>
    <x v="1080"/>
    <s v="L60577"/>
    <n v="220.23400000000001"/>
    <m/>
    <n v="220.23400000000001"/>
  </r>
  <r>
    <x v="1080"/>
    <s v="Ste L'industri"/>
    <m/>
    <n v="220.23400000000001"/>
    <n v="-220.23400000000001"/>
  </r>
  <r>
    <x v="1081"/>
    <s v="L60578"/>
    <n v="613.78599999999994"/>
    <m/>
    <n v="613.78599999999994"/>
  </r>
  <r>
    <x v="1081"/>
    <s v="COMAF COMPTOIR"/>
    <m/>
    <n v="613.78499999999997"/>
    <n v="-613.78499999999997"/>
  </r>
  <r>
    <x v="1082"/>
    <s v="L60579"/>
    <n v="34771.906999999999"/>
    <m/>
    <n v="34771.906999999999"/>
  </r>
  <r>
    <x v="1082"/>
    <s v="TOUPACK SARL"/>
    <m/>
    <n v="0"/>
    <n v="0"/>
  </r>
  <r>
    <x v="1083"/>
    <s v="L60580"/>
    <n v="0"/>
    <m/>
    <n v="0"/>
  </r>
  <r>
    <x v="1083"/>
    <s v="VIP"/>
    <m/>
    <n v="627.20000000000005"/>
    <n v="-627.20000000000005"/>
  </r>
  <r>
    <x v="1084"/>
    <s v="L60581"/>
    <n v="12890.977999999999"/>
    <m/>
    <n v="12890.977999999999"/>
  </r>
  <r>
    <x v="1084"/>
    <s v="LACERAMIC S A"/>
    <m/>
    <n v="0"/>
    <n v="0"/>
  </r>
  <r>
    <x v="1085"/>
    <s v="L60582"/>
    <n v="0"/>
    <m/>
    <n v="0"/>
  </r>
  <r>
    <x v="1085"/>
    <s v="COMPTOIR AGRIC"/>
    <m/>
    <n v="5786.7179999999998"/>
    <n v="-5786.7179999999998"/>
  </r>
  <r>
    <x v="1086"/>
    <s v="L60958"/>
    <n v="250.5"/>
    <m/>
    <n v="250.5"/>
  </r>
  <r>
    <x v="1086"/>
    <s v="SILVER COATING"/>
    <m/>
    <n v="250.5"/>
    <n v="-250.5"/>
  </r>
  <r>
    <x v="1087"/>
    <s v="L60959"/>
    <n v="8353.0190000000002"/>
    <m/>
    <n v="8353.0190000000002"/>
  </r>
  <r>
    <x v="1087"/>
    <s v="SPHD-SELMA PRO"/>
    <m/>
    <n v="10263.157999999999"/>
    <n v="-10263.157999999999"/>
  </r>
  <r>
    <x v="1088"/>
    <s v="L80009"/>
    <n v="6154.4470000000001"/>
    <m/>
    <n v="6154.4470000000001"/>
  </r>
  <r>
    <x v="1088"/>
    <s v="SOTUFLEX"/>
    <m/>
    <n v="6154.4470000000001"/>
    <n v="-6154.4470000000001"/>
  </r>
  <r>
    <x v="1089"/>
    <s v="L80012"/>
    <n v="1740.076"/>
    <m/>
    <n v="1740.076"/>
  </r>
  <r>
    <x v="1089"/>
    <s v="JEC ROLLERS"/>
    <m/>
    <n v="1740.076"/>
    <n v="-1740.076"/>
  </r>
  <r>
    <x v="1090"/>
    <s v="L80014"/>
    <n v="509.36500000000001"/>
    <m/>
    <n v="509.36500000000001"/>
  </r>
  <r>
    <x v="1090"/>
    <s v="EQUIP GENERAL"/>
    <m/>
    <n v="509.36500000000001"/>
    <n v="-509.36500000000001"/>
  </r>
  <r>
    <x v="1091"/>
    <s v="L80045"/>
    <n v="1228.9000000000001"/>
    <m/>
    <n v="1228.9000000000001"/>
  </r>
  <r>
    <x v="1091"/>
    <s v="SOTUCOB"/>
    <m/>
    <n v="1228.9000000000001"/>
    <n v="-1228.9000000000001"/>
  </r>
  <r>
    <x v="1092"/>
    <s v="L80046"/>
    <n v="15218.659"/>
    <m/>
    <n v="15218.659"/>
  </r>
  <r>
    <x v="1092"/>
    <s v="RESSORT BEN AI"/>
    <m/>
    <n v="15220.659"/>
    <n v="-15220.659"/>
  </r>
  <r>
    <x v="1093"/>
    <s v="L80047"/>
    <n v="72102.209000000003"/>
    <m/>
    <n v="72102.209000000003"/>
  </r>
  <r>
    <x v="1093"/>
    <s v="Ulysse Spare P"/>
    <m/>
    <n v="71351.313999999998"/>
    <n v="-71351.313999999998"/>
  </r>
  <r>
    <x v="1094"/>
    <s v="L80052"/>
    <n v="638096.79599999997"/>
    <m/>
    <n v="638096.79599999997"/>
  </r>
  <r>
    <x v="1094"/>
    <s v="SNDP AGIL"/>
    <m/>
    <n v="638086.59600000002"/>
    <n v="-638086.59600000002"/>
  </r>
  <r>
    <x v="1095"/>
    <s v="L80054"/>
    <n v="834.84699999999998"/>
    <m/>
    <n v="834.84699999999998"/>
  </r>
  <r>
    <x v="1095"/>
    <s v="BSB DISTRIBUTI"/>
    <m/>
    <n v="834.84699999999998"/>
    <n v="-834.84699999999998"/>
  </r>
  <r>
    <x v="1096"/>
    <s v="L80062"/>
    <n v="1629"/>
    <m/>
    <n v="1629"/>
  </r>
  <r>
    <x v="1096"/>
    <s v="ST METAL"/>
    <m/>
    <n v="1629"/>
    <n v="-1629"/>
  </r>
  <r>
    <x v="1097"/>
    <s v="L80063"/>
    <n v="5919.4"/>
    <m/>
    <n v="5919.4"/>
  </r>
  <r>
    <x v="1097"/>
    <s v="ETS TORKHANI"/>
    <m/>
    <n v="5919.4"/>
    <n v="-5919.4"/>
  </r>
  <r>
    <x v="1098"/>
    <s v="L80067"/>
    <n v="4334.7"/>
    <m/>
    <n v="4334.7"/>
  </r>
  <r>
    <x v="1098"/>
    <s v="PROSSOL"/>
    <m/>
    <n v="4334.7"/>
    <n v="-4334.7"/>
  </r>
  <r>
    <x v="1099"/>
    <s v="L80069"/>
    <n v="4374.5060000000003"/>
    <m/>
    <n v="4374.5060000000003"/>
  </r>
  <r>
    <x v="1099"/>
    <s v="FONDO"/>
    <m/>
    <n v="4374.5060000000003"/>
    <n v="-4374.5060000000003"/>
  </r>
  <r>
    <x v="1100"/>
    <s v="L80070"/>
    <n v="15104.3"/>
    <m/>
    <n v="15104.3"/>
  </r>
  <r>
    <x v="1100"/>
    <s v="SIMEgaz"/>
    <m/>
    <n v="15104.3"/>
    <n v="-15104.3"/>
  </r>
  <r>
    <x v="1101"/>
    <s v="L80071"/>
    <n v="4888.5050000000001"/>
    <m/>
    <n v="4888.5050000000001"/>
  </r>
  <r>
    <x v="1101"/>
    <s v="MAGHREB TRANSM"/>
    <m/>
    <n v="4888.5050000000001"/>
    <n v="-4888.5050000000001"/>
  </r>
  <r>
    <x v="1102"/>
    <s v="L80072"/>
    <n v="199024.29699999999"/>
    <m/>
    <n v="199024.29699999999"/>
  </r>
  <r>
    <x v="1102"/>
    <s v="FRIGOLUX"/>
    <m/>
    <n v="199024.29699999999"/>
    <n v="-199024.29699999999"/>
  </r>
  <r>
    <x v="1103"/>
    <s v="L80073"/>
    <n v="1689.1210000000001"/>
    <m/>
    <n v="1689.1210000000001"/>
  </r>
  <r>
    <x v="1103"/>
    <s v="STE EL BOURAK"/>
    <m/>
    <n v="1689.1210000000001"/>
    <n v="-1689.1210000000001"/>
  </r>
  <r>
    <x v="1104"/>
    <s v="L80074"/>
    <n v="2220.9450000000002"/>
    <m/>
    <n v="2220.9450000000002"/>
  </r>
  <r>
    <x v="1104"/>
    <s v="SOTUCEP"/>
    <m/>
    <n v="2220.9450000000002"/>
    <n v="-2220.9450000000002"/>
  </r>
  <r>
    <x v="1105"/>
    <s v="L80075"/>
    <n v="1071.5920000000001"/>
    <m/>
    <n v="1071.5920000000001"/>
  </r>
  <r>
    <x v="1105"/>
    <s v="BMS"/>
    <m/>
    <n v="1071.5920000000001"/>
    <n v="-1071.5920000000001"/>
  </r>
  <r>
    <x v="1106"/>
    <s v="L80077"/>
    <n v="5575.3"/>
    <m/>
    <n v="5575.3"/>
  </r>
  <r>
    <x v="1106"/>
    <s v="Ets HABIB MAKN"/>
    <m/>
    <n v="5575.3"/>
    <n v="-5575.3"/>
  </r>
  <r>
    <x v="1107"/>
    <s v="L80078"/>
    <n v="12024.028"/>
    <m/>
    <n v="12024.028"/>
  </r>
  <r>
    <x v="1107"/>
    <s v="STE DES CARRIE"/>
    <m/>
    <n v="12024.028"/>
    <n v="-12024.028"/>
  </r>
  <r>
    <x v="1108"/>
    <s v="L80079"/>
    <n v="5353.82"/>
    <m/>
    <n v="5353.82"/>
  </r>
  <r>
    <x v="1108"/>
    <s v="SOFTEN"/>
    <m/>
    <n v="5353.82"/>
    <n v="-5353.82"/>
  </r>
  <r>
    <x v="1109"/>
    <s v="L80081"/>
    <n v="247079.095"/>
    <m/>
    <n v="247079.095"/>
  </r>
  <r>
    <x v="1109"/>
    <s v="ABDELBEKI B.SA"/>
    <m/>
    <n v="158217.603"/>
    <n v="-158217.603"/>
  </r>
  <r>
    <x v="1110"/>
    <s v="L80082"/>
    <n v="20997.893"/>
    <m/>
    <n v="20997.893"/>
  </r>
  <r>
    <x v="1110"/>
    <s v="Astuces Maison"/>
    <m/>
    <n v="20997.893"/>
    <n v="-20997.893"/>
  </r>
  <r>
    <x v="1111"/>
    <s v="L80083"/>
    <n v="7249.335"/>
    <m/>
    <n v="7249.335"/>
  </r>
  <r>
    <x v="1111"/>
    <s v="SMC YORK"/>
    <m/>
    <n v="7249.335"/>
    <n v="-7249.335"/>
  </r>
  <r>
    <x v="1112"/>
    <s v="L80086"/>
    <n v="70666.061000000002"/>
    <m/>
    <n v="70666.061000000002"/>
  </r>
  <r>
    <x v="1112"/>
    <s v="MAISON DE LA B"/>
    <m/>
    <n v="70666.061000000002"/>
    <n v="-70666.061000000002"/>
  </r>
  <r>
    <x v="1113"/>
    <s v="L80087"/>
    <n v="144719.78899999999"/>
    <m/>
    <n v="144719.78899999999"/>
  </r>
  <r>
    <x v="1113"/>
    <s v="BSB TOYOTA"/>
    <m/>
    <n v="144719.78899999999"/>
    <n v="-144719.78899999999"/>
  </r>
  <r>
    <x v="1114"/>
    <s v="L80088"/>
    <n v="3009.3"/>
    <m/>
    <n v="3009.3"/>
  </r>
  <r>
    <x v="1114"/>
    <s v="SCHOMBURG SUD"/>
    <m/>
    <n v="3009.3"/>
    <n v="-3009.3"/>
  </r>
  <r>
    <x v="1115"/>
    <s v="L80089"/>
    <n v="42757.540999999997"/>
    <m/>
    <n v="42757.540999999997"/>
  </r>
  <r>
    <x v="1115"/>
    <s v="GENERAL BETON"/>
    <m/>
    <n v="42757.540999999997"/>
    <n v="-42757.540999999997"/>
  </r>
  <r>
    <x v="1116"/>
    <s v="L80090"/>
    <n v="27684.2"/>
    <m/>
    <n v="27684.2"/>
  </r>
  <r>
    <x v="1116"/>
    <s v="FETHI MASSOUDI"/>
    <m/>
    <n v="27684.2"/>
    <n v="-27684.2"/>
  </r>
  <r>
    <x v="1117"/>
    <s v="L80092"/>
    <n v="53592.103000000003"/>
    <m/>
    <n v="53592.103000000003"/>
  </r>
  <r>
    <x v="1117"/>
    <s v="RECORD"/>
    <m/>
    <n v="53592.103000000003"/>
    <n v="-53592.103000000003"/>
  </r>
  <r>
    <x v="1118"/>
    <s v="L80094"/>
    <n v="742.52"/>
    <m/>
    <n v="742.52"/>
  </r>
  <r>
    <x v="1118"/>
    <s v="SOGES"/>
    <m/>
    <n v="742.52"/>
    <n v="-742.52"/>
  </r>
  <r>
    <x v="1119"/>
    <s v="L80099"/>
    <n v="23800"/>
    <m/>
    <n v="23800"/>
  </r>
  <r>
    <x v="1119"/>
    <s v="ITALCAR"/>
    <m/>
    <n v="23800"/>
    <n v="-23800"/>
  </r>
  <r>
    <x v="1120"/>
    <s v="L80100"/>
    <n v="132.947"/>
    <m/>
    <n v="132.947"/>
  </r>
  <r>
    <x v="1120"/>
    <s v="CFCP"/>
    <m/>
    <n v="132.947"/>
    <n v="-132.947"/>
  </r>
  <r>
    <x v="1121"/>
    <s v="L80104"/>
    <n v="31860.84"/>
    <m/>
    <n v="31860.84"/>
  </r>
  <r>
    <x v="1121"/>
    <s v="CITROEN AURES"/>
    <m/>
    <n v="31860.84"/>
    <n v="-31860.84"/>
  </r>
  <r>
    <x v="1122"/>
    <s v="L80106"/>
    <n v="1064"/>
    <m/>
    <n v="1064"/>
  </r>
  <r>
    <x v="1122"/>
    <s v="COMPTOIR JLELI"/>
    <m/>
    <n v="1064"/>
    <n v="-1064"/>
  </r>
  <r>
    <x v="1123"/>
    <s v="L80107"/>
    <n v="45694.25"/>
    <m/>
    <n v="45694.25"/>
  </r>
  <r>
    <x v="1123"/>
    <s v="SOFREB"/>
    <m/>
    <n v="45694.25"/>
    <n v="-45694.25"/>
  </r>
  <r>
    <x v="1124"/>
    <s v="L80108"/>
    <n v="1870.1"/>
    <m/>
    <n v="1870.1"/>
  </r>
  <r>
    <x v="1124"/>
    <s v="ELECTRO NABLI"/>
    <m/>
    <n v="1870.1"/>
    <n v="-1870.1"/>
  </r>
  <r>
    <x v="1125"/>
    <s v="L80110"/>
    <n v="380.065"/>
    <m/>
    <n v="380.065"/>
  </r>
  <r>
    <x v="1125"/>
    <s v="STE SLEIMA"/>
    <m/>
    <n v="380.065"/>
    <n v="-380.065"/>
  </r>
  <r>
    <x v="1126"/>
    <s v="L80113"/>
    <n v="5635.8"/>
    <m/>
    <n v="5635.8"/>
  </r>
  <r>
    <x v="1126"/>
    <s v="JOB BETON"/>
    <m/>
    <n v="5635.8"/>
    <n v="-5635.8"/>
  </r>
  <r>
    <x v="1127"/>
    <s v="L80114"/>
    <n v="3296.0729999999999"/>
    <m/>
    <n v="3296.0729999999999"/>
  </r>
  <r>
    <x v="1127"/>
    <s v="SOCIETE EL FAT"/>
    <m/>
    <n v="3296.0729999999999"/>
    <n v="-3296.0729999999999"/>
  </r>
  <r>
    <x v="1128"/>
    <s v="L80115"/>
    <n v="75.625"/>
    <m/>
    <n v="75.625"/>
  </r>
  <r>
    <x v="1128"/>
    <s v="S.B.A.EQUIPEME"/>
    <m/>
    <n v="75.625"/>
    <n v="-75.625"/>
  </r>
  <r>
    <x v="1129"/>
    <s v="L80116"/>
    <n v="6169.2830000000004"/>
    <m/>
    <n v="6169.2830000000004"/>
  </r>
  <r>
    <x v="1129"/>
    <s v="FAYCEL EL OUNI"/>
    <m/>
    <n v="6169.2830000000004"/>
    <n v="-6169.2830000000004"/>
  </r>
  <r>
    <x v="1130"/>
    <s v="L80118"/>
    <n v="1829.4"/>
    <m/>
    <n v="1829.4"/>
  </r>
  <r>
    <x v="1130"/>
    <s v="STE AQUA PUR"/>
    <m/>
    <n v="1829.4"/>
    <n v="-1829.4"/>
  </r>
  <r>
    <x v="1131"/>
    <s v="L80121"/>
    <n v="13242.395"/>
    <m/>
    <n v="13242.395"/>
  </r>
  <r>
    <x v="1131"/>
    <s v="OKBY INDUSTRIE"/>
    <m/>
    <n v="5151.7790000000005"/>
    <n v="-5151.7790000000005"/>
  </r>
  <r>
    <x v="1132"/>
    <s v="L80124"/>
    <n v="1700"/>
    <m/>
    <n v="1700"/>
  </r>
  <r>
    <x v="1132"/>
    <s v="USINE MOHAMED"/>
    <m/>
    <n v="1700"/>
    <n v="-1700"/>
  </r>
  <r>
    <x v="1133"/>
    <s v="L80128"/>
    <n v="49760.665999999997"/>
    <m/>
    <n v="49760.665999999997"/>
  </r>
  <r>
    <x v="1133"/>
    <s v="TAREK HADJ AMO"/>
    <m/>
    <n v="49760.665999999997"/>
    <n v="-49760.665999999997"/>
  </r>
  <r>
    <x v="1134"/>
    <s v="L80132"/>
    <n v="5616.5780000000004"/>
    <m/>
    <n v="5616.5780000000004"/>
  </r>
  <r>
    <x v="1134"/>
    <s v="STE MARIEM"/>
    <m/>
    <n v="5616.5780000000004"/>
    <n v="-5616.5780000000004"/>
  </r>
  <r>
    <x v="1135"/>
    <s v="L80134"/>
    <n v="3774.8"/>
    <m/>
    <n v="3774.8"/>
  </r>
  <r>
    <x v="1135"/>
    <s v="Safety &amp;Enviro"/>
    <m/>
    <n v="3774.8"/>
    <n v="-3774.8"/>
  </r>
  <r>
    <x v="1136"/>
    <s v="L80136"/>
    <n v="161778.83799999999"/>
    <m/>
    <n v="161778.83799999999"/>
  </r>
  <r>
    <x v="1136"/>
    <s v="ARTES renault"/>
    <m/>
    <n v="161778.83799999999"/>
    <n v="-161778.83799999999"/>
  </r>
  <r>
    <x v="1137"/>
    <s v="L80138"/>
    <n v="4567.5360000000001"/>
    <m/>
    <n v="4567.5360000000001"/>
  </r>
  <r>
    <x v="1137"/>
    <s v="SOCIETE EL BAR"/>
    <m/>
    <n v="4567.5360000000001"/>
    <n v="-4567.5360000000001"/>
  </r>
  <r>
    <x v="1138"/>
    <s v="L80140"/>
    <n v="9600.5010000000002"/>
    <m/>
    <n v="9600.5010000000002"/>
  </r>
  <r>
    <x v="1138"/>
    <s v="THFC"/>
    <m/>
    <n v="9600.5010000000002"/>
    <n v="-9600.5010000000002"/>
  </r>
  <r>
    <x v="1139"/>
    <s v="L80142"/>
    <n v="5134.32"/>
    <m/>
    <n v="5134.32"/>
  </r>
  <r>
    <x v="1139"/>
    <s v="RAFIK CHEBBI"/>
    <m/>
    <n v="5134.32"/>
    <n v="-5134.32"/>
  </r>
  <r>
    <x v="1140"/>
    <s v="L80146"/>
    <n v="3311.6489999999999"/>
    <m/>
    <n v="3311.6489999999999"/>
  </r>
  <r>
    <x v="1140"/>
    <s v="COMPAGNI GLE D"/>
    <m/>
    <n v="3311.6489999999999"/>
    <n v="-3311.6489999999999"/>
  </r>
  <r>
    <x v="1141"/>
    <s v="L80147"/>
    <n v="65550"/>
    <m/>
    <n v="65550"/>
  </r>
  <r>
    <x v="1141"/>
    <s v="STE FORGERON M"/>
    <m/>
    <n v="65550"/>
    <n v="-65550"/>
  </r>
  <r>
    <x v="1142"/>
    <s v="L80148"/>
    <n v="240373.08"/>
    <m/>
    <n v="240373.08"/>
  </r>
  <r>
    <x v="1142"/>
    <s v="SOFTHERM"/>
    <m/>
    <n v="240373.08"/>
    <n v="-240373.08"/>
  </r>
  <r>
    <x v="1143"/>
    <s v="L80149"/>
    <n v="17817.91"/>
    <m/>
    <n v="17817.91"/>
  </r>
  <r>
    <x v="1143"/>
    <s v="BONNA BETON"/>
    <m/>
    <n v="17817.91"/>
    <n v="-17817.91"/>
  </r>
  <r>
    <x v="1144"/>
    <s v="L80151"/>
    <n v="652776"/>
    <m/>
    <n v="652776"/>
  </r>
  <r>
    <x v="1144"/>
    <s v="T.I.P"/>
    <m/>
    <n v="652776"/>
    <n v="-652776"/>
  </r>
  <r>
    <x v="1145"/>
    <s v="L80155"/>
    <n v="3905.9189999999999"/>
    <m/>
    <n v="3905.9189999999999"/>
  </r>
  <r>
    <x v="1145"/>
    <s v="SSC"/>
    <m/>
    <n v="5432.4709999999995"/>
    <n v="-5432.4709999999995"/>
  </r>
  <r>
    <x v="1146"/>
    <s v="L80157"/>
    <n v="8696.41"/>
    <m/>
    <n v="8696.41"/>
  </r>
  <r>
    <x v="1146"/>
    <s v="ASCII"/>
    <m/>
    <n v="8696.41"/>
    <n v="-8696.41"/>
  </r>
  <r>
    <x v="1147"/>
    <s v="L80158"/>
    <n v="62896.307999999997"/>
    <m/>
    <n v="62896.307999999997"/>
  </r>
  <r>
    <x v="1147"/>
    <s v="SOTRAPRO"/>
    <m/>
    <n v="62896.307999999997"/>
    <n v="-62896.307999999997"/>
  </r>
  <r>
    <x v="1148"/>
    <s v="L80159"/>
    <n v="126790"/>
    <m/>
    <n v="126790"/>
  </r>
  <r>
    <x v="1148"/>
    <s v="ALPHA FORD"/>
    <m/>
    <n v="126790"/>
    <n v="-126790"/>
  </r>
  <r>
    <x v="1149"/>
    <s v="L80162"/>
    <n v="13382.099"/>
    <m/>
    <n v="13382.099"/>
  </r>
  <r>
    <x v="1149"/>
    <s v="TECHNOGAS S.A"/>
    <m/>
    <n v="13382.099"/>
    <n v="-13382.099"/>
  </r>
  <r>
    <x v="1150"/>
    <s v="L80164"/>
    <n v="11891.1"/>
    <m/>
    <n v="11891.1"/>
  </r>
  <r>
    <x v="1150"/>
    <s v="SRG"/>
    <m/>
    <n v="12427.2"/>
    <n v="-12427.2"/>
  </r>
  <r>
    <x v="1151"/>
    <s v="L80166"/>
    <n v="6370.1009999999997"/>
    <m/>
    <n v="6370.1009999999997"/>
  </r>
  <r>
    <x v="1151"/>
    <s v="SEMAT"/>
    <m/>
    <n v="6370.1009999999997"/>
    <n v="-6370.1009999999997"/>
  </r>
  <r>
    <x v="1152"/>
    <s v="L80168"/>
    <n v="4921.402"/>
    <m/>
    <n v="4921.402"/>
  </r>
  <r>
    <x v="1152"/>
    <s v="CAPRARI"/>
    <m/>
    <n v="4921.402"/>
    <n v="-4921.402"/>
  </r>
  <r>
    <x v="1153"/>
    <s v="L80171"/>
    <n v="7419.05"/>
    <m/>
    <n v="7419.05"/>
  </r>
  <r>
    <x v="1153"/>
    <s v="NIELSEN"/>
    <m/>
    <n v="7419.05"/>
    <n v="-7419.05"/>
  </r>
  <r>
    <x v="1154"/>
    <s v="L80172"/>
    <n v="1818.6010000000001"/>
    <m/>
    <n v="1818.6010000000001"/>
  </r>
  <r>
    <x v="1154"/>
    <s v="ELECTRO NABLI"/>
    <m/>
    <n v="1818.6010000000001"/>
    <n v="-1818.60100000000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87">
  <r>
    <x v="0"/>
    <s v="E10001"/>
    <n v="25384244.239999998"/>
    <m/>
    <n v="25384244.239999998"/>
  </r>
  <r>
    <x v="0"/>
    <s v="A C C U M A"/>
    <m/>
    <n v="26794308.316"/>
    <n v="-26794308.316"/>
  </r>
  <r>
    <x v="1"/>
    <s v="E10003"/>
    <n v="153783.18400000001"/>
    <m/>
    <n v="153783.18400000001"/>
  </r>
  <r>
    <x v="1"/>
    <s v="BIASIN"/>
    <m/>
    <n v="153783.18400000001"/>
    <n v="-153783.18400000001"/>
  </r>
  <r>
    <x v="2"/>
    <s v="E10005"/>
    <n v="5282958.2019999996"/>
    <m/>
    <n v="5282958.2019999996"/>
  </r>
  <r>
    <x v="2"/>
    <s v="DARAMIC"/>
    <m/>
    <n v="5282958.2019999996"/>
    <n v="-5282958.2019999996"/>
  </r>
  <r>
    <x v="3"/>
    <s v="E10007"/>
    <n v="378999.56800000003"/>
    <m/>
    <n v="378999.56800000003"/>
  </r>
  <r>
    <x v="3"/>
    <s v="ENTEK"/>
    <m/>
    <n v="378999.56800000003"/>
    <n v="-378999.56800000003"/>
  </r>
  <r>
    <x v="4"/>
    <s v="E10008"/>
    <n v="160953.394"/>
    <m/>
    <n v="160953.394"/>
  </r>
  <r>
    <x v="4"/>
    <s v="ICS"/>
    <m/>
    <n v="160953.394"/>
    <n v="-160953.394"/>
  </r>
  <r>
    <x v="5"/>
    <s v="E10014"/>
    <n v="10621084.321"/>
    <m/>
    <n v="10621084.321"/>
  </r>
  <r>
    <x v="5"/>
    <s v="STE DE FONDERI"/>
    <m/>
    <n v="10621084.32"/>
    <n v="-10621084.32"/>
  </r>
  <r>
    <x v="6"/>
    <s v="E10017"/>
    <n v="936733.11499999999"/>
    <m/>
    <n v="936733.11499999999"/>
  </r>
  <r>
    <x v="6"/>
    <s v="SORFIN  LTD"/>
    <m/>
    <n v="936733.11499999999"/>
    <n v="-936733.11499999999"/>
  </r>
  <r>
    <x v="7"/>
    <s v="E10021"/>
    <n v="11837.718999999999"/>
    <m/>
    <n v="11837.718999999999"/>
  </r>
  <r>
    <x v="7"/>
    <s v="BORREGAARD IND"/>
    <m/>
    <n v="11837.718999999999"/>
    <n v="-11837.718999999999"/>
  </r>
  <r>
    <x v="8"/>
    <s v="E10023"/>
    <n v="23481.815999999999"/>
    <m/>
    <n v="23481.815999999999"/>
  </r>
  <r>
    <x v="8"/>
    <s v="EVONIK CARBON"/>
    <m/>
    <n v="23481.815999999999"/>
    <n v="-23481.815999999999"/>
  </r>
  <r>
    <x v="9"/>
    <s v="E10026"/>
    <n v="49875.118000000002"/>
    <m/>
    <n v="49875.118000000002"/>
  </r>
  <r>
    <x v="9"/>
    <s v="WIRTZ"/>
    <m/>
    <n v="49875.118999999999"/>
    <n v="-49875.118999999999"/>
  </r>
  <r>
    <x v="10"/>
    <s v="E10029"/>
    <n v="21671.766"/>
    <m/>
    <n v="21671.766"/>
  </r>
  <r>
    <x v="10"/>
    <s v="SOCIETE EL ARA"/>
    <m/>
    <n v="21671.766"/>
    <n v="-21671.766"/>
  </r>
  <r>
    <x v="11"/>
    <s v="E10031"/>
    <n v="474133.66200000001"/>
    <m/>
    <n v="474133.66200000001"/>
  </r>
  <r>
    <x v="11"/>
    <s v="Goonvean Fibre"/>
    <m/>
    <n v="474133.66200000001"/>
    <n v="-474133.66200000001"/>
  </r>
  <r>
    <x v="12"/>
    <s v="E10032"/>
    <n v="2416656.9559999998"/>
    <m/>
    <n v="2416656.9559999998"/>
  </r>
  <r>
    <x v="12"/>
    <s v="AKÜMSAN"/>
    <m/>
    <n v="2553459.9380000001"/>
    <n v="-2553459.9380000001"/>
  </r>
  <r>
    <x v="13"/>
    <s v="E10036"/>
    <n v="838619.42799999996"/>
    <m/>
    <n v="838619.42799999996"/>
  </r>
  <r>
    <x v="13"/>
    <s v="ACCUMALUX"/>
    <m/>
    <n v="954305.74699999997"/>
    <n v="-954305.74699999997"/>
  </r>
  <r>
    <x v="14"/>
    <s v="E10042"/>
    <n v="98244.365000000005"/>
    <m/>
    <n v="98244.365000000005"/>
  </r>
  <r>
    <x v="14"/>
    <s v="METALZAR"/>
    <m/>
    <n v="98244.365000000005"/>
    <n v="-98244.365000000005"/>
  </r>
  <r>
    <x v="15"/>
    <s v="E10043"/>
    <n v="293451.81400000001"/>
    <m/>
    <n v="293451.81400000001"/>
  </r>
  <r>
    <x v="15"/>
    <s v="AGIC Industrie"/>
    <m/>
    <n v="293451.815"/>
    <n v="-293451.815"/>
  </r>
  <r>
    <x v="16"/>
    <s v="E10044"/>
    <n v="96375.183000000005"/>
    <m/>
    <n v="96375.183000000005"/>
  </r>
  <r>
    <x v="16"/>
    <s v="MB Papeoles Es"/>
    <m/>
    <n v="96375.183000000005"/>
    <n v="-96375.183000000005"/>
  </r>
  <r>
    <x v="17"/>
    <s v="E10045"/>
    <n v="1101047.352"/>
    <m/>
    <n v="1101047.352"/>
  </r>
  <r>
    <x v="17"/>
    <s v="GLATFELTER"/>
    <m/>
    <n v="1101047.3529999999"/>
    <n v="-1101047.3529999999"/>
  </r>
  <r>
    <x v="18"/>
    <s v="E10046"/>
    <n v="27712776.579"/>
    <m/>
    <n v="27712776.579"/>
  </r>
  <r>
    <x v="18"/>
    <s v="METALLIANCE LL"/>
    <m/>
    <n v="27712776.577"/>
    <n v="-27712776.577"/>
  </r>
  <r>
    <x v="19"/>
    <s v="E10047"/>
    <n v="83313.307000000001"/>
    <m/>
    <n v="83313.307000000001"/>
  </r>
  <r>
    <x v="19"/>
    <s v="ORION"/>
    <m/>
    <n v="83313.307000000001"/>
    <n v="-83313.307000000001"/>
  </r>
  <r>
    <x v="20"/>
    <s v="E10048"/>
    <n v="3422385.3319999999"/>
    <m/>
    <n v="3422385.3319999999"/>
  </r>
  <r>
    <x v="20"/>
    <s v="HEPER"/>
    <m/>
    <n v="3422385.3319999999"/>
    <n v="-3422385.3319999999"/>
  </r>
  <r>
    <x v="21"/>
    <s v="E10052"/>
    <n v="2103285.0580000002"/>
    <m/>
    <n v="2103285.0580000002"/>
  </r>
  <r>
    <x v="21"/>
    <s v="METACONCEPT"/>
    <m/>
    <n v="2103285.0580000002"/>
    <n v="-2103285.0580000002"/>
  </r>
  <r>
    <x v="22"/>
    <s v="E10053"/>
    <n v="3142.58"/>
    <m/>
    <n v="3142.58"/>
  </r>
  <r>
    <x v="22"/>
    <s v="SAMAUTO SpA"/>
    <m/>
    <n v="3142.58"/>
    <n v="-3142.58"/>
  </r>
  <r>
    <x v="23"/>
    <s v="E10057"/>
    <n v="542522.179"/>
    <m/>
    <n v="542522.179"/>
  </r>
  <r>
    <x v="23"/>
    <s v="JAYACHANDRAN A"/>
    <m/>
    <n v="542522.179"/>
    <n v="-542522.179"/>
  </r>
  <r>
    <x v="24"/>
    <s v="E10059"/>
    <n v="15513.050999999999"/>
    <m/>
    <n v="15513.050999999999"/>
  </r>
  <r>
    <x v="24"/>
    <s v="MANIKA MOULDS"/>
    <m/>
    <n v="15513.050999999999"/>
    <n v="-15513.050999999999"/>
  </r>
  <r>
    <x v="25"/>
    <s v="E10060"/>
    <n v="30883834.761"/>
    <m/>
    <n v="30883834.761"/>
  </r>
  <r>
    <x v="25"/>
    <s v="STCM"/>
    <m/>
    <n v="30883834.761"/>
    <n v="-30883834.761"/>
  </r>
  <r>
    <x v="26"/>
    <s v="E10064"/>
    <n v="11634.547"/>
    <m/>
    <n v="11634.547"/>
  </r>
  <r>
    <x v="26"/>
    <s v="SASHA'S INTERN"/>
    <m/>
    <n v="11634.547"/>
    <n v="-11634.547"/>
  </r>
  <r>
    <x v="27"/>
    <s v="E10065"/>
    <n v="303198.821"/>
    <m/>
    <n v="303198.821"/>
  </r>
  <r>
    <x v="27"/>
    <s v="METALLIANCE GR"/>
    <m/>
    <n v="303198.821"/>
    <n v="-303198.821"/>
  </r>
  <r>
    <x v="28"/>
    <s v="E10068"/>
    <n v="116628.667"/>
    <m/>
    <n v="116628.667"/>
  </r>
  <r>
    <x v="28"/>
    <s v="H.B. Fuller"/>
    <m/>
    <n v="116628.667"/>
    <n v="-116628.667"/>
  </r>
  <r>
    <x v="29"/>
    <s v="E10070"/>
    <n v="275683.47100000002"/>
    <m/>
    <n v="275683.47100000002"/>
  </r>
  <r>
    <x v="29"/>
    <s v="APSM"/>
    <m/>
    <n v="275683.47100000002"/>
    <n v="-275683.47100000002"/>
  </r>
  <r>
    <x v="30"/>
    <s v="E10071"/>
    <n v="125812.965"/>
    <m/>
    <n v="125812.965"/>
  </r>
  <r>
    <x v="30"/>
    <s v="MET ALLIANCE G"/>
    <m/>
    <n v="125812.965"/>
    <n v="-125812.965"/>
  </r>
  <r>
    <x v="31"/>
    <s v="E10072"/>
    <n v="1823239.726"/>
    <m/>
    <n v="1823239.726"/>
  </r>
  <r>
    <x v="31"/>
    <s v="RASASS"/>
    <m/>
    <n v="1823239.726"/>
    <n v="-1823239.726"/>
  </r>
  <r>
    <x v="32"/>
    <s v="E10073"/>
    <n v="155124.99100000001"/>
    <m/>
    <n v="155124.99100000001"/>
  </r>
  <r>
    <x v="32"/>
    <s v="COPLOSA"/>
    <m/>
    <n v="155124.99100000001"/>
    <n v="-155124.99100000001"/>
  </r>
  <r>
    <x v="33"/>
    <s v="E10074"/>
    <n v="132865.54399999999"/>
    <m/>
    <n v="132865.54399999999"/>
  </r>
  <r>
    <x v="33"/>
    <s v="MECONDOR S.p.A"/>
    <m/>
    <n v="132865.54399999999"/>
    <n v="-132865.54399999999"/>
  </r>
  <r>
    <x v="34"/>
    <s v="E10075"/>
    <n v="193001.06400000001"/>
    <m/>
    <n v="193001.06400000001"/>
  </r>
  <r>
    <x v="34"/>
    <s v="NIZI INTERNATI"/>
    <m/>
    <n v="193001.06400000001"/>
    <n v="-193001.06400000001"/>
  </r>
  <r>
    <x v="35"/>
    <s v="E10077"/>
    <n v="59081.2"/>
    <m/>
    <n v="59081.2"/>
  </r>
  <r>
    <x v="35"/>
    <s v="HEMPE"/>
    <m/>
    <n v="61371.254000000001"/>
    <n v="-61371.254000000001"/>
  </r>
  <r>
    <x v="36"/>
    <s v="E10078"/>
    <n v="3253519.2540000002"/>
    <m/>
    <n v="3253519.2540000002"/>
  </r>
  <r>
    <x v="36"/>
    <s v="MICROPOROUS Gm"/>
    <m/>
    <n v="3393193.7259999998"/>
    <n v="-3393193.7259999998"/>
  </r>
  <r>
    <x v="37"/>
    <s v="E10079"/>
    <n v="17603.205000000002"/>
    <m/>
    <n v="17603.205000000002"/>
  </r>
  <r>
    <x v="37"/>
    <s v="SORFIN YOSHIMU"/>
    <m/>
    <n v="17603.205000000002"/>
    <n v="-17603.205000000002"/>
  </r>
  <r>
    <x v="38"/>
    <s v="E10080"/>
    <n v="388872.66200000001"/>
    <m/>
    <n v="388872.66200000001"/>
  </r>
  <r>
    <x v="38"/>
    <s v="PELIPAPER"/>
    <m/>
    <n v="388872.66200000001"/>
    <n v="-388872.66200000001"/>
  </r>
  <r>
    <x v="39"/>
    <s v="E10081"/>
    <n v="227445.86300000001"/>
    <m/>
    <n v="227445.86300000001"/>
  </r>
  <r>
    <x v="39"/>
    <s v="QUANZHOU YUCRY"/>
    <m/>
    <n v="263873.81300000002"/>
    <n v="-263873.81300000002"/>
  </r>
  <r>
    <x v="40"/>
    <s v="E10082"/>
    <n v="50105.324000000001"/>
    <m/>
    <n v="50105.324000000001"/>
  </r>
  <r>
    <x v="40"/>
    <s v="ATHENA S.P.A"/>
    <m/>
    <n v="50105.324000000001"/>
    <n v="-50105.324000000001"/>
  </r>
  <r>
    <x v="41"/>
    <s v="E10083"/>
    <n v="0"/>
    <m/>
    <n v="0"/>
  </r>
  <r>
    <x v="41"/>
    <s v="S.I.A INDUSTRI"/>
    <m/>
    <n v="259568.147"/>
    <n v="-259568.147"/>
  </r>
  <r>
    <x v="42"/>
    <s v="E10084"/>
    <n v="1136111.632"/>
    <m/>
    <n v="1136111.632"/>
  </r>
  <r>
    <x v="42"/>
    <s v="MONBAT BATTERI"/>
    <m/>
    <n v="1792114.9469999999"/>
    <n v="-1792114.9469999999"/>
  </r>
  <r>
    <x v="43"/>
    <s v="E10085"/>
    <n v="17245.452000000001"/>
    <m/>
    <n v="17245.452000000001"/>
  </r>
  <r>
    <x v="43"/>
    <s v="SARL GNR INDUS"/>
    <m/>
    <n v="19063.939999999999"/>
    <n v="-19063.939999999999"/>
  </r>
  <r>
    <x v="44"/>
    <s v="E10086"/>
    <n v="48414.114000000001"/>
    <m/>
    <n v="48414.114000000001"/>
  </r>
  <r>
    <x v="44"/>
    <s v="METALSA STANGO"/>
    <m/>
    <n v="58736.688999999998"/>
    <n v="-58736.688999999998"/>
  </r>
  <r>
    <x v="45"/>
    <s v="E10087"/>
    <n v="8105206.7319999998"/>
    <m/>
    <n v="8105206.7319999998"/>
  </r>
  <r>
    <x v="45"/>
    <s v="DIXON PREMIUM"/>
    <m/>
    <n v="8105206.7319999998"/>
    <n v="-8105206.7319999998"/>
  </r>
  <r>
    <x v="46"/>
    <s v="E20005"/>
    <n v="4018.5970000000002"/>
    <m/>
    <n v="4018.5970000000002"/>
  </r>
  <r>
    <x v="46"/>
    <s v="PD-TECHNIK"/>
    <m/>
    <n v="4018.5970000000002"/>
    <n v="-4018.5970000000002"/>
  </r>
  <r>
    <x v="47"/>
    <s v="E20009"/>
    <n v="17992.743999999999"/>
    <m/>
    <n v="17992.743999999999"/>
  </r>
  <r>
    <x v="47"/>
    <s v="POWERCONN SAS"/>
    <m/>
    <n v="17992.743999999999"/>
    <n v="-17992.743999999999"/>
  </r>
  <r>
    <x v="48"/>
    <s v="E20011"/>
    <n v="2490.0079999999998"/>
    <m/>
    <n v="2490.0079999999998"/>
  </r>
  <r>
    <x v="48"/>
    <s v="TPI OTOMOTIV S"/>
    <m/>
    <n v="2490.0079999999998"/>
    <n v="-2490.0079999999998"/>
  </r>
  <r>
    <x v="49"/>
    <s v="E20012"/>
    <n v="293456.13299999997"/>
    <m/>
    <n v="293456.13299999997"/>
  </r>
  <r>
    <x v="49"/>
    <s v="DEMETAL"/>
    <m/>
    <n v="293456.13299999997"/>
    <n v="-293456.13299999997"/>
  </r>
  <r>
    <x v="50"/>
    <s v="E20013"/>
    <n v="2014497.0160000001"/>
    <m/>
    <n v="2014497.0160000001"/>
  </r>
  <r>
    <x v="50"/>
    <s v="ELINOIL HELLEN"/>
    <m/>
    <n v="2027857.602"/>
    <n v="-2027857.602"/>
  </r>
  <r>
    <x v="51"/>
    <s v="E20015"/>
    <n v="10922.1"/>
    <m/>
    <n v="10922.1"/>
  </r>
  <r>
    <x v="51"/>
    <s v="PROMO SALON"/>
    <m/>
    <n v="10922.1"/>
    <n v="-10922.1"/>
  </r>
  <r>
    <x v="52"/>
    <s v="E30001"/>
    <n v="47539.275000000001"/>
    <m/>
    <n v="47539.275000000001"/>
  </r>
  <r>
    <x v="52"/>
    <s v="KFM TRADING"/>
    <m/>
    <n v="47539.275000000001"/>
    <n v="-47539.275000000001"/>
  </r>
  <r>
    <x v="53"/>
    <s v="E30002"/>
    <n v="0"/>
    <m/>
    <n v="0"/>
  </r>
  <r>
    <x v="53"/>
    <s v="MED ENERGY BAT"/>
    <m/>
    <n v="17745.075000000001"/>
    <n v="-17745.075000000001"/>
  </r>
  <r>
    <x v="54"/>
    <s v="E50001"/>
    <n v="219203.9"/>
    <m/>
    <n v="219203.9"/>
  </r>
  <r>
    <x v="54"/>
    <s v="WIZWAY SHIPPIN"/>
    <m/>
    <n v="219203.9"/>
    <n v="-219203.9"/>
  </r>
  <r>
    <x v="55"/>
    <s v="E60023"/>
    <n v="7790.5330000000004"/>
    <m/>
    <n v="7790.5330000000004"/>
  </r>
  <r>
    <x v="55"/>
    <s v="EUROBELT"/>
    <m/>
    <n v="7790.5330000000004"/>
    <n v="-7790.5330000000004"/>
  </r>
  <r>
    <x v="56"/>
    <s v="E60026"/>
    <n v="7261.5010000000002"/>
    <m/>
    <n v="7261.5010000000002"/>
  </r>
  <r>
    <x v="56"/>
    <s v="SERV"/>
    <m/>
    <n v="7261.5010000000002"/>
    <n v="-7261.5010000000002"/>
  </r>
  <r>
    <x v="57"/>
    <s v="E60027"/>
    <n v="26288.028999999999"/>
    <m/>
    <n v="26288.028999999999"/>
  </r>
  <r>
    <x v="57"/>
    <s v="CHIMBAULT PEYR"/>
    <m/>
    <n v="26288.028999999999"/>
    <n v="-26288.028999999999"/>
  </r>
  <r>
    <x v="58"/>
    <s v="E60030"/>
    <n v="1827.374"/>
    <m/>
    <n v="1827.374"/>
  </r>
  <r>
    <x v="58"/>
    <s v="TPI OTOMOTIV S"/>
    <m/>
    <n v="1827.374"/>
    <n v="-1827.374"/>
  </r>
  <r>
    <x v="59"/>
    <s v="E60031"/>
    <n v="25406.494999999999"/>
    <m/>
    <n v="25406.494999999999"/>
  </r>
  <r>
    <x v="59"/>
    <s v="Nour Akkumulat"/>
    <m/>
    <n v="27827.879000000001"/>
    <n v="-27827.879000000001"/>
  </r>
  <r>
    <x v="60"/>
    <s v="E80008"/>
    <n v="887.26900000000001"/>
    <m/>
    <n v="887.26900000000001"/>
  </r>
  <r>
    <x v="60"/>
    <s v="SMIPACK"/>
    <m/>
    <n v="887.26900000000001"/>
    <n v="-887.26900000000001"/>
  </r>
  <r>
    <x v="61"/>
    <s v="E80014"/>
    <n v="18003.939999999999"/>
    <m/>
    <n v="18003.939999999999"/>
  </r>
  <r>
    <x v="61"/>
    <s v="DELLA TOFFOLA"/>
    <m/>
    <n v="18003.939999999999"/>
    <n v="-18003.939999999999"/>
  </r>
  <r>
    <x v="62"/>
    <s v="E80015"/>
    <n v="79288.73"/>
    <m/>
    <n v="79288.73"/>
  </r>
  <r>
    <x v="62"/>
    <s v="MAXIMAL(ZHEJIA"/>
    <m/>
    <n v="79288.73"/>
    <n v="-79288.73"/>
  </r>
  <r>
    <x v="63"/>
    <s v="E80016"/>
    <n v="422606.09399999998"/>
    <m/>
    <n v="422606.09399999998"/>
  </r>
  <r>
    <x v="63"/>
    <s v="JIANGSU SOHO G"/>
    <m/>
    <n v="422606.092"/>
    <n v="-422606.092"/>
  </r>
  <r>
    <x v="64"/>
    <s v="E80018"/>
    <n v="10939503.471000001"/>
    <m/>
    <n v="10939503.471000001"/>
  </r>
  <r>
    <x v="64"/>
    <s v="SOVEMA"/>
    <m/>
    <n v="10987323.073999999"/>
    <n v="-10987323.073999999"/>
  </r>
  <r>
    <x v="65"/>
    <s v="E80019"/>
    <n v="11188"/>
    <m/>
    <n v="11188"/>
  </r>
  <r>
    <x v="65"/>
    <s v="CEMT"/>
    <m/>
    <n v="11188"/>
    <n v="-11188"/>
  </r>
  <r>
    <x v="66"/>
    <s v="E80020"/>
    <n v="20963.974999999999"/>
    <m/>
    <n v="20963.974999999999"/>
  </r>
  <r>
    <x v="66"/>
    <s v="FERROLI"/>
    <m/>
    <n v="20963.974999999999"/>
    <n v="-20963.974999999999"/>
  </r>
  <r>
    <x v="67"/>
    <s v="E80021"/>
    <n v="27437.593000000001"/>
    <m/>
    <n v="27437.593000000001"/>
  </r>
  <r>
    <x v="67"/>
    <s v="AMETEK"/>
    <m/>
    <n v="27437.593000000001"/>
    <n v="-27437.593000000001"/>
  </r>
  <r>
    <x v="68"/>
    <s v="E80022"/>
    <n v="60202.7"/>
    <m/>
    <n v="60202.7"/>
  </r>
  <r>
    <x v="68"/>
    <s v="MAN SK"/>
    <m/>
    <n v="60202.7"/>
    <n v="-60202.7"/>
  </r>
  <r>
    <x v="69"/>
    <s v="E80024"/>
    <n v="156275.698"/>
    <m/>
    <n v="156275.698"/>
  </r>
  <r>
    <x v="69"/>
    <s v="UNIONSUM INTER"/>
    <m/>
    <n v="156275.698"/>
    <n v="-156275.698"/>
  </r>
  <r>
    <x v="70"/>
    <s v="E80025"/>
    <n v="34346.25"/>
    <m/>
    <n v="34346.25"/>
  </r>
  <r>
    <x v="70"/>
    <s v="THE GRAB SPECI"/>
    <m/>
    <n v="34346.25"/>
    <n v="-34346.25"/>
  </r>
  <r>
    <x v="71"/>
    <s v="E80030"/>
    <n v="586165.54700000002"/>
    <m/>
    <n v="586165.54700000002"/>
  </r>
  <r>
    <x v="71"/>
    <s v="RECUP'44"/>
    <m/>
    <n v="586165.54700000002"/>
    <n v="-586165.54700000002"/>
  </r>
  <r>
    <x v="72"/>
    <s v="E80033"/>
    <n v="31831.227999999999"/>
    <m/>
    <n v="31831.227999999999"/>
  </r>
  <r>
    <x v="72"/>
    <s v="MAZOYER"/>
    <m/>
    <n v="31831.227999999999"/>
    <n v="-31831.227999999999"/>
  </r>
  <r>
    <x v="73"/>
    <s v="E80034"/>
    <n v="20718.201000000001"/>
    <m/>
    <n v="20718.201000000001"/>
  </r>
  <r>
    <x v="73"/>
    <s v="IXO ELECTRONIQ"/>
    <m/>
    <n v="0"/>
    <n v="0"/>
  </r>
  <r>
    <x v="74"/>
    <s v="E80035"/>
    <n v="31008.6"/>
    <m/>
    <n v="31008.6"/>
  </r>
  <r>
    <x v="74"/>
    <s v="VIMEX SPRL"/>
    <m/>
    <n v="31008.6"/>
    <n v="-31008.6"/>
  </r>
  <r>
    <x v="75"/>
    <s v="E80036"/>
    <n v="9971.7250000000004"/>
    <m/>
    <n v="9971.7250000000004"/>
  </r>
  <r>
    <x v="75"/>
    <s v="Suzhou Reheate"/>
    <m/>
    <n v="9970.5030000000006"/>
    <n v="-9970.5030000000006"/>
  </r>
  <r>
    <x v="76"/>
    <s v="E80038"/>
    <n v="3535144.7629999998"/>
    <m/>
    <n v="3535144.7629999998"/>
  </r>
  <r>
    <x v="76"/>
    <s v="Jiangsu Dongsh"/>
    <m/>
    <n v="3535144.7629999998"/>
    <n v="-3535144.7629999998"/>
  </r>
  <r>
    <x v="77"/>
    <s v="E80039"/>
    <n v="1277033.6029999999"/>
    <m/>
    <n v="1277033.6029999999"/>
  </r>
  <r>
    <x v="77"/>
    <s v="WUXI HUANFA  E"/>
    <m/>
    <n v="1275835.254"/>
    <n v="-1275835.254"/>
  </r>
  <r>
    <x v="78"/>
    <s v="E80040"/>
    <n v="26468.392"/>
    <m/>
    <n v="26468.392"/>
  </r>
  <r>
    <x v="78"/>
    <s v="HADI Offermann"/>
    <m/>
    <n v="26711.119999999999"/>
    <n v="-26711.119999999999"/>
  </r>
  <r>
    <x v="79"/>
    <s v="E80041"/>
    <n v="8551.8080000000009"/>
    <m/>
    <n v="8551.8080000000009"/>
  </r>
  <r>
    <x v="79"/>
    <s v="MANUTAN SA"/>
    <m/>
    <n v="8551.8080000000009"/>
    <n v="-8551.8080000000009"/>
  </r>
  <r>
    <x v="80"/>
    <s v="E80042"/>
    <n v="369616.5"/>
    <m/>
    <n v="369616.5"/>
  </r>
  <r>
    <x v="80"/>
    <s v="NANJING YAT FE"/>
    <m/>
    <n v="410685"/>
    <n v="-410685"/>
  </r>
  <r>
    <x v="81"/>
    <s v="E80043"/>
    <n v="1576.635"/>
    <m/>
    <n v="1576.635"/>
  </r>
  <r>
    <x v="81"/>
    <s v="SONZOGNI CAMME"/>
    <m/>
    <n v="1576.635"/>
    <n v="-1576.635"/>
  </r>
  <r>
    <x v="82"/>
    <s v="E80044"/>
    <n v="4580.5200000000004"/>
    <m/>
    <n v="4580.5200000000004"/>
  </r>
  <r>
    <x v="82"/>
    <s v="FRIMAX BATTERY"/>
    <m/>
    <n v="4598.9740000000002"/>
    <n v="-4598.9740000000002"/>
  </r>
  <r>
    <x v="83"/>
    <s v="E80045"/>
    <n v="105270"/>
    <m/>
    <n v="105270"/>
  </r>
  <r>
    <x v="83"/>
    <s v="Massucco T."/>
    <m/>
    <n v="105293.1"/>
    <n v="-105293.1"/>
  </r>
  <r>
    <x v="84"/>
    <s v="E80046"/>
    <n v="2916.9450000000002"/>
    <m/>
    <n v="2916.9450000000002"/>
  </r>
  <r>
    <x v="84"/>
    <s v="P M C LTD"/>
    <m/>
    <n v="2941.335"/>
    <n v="-2941.335"/>
  </r>
  <r>
    <x v="85"/>
    <s v="E80047"/>
    <n v="60894.207999999999"/>
    <m/>
    <n v="60894.207999999999"/>
  </r>
  <r>
    <x v="85"/>
    <s v="AMER SIL A"/>
    <m/>
    <n v="60894.207999999999"/>
    <n v="-60894.207999999999"/>
  </r>
  <r>
    <x v="86"/>
    <s v="E80048"/>
    <n v="41814.921999999999"/>
    <m/>
    <n v="41814.921999999999"/>
  </r>
  <r>
    <x v="86"/>
    <s v="STARTER AD BAT"/>
    <m/>
    <n v="41814.921999999999"/>
    <n v="-41814.921999999999"/>
  </r>
  <r>
    <x v="87"/>
    <s v="E80049"/>
    <n v="230296.69"/>
    <m/>
    <n v="230296.69"/>
  </r>
  <r>
    <x v="87"/>
    <s v="Zibo Xinxu Pow"/>
    <m/>
    <n v="250115.14"/>
    <n v="-250115.14"/>
  </r>
  <r>
    <x v="88"/>
    <s v="E80050"/>
    <n v="1582.3989999999999"/>
    <m/>
    <n v="1582.3989999999999"/>
  </r>
  <r>
    <x v="88"/>
    <s v="AUTOMATOR Mark"/>
    <m/>
    <n v="0"/>
    <n v="0"/>
  </r>
  <r>
    <x v="89"/>
    <s v="F04375"/>
    <n v="209.3"/>
    <m/>
    <n v="209.3"/>
  </r>
  <r>
    <x v="89"/>
    <s v="FORNISSEURS DI"/>
    <m/>
    <n v="209.3"/>
    <n v="-209.3"/>
  </r>
  <r>
    <x v="90"/>
    <s v="HF0000"/>
    <n v="421720.19799999997"/>
    <m/>
    <n v="421720.19799999997"/>
  </r>
  <r>
    <x v="90"/>
    <s v="POUR ECRITURE"/>
    <m/>
    <n v="421720.19799999997"/>
    <n v="-421720.19799999997"/>
  </r>
  <r>
    <x v="91"/>
    <s v="L00635"/>
    <n v="82.317999999999998"/>
    <m/>
    <n v="82.317999999999998"/>
  </r>
  <r>
    <x v="91"/>
    <s v="INTER RECHANGE"/>
    <m/>
    <n v="82.317999999999998"/>
    <n v="-82.317999999999998"/>
  </r>
  <r>
    <x v="92"/>
    <s v="L04375"/>
    <n v="2109083.34"/>
    <m/>
    <n v="2109083.34"/>
  </r>
  <r>
    <x v="92"/>
    <s v="FOURNISSEURS A"/>
    <m/>
    <n v="2054470.547"/>
    <n v="-2054470.547"/>
  </r>
  <r>
    <x v="93"/>
    <s v="L10003"/>
    <n v="5360460.3470000001"/>
    <m/>
    <n v="5360460.3470000001"/>
  </r>
  <r>
    <x v="93"/>
    <s v="CHIMEX"/>
    <m/>
    <n v="5432485.1459999997"/>
    <n v="-5432485.1459999997"/>
  </r>
  <r>
    <x v="94"/>
    <s v="L10009"/>
    <n v="645560.62199999997"/>
    <m/>
    <n v="645560.62199999997"/>
  </r>
  <r>
    <x v="94"/>
    <s v="PALISER"/>
    <m/>
    <n v="709821.62199999997"/>
    <n v="-709821.62199999997"/>
  </r>
  <r>
    <x v="95"/>
    <s v="L10011"/>
    <n v="160806.07500000001"/>
    <m/>
    <n v="160806.07500000001"/>
  </r>
  <r>
    <x v="95"/>
    <s v="4 MK/L'AUTOCOL"/>
    <m/>
    <n v="160806.07500000001"/>
    <n v="-160806.07500000001"/>
  </r>
  <r>
    <x v="96"/>
    <s v="L10012"/>
    <n v="324938.609"/>
    <m/>
    <n v="324938.609"/>
  </r>
  <r>
    <x v="96"/>
    <s v="STE PLASTIFILM"/>
    <m/>
    <n v="326728.39399999997"/>
    <n v="-326728.39399999997"/>
  </r>
  <r>
    <x v="97"/>
    <s v="L10015"/>
    <n v="1048675.709"/>
    <m/>
    <n v="1048675.709"/>
  </r>
  <r>
    <x v="97"/>
    <s v="TUNO"/>
    <m/>
    <n v="1049239.0009999999"/>
    <n v="-1049239.0009999999"/>
  </r>
  <r>
    <x v="98"/>
    <s v="L10017"/>
    <n v="28849.712"/>
    <m/>
    <n v="28849.712"/>
  </r>
  <r>
    <x v="98"/>
    <s v="STIBOIS"/>
    <m/>
    <n v="28849.712"/>
    <n v="-28849.712"/>
  </r>
  <r>
    <x v="99"/>
    <s v="L10018"/>
    <n v="120152.345"/>
    <m/>
    <n v="120152.345"/>
  </r>
  <r>
    <x v="99"/>
    <s v="SOCOTU"/>
    <m/>
    <n v="120152.345"/>
    <n v="-120152.345"/>
  </r>
  <r>
    <x v="100"/>
    <s v="L10022"/>
    <n v="11681.37"/>
    <m/>
    <n v="11681.37"/>
  </r>
  <r>
    <x v="100"/>
    <s v="UNIVERSAL TUNI"/>
    <m/>
    <n v="11681.37"/>
    <n v="-11681.37"/>
  </r>
  <r>
    <x v="101"/>
    <s v="L10041"/>
    <n v="171862.5"/>
    <m/>
    <n v="171862.5"/>
  </r>
  <r>
    <x v="101"/>
    <s v="HEDI OULED SAA"/>
    <m/>
    <n v="171862.5"/>
    <n v="-171862.5"/>
  </r>
  <r>
    <x v="102"/>
    <s v="L10044"/>
    <n v="79744.546000000002"/>
    <m/>
    <n v="79744.546000000002"/>
  </r>
  <r>
    <x v="102"/>
    <s v="TPCE"/>
    <m/>
    <n v="79744.546000000002"/>
    <n v="-79744.546000000002"/>
  </r>
  <r>
    <x v="103"/>
    <s v="L10051"/>
    <n v="708.51900000000001"/>
    <m/>
    <n v="708.51900000000001"/>
  </r>
  <r>
    <x v="103"/>
    <s v="CRISTAL"/>
    <m/>
    <n v="708.51900000000001"/>
    <n v="-708.51900000000001"/>
  </r>
  <r>
    <x v="104"/>
    <s v="L10053"/>
    <n v="1063.48"/>
    <m/>
    <n v="1063.48"/>
  </r>
  <r>
    <x v="104"/>
    <s v="INTERNATIONAL"/>
    <m/>
    <n v="1063.48"/>
    <n v="-1063.48"/>
  </r>
  <r>
    <x v="105"/>
    <s v="L10055"/>
    <n v="16152.7"/>
    <m/>
    <n v="16152.7"/>
  </r>
  <r>
    <x v="105"/>
    <s v="BARAKA"/>
    <m/>
    <n v="16152.7"/>
    <n v="-16152.7"/>
  </r>
  <r>
    <x v="106"/>
    <s v="L10074"/>
    <n v="136072.43599999999"/>
    <m/>
    <n v="136072.43599999999"/>
  </r>
  <r>
    <x v="106"/>
    <s v="FTAM DIDACTIQU"/>
    <m/>
    <n v="136072.43599999999"/>
    <n v="-136072.43599999999"/>
  </r>
  <r>
    <x v="107"/>
    <s v="L10083"/>
    <n v="5095.1750000000002"/>
    <m/>
    <n v="5095.1750000000002"/>
  </r>
  <r>
    <x v="107"/>
    <s v="GENERALE CHIMI"/>
    <m/>
    <n v="5095.1750000000002"/>
    <n v="-5095.1750000000002"/>
  </r>
  <r>
    <x v="108"/>
    <s v="L10091"/>
    <n v="677.78399999999999"/>
    <m/>
    <n v="677.78399999999999"/>
  </r>
  <r>
    <x v="108"/>
    <s v="ATLAS peinture"/>
    <m/>
    <n v="677.78399999999999"/>
    <n v="-677.78399999999999"/>
  </r>
  <r>
    <x v="109"/>
    <s v="L10093"/>
    <n v="1800"/>
    <m/>
    <n v="1800"/>
  </r>
  <r>
    <x v="109"/>
    <s v="Kaîs TAYECH"/>
    <m/>
    <n v="1800"/>
    <n v="-1800"/>
  </r>
  <r>
    <x v="110"/>
    <s v="L10106"/>
    <n v="8605794.6710000001"/>
    <m/>
    <n v="8605794.6710000001"/>
  </r>
  <r>
    <x v="110"/>
    <s v="FONDERIE EL HN"/>
    <m/>
    <n v="8605794.6710000001"/>
    <n v="-8605794.6710000001"/>
  </r>
  <r>
    <x v="111"/>
    <s v="L10124"/>
    <n v="13370.875"/>
    <m/>
    <n v="13370.875"/>
  </r>
  <r>
    <x v="111"/>
    <s v="IMPRONTA"/>
    <m/>
    <n v="13370.875"/>
    <n v="-13370.875"/>
  </r>
  <r>
    <x v="112"/>
    <s v="L10125"/>
    <n v="4413.22"/>
    <m/>
    <n v="4413.22"/>
  </r>
  <r>
    <x v="112"/>
    <s v="FLASH DESIGN"/>
    <m/>
    <n v="4413.22"/>
    <n v="-4413.22"/>
  </r>
  <r>
    <x v="113"/>
    <s v="L10126"/>
    <n v="5056.8999999999996"/>
    <m/>
    <n v="5056.8999999999996"/>
  </r>
  <r>
    <x v="113"/>
    <s v="IMPRIMERIE LAA"/>
    <m/>
    <n v="5056.8999999999996"/>
    <n v="-5056.8999999999996"/>
  </r>
  <r>
    <x v="114"/>
    <s v="l10128"/>
    <n v="1915.35"/>
    <m/>
    <n v="1915.35"/>
  </r>
  <r>
    <x v="114"/>
    <s v="S.T.D.P.P"/>
    <m/>
    <n v="1915.35"/>
    <n v="-1915.35"/>
  </r>
  <r>
    <x v="115"/>
    <s v="L10129"/>
    <n v="25894.670999999998"/>
    <m/>
    <n v="25894.670999999998"/>
  </r>
  <r>
    <x v="115"/>
    <s v="PROINJECT"/>
    <m/>
    <n v="25894.670999999998"/>
    <n v="-25894.670999999998"/>
  </r>
  <r>
    <x v="116"/>
    <s v="L10138"/>
    <n v="31322043.188999999"/>
    <m/>
    <n v="31322043.188999999"/>
  </r>
  <r>
    <x v="116"/>
    <s v="STA NOUR"/>
    <m/>
    <n v="31296790.664000001"/>
    <n v="-31296790.664000001"/>
  </r>
  <r>
    <x v="117"/>
    <s v="L10140"/>
    <n v="865.93200000000002"/>
    <m/>
    <n v="865.93200000000002"/>
  </r>
  <r>
    <x v="117"/>
    <s v="JMAL PLAST"/>
    <m/>
    <n v="865.93200000000002"/>
    <n v="-865.93200000000002"/>
  </r>
  <r>
    <x v="118"/>
    <s v="L10141"/>
    <n v="36517.296999999999"/>
    <m/>
    <n v="36517.296999999999"/>
  </r>
  <r>
    <x v="119"/>
    <s v="L10143"/>
    <n v="49640.942000000003"/>
    <m/>
    <n v="49640.942000000003"/>
  </r>
  <r>
    <x v="119"/>
    <s v="MY CAR"/>
    <m/>
    <n v="49640.942000000003"/>
    <n v="-49640.942000000003"/>
  </r>
  <r>
    <x v="120"/>
    <s v="L10147"/>
    <n v="322527.20600000001"/>
    <m/>
    <n v="322527.20600000001"/>
  </r>
  <r>
    <x v="120"/>
    <s v="STARPACK"/>
    <m/>
    <n v="322527.20600000001"/>
    <n v="-322527.20600000001"/>
  </r>
  <r>
    <x v="121"/>
    <s v="L10149"/>
    <n v="5347.7"/>
    <m/>
    <n v="5347.7"/>
  </r>
  <r>
    <x v="121"/>
    <s v="FEDDAOUI AHMED"/>
    <m/>
    <n v="5347.7"/>
    <n v="-5347.7"/>
  </r>
  <r>
    <x v="122"/>
    <s v="L10157"/>
    <n v="602.29999999999995"/>
    <m/>
    <n v="602.29999999999995"/>
  </r>
  <r>
    <x v="122"/>
    <s v="REPRISE"/>
    <m/>
    <n v="602.29999999999995"/>
    <n v="-602.29999999999995"/>
  </r>
  <r>
    <x v="123"/>
    <s v="L10159"/>
    <n v="410"/>
    <m/>
    <n v="410"/>
  </r>
  <r>
    <x v="123"/>
    <s v="Adel ben othme"/>
    <m/>
    <n v="410"/>
    <n v="-410"/>
  </r>
  <r>
    <x v="124"/>
    <s v="L10161"/>
    <n v="4640"/>
    <m/>
    <n v="4640"/>
  </r>
  <r>
    <x v="124"/>
    <s v="KACEM FAYCEL"/>
    <m/>
    <n v="4640"/>
    <n v="-4640"/>
  </r>
  <r>
    <x v="125"/>
    <s v="L10162"/>
    <n v="9348949.1699999999"/>
    <m/>
    <n v="9348949.1699999999"/>
  </r>
  <r>
    <x v="125"/>
    <s v="SOTRAM"/>
    <m/>
    <n v="9347857.7129999995"/>
    <n v="-9347857.7129999995"/>
  </r>
  <r>
    <x v="126"/>
    <s v="L10163"/>
    <n v="1263486.763"/>
    <m/>
    <n v="1263486.763"/>
  </r>
  <r>
    <x v="126"/>
    <s v="general chimie"/>
    <m/>
    <n v="1263486.763"/>
    <n v="-1263486.763"/>
  </r>
  <r>
    <x v="127"/>
    <s v="l10167"/>
    <n v="7300.7439999999997"/>
    <m/>
    <n v="7300.7439999999997"/>
  </r>
  <r>
    <x v="127"/>
    <s v="SCHNEIDER ELEC"/>
    <m/>
    <n v="7300.7439999999997"/>
    <n v="-7300.7439999999997"/>
  </r>
  <r>
    <x v="128"/>
    <s v="L10169"/>
    <n v="3166.01"/>
    <m/>
    <n v="3166.01"/>
  </r>
  <r>
    <x v="128"/>
    <s v="POLYMED"/>
    <m/>
    <n v="3166.01"/>
    <n v="-3166.01"/>
  </r>
  <r>
    <x v="129"/>
    <s v="L10170"/>
    <n v="648506.65099999995"/>
    <m/>
    <n v="648506.65099999995"/>
  </r>
  <r>
    <x v="129"/>
    <s v="TUNISIE COAL"/>
    <m/>
    <n v="648506.66"/>
    <n v="-648506.66"/>
  </r>
  <r>
    <x v="130"/>
    <s v="l10171"/>
    <n v="233197.27100000001"/>
    <m/>
    <n v="233197.27100000001"/>
  </r>
  <r>
    <x v="130"/>
    <s v="ok polystyrène"/>
    <m/>
    <n v="233197.27100000001"/>
    <n v="-233197.27100000001"/>
  </r>
  <r>
    <x v="131"/>
    <s v="L10174"/>
    <n v="12374557.727"/>
    <m/>
    <n v="12374557.727"/>
  </r>
  <r>
    <x v="131"/>
    <s v="GROUPE GENERAL"/>
    <m/>
    <n v="12374557.727"/>
    <n v="-12374557.727"/>
  </r>
  <r>
    <x v="132"/>
    <s v="L10176"/>
    <n v="5739.5169999999998"/>
    <m/>
    <n v="5739.5169999999998"/>
  </r>
  <r>
    <x v="132"/>
    <s v="INOV   PSE"/>
    <m/>
    <n v="5739.5169999999998"/>
    <n v="-5739.5169999999998"/>
  </r>
  <r>
    <x v="133"/>
    <s v="L10179"/>
    <n v="43119.3"/>
    <m/>
    <n v="43119.3"/>
  </r>
  <r>
    <x v="133"/>
    <s v="STE ADAM BOIS"/>
    <m/>
    <n v="43119.3"/>
    <n v="-43119.3"/>
  </r>
  <r>
    <x v="134"/>
    <s v="L10180"/>
    <n v="3687.6909999999998"/>
    <m/>
    <n v="3687.6909999999998"/>
  </r>
  <r>
    <x v="134"/>
    <s v="EXCEL PLAST"/>
    <m/>
    <n v="3687.7649999999999"/>
    <n v="-3687.7649999999999"/>
  </r>
  <r>
    <x v="135"/>
    <s v="L10181"/>
    <n v="273.20699999999999"/>
    <m/>
    <n v="273.20699999999999"/>
  </r>
  <r>
    <x v="135"/>
    <s v="GAN DISTRIBUTI"/>
    <m/>
    <n v="273.20699999999999"/>
    <n v="-273.20699999999999"/>
  </r>
  <r>
    <x v="136"/>
    <s v="l10182"/>
    <n v="7863634.3760000002"/>
    <m/>
    <n v="7863634.3760000002"/>
  </r>
  <r>
    <x v="136"/>
    <s v="Global Forme M"/>
    <m/>
    <n v="7863634.3760000002"/>
    <n v="-7863634.3760000002"/>
  </r>
  <r>
    <x v="137"/>
    <s v="L10183"/>
    <n v="1681.7360000000001"/>
    <m/>
    <n v="1681.7360000000001"/>
  </r>
  <r>
    <x v="137"/>
    <s v="SNCPA"/>
    <m/>
    <n v="1681.7360000000001"/>
    <n v="-1681.7360000000001"/>
  </r>
  <r>
    <x v="138"/>
    <s v="L10186"/>
    <n v="476443.09"/>
    <m/>
    <n v="476443.09"/>
  </r>
  <r>
    <x v="138"/>
    <s v="SOCIETE EL KOU"/>
    <m/>
    <n v="487154.09"/>
    <n v="-487154.09"/>
  </r>
  <r>
    <x v="139"/>
    <s v="L10187"/>
    <n v="0"/>
    <m/>
    <n v="0"/>
  </r>
  <r>
    <x v="139"/>
    <s v="SNCR"/>
    <m/>
    <n v="2582.5990000000002"/>
    <n v="-2582.5990000000002"/>
  </r>
  <r>
    <x v="140"/>
    <s v="L10188"/>
    <n v="12481.212"/>
    <m/>
    <n v="12481.212"/>
  </r>
  <r>
    <x v="140"/>
    <s v="TECHNO FILM"/>
    <m/>
    <n v="12481.212"/>
    <n v="-12481.212"/>
  </r>
  <r>
    <x v="141"/>
    <s v="L10189"/>
    <n v="1137164.81"/>
    <m/>
    <n v="1137164.81"/>
  </r>
  <r>
    <x v="141"/>
    <s v="SMS"/>
    <m/>
    <n v="1137164.81"/>
    <n v="-1137164.81"/>
  </r>
  <r>
    <x v="142"/>
    <s v="L10190"/>
    <n v="5429962.4239999996"/>
    <m/>
    <n v="5429962.4239999996"/>
  </r>
  <r>
    <x v="142"/>
    <s v="GHEDIFI ABDESS"/>
    <m/>
    <n v="5429962.4239999996"/>
    <n v="-5429962.4239999996"/>
  </r>
  <r>
    <x v="143"/>
    <s v="L10191"/>
    <n v="70943.64"/>
    <m/>
    <n v="70943.64"/>
  </r>
  <r>
    <x v="143"/>
    <s v="SOCIETE SFAX C"/>
    <m/>
    <n v="74884.72"/>
    <n v="-74884.72"/>
  </r>
  <r>
    <x v="144"/>
    <s v="L10192"/>
    <n v="8110736.3990000002"/>
    <m/>
    <n v="8110736.3990000002"/>
  </r>
  <r>
    <x v="144"/>
    <s v="VALDEC"/>
    <m/>
    <n v="8110736.3990000002"/>
    <n v="-8110736.3990000002"/>
  </r>
  <r>
    <x v="145"/>
    <s v="L10193"/>
    <n v="3537156.22"/>
    <m/>
    <n v="3537156.22"/>
  </r>
  <r>
    <x v="145"/>
    <s v="SACO"/>
    <m/>
    <n v="3537156.22"/>
    <n v="-3537156.22"/>
  </r>
  <r>
    <x v="146"/>
    <s v="L10194"/>
    <n v="198161.69699999999"/>
    <m/>
    <n v="198161.69699999999"/>
  </r>
  <r>
    <x v="146"/>
    <s v="LE MONTAGE TUN"/>
    <m/>
    <n v="217070.13099999999"/>
    <n v="-217070.13099999999"/>
  </r>
  <r>
    <x v="147"/>
    <s v="L10195"/>
    <n v="780788"/>
    <m/>
    <n v="780788"/>
  </r>
  <r>
    <x v="147"/>
    <s v="STE TRIPLEX DE"/>
    <m/>
    <n v="780788"/>
    <n v="-780788"/>
  </r>
  <r>
    <x v="148"/>
    <s v="L10196"/>
    <n v="2719995.5759999999"/>
    <m/>
    <n v="2719995.5759999999"/>
  </r>
  <r>
    <x v="148"/>
    <s v="STE UNIVERSAL"/>
    <m/>
    <n v="2719995.5759999999"/>
    <n v="-2719995.5759999999"/>
  </r>
  <r>
    <x v="149"/>
    <s v="L10197"/>
    <n v="1875510.6329999999"/>
    <m/>
    <n v="1875510.6329999999"/>
  </r>
  <r>
    <x v="149"/>
    <s v="SGT"/>
    <m/>
    <n v="1875510.6329999999"/>
    <n v="-1875510.6329999999"/>
  </r>
  <r>
    <x v="150"/>
    <s v="L10198"/>
    <n v="1833921.5859999999"/>
    <m/>
    <n v="1833921.5859999999"/>
  </r>
  <r>
    <x v="150"/>
    <s v="NBI"/>
    <m/>
    <n v="1825689.818"/>
    <n v="-1825689.818"/>
  </r>
  <r>
    <x v="151"/>
    <s v="L10199"/>
    <n v="159736.149"/>
    <m/>
    <n v="159736.149"/>
  </r>
  <r>
    <x v="151"/>
    <s v="TECHNO FILM"/>
    <m/>
    <n v="169618.90900000001"/>
    <n v="-169618.90900000001"/>
  </r>
  <r>
    <x v="152"/>
    <s v="L10200"/>
    <n v="8630884.0859999992"/>
    <m/>
    <n v="8630884.0859999992"/>
  </r>
  <r>
    <x v="152"/>
    <s v="ATIK MOHAMED"/>
    <m/>
    <n v="8630884.0859999992"/>
    <n v="-8630884.0859999992"/>
  </r>
  <r>
    <x v="153"/>
    <s v="L10201"/>
    <n v="1354228.831"/>
    <m/>
    <n v="1354228.831"/>
  </r>
  <r>
    <x v="153"/>
    <s v="ACTD"/>
    <m/>
    <n v="1414921.831"/>
    <n v="-1414921.831"/>
  </r>
  <r>
    <x v="154"/>
    <s v="L10202"/>
    <n v="753134.75199999998"/>
    <m/>
    <n v="753134.75199999998"/>
  </r>
  <r>
    <x v="154"/>
    <s v="STE NOVA DES M"/>
    <m/>
    <n v="753134.75199999998"/>
    <n v="-753134.75199999998"/>
  </r>
  <r>
    <x v="155"/>
    <s v="L10204"/>
    <n v="133296.79199999999"/>
    <m/>
    <n v="133296.79199999999"/>
  </r>
  <r>
    <x v="155"/>
    <s v="STE MAM PACK S"/>
    <m/>
    <n v="133296.79199999999"/>
    <n v="-133296.79199999999"/>
  </r>
  <r>
    <x v="156"/>
    <s v="L10205"/>
    <n v="1343129.807"/>
    <m/>
    <n v="1343129.807"/>
  </r>
  <r>
    <x v="156"/>
    <s v="RAJHI ASSAD"/>
    <m/>
    <n v="1342257.8330000001"/>
    <n v="-1342257.8330000001"/>
  </r>
  <r>
    <x v="157"/>
    <s v="L10206"/>
    <n v="159369.04500000001"/>
    <m/>
    <n v="159369.04500000001"/>
  </r>
  <r>
    <x v="157"/>
    <s v="TUNISTAR BATTE"/>
    <m/>
    <n v="159369.04500000001"/>
    <n v="-159369.04500000001"/>
  </r>
  <r>
    <x v="158"/>
    <s v="L10207"/>
    <n v="33607.4"/>
    <m/>
    <n v="33607.4"/>
  </r>
  <r>
    <x v="158"/>
    <s v="STE CRISTAL"/>
    <m/>
    <n v="33607.4"/>
    <n v="-33607.4"/>
  </r>
  <r>
    <x v="159"/>
    <s v="L10208"/>
    <n v="6745062.0489999996"/>
    <m/>
    <n v="6745062.0489999996"/>
  </r>
  <r>
    <x v="159"/>
    <s v="SOCIETE LINA M"/>
    <m/>
    <n v="6745088.4670000002"/>
    <n v="-6745088.4670000002"/>
  </r>
  <r>
    <x v="160"/>
    <s v="L10209"/>
    <n v="1339625.6370000001"/>
    <m/>
    <n v="1339625.6370000001"/>
  </r>
  <r>
    <x v="160"/>
    <s v="STE MHC METALS"/>
    <m/>
    <n v="1339625.6370000001"/>
    <n v="-1339625.6370000001"/>
  </r>
  <r>
    <x v="161"/>
    <s v="L10210"/>
    <n v="36931.273999999998"/>
    <m/>
    <n v="36931.273999999998"/>
  </r>
  <r>
    <x v="161"/>
    <s v="STP"/>
    <m/>
    <n v="36931.273999999998"/>
    <n v="-36931.273999999998"/>
  </r>
  <r>
    <x v="162"/>
    <s v="L10211"/>
    <n v="1297365"/>
    <m/>
    <n v="1297365"/>
  </r>
  <r>
    <x v="162"/>
    <s v="STE STTM PLUS"/>
    <m/>
    <n v="1297365.5989999999"/>
    <n v="-1297365.5989999999"/>
  </r>
  <r>
    <x v="163"/>
    <s v="L10212"/>
    <n v="55455.199999999997"/>
    <m/>
    <n v="55455.199999999997"/>
  </r>
  <r>
    <x v="163"/>
    <s v="FATHI TRABELSI"/>
    <m/>
    <n v="55455.199999999997"/>
    <n v="-55455.199999999997"/>
  </r>
  <r>
    <x v="164"/>
    <s v="L10213"/>
    <n v="3406788.537"/>
    <m/>
    <n v="3406788.537"/>
  </r>
  <r>
    <x v="164"/>
    <s v="Ste Ben Achma"/>
    <m/>
    <n v="3406788.537"/>
    <n v="-3406788.537"/>
  </r>
  <r>
    <x v="165"/>
    <s v="L10214"/>
    <n v="135661.20000000001"/>
    <m/>
    <n v="135661.20000000001"/>
  </r>
  <r>
    <x v="165"/>
    <s v="STE OMEGACHEM"/>
    <m/>
    <n v="135661.20000000001"/>
    <n v="-135661.20000000001"/>
  </r>
  <r>
    <x v="166"/>
    <s v="L10215"/>
    <n v="90135.457999999999"/>
    <m/>
    <n v="90135.457999999999"/>
  </r>
  <r>
    <x v="166"/>
    <s v="SIIP (société"/>
    <m/>
    <n v="105588.351"/>
    <n v="-105588.351"/>
  </r>
  <r>
    <x v="167"/>
    <s v="L10216"/>
    <n v="5337666.9119999995"/>
    <m/>
    <n v="5337666.9119999995"/>
  </r>
  <r>
    <x v="167"/>
    <s v="STE TUNISIE ME"/>
    <m/>
    <n v="5340868.8530000001"/>
    <n v="-5340868.8530000001"/>
  </r>
  <r>
    <x v="168"/>
    <s v="L10217"/>
    <n v="54569.735999999997"/>
    <m/>
    <n v="54569.735999999997"/>
  </r>
  <r>
    <x v="168"/>
    <s v="AMALPACK"/>
    <m/>
    <n v="71758.857999999993"/>
    <n v="-71758.857999999993"/>
  </r>
  <r>
    <x v="169"/>
    <s v="L10218"/>
    <n v="8352.6280000000006"/>
    <m/>
    <n v="8352.6280000000006"/>
  </r>
  <r>
    <x v="169"/>
    <s v="TUNISIE ARRIMA"/>
    <m/>
    <n v="8410.6830000000009"/>
    <n v="-8410.6830000000009"/>
  </r>
  <r>
    <x v="170"/>
    <s v="L10219"/>
    <n v="3391046.15"/>
    <m/>
    <n v="3391046.15"/>
  </r>
  <r>
    <x v="170"/>
    <s v="SBM"/>
    <m/>
    <n v="3391046.15"/>
    <n v="-3391046.15"/>
  </r>
  <r>
    <x v="171"/>
    <s v="L10220"/>
    <n v="53196.688000000002"/>
    <m/>
    <n v="53196.688000000002"/>
  </r>
  <r>
    <x v="171"/>
    <s v="SMART SOLUTION"/>
    <m/>
    <n v="53196.688000000002"/>
    <n v="-53196.688000000002"/>
  </r>
  <r>
    <x v="172"/>
    <s v="L10221"/>
    <n v="14007.9"/>
    <m/>
    <n v="14007.9"/>
  </r>
  <r>
    <x v="172"/>
    <s v="STE HOPEAX FOR"/>
    <m/>
    <n v="14007.9"/>
    <n v="-14007.9"/>
  </r>
  <r>
    <x v="173"/>
    <s v="L10222"/>
    <n v="153843.79999999999"/>
    <m/>
    <n v="153843.79999999999"/>
  </r>
  <r>
    <x v="173"/>
    <s v="MBT"/>
    <m/>
    <n v="153843.79999999999"/>
    <n v="-153843.79999999999"/>
  </r>
  <r>
    <x v="174"/>
    <s v="L10223"/>
    <n v="1441511.4029999999"/>
    <m/>
    <n v="1441511.4029999999"/>
  </r>
  <r>
    <x v="174"/>
    <s v="STTM"/>
    <m/>
    <n v="1532118.1470000001"/>
    <n v="-1532118.1470000001"/>
  </r>
  <r>
    <x v="175"/>
    <s v="L10224"/>
    <n v="57842.74"/>
    <m/>
    <n v="57842.74"/>
  </r>
  <r>
    <x v="175"/>
    <s v="SFM"/>
    <m/>
    <n v="115534.94"/>
    <n v="-115534.94"/>
  </r>
  <r>
    <x v="176"/>
    <s v="L10225"/>
    <n v="1603769.655"/>
    <m/>
    <n v="1603769.655"/>
  </r>
  <r>
    <x v="176"/>
    <s v="STE CHM TRADIN"/>
    <m/>
    <n v="1603769.655"/>
    <n v="-1603769.655"/>
  </r>
  <r>
    <x v="177"/>
    <s v="L10226"/>
    <n v="1065684.267"/>
    <m/>
    <n v="1065684.267"/>
  </r>
  <r>
    <x v="177"/>
    <s v="STE ALIOS DE M"/>
    <m/>
    <n v="1065684.27"/>
    <n v="-1065684.27"/>
  </r>
  <r>
    <x v="178"/>
    <s v="L10227"/>
    <n v="2181445.0389999999"/>
    <m/>
    <n v="2181445.0389999999"/>
  </r>
  <r>
    <x v="178"/>
    <s v="STE MNASRIA DE"/>
    <m/>
    <n v="2308436.2230000002"/>
    <n v="-2308436.2230000002"/>
  </r>
  <r>
    <x v="179"/>
    <s v="L10228"/>
    <n v="27715.285"/>
    <m/>
    <n v="27715.285"/>
  </r>
  <r>
    <x v="179"/>
    <s v="GENPACK"/>
    <m/>
    <n v="34073.218000000001"/>
    <n v="-34073.218000000001"/>
  </r>
  <r>
    <x v="180"/>
    <s v="L10229"/>
    <n v="78892.573999999993"/>
    <m/>
    <n v="78892.573999999993"/>
  </r>
  <r>
    <x v="180"/>
    <s v="STE LC METAL T"/>
    <m/>
    <n v="78892.573999999993"/>
    <n v="-78892.573999999993"/>
  </r>
  <r>
    <x v="181"/>
    <s v="L20001"/>
    <n v="1950.7"/>
    <m/>
    <n v="1950.7"/>
  </r>
  <r>
    <x v="181"/>
    <s v="A G I L"/>
    <m/>
    <n v="1950.7"/>
    <n v="-1950.7"/>
  </r>
  <r>
    <x v="182"/>
    <s v="L20004"/>
    <n v="16744.098999999998"/>
    <m/>
    <n v="16744.098999999998"/>
  </r>
  <r>
    <x v="182"/>
    <s v="LA CERAMIQUE"/>
    <m/>
    <n v="16744.098999999998"/>
    <n v="-16744.098999999998"/>
  </r>
  <r>
    <x v="183"/>
    <s v="L20005"/>
    <n v="38683.302000000003"/>
    <m/>
    <n v="38683.302000000003"/>
  </r>
  <r>
    <x v="183"/>
    <s v="NADEC"/>
    <m/>
    <n v="38683.302000000003"/>
    <n v="-38683.302000000003"/>
  </r>
  <r>
    <x v="184"/>
    <s v="L20006"/>
    <n v="1944.662"/>
    <m/>
    <n v="1944.662"/>
  </r>
  <r>
    <x v="184"/>
    <s v="PHARMACIE CENT"/>
    <m/>
    <n v="1944.662"/>
    <n v="-1944.662"/>
  </r>
  <r>
    <x v="185"/>
    <s v="L20009"/>
    <n v="289956.45"/>
    <m/>
    <n v="289956.45"/>
  </r>
  <r>
    <x v="185"/>
    <s v="AIR LIQUIDE TU"/>
    <m/>
    <n v="288128.27799999999"/>
    <n v="-288128.27799999999"/>
  </r>
  <r>
    <x v="186"/>
    <s v="L20010"/>
    <n v="832.2"/>
    <m/>
    <n v="832.2"/>
  </r>
  <r>
    <x v="186"/>
    <s v="SHELL"/>
    <m/>
    <n v="832.2"/>
    <n v="-832.2"/>
  </r>
  <r>
    <x v="187"/>
    <s v="L20011"/>
    <n v="32031.418000000001"/>
    <m/>
    <n v="32031.418000000001"/>
  </r>
  <r>
    <x v="187"/>
    <s v="ASTRAL"/>
    <m/>
    <n v="32031.418000000001"/>
    <n v="-32031.418000000001"/>
  </r>
  <r>
    <x v="188"/>
    <s v="L20014"/>
    <n v="251.54499999999999"/>
    <m/>
    <n v="251.54499999999999"/>
  </r>
  <r>
    <x v="188"/>
    <s v="VALENTINE"/>
    <m/>
    <n v="251.54499999999999"/>
    <n v="-251.54499999999999"/>
  </r>
  <r>
    <x v="189"/>
    <s v="L20020"/>
    <n v="596085.32999999996"/>
    <m/>
    <n v="596085.32999999996"/>
  </r>
  <r>
    <x v="189"/>
    <s v="S O N E D E"/>
    <m/>
    <n v="603523.63"/>
    <n v="-603523.63"/>
  </r>
  <r>
    <x v="190"/>
    <s v="L20043"/>
    <n v="100"/>
    <m/>
    <n v="100"/>
  </r>
  <r>
    <x v="190"/>
    <s v="Pharmacie Bel"/>
    <m/>
    <n v="100"/>
    <n v="-100"/>
  </r>
  <r>
    <x v="191"/>
    <s v="L20044"/>
    <n v="730617.62800000003"/>
    <m/>
    <n v="730617.62800000003"/>
  </r>
  <r>
    <x v="191"/>
    <s v="GENERAL INCEND"/>
    <m/>
    <n v="751733.73"/>
    <n v="-751733.73"/>
  </r>
  <r>
    <x v="192"/>
    <s v="L20047"/>
    <n v="673518.13199999998"/>
    <m/>
    <n v="673518.13199999998"/>
  </r>
  <r>
    <x v="192"/>
    <s v="AFRICA INDUSTR"/>
    <m/>
    <n v="680815.84400000004"/>
    <n v="-680815.84400000004"/>
  </r>
  <r>
    <x v="193"/>
    <s v="L20059"/>
    <n v="735.44"/>
    <m/>
    <n v="735.44"/>
  </r>
  <r>
    <x v="193"/>
    <s v="NAKI"/>
    <m/>
    <n v="735.44"/>
    <n v="-735.44"/>
  </r>
  <r>
    <x v="194"/>
    <s v="L20061"/>
    <n v="0"/>
    <m/>
    <n v="0"/>
  </r>
  <r>
    <x v="194"/>
    <s v="STE RBK"/>
    <m/>
    <n v="2119.1999999999998"/>
    <n v="-2119.1999999999998"/>
  </r>
  <r>
    <x v="195"/>
    <s v="L20062"/>
    <n v="34985.4"/>
    <m/>
    <n v="34985.4"/>
  </r>
  <r>
    <x v="195"/>
    <s v="SND"/>
    <m/>
    <n v="656523.47600000002"/>
    <n v="-656523.47600000002"/>
  </r>
  <r>
    <x v="196"/>
    <s v="L20063"/>
    <n v="557.08799999999997"/>
    <m/>
    <n v="557.08799999999997"/>
  </r>
  <r>
    <x v="196"/>
    <s v="GENERAL DISTRI"/>
    <m/>
    <n v="557.08799999999997"/>
    <n v="-557.08799999999997"/>
  </r>
  <r>
    <x v="197"/>
    <s v="L20066"/>
    <n v="19176.974999999999"/>
    <m/>
    <n v="19176.974999999999"/>
  </r>
  <r>
    <x v="197"/>
    <s v="OCM"/>
    <m/>
    <n v="19176.974999999999"/>
    <n v="-19176.974999999999"/>
  </r>
  <r>
    <x v="198"/>
    <s v="L20071"/>
    <n v="5674065.5099999998"/>
    <m/>
    <n v="5674065.5099999998"/>
  </r>
  <r>
    <x v="198"/>
    <s v="T.I.P"/>
    <m/>
    <n v="5832634.21"/>
    <n v="-5832634.21"/>
  </r>
  <r>
    <x v="199"/>
    <s v="L20075"/>
    <n v="4362.777"/>
    <m/>
    <n v="4362.777"/>
  </r>
  <r>
    <x v="199"/>
    <s v="MAGHREB REVETE"/>
    <m/>
    <n v="3437.873"/>
    <n v="-3437.873"/>
  </r>
  <r>
    <x v="200"/>
    <s v="L20078"/>
    <n v="5574.3879999999999"/>
    <m/>
    <n v="5574.3879999999999"/>
  </r>
  <r>
    <x v="200"/>
    <s v="STE TUNISIE RA"/>
    <m/>
    <n v="5574.3879999999999"/>
    <n v="-5574.3879999999999"/>
  </r>
  <r>
    <x v="201"/>
    <s v="L20081"/>
    <n v="6863.8"/>
    <m/>
    <n v="6863.8"/>
  </r>
  <r>
    <x v="201"/>
    <s v="GARCI BEL HAJ"/>
    <m/>
    <n v="6863.8"/>
    <n v="-6863.8"/>
  </r>
  <r>
    <x v="202"/>
    <s v="L20082"/>
    <n v="1750.6"/>
    <m/>
    <n v="1750.6"/>
  </r>
  <r>
    <x v="202"/>
    <s v="TAHAR BEN ZAHR"/>
    <m/>
    <n v="1750.7329999999999"/>
    <n v="-1750.7329999999999"/>
  </r>
  <r>
    <x v="203"/>
    <s v="L20083"/>
    <n v="26813.135999999999"/>
    <m/>
    <n v="26813.135999999999"/>
  </r>
  <r>
    <x v="203"/>
    <s v="STE EL KHADRA"/>
    <m/>
    <n v="26813.135999999999"/>
    <n v="-26813.135999999999"/>
  </r>
  <r>
    <x v="204"/>
    <s v="L20084"/>
    <n v="10575.802"/>
    <m/>
    <n v="10575.802"/>
  </r>
  <r>
    <x v="204"/>
    <s v="Sté HW Confect"/>
    <m/>
    <n v="1960.53"/>
    <n v="-1960.53"/>
  </r>
  <r>
    <x v="205"/>
    <s v="L30010"/>
    <n v="11375.691000000001"/>
    <m/>
    <n v="11375.691000000001"/>
  </r>
  <r>
    <x v="205"/>
    <s v="LA BATTE.INDUS"/>
    <m/>
    <n v="11375.691000000001"/>
    <n v="-11375.691000000001"/>
  </r>
  <r>
    <x v="206"/>
    <s v="L30023"/>
    <n v="20376.213"/>
    <m/>
    <n v="20376.213"/>
  </r>
  <r>
    <x v="206"/>
    <s v="TUDOR TUNISIE"/>
    <m/>
    <n v="20376.213"/>
    <n v="-20376.213"/>
  </r>
  <r>
    <x v="207"/>
    <s v="L30026"/>
    <n v="4438.5240000000003"/>
    <m/>
    <n v="4438.5240000000003"/>
  </r>
  <r>
    <x v="207"/>
    <s v="TECHNOLAB"/>
    <m/>
    <n v="4438.5240000000003"/>
    <n v="-4438.5240000000003"/>
  </r>
  <r>
    <x v="208"/>
    <s v="L30028"/>
    <n v="2794.6309999999999"/>
    <m/>
    <n v="2794.6309999999999"/>
  </r>
  <r>
    <x v="208"/>
    <s v="SOTUCOUPE"/>
    <m/>
    <n v="2794.6309999999999"/>
    <n v="-2794.6309999999999"/>
  </r>
  <r>
    <x v="209"/>
    <s v="L30042"/>
    <n v="631.29200000000003"/>
    <m/>
    <n v="631.29200000000003"/>
  </r>
  <r>
    <x v="209"/>
    <s v="STARPR"/>
    <m/>
    <n v="631.29200000000003"/>
    <n v="-631.29200000000003"/>
  </r>
  <r>
    <x v="210"/>
    <s v="L30045"/>
    <n v="3838.6610000000001"/>
    <m/>
    <n v="3838.6610000000001"/>
  </r>
  <r>
    <x v="211"/>
    <s v="L30051"/>
    <n v="766546.86800000002"/>
    <m/>
    <n v="766546.86800000002"/>
  </r>
  <r>
    <x v="211"/>
    <s v="SO.MA.C"/>
    <m/>
    <n v="766546.86800000002"/>
    <n v="-766546.86800000002"/>
  </r>
  <r>
    <x v="212"/>
    <s v="L30057"/>
    <n v="283.5"/>
    <m/>
    <n v="283.5"/>
  </r>
  <r>
    <x v="212"/>
    <s v="ECOPRINT"/>
    <m/>
    <n v="283.5"/>
    <n v="-283.5"/>
  </r>
  <r>
    <x v="213"/>
    <s v="L30059"/>
    <n v="397997.72700000001"/>
    <m/>
    <n v="397997.72700000001"/>
  </r>
  <r>
    <x v="213"/>
    <s v="TOTAL TUNISIE"/>
    <m/>
    <n v="403611.24099999998"/>
    <n v="-403611.24099999998"/>
  </r>
  <r>
    <x v="214"/>
    <s v="L30061"/>
    <n v="2733.9"/>
    <m/>
    <n v="2733.9"/>
  </r>
  <r>
    <x v="214"/>
    <s v="T I M"/>
    <m/>
    <n v="2733.9"/>
    <n v="-2733.9"/>
  </r>
  <r>
    <x v="215"/>
    <s v="L30073"/>
    <n v="2290.808"/>
    <m/>
    <n v="2290.808"/>
  </r>
  <r>
    <x v="215"/>
    <s v="G.C.M.P."/>
    <m/>
    <n v="2290.808"/>
    <n v="-2290.808"/>
  </r>
  <r>
    <x v="216"/>
    <s v="L30074"/>
    <n v="954.34"/>
    <m/>
    <n v="954.34"/>
  </r>
  <r>
    <x v="216"/>
    <s v="HPS"/>
    <m/>
    <n v="954.34"/>
    <n v="-954.34"/>
  </r>
  <r>
    <x v="217"/>
    <s v="L30076"/>
    <n v="1247.652"/>
    <m/>
    <n v="1247.652"/>
  </r>
  <r>
    <x v="217"/>
    <s v="IDEAL DECOR"/>
    <m/>
    <n v="1247.652"/>
    <n v="-1247.652"/>
  </r>
  <r>
    <x v="218"/>
    <s v="L30089"/>
    <n v="5691.3860000000004"/>
    <m/>
    <n v="5691.3860000000004"/>
  </r>
  <r>
    <x v="218"/>
    <s v="S.B.S"/>
    <m/>
    <n v="5691.3860000000004"/>
    <n v="-5691.3860000000004"/>
  </r>
  <r>
    <x v="219"/>
    <s v="L30094"/>
    <n v="8590.4449999999997"/>
    <m/>
    <n v="8590.4449999999997"/>
  </r>
  <r>
    <x v="219"/>
    <s v="CITERNES PLAST"/>
    <m/>
    <n v="8611.8109999999997"/>
    <n v="-8611.8109999999997"/>
  </r>
  <r>
    <x v="220"/>
    <s v="L30098"/>
    <n v="318.5"/>
    <m/>
    <n v="318.5"/>
  </r>
  <r>
    <x v="220"/>
    <s v="LCAE"/>
    <m/>
    <n v="318.5"/>
    <n v="-318.5"/>
  </r>
  <r>
    <x v="221"/>
    <s v="L30107"/>
    <n v="7105.07"/>
    <m/>
    <n v="7105.07"/>
  </r>
  <r>
    <x v="221"/>
    <s v="MAISON DE L'EN"/>
    <m/>
    <n v="7105.07"/>
    <n v="-7105.07"/>
  </r>
  <r>
    <x v="222"/>
    <s v="L30112"/>
    <n v="7728.2020000000002"/>
    <m/>
    <n v="7728.2020000000002"/>
  </r>
  <r>
    <x v="222"/>
    <s v="SIB Kchaou"/>
    <m/>
    <n v="7728.2020000000002"/>
    <n v="-7728.2020000000002"/>
  </r>
  <r>
    <x v="223"/>
    <s v="L30116"/>
    <n v="31.08"/>
    <m/>
    <n v="31.08"/>
  </r>
  <r>
    <x v="223"/>
    <s v="TUNLAB"/>
    <m/>
    <n v="31.08"/>
    <n v="-31.08"/>
  </r>
  <r>
    <x v="224"/>
    <s v="L30117"/>
    <n v="11744.49"/>
    <m/>
    <n v="11744.49"/>
  </r>
  <r>
    <x v="224"/>
    <s v="METROCAL"/>
    <m/>
    <n v="11744.49"/>
    <n v="-11744.49"/>
  </r>
  <r>
    <x v="225"/>
    <s v="L30118"/>
    <n v="301.8"/>
    <m/>
    <n v="301.8"/>
  </r>
  <r>
    <x v="225"/>
    <s v="LABOMED"/>
    <m/>
    <n v="301.8"/>
    <n v="-301.8"/>
  </r>
  <r>
    <x v="226"/>
    <s v="L30121"/>
    <n v="792.31500000000005"/>
    <m/>
    <n v="792.31500000000005"/>
  </r>
  <r>
    <x v="226"/>
    <s v="COMPTOIR DE L'"/>
    <m/>
    <n v="792.31500000000005"/>
    <n v="-792.31500000000005"/>
  </r>
  <r>
    <x v="227"/>
    <s v="L30125"/>
    <n v="5345.8280000000004"/>
    <m/>
    <n v="5345.8280000000004"/>
  </r>
  <r>
    <x v="227"/>
    <s v="MULTIPACK"/>
    <m/>
    <n v="5345.8280000000004"/>
    <n v="-5345.8280000000004"/>
  </r>
  <r>
    <x v="228"/>
    <s v="L30129"/>
    <n v="22483.451000000001"/>
    <m/>
    <n v="22483.451000000001"/>
  </r>
  <r>
    <x v="228"/>
    <s v="LA MAISON DE L"/>
    <m/>
    <n v="22483.451000000001"/>
    <n v="-22483.451000000001"/>
  </r>
  <r>
    <x v="229"/>
    <s v="L30130"/>
    <n v="5855.8159999999998"/>
    <m/>
    <n v="5855.8159999999998"/>
  </r>
  <r>
    <x v="229"/>
    <s v="PHARMACIE CHER"/>
    <m/>
    <n v="5855.8159999999998"/>
    <n v="-5855.8159999999998"/>
  </r>
  <r>
    <x v="230"/>
    <s v="L30148"/>
    <n v="300.72000000000003"/>
    <m/>
    <n v="300.72000000000003"/>
  </r>
  <r>
    <x v="230"/>
    <s v="ENERCOM"/>
    <m/>
    <n v="300.72000000000003"/>
    <n v="-300.72000000000003"/>
  </r>
  <r>
    <x v="231"/>
    <s v="L30149"/>
    <n v="1120.5"/>
    <m/>
    <n v="1120.5"/>
  </r>
  <r>
    <x v="231"/>
    <s v="Afrique travau"/>
    <m/>
    <n v="1120.5"/>
    <n v="-1120.5"/>
  </r>
  <r>
    <x v="232"/>
    <s v="L30153"/>
    <n v="38579.519999999997"/>
    <m/>
    <n v="38579.519999999997"/>
  </r>
  <r>
    <x v="232"/>
    <s v="SOROUBAT"/>
    <m/>
    <n v="38579.519999999997"/>
    <n v="-38579.519999999997"/>
  </r>
  <r>
    <x v="233"/>
    <s v="L30162"/>
    <n v="107217.876"/>
    <m/>
    <n v="107217.876"/>
  </r>
  <r>
    <x v="233"/>
    <s v="ASTER INFORMAT"/>
    <m/>
    <n v="107217.876"/>
    <n v="-107217.876"/>
  </r>
  <r>
    <x v="234"/>
    <s v="L30165"/>
    <n v="25597.894"/>
    <m/>
    <n v="25597.894"/>
  </r>
  <r>
    <x v="234"/>
    <s v="HIGH DESIGN"/>
    <m/>
    <n v="25597.894"/>
    <n v="-25597.894"/>
  </r>
  <r>
    <x v="235"/>
    <s v="L30171"/>
    <n v="8379.4889999999996"/>
    <m/>
    <n v="8379.4889999999996"/>
  </r>
  <r>
    <x v="235"/>
    <s v="MAGHREB TECHNO"/>
    <m/>
    <n v="8379.4889999999996"/>
    <n v="-8379.4889999999996"/>
  </r>
  <r>
    <x v="236"/>
    <s v="L30172"/>
    <n v="5018.8680000000004"/>
    <m/>
    <n v="5018.8680000000004"/>
  </r>
  <r>
    <x v="236"/>
    <s v="TOP SHOES COMP"/>
    <m/>
    <n v="5018.8680000000004"/>
    <n v="-5018.8680000000004"/>
  </r>
  <r>
    <x v="237"/>
    <s v="L30174"/>
    <n v="6083.1719999999996"/>
    <m/>
    <n v="6083.1719999999996"/>
  </r>
  <r>
    <x v="237"/>
    <s v="INFO BUREAUTIQ"/>
    <m/>
    <n v="6083.1719999999996"/>
    <n v="-6083.1719999999996"/>
  </r>
  <r>
    <x v="238"/>
    <s v="L30176"/>
    <n v="963.298"/>
    <m/>
    <n v="963.298"/>
  </r>
  <r>
    <x v="238"/>
    <s v="G.A.N"/>
    <m/>
    <n v="963.298"/>
    <n v="-963.298"/>
  </r>
  <r>
    <x v="239"/>
    <s v="L30179"/>
    <n v="80"/>
    <m/>
    <n v="80"/>
  </r>
  <r>
    <x v="239"/>
    <s v="Infirmerie Ech"/>
    <m/>
    <n v="80"/>
    <n v="-80"/>
  </r>
  <r>
    <x v="240"/>
    <s v="L30181"/>
    <n v="7290.2089999999998"/>
    <m/>
    <n v="7290.2089999999998"/>
  </r>
  <r>
    <x v="240"/>
    <s v="STE MAGHREB EM"/>
    <m/>
    <n v="7290.2089999999998"/>
    <n v="-7290.2089999999998"/>
  </r>
  <r>
    <x v="241"/>
    <s v="L30183"/>
    <n v="971.11099999999999"/>
    <m/>
    <n v="971.11099999999999"/>
  </r>
  <r>
    <x v="241"/>
    <s v="Meublacier int"/>
    <m/>
    <n v="971.11099999999999"/>
    <n v="-971.11099999999999"/>
  </r>
  <r>
    <x v="242"/>
    <s v="L30188"/>
    <n v="74.710999999999999"/>
    <m/>
    <n v="74.710999999999999"/>
  </r>
  <r>
    <x v="242"/>
    <s v="SNTO"/>
    <m/>
    <n v="74.710999999999999"/>
    <n v="-74.710999999999999"/>
  </r>
  <r>
    <x v="243"/>
    <s v="L30189"/>
    <n v="58405.9"/>
    <m/>
    <n v="58405.9"/>
  </r>
  <r>
    <x v="243"/>
    <s v="SOTRAP"/>
    <m/>
    <n v="58405.9"/>
    <n v="-58405.9"/>
  </r>
  <r>
    <x v="244"/>
    <s v="L30192"/>
    <n v="11518.87"/>
    <m/>
    <n v="11518.87"/>
  </r>
  <r>
    <x v="244"/>
    <s v="SOGEDAL"/>
    <m/>
    <n v="11518.87"/>
    <n v="-11518.87"/>
  </r>
  <r>
    <x v="245"/>
    <s v="L30195"/>
    <n v="87739.725000000006"/>
    <m/>
    <n v="87739.725000000006"/>
  </r>
  <r>
    <x v="245"/>
    <s v="GAN"/>
    <m/>
    <n v="87739.725000000006"/>
    <n v="-87739.725000000006"/>
  </r>
  <r>
    <x v="246"/>
    <s v="L30199"/>
    <n v="331.82"/>
    <m/>
    <n v="331.82"/>
  </r>
  <r>
    <x v="246"/>
    <s v="EXCEL BUREAU"/>
    <m/>
    <n v="331.82"/>
    <n v="-331.82"/>
  </r>
  <r>
    <x v="247"/>
    <s v="L30202"/>
    <n v="404.45"/>
    <m/>
    <n v="404.45"/>
  </r>
  <r>
    <x v="247"/>
    <s v="ESC - Ent SCES"/>
    <m/>
    <n v="404.45"/>
    <n v="-404.45"/>
  </r>
  <r>
    <x v="248"/>
    <s v="L30203"/>
    <n v="58511.353999999999"/>
    <m/>
    <n v="58511.353999999999"/>
  </r>
  <r>
    <x v="248"/>
    <s v="UTIS"/>
    <m/>
    <n v="58511.353999999999"/>
    <n v="-58511.353999999999"/>
  </r>
  <r>
    <x v="249"/>
    <s v="L30204"/>
    <n v="20738.57"/>
    <m/>
    <n v="20738.57"/>
  </r>
  <r>
    <x v="249"/>
    <s v="TAHER HAMMAMI"/>
    <m/>
    <n v="20738.57"/>
    <n v="-20738.57"/>
  </r>
  <r>
    <x v="250"/>
    <s v="L30211"/>
    <n v="10360.700000000001"/>
    <m/>
    <n v="10360.700000000001"/>
  </r>
  <r>
    <x v="250"/>
    <s v="ENTREPRISE BAY"/>
    <m/>
    <n v="10360.700000000001"/>
    <n v="-10360.700000000001"/>
  </r>
  <r>
    <x v="251"/>
    <s v="L30212"/>
    <n v="4525.1149999999998"/>
    <m/>
    <n v="4525.1149999999998"/>
  </r>
  <r>
    <x v="251"/>
    <s v="MABROUK BEN HS"/>
    <m/>
    <n v="4525.1149999999998"/>
    <n v="-4525.1149999999998"/>
  </r>
  <r>
    <x v="252"/>
    <s v="L30213"/>
    <n v="2912.3"/>
    <m/>
    <n v="2912.3"/>
  </r>
  <r>
    <x v="252"/>
    <s v="TECHNOLABO"/>
    <m/>
    <n v="2912.3"/>
    <n v="-2912.3"/>
  </r>
  <r>
    <x v="253"/>
    <s v="L30215"/>
    <n v="64445.673999999999"/>
    <m/>
    <n v="64445.673999999999"/>
  </r>
  <r>
    <x v="253"/>
    <s v="MANAR COUPE"/>
    <m/>
    <n v="64445.673999999999"/>
    <n v="-64445.673999999999"/>
  </r>
  <r>
    <x v="254"/>
    <s v="L30218"/>
    <n v="783"/>
    <m/>
    <n v="783"/>
  </r>
  <r>
    <x v="254"/>
    <s v="RIDHA ALI"/>
    <m/>
    <n v="783"/>
    <n v="-783"/>
  </r>
  <r>
    <x v="255"/>
    <s v="L30220"/>
    <n v="1588.9770000000001"/>
    <m/>
    <n v="1588.9770000000001"/>
  </r>
  <r>
    <x v="255"/>
    <s v="NORMECA"/>
    <m/>
    <n v="1588.9770000000001"/>
    <n v="-1588.9770000000001"/>
  </r>
  <r>
    <x v="256"/>
    <s v="L30221"/>
    <n v="879.83"/>
    <m/>
    <n v="879.83"/>
  </r>
  <r>
    <x v="256"/>
    <s v="BIO HORIZON"/>
    <m/>
    <n v="879.83"/>
    <n v="-879.83"/>
  </r>
  <r>
    <x v="257"/>
    <s v="L30224"/>
    <n v="1097"/>
    <m/>
    <n v="1097"/>
  </r>
  <r>
    <x v="257"/>
    <s v="BOUHLASSA FRED"/>
    <m/>
    <n v="1097"/>
    <n v="-1097"/>
  </r>
  <r>
    <x v="258"/>
    <s v="L30230"/>
    <n v="3099.28"/>
    <m/>
    <n v="3099.28"/>
  </r>
  <r>
    <x v="258"/>
    <s v="CREAPACK"/>
    <m/>
    <n v="3099.28"/>
    <n v="-3099.28"/>
  </r>
  <r>
    <x v="259"/>
    <s v="L30232"/>
    <n v="11627.74"/>
    <m/>
    <n v="11627.74"/>
  </r>
  <r>
    <x v="259"/>
    <s v="GENERALE DISTR"/>
    <m/>
    <n v="11627.74"/>
    <n v="-11627.74"/>
  </r>
  <r>
    <x v="260"/>
    <s v="L30233"/>
    <n v="1606.289"/>
    <m/>
    <n v="1606.289"/>
  </r>
  <r>
    <x v="260"/>
    <s v="RACHED BOUATTO"/>
    <m/>
    <n v="1606.289"/>
    <n v="-1606.289"/>
  </r>
  <r>
    <x v="261"/>
    <s v="L30236"/>
    <n v="315"/>
    <m/>
    <n v="315"/>
  </r>
  <r>
    <x v="261"/>
    <s v="ETS NABIL PUBL"/>
    <m/>
    <n v="315"/>
    <n v="-315"/>
  </r>
  <r>
    <x v="262"/>
    <s v="L30237"/>
    <n v="120"/>
    <m/>
    <n v="120"/>
  </r>
  <r>
    <x v="262"/>
    <s v="Sahbi aouichao"/>
    <m/>
    <n v="120"/>
    <n v="-120"/>
  </r>
  <r>
    <x v="263"/>
    <s v="L30239"/>
    <n v="7409.8429999999998"/>
    <m/>
    <n v="7409.8429999999998"/>
  </r>
  <r>
    <x v="263"/>
    <s v="ISS"/>
    <m/>
    <n v="7409.8429999999998"/>
    <n v="-7409.8429999999998"/>
  </r>
  <r>
    <x v="264"/>
    <s v="L30240"/>
    <n v="34013.120999999999"/>
    <m/>
    <n v="34013.120999999999"/>
  </r>
  <r>
    <x v="264"/>
    <s v="STE MOKHTAR SL"/>
    <m/>
    <n v="34013.120999999999"/>
    <n v="-34013.120999999999"/>
  </r>
  <r>
    <x v="265"/>
    <s v="L30241"/>
    <n v="5346.1790000000001"/>
    <m/>
    <n v="5346.1790000000001"/>
  </r>
  <r>
    <x v="265"/>
    <s v="SACAP"/>
    <m/>
    <n v="5346.1790000000001"/>
    <n v="-5346.1790000000001"/>
  </r>
  <r>
    <x v="266"/>
    <s v="L30242"/>
    <n v="35351.894999999997"/>
    <m/>
    <n v="35351.894999999997"/>
  </r>
  <r>
    <x v="266"/>
    <s v="STE BEN M'BARE"/>
    <m/>
    <n v="35351.894999999997"/>
    <n v="-35351.894999999997"/>
  </r>
  <r>
    <x v="267"/>
    <s v="L30243"/>
    <n v="613.9"/>
    <m/>
    <n v="613.9"/>
  </r>
  <r>
    <x v="267"/>
    <s v="IDEAL D'EQUIPE"/>
    <m/>
    <n v="613.9"/>
    <n v="-613.9"/>
  </r>
  <r>
    <x v="268"/>
    <s v="L30245"/>
    <n v="4804.5029999999997"/>
    <m/>
    <n v="4804.5029999999997"/>
  </r>
  <r>
    <x v="268"/>
    <s v="TAMOIL-TUNISIE"/>
    <m/>
    <n v="4804.5029999999997"/>
    <n v="-4804.5029999999997"/>
  </r>
  <r>
    <x v="269"/>
    <s v="L30247"/>
    <n v="117.202"/>
    <m/>
    <n v="117.202"/>
  </r>
  <r>
    <x v="269"/>
    <s v="PROMO-BIOTECH"/>
    <m/>
    <n v="117.202"/>
    <n v="-117.202"/>
  </r>
  <r>
    <x v="270"/>
    <s v="L30249"/>
    <n v="679.98"/>
    <m/>
    <n v="679.98"/>
  </r>
  <r>
    <x v="270"/>
    <s v="SIMER"/>
    <m/>
    <n v="679.98"/>
    <n v="-679.98"/>
  </r>
  <r>
    <x v="271"/>
    <s v="L30251"/>
    <n v="28541.386999999999"/>
    <m/>
    <n v="28541.386999999999"/>
  </r>
  <r>
    <x v="271"/>
    <s v="STAFIM -PEUGEO"/>
    <m/>
    <n v="28541.386999999999"/>
    <n v="-28541.386999999999"/>
  </r>
  <r>
    <x v="272"/>
    <s v="L30253"/>
    <n v="4536.4399999999996"/>
    <m/>
    <n v="4536.4399999999996"/>
  </r>
  <r>
    <x v="272"/>
    <s v="GAMMA INFORMAT"/>
    <m/>
    <n v="4536.4399999999996"/>
    <n v="-4536.4399999999996"/>
  </r>
  <r>
    <x v="273"/>
    <s v="L30256"/>
    <n v="6054.0990000000002"/>
    <m/>
    <n v="6054.0990000000002"/>
  </r>
  <r>
    <x v="273"/>
    <s v="STPA"/>
    <m/>
    <n v="6054.0990000000002"/>
    <n v="-6054.0990000000002"/>
  </r>
  <r>
    <x v="274"/>
    <s v="L30257"/>
    <n v="13222.232"/>
    <m/>
    <n v="13222.232"/>
  </r>
  <r>
    <x v="274"/>
    <s v="GreenLab"/>
    <m/>
    <n v="13222.232"/>
    <n v="-13222.232"/>
  </r>
  <r>
    <x v="275"/>
    <s v="L30259"/>
    <n v="10140.029"/>
    <m/>
    <n v="10140.029"/>
  </r>
  <r>
    <x v="275"/>
    <s v="PRECISOIN ELEC"/>
    <m/>
    <n v="7464.8320000000003"/>
    <n v="-7464.8320000000003"/>
  </r>
  <r>
    <x v="276"/>
    <s v="l30262"/>
    <n v="1214.3420000000001"/>
    <m/>
    <n v="1214.3420000000001"/>
  </r>
  <r>
    <x v="276"/>
    <s v="COMPTO"/>
    <m/>
    <n v="1214.3420000000001"/>
    <n v="-1214.3420000000001"/>
  </r>
  <r>
    <x v="277"/>
    <s v="L30264"/>
    <n v="4390"/>
    <m/>
    <n v="4390"/>
  </r>
  <r>
    <x v="277"/>
    <s v="SOCODIS"/>
    <m/>
    <n v="4390"/>
    <n v="-4390"/>
  </r>
  <r>
    <x v="278"/>
    <s v="L30265"/>
    <n v="39109.269"/>
    <m/>
    <n v="39109.269"/>
  </r>
  <r>
    <x v="278"/>
    <s v="Toukèbri Houda"/>
    <m/>
    <n v="39109.269"/>
    <n v="-39109.269"/>
  </r>
  <r>
    <x v="279"/>
    <s v="L30267"/>
    <n v="1053.8130000000001"/>
    <m/>
    <n v="1053.8130000000001"/>
  </r>
  <r>
    <x v="279"/>
    <s v="MEUBLENTUB"/>
    <m/>
    <n v="1053.8130000000001"/>
    <n v="-1053.8130000000001"/>
  </r>
  <r>
    <x v="280"/>
    <s v="L30271"/>
    <n v="24693.29"/>
    <m/>
    <n v="24693.29"/>
  </r>
  <r>
    <x v="280"/>
    <s v="MDC"/>
    <m/>
    <n v="24693.29"/>
    <n v="-24693.29"/>
  </r>
  <r>
    <x v="281"/>
    <s v="L30272"/>
    <n v="177407.02100000001"/>
    <m/>
    <n v="177407.02100000001"/>
  </r>
  <r>
    <x v="281"/>
    <s v="FBI"/>
    <m/>
    <n v="196248.66800000001"/>
    <n v="-196248.66800000001"/>
  </r>
  <r>
    <x v="282"/>
    <s v="L30275"/>
    <n v="883.45600000000002"/>
    <m/>
    <n v="883.45600000000002"/>
  </r>
  <r>
    <x v="282"/>
    <s v="AFROCHIM SARL"/>
    <m/>
    <n v="883.45600000000002"/>
    <n v="-883.45600000000002"/>
  </r>
  <r>
    <x v="283"/>
    <s v="L30278"/>
    <n v="1977.24"/>
    <m/>
    <n v="1977.24"/>
  </r>
  <r>
    <x v="283"/>
    <s v="HYDROLAB"/>
    <m/>
    <n v="1977.24"/>
    <n v="-1977.24"/>
  </r>
  <r>
    <x v="284"/>
    <s v="L30283"/>
    <n v="3129.76"/>
    <m/>
    <n v="3129.76"/>
  </r>
  <r>
    <x v="284"/>
    <s v="TAMED"/>
    <m/>
    <n v="3129.76"/>
    <n v="-3129.76"/>
  </r>
  <r>
    <x v="285"/>
    <s v="L30285"/>
    <n v="18356.861000000001"/>
    <m/>
    <n v="18356.861000000001"/>
  </r>
  <r>
    <x v="285"/>
    <s v="HOUSE PRINT &amp;"/>
    <m/>
    <n v="18356.861000000001"/>
    <n v="-18356.861000000001"/>
  </r>
  <r>
    <x v="286"/>
    <s v="L30288"/>
    <n v="2982279.7170000002"/>
    <m/>
    <n v="2982279.7170000002"/>
  </r>
  <r>
    <x v="286"/>
    <s v="LYS IMPRESSION"/>
    <m/>
    <n v="3041293.84"/>
    <n v="-3041293.84"/>
  </r>
  <r>
    <x v="287"/>
    <s v="L30290"/>
    <n v="98.34"/>
    <m/>
    <n v="98.34"/>
  </r>
  <r>
    <x v="287"/>
    <s v="LASERLAND"/>
    <m/>
    <n v="98.34"/>
    <n v="-98.34"/>
  </r>
  <r>
    <x v="288"/>
    <s v="L30292"/>
    <n v="5321.0789999999997"/>
    <m/>
    <n v="5321.0789999999997"/>
  </r>
  <r>
    <x v="288"/>
    <s v="BALANCE DU CEN"/>
    <m/>
    <n v="5321.0789999999997"/>
    <n v="-5321.0789999999997"/>
  </r>
  <r>
    <x v="289"/>
    <s v="L30293"/>
    <n v="2908.48"/>
    <m/>
    <n v="2908.48"/>
  </r>
  <r>
    <x v="289"/>
    <s v="AQUA PUR"/>
    <m/>
    <n v="2908.48"/>
    <n v="-2908.48"/>
  </r>
  <r>
    <x v="290"/>
    <s v="L30294"/>
    <n v="512.66"/>
    <m/>
    <n v="512.66"/>
  </r>
  <r>
    <x v="290"/>
    <s v="BIOLINE SERVIC"/>
    <m/>
    <n v="512.66"/>
    <n v="-512.66"/>
  </r>
  <r>
    <x v="291"/>
    <s v="L30295"/>
    <n v="149.249"/>
    <m/>
    <n v="149.249"/>
  </r>
  <r>
    <x v="291"/>
    <s v="SMC"/>
    <m/>
    <n v="149.249"/>
    <n v="-149.249"/>
  </r>
  <r>
    <x v="292"/>
    <s v="L30297"/>
    <n v="54.627000000000002"/>
    <m/>
    <n v="54.627000000000002"/>
  </r>
  <r>
    <x v="292"/>
    <s v="GRAPHIS PACK"/>
    <m/>
    <n v="54.627000000000002"/>
    <n v="-54.627000000000002"/>
  </r>
  <r>
    <x v="293"/>
    <s v="L30300"/>
    <n v="5475.7"/>
    <m/>
    <n v="5475.7"/>
  </r>
  <r>
    <x v="293"/>
    <s v="RS CONSEIL"/>
    <m/>
    <n v="5475.7"/>
    <n v="-5475.7"/>
  </r>
  <r>
    <x v="294"/>
    <s v="L30304"/>
    <n v="1000"/>
    <m/>
    <n v="1000"/>
  </r>
  <r>
    <x v="294"/>
    <s v="HEDI BEN MBARI"/>
    <m/>
    <n v="1000"/>
    <n v="-1000"/>
  </r>
  <r>
    <x v="295"/>
    <s v="L30306"/>
    <n v="11892.768"/>
    <m/>
    <n v="11892.768"/>
  </r>
  <r>
    <x v="295"/>
    <s v="STIMM LA BALAN"/>
    <m/>
    <n v="11892.768"/>
    <n v="-11892.768"/>
  </r>
  <r>
    <x v="296"/>
    <s v="L30307"/>
    <n v="9877.1"/>
    <m/>
    <n v="9877.1"/>
  </r>
  <r>
    <x v="296"/>
    <s v="SERVICE RAPIDE"/>
    <m/>
    <n v="9877.1"/>
    <n v="-9877.1"/>
  </r>
  <r>
    <x v="297"/>
    <s v="L30308"/>
    <n v="351586.94799999997"/>
    <m/>
    <n v="351586.94799999997"/>
  </r>
  <r>
    <x v="297"/>
    <s v="SAMIR MBAREK"/>
    <m/>
    <n v="352336.94799999997"/>
    <n v="-352336.94799999997"/>
  </r>
  <r>
    <x v="298"/>
    <s v="L30309"/>
    <n v="3275.0340000000001"/>
    <m/>
    <n v="3275.0340000000001"/>
  </r>
  <r>
    <x v="298"/>
    <s v="L2A"/>
    <m/>
    <n v="3275.0340000000001"/>
    <n v="-3275.0340000000001"/>
  </r>
  <r>
    <x v="299"/>
    <s v="L30311"/>
    <n v="375.64"/>
    <m/>
    <n v="375.64"/>
  </r>
  <r>
    <x v="299"/>
    <s v="TUNLAB"/>
    <m/>
    <n v="375.64"/>
    <n v="-375.64"/>
  </r>
  <r>
    <x v="300"/>
    <s v="L30312"/>
    <n v="2000"/>
    <m/>
    <n v="2000"/>
  </r>
  <r>
    <x v="300"/>
    <s v="AHMED BEN MBAR"/>
    <m/>
    <n v="2000"/>
    <n v="-2000"/>
  </r>
  <r>
    <x v="301"/>
    <s v="L30313"/>
    <n v="1460.4"/>
    <m/>
    <n v="1460.4"/>
  </r>
  <r>
    <x v="301"/>
    <s v="AZIZI ABDALLAH"/>
    <m/>
    <n v="1460.4"/>
    <n v="-1460.4"/>
  </r>
  <r>
    <x v="302"/>
    <s v="L30314"/>
    <n v="12949.1"/>
    <m/>
    <n v="12949.1"/>
  </r>
  <r>
    <x v="302"/>
    <s v="LT2E"/>
    <m/>
    <n v="12949.1"/>
    <n v="-12949.1"/>
  </r>
  <r>
    <x v="303"/>
    <s v="L30316"/>
    <n v="399.99599999999998"/>
    <m/>
    <n v="399.99599999999998"/>
  </r>
  <r>
    <x v="303"/>
    <s v="RTR"/>
    <m/>
    <n v="399.99599999999998"/>
    <n v="-399.99599999999998"/>
  </r>
  <r>
    <x v="304"/>
    <s v="L30317"/>
    <n v="603"/>
    <m/>
    <n v="603"/>
  </r>
  <r>
    <x v="304"/>
    <s v="DALILA HDHILI"/>
    <m/>
    <n v="603"/>
    <n v="-603"/>
  </r>
  <r>
    <x v="305"/>
    <s v="L30318"/>
    <n v="1636.3520000000001"/>
    <m/>
    <n v="1636.3520000000001"/>
  </r>
  <r>
    <x v="305"/>
    <s v="WATER TECH"/>
    <m/>
    <n v="1636.3520000000001"/>
    <n v="-1636.3520000000001"/>
  </r>
  <r>
    <x v="306"/>
    <s v="L30322"/>
    <n v="78.5"/>
    <m/>
    <n v="78.5"/>
  </r>
  <r>
    <x v="306"/>
    <s v="RAOUF BEN HAJ"/>
    <m/>
    <n v="78.5"/>
    <n v="-78.5"/>
  </r>
  <r>
    <x v="307"/>
    <s v="L30323"/>
    <n v="23250.231"/>
    <m/>
    <n v="23250.231"/>
  </r>
  <r>
    <x v="307"/>
    <s v="LAD"/>
    <m/>
    <n v="23250.231"/>
    <n v="-23250.231"/>
  </r>
  <r>
    <x v="308"/>
    <s v="l30324"/>
    <n v="674.23900000000003"/>
    <m/>
    <n v="674.23900000000003"/>
  </r>
  <r>
    <x v="308"/>
    <s v="proxi"/>
    <m/>
    <n v="674.23900000000003"/>
    <n v="-674.23900000000003"/>
  </r>
  <r>
    <x v="309"/>
    <s v="l30327"/>
    <n v="1939.357"/>
    <m/>
    <n v="1939.357"/>
  </r>
  <r>
    <x v="309"/>
    <s v="ADI"/>
    <m/>
    <n v="1939.357"/>
    <n v="-1939.357"/>
  </r>
  <r>
    <x v="310"/>
    <s v="L30329"/>
    <n v="616.46"/>
    <m/>
    <n v="616.46"/>
  </r>
  <r>
    <x v="310"/>
    <s v="BEN YOUNES YOU"/>
    <m/>
    <n v="616.46"/>
    <n v="-616.46"/>
  </r>
  <r>
    <x v="311"/>
    <s v="L30332"/>
    <n v="128.63300000000001"/>
    <m/>
    <n v="128.63300000000001"/>
  </r>
  <r>
    <x v="311"/>
    <s v="BIO SOURCE"/>
    <m/>
    <n v="128.63300000000001"/>
    <n v="-128.63300000000001"/>
  </r>
  <r>
    <x v="312"/>
    <s v="L30333"/>
    <n v="21348.963"/>
    <m/>
    <n v="21348.963"/>
  </r>
  <r>
    <x v="312"/>
    <s v="SOTUPLEX"/>
    <m/>
    <n v="21349.345000000001"/>
    <n v="-21349.345000000001"/>
  </r>
  <r>
    <x v="313"/>
    <s v="L30334"/>
    <n v="737.9"/>
    <m/>
    <n v="737.9"/>
  </r>
  <r>
    <x v="313"/>
    <s v="LA BATTERIE SR"/>
    <m/>
    <n v="737.9"/>
    <n v="-737.9"/>
  </r>
  <r>
    <x v="314"/>
    <s v="L30336"/>
    <n v="4120.0280000000002"/>
    <m/>
    <n v="4120.0280000000002"/>
  </r>
  <r>
    <x v="314"/>
    <s v="OILLIBYA"/>
    <m/>
    <n v="4120.0280000000002"/>
    <n v="-4120.0280000000002"/>
  </r>
  <r>
    <x v="315"/>
    <s v="L30337"/>
    <n v="6785.2420000000002"/>
    <m/>
    <n v="6785.2420000000002"/>
  </r>
  <r>
    <x v="315"/>
    <s v="N.S.G.I"/>
    <m/>
    <n v="6785.2420000000002"/>
    <n v="-6785.2420000000002"/>
  </r>
  <r>
    <x v="316"/>
    <s v="L30338"/>
    <n v="1062.75"/>
    <m/>
    <n v="1062.75"/>
  </r>
  <r>
    <x v="316"/>
    <s v="LABOMES"/>
    <m/>
    <n v="1062.75"/>
    <n v="-1062.75"/>
  </r>
  <r>
    <x v="317"/>
    <s v="L30341"/>
    <n v="7467.3"/>
    <m/>
    <n v="7467.3"/>
  </r>
  <r>
    <x v="317"/>
    <s v="REIMEX"/>
    <m/>
    <n v="7467.3"/>
    <n v="-7467.3"/>
  </r>
  <r>
    <x v="318"/>
    <s v="L30345"/>
    <n v="1380"/>
    <m/>
    <n v="1380"/>
  </r>
  <r>
    <x v="318"/>
    <s v="SALAH BEN HAJ"/>
    <m/>
    <n v="1380"/>
    <n v="-1380"/>
  </r>
  <r>
    <x v="319"/>
    <s v="L30346"/>
    <n v="2034.876"/>
    <m/>
    <n v="2034.876"/>
  </r>
  <r>
    <x v="319"/>
    <s v="COGEMHY"/>
    <m/>
    <n v="2034.876"/>
    <n v="-2034.876"/>
  </r>
  <r>
    <x v="320"/>
    <s v="l30350"/>
    <n v="244.85"/>
    <m/>
    <n v="244.85"/>
  </r>
  <r>
    <x v="320"/>
    <s v="GLOBAL PRO OFF"/>
    <m/>
    <n v="244.85"/>
    <n v="-244.85"/>
  </r>
  <r>
    <x v="321"/>
    <s v="l30352"/>
    <n v="450"/>
    <m/>
    <n v="450"/>
  </r>
  <r>
    <x v="321"/>
    <s v="association tu"/>
    <m/>
    <n v="450"/>
    <n v="-450"/>
  </r>
  <r>
    <x v="322"/>
    <s v="L30354"/>
    <n v="359.5"/>
    <m/>
    <n v="359.5"/>
  </r>
  <r>
    <x v="322"/>
    <s v="NIZAR MAAOUIA"/>
    <m/>
    <n v="359.5"/>
    <n v="-359.5"/>
  </r>
  <r>
    <x v="323"/>
    <s v="L30356"/>
    <n v="9763.4069999999992"/>
    <m/>
    <n v="9763.4069999999992"/>
  </r>
  <r>
    <x v="323"/>
    <s v="CSVM"/>
    <m/>
    <n v="9763.4069999999992"/>
    <n v="-9763.4069999999992"/>
  </r>
  <r>
    <x v="324"/>
    <s v="L30358"/>
    <n v="1487.21"/>
    <m/>
    <n v="1487.21"/>
  </r>
  <r>
    <x v="324"/>
    <s v="BIODET"/>
    <m/>
    <n v="1487.21"/>
    <n v="-1487.21"/>
  </r>
  <r>
    <x v="325"/>
    <s v="L30359"/>
    <n v="266251.35200000001"/>
    <m/>
    <n v="266251.35200000001"/>
  </r>
  <r>
    <x v="325"/>
    <s v="HYDRO WATER"/>
    <m/>
    <n v="273960.60200000001"/>
    <n v="-273960.60200000001"/>
  </r>
  <r>
    <x v="326"/>
    <s v="L30360"/>
    <n v="20801.2"/>
    <m/>
    <n v="20801.2"/>
  </r>
  <r>
    <x v="326"/>
    <s v="BOUDAYA AZOUZ"/>
    <m/>
    <n v="20801.8"/>
    <n v="-20801.8"/>
  </r>
  <r>
    <x v="327"/>
    <s v="L30365"/>
    <n v="476.6"/>
    <m/>
    <n v="476.6"/>
  </r>
  <r>
    <x v="327"/>
    <s v="HIGH TECH LEAR"/>
    <m/>
    <n v="476.6"/>
    <n v="-476.6"/>
  </r>
  <r>
    <x v="328"/>
    <s v="L30367"/>
    <n v="35019.46"/>
    <m/>
    <n v="35019.46"/>
  </r>
  <r>
    <x v="328"/>
    <s v="LAB EQUIPEMENT"/>
    <m/>
    <n v="35246.559999999998"/>
    <n v="-35246.559999999998"/>
  </r>
  <r>
    <x v="329"/>
    <s v="L30368"/>
    <n v="8230.75"/>
    <m/>
    <n v="8230.75"/>
  </r>
  <r>
    <x v="329"/>
    <s v="GAZ TUNISIE"/>
    <m/>
    <n v="9778.35"/>
    <n v="-9778.35"/>
  </r>
  <r>
    <x v="330"/>
    <s v="l30369"/>
    <n v="6603.6"/>
    <m/>
    <n v="6603.6"/>
  </r>
  <r>
    <x v="330"/>
    <s v="SMS BIO"/>
    <m/>
    <n v="6603.6"/>
    <n v="-6603.6"/>
  </r>
  <r>
    <x v="331"/>
    <s v="L30370"/>
    <n v="477.22"/>
    <m/>
    <n v="477.22"/>
  </r>
  <r>
    <x v="331"/>
    <s v="STE DELTA PRIN"/>
    <m/>
    <n v="477.22"/>
    <n v="-477.22"/>
  </r>
  <r>
    <x v="332"/>
    <s v="L30372"/>
    <n v="13326.062"/>
    <m/>
    <n v="13326.062"/>
  </r>
  <r>
    <x v="332"/>
    <s v="Sté Tunisie Et"/>
    <m/>
    <n v="13326.062"/>
    <n v="-13326.062"/>
  </r>
  <r>
    <x v="333"/>
    <s v="L30374"/>
    <n v="11352.244000000001"/>
    <m/>
    <n v="11352.244000000001"/>
  </r>
  <r>
    <x v="333"/>
    <s v="SMART PACK"/>
    <m/>
    <n v="11352.244000000001"/>
    <n v="-11352.244000000001"/>
  </r>
  <r>
    <x v="334"/>
    <s v="l30376"/>
    <n v="1520"/>
    <m/>
    <n v="1520"/>
  </r>
  <r>
    <x v="334"/>
    <s v="hedi ben mbare"/>
    <m/>
    <n v="1520"/>
    <n v="-1520"/>
  </r>
  <r>
    <x v="335"/>
    <s v="l30377"/>
    <n v="990.5"/>
    <m/>
    <n v="990.5"/>
  </r>
  <r>
    <x v="335"/>
    <s v="societe maison"/>
    <m/>
    <n v="990.5"/>
    <n v="-990.5"/>
  </r>
  <r>
    <x v="336"/>
    <s v="L30378"/>
    <n v="20969.684000000001"/>
    <m/>
    <n v="20969.684000000001"/>
  </r>
  <r>
    <x v="336"/>
    <s v="AMT"/>
    <m/>
    <n v="20969.684000000001"/>
    <n v="-20969.684000000001"/>
  </r>
  <r>
    <x v="337"/>
    <s v="L30379"/>
    <n v="520.45500000000004"/>
    <m/>
    <n v="520.45500000000004"/>
  </r>
  <r>
    <x v="337"/>
    <s v="ABC"/>
    <m/>
    <n v="520.45500000000004"/>
    <n v="-520.45500000000004"/>
  </r>
  <r>
    <x v="338"/>
    <s v="L30382"/>
    <n v="1003.5"/>
    <m/>
    <n v="1003.5"/>
  </r>
  <r>
    <x v="338"/>
    <s v="ESPACE CADEAUX"/>
    <m/>
    <n v="1003.5"/>
    <n v="-1003.5"/>
  </r>
  <r>
    <x v="339"/>
    <s v="L30383"/>
    <n v="16555.562000000002"/>
    <m/>
    <n v="16555.562000000002"/>
  </r>
  <r>
    <x v="339"/>
    <s v="ISSAM BEN MBAR"/>
    <m/>
    <n v="16555.562000000002"/>
    <n v="-16555.562000000002"/>
  </r>
  <r>
    <x v="340"/>
    <s v="L30384"/>
    <n v="8850.1149999999998"/>
    <m/>
    <n v="8850.1149999999998"/>
  </r>
  <r>
    <x v="340"/>
    <s v="SOTUFAB PLAST"/>
    <m/>
    <n v="8850.1149999999998"/>
    <n v="-8850.1149999999998"/>
  </r>
  <r>
    <x v="341"/>
    <s v="l30386"/>
    <n v="1422.7760000000001"/>
    <m/>
    <n v="1422.7760000000001"/>
  </r>
  <r>
    <x v="341"/>
    <s v="LYS BURO"/>
    <m/>
    <n v="1422.7760000000001"/>
    <n v="-1422.7760000000001"/>
  </r>
  <r>
    <x v="342"/>
    <s v="L30387"/>
    <n v="9526.2000000000007"/>
    <m/>
    <n v="9526.2000000000007"/>
  </r>
  <r>
    <x v="342"/>
    <s v="PROMOLAB"/>
    <m/>
    <n v="9526.2000000000007"/>
    <n v="-9526.2000000000007"/>
  </r>
  <r>
    <x v="343"/>
    <s v="L30395"/>
    <n v="1968.49"/>
    <m/>
    <n v="1968.49"/>
  </r>
  <r>
    <x v="343"/>
    <s v="STE ESPACE SCE"/>
    <m/>
    <n v="1968.49"/>
    <n v="-1968.49"/>
  </r>
  <r>
    <x v="344"/>
    <s v="L30396"/>
    <n v="38498.035000000003"/>
    <m/>
    <n v="38498.035000000003"/>
  </r>
  <r>
    <x v="344"/>
    <s v="ALPHA TRADING"/>
    <m/>
    <n v="38498.035000000003"/>
    <n v="-38498.035000000003"/>
  </r>
  <r>
    <x v="345"/>
    <s v="L30401"/>
    <n v="105.503"/>
    <m/>
    <n v="105.503"/>
  </r>
  <r>
    <x v="345"/>
    <s v="STE BRANDA"/>
    <m/>
    <n v="105.503"/>
    <n v="-105.503"/>
  </r>
  <r>
    <x v="346"/>
    <s v="L30403"/>
    <n v="857.66600000000005"/>
    <m/>
    <n v="857.66600000000005"/>
  </r>
  <r>
    <x v="346"/>
    <s v="STE BIZERTA GL"/>
    <m/>
    <n v="857.66600000000005"/>
    <n v="-857.66600000000005"/>
  </r>
  <r>
    <x v="347"/>
    <s v="l30404"/>
    <n v="69925.813999999998"/>
    <m/>
    <n v="69925.813999999998"/>
  </r>
  <r>
    <x v="347"/>
    <s v="STE PROBAT"/>
    <m/>
    <n v="69925.813999999998"/>
    <n v="-69925.813999999998"/>
  </r>
  <r>
    <x v="348"/>
    <s v="L30405"/>
    <n v="212288.6"/>
    <m/>
    <n v="212288.6"/>
  </r>
  <r>
    <x v="348"/>
    <s v="ANALYSIS"/>
    <m/>
    <n v="212288.6"/>
    <n v="-212288.6"/>
  </r>
  <r>
    <x v="349"/>
    <s v="L30408"/>
    <n v="223358.03099999999"/>
    <m/>
    <n v="223358.03099999999"/>
  </r>
  <r>
    <x v="349"/>
    <s v="STE EL WAHRA D"/>
    <m/>
    <n v="224599.606"/>
    <n v="-224599.606"/>
  </r>
  <r>
    <x v="350"/>
    <s v="L30409"/>
    <n v="9995.9249999999993"/>
    <m/>
    <n v="9995.9249999999993"/>
  </r>
  <r>
    <x v="350"/>
    <s v="LE RIDEAU META"/>
    <m/>
    <n v="9995.9249999999993"/>
    <n v="-9995.9249999999993"/>
  </r>
  <r>
    <x v="351"/>
    <s v="L30410"/>
    <n v="984.41099999999994"/>
    <m/>
    <n v="984.41099999999994"/>
  </r>
  <r>
    <x v="351"/>
    <s v="ETS SIALA FRER"/>
    <m/>
    <n v="984.41099999999994"/>
    <n v="-984.41099999999994"/>
  </r>
  <r>
    <x v="352"/>
    <s v="L30415"/>
    <n v="27009.004000000001"/>
    <m/>
    <n v="27009.004000000001"/>
  </r>
  <r>
    <x v="352"/>
    <s v="SODISERV"/>
    <m/>
    <n v="27009.004000000001"/>
    <n v="-27009.004000000001"/>
  </r>
  <r>
    <x v="353"/>
    <s v="L30417"/>
    <n v="1035.9000000000001"/>
    <m/>
    <n v="1035.9000000000001"/>
  </r>
  <r>
    <x v="353"/>
    <s v="S.T.M.A.I."/>
    <m/>
    <n v="1035.9000000000001"/>
    <n v="-1035.9000000000001"/>
  </r>
  <r>
    <x v="354"/>
    <s v="L30421"/>
    <n v="3200"/>
    <m/>
    <n v="3200"/>
  </r>
  <r>
    <x v="354"/>
    <s v="FAOUZI CHAHLOU"/>
    <m/>
    <n v="3200"/>
    <n v="-3200"/>
  </r>
  <r>
    <x v="355"/>
    <s v="L30425"/>
    <n v="4846.875"/>
    <m/>
    <n v="4846.875"/>
  </r>
  <r>
    <x v="355"/>
    <s v="SOREPCO"/>
    <m/>
    <n v="4846.875"/>
    <n v="-4846.875"/>
  </r>
  <r>
    <x v="356"/>
    <s v="L30428"/>
    <n v="2393.8290000000002"/>
    <m/>
    <n v="2393.8290000000002"/>
  </r>
  <r>
    <x v="356"/>
    <s v="STE AGRIPLUS"/>
    <m/>
    <n v="2393.8290000000002"/>
    <n v="-2393.8290000000002"/>
  </r>
  <r>
    <x v="357"/>
    <s v="L30429"/>
    <n v="7099.6"/>
    <m/>
    <n v="7099.6"/>
  </r>
  <r>
    <x v="357"/>
    <s v="SBAM"/>
    <m/>
    <n v="7099.6"/>
    <n v="-7099.6"/>
  </r>
  <r>
    <x v="358"/>
    <s v="L30430"/>
    <n v="19721.400000000001"/>
    <m/>
    <n v="19721.400000000001"/>
  </r>
  <r>
    <x v="358"/>
    <s v="TUNISIA NET"/>
    <m/>
    <n v="19721.400000000001"/>
    <n v="-19721.400000000001"/>
  </r>
  <r>
    <x v="359"/>
    <s v="L30433"/>
    <n v="1571.4"/>
    <m/>
    <n v="1571.4"/>
  </r>
  <r>
    <x v="359"/>
    <s v="EXTINCTEUR"/>
    <m/>
    <n v="1571.4"/>
    <n v="-1571.4"/>
  </r>
  <r>
    <x v="360"/>
    <s v="L30434"/>
    <n v="49748.849000000002"/>
    <m/>
    <n v="49748.849000000002"/>
  </r>
  <r>
    <x v="360"/>
    <s v="SONAF ALU"/>
    <m/>
    <n v="49748.849000000002"/>
    <n v="-49748.849000000002"/>
  </r>
  <r>
    <x v="361"/>
    <s v="L30435"/>
    <n v="37295.012000000002"/>
    <m/>
    <n v="37295.012000000002"/>
  </r>
  <r>
    <x v="361"/>
    <s v="MOHAMED ALI AR"/>
    <m/>
    <n v="37295.012000000002"/>
    <n v="-37295.012000000002"/>
  </r>
  <r>
    <x v="362"/>
    <s v="L30438"/>
    <n v="121989.23"/>
    <m/>
    <n v="121989.23"/>
  </r>
  <r>
    <x v="362"/>
    <s v="JMC"/>
    <m/>
    <n v="121989.23"/>
    <n v="-121989.23"/>
  </r>
  <r>
    <x v="363"/>
    <s v="L30439"/>
    <n v="570.6"/>
    <m/>
    <n v="570.6"/>
  </r>
  <r>
    <x v="363"/>
    <s v="Matériel indus"/>
    <m/>
    <n v="570.6"/>
    <n v="-570.6"/>
  </r>
  <r>
    <x v="364"/>
    <s v="L30440"/>
    <n v="5048.5820000000003"/>
    <m/>
    <n v="5048.5820000000003"/>
  </r>
  <r>
    <x v="364"/>
    <s v="BEJAOUI METAL"/>
    <m/>
    <n v="5048.5820000000003"/>
    <n v="-5048.5820000000003"/>
  </r>
  <r>
    <x v="365"/>
    <s v="L30441"/>
    <n v="660"/>
    <m/>
    <n v="660"/>
  </r>
  <r>
    <x v="365"/>
    <s v="ETS BEN MAIZ"/>
    <m/>
    <n v="660"/>
    <n v="-660"/>
  </r>
  <r>
    <x v="366"/>
    <s v="L30442"/>
    <n v="1380.6"/>
    <m/>
    <n v="1380.6"/>
  </r>
  <r>
    <x v="366"/>
    <s v="SMBN"/>
    <m/>
    <n v="1380.6"/>
    <n v="-1380.6"/>
  </r>
  <r>
    <x v="367"/>
    <s v="L30444"/>
    <n v="6958.56"/>
    <m/>
    <n v="6958.56"/>
  </r>
  <r>
    <x v="367"/>
    <s v="STE HECOMED"/>
    <m/>
    <n v="6958.56"/>
    <n v="-6958.56"/>
  </r>
  <r>
    <x v="368"/>
    <s v="L30446"/>
    <n v="2478.6"/>
    <m/>
    <n v="2478.6"/>
  </r>
  <r>
    <x v="368"/>
    <s v="Société Magasi"/>
    <m/>
    <n v="2478.6"/>
    <n v="-2478.6"/>
  </r>
  <r>
    <x v="369"/>
    <s v="L30447"/>
    <n v="14404.6"/>
    <m/>
    <n v="14404.6"/>
  </r>
  <r>
    <x v="369"/>
    <s v="ULYSSE HYPER D"/>
    <m/>
    <n v="14404.6"/>
    <n v="-14404.6"/>
  </r>
  <r>
    <x v="370"/>
    <s v="L30448"/>
    <n v="2941"/>
    <m/>
    <n v="2941"/>
  </r>
  <r>
    <x v="370"/>
    <s v="ADEL EL SIFI"/>
    <m/>
    <n v="2941"/>
    <n v="-2941"/>
  </r>
  <r>
    <x v="371"/>
    <s v="L30449"/>
    <n v="40003.400999999998"/>
    <m/>
    <n v="40003.400999999998"/>
  </r>
  <r>
    <x v="371"/>
    <s v="GLOBAL Design"/>
    <m/>
    <n v="40003.400999999998"/>
    <n v="-40003.400999999998"/>
  </r>
  <r>
    <x v="372"/>
    <s v="L30450"/>
    <n v="3030"/>
    <m/>
    <n v="3030"/>
  </r>
  <r>
    <x v="372"/>
    <s v="KORTINA Distri"/>
    <m/>
    <n v="3030"/>
    <n v="-3030"/>
  </r>
  <r>
    <x v="373"/>
    <s v="L30451"/>
    <n v="38690.165999999997"/>
    <m/>
    <n v="38690.165999999997"/>
  </r>
  <r>
    <x v="373"/>
    <s v="MYTEK INFORMAT"/>
    <m/>
    <n v="38665.963000000003"/>
    <n v="-38665.963000000003"/>
  </r>
  <r>
    <x v="374"/>
    <s v="L30453"/>
    <n v="43085.711000000003"/>
    <m/>
    <n v="43085.711000000003"/>
  </r>
  <r>
    <x v="374"/>
    <s v="MPE INDUSTRIAL"/>
    <m/>
    <n v="45635.311000000002"/>
    <n v="-45635.311000000002"/>
  </r>
  <r>
    <x v="375"/>
    <s v="L30454"/>
    <n v="47134.705999999998"/>
    <m/>
    <n v="47134.705999999998"/>
  </r>
  <r>
    <x v="375"/>
    <s v="ATUPAL"/>
    <m/>
    <n v="47134.705999999998"/>
    <n v="-47134.705999999998"/>
  </r>
  <r>
    <x v="376"/>
    <s v="L30458"/>
    <n v="14057.049000000001"/>
    <m/>
    <n v="14057.049000000001"/>
  </r>
  <r>
    <x v="376"/>
    <s v="SCTE"/>
    <m/>
    <n v="14057.049000000001"/>
    <n v="-14057.049000000001"/>
  </r>
  <r>
    <x v="377"/>
    <s v="L30459"/>
    <n v="66694.17"/>
    <m/>
    <n v="66694.17"/>
  </r>
  <r>
    <x v="377"/>
    <s v="FOUED  BEN SAS"/>
    <m/>
    <n v="66694.17"/>
    <n v="-66694.17"/>
  </r>
  <r>
    <x v="378"/>
    <s v="L30466"/>
    <n v="28906.876"/>
    <m/>
    <n v="28906.876"/>
  </r>
  <r>
    <x v="378"/>
    <s v="STE L'INNOVATI"/>
    <m/>
    <n v="28906.876"/>
    <n v="-28906.876"/>
  </r>
  <r>
    <x v="379"/>
    <s v="L30467"/>
    <n v="70294.721000000005"/>
    <m/>
    <n v="70294.721000000005"/>
  </r>
  <r>
    <x v="379"/>
    <s v="STE ABRAWARA T"/>
    <m/>
    <n v="70294.721000000005"/>
    <n v="-70294.721000000005"/>
  </r>
  <r>
    <x v="380"/>
    <s v="L30468"/>
    <n v="2973.32"/>
    <m/>
    <n v="2973.32"/>
  </r>
  <r>
    <x v="380"/>
    <s v="THAMER CREATIV"/>
    <m/>
    <n v="2972.8580000000002"/>
    <n v="-2972.8580000000002"/>
  </r>
  <r>
    <x v="381"/>
    <s v="L30469"/>
    <n v="16732.120999999999"/>
    <m/>
    <n v="16732.120999999999"/>
  </r>
  <r>
    <x v="381"/>
    <s v="MABRAY"/>
    <m/>
    <n v="24925.794999999998"/>
    <n v="-24925.794999999998"/>
  </r>
  <r>
    <x v="382"/>
    <s v="L30470"/>
    <n v="3321.3"/>
    <m/>
    <n v="3321.3"/>
  </r>
  <r>
    <x v="382"/>
    <s v="H-TECH"/>
    <m/>
    <n v="6599.56"/>
    <n v="-6599.56"/>
  </r>
  <r>
    <x v="383"/>
    <s v="L30471"/>
    <n v="6228.058"/>
    <m/>
    <n v="6228.058"/>
  </r>
  <r>
    <x v="383"/>
    <s v="COMPTOIR ZAGHO"/>
    <m/>
    <n v="6228.058"/>
    <n v="-6228.058"/>
  </r>
  <r>
    <x v="384"/>
    <s v="L30472"/>
    <n v="11977.713"/>
    <m/>
    <n v="11977.713"/>
  </r>
  <r>
    <x v="384"/>
    <s v="KLARRION"/>
    <m/>
    <n v="11977.712"/>
    <n v="-11977.712"/>
  </r>
  <r>
    <x v="385"/>
    <s v="L30473"/>
    <n v="245.34299999999999"/>
    <m/>
    <n v="245.34299999999999"/>
  </r>
  <r>
    <x v="385"/>
    <s v="S E B A C"/>
    <m/>
    <n v="245.34299999999999"/>
    <n v="-245.34299999999999"/>
  </r>
  <r>
    <x v="386"/>
    <s v="L30474"/>
    <n v="2611.0070000000001"/>
    <m/>
    <n v="2611.0070000000001"/>
  </r>
  <r>
    <x v="386"/>
    <s v="ALPHA ETIQUETT"/>
    <m/>
    <n v="2611.0070000000001"/>
    <n v="-2611.0070000000001"/>
  </r>
  <r>
    <x v="387"/>
    <s v="L30475"/>
    <n v="215628.87100000001"/>
    <m/>
    <n v="215628.87100000001"/>
  </r>
  <r>
    <x v="387"/>
    <s v="ST TOTAL SALES"/>
    <m/>
    <n v="219833.73"/>
    <n v="-219833.73"/>
  </r>
  <r>
    <x v="388"/>
    <s v="L30476"/>
    <n v="6402.25"/>
    <m/>
    <n v="6402.25"/>
  </r>
  <r>
    <x v="388"/>
    <s v="STE SIPA SA"/>
    <m/>
    <n v="6392.73"/>
    <n v="-6392.73"/>
  </r>
  <r>
    <x v="389"/>
    <s v="L30477"/>
    <n v="9283.7360000000008"/>
    <m/>
    <n v="9283.7360000000008"/>
  </r>
  <r>
    <x v="389"/>
    <s v="STE RAYHANA PR"/>
    <m/>
    <n v="11317.745000000001"/>
    <n v="-11317.745000000001"/>
  </r>
  <r>
    <x v="390"/>
    <s v="L30478"/>
    <n v="3930.6129999999998"/>
    <m/>
    <n v="3930.6129999999998"/>
  </r>
  <r>
    <x v="390"/>
    <s v="SOCIETE THE SA"/>
    <m/>
    <n v="3930.8130000000001"/>
    <n v="-3930.8130000000001"/>
  </r>
  <r>
    <x v="391"/>
    <s v="L30479"/>
    <n v="0"/>
    <m/>
    <n v="0"/>
  </r>
  <r>
    <x v="391"/>
    <s v="PROMOSCIENCES"/>
    <m/>
    <n v="3076.893"/>
    <n v="-3076.893"/>
  </r>
  <r>
    <x v="392"/>
    <s v="L30480"/>
    <n v="1082.31"/>
    <m/>
    <n v="1082.31"/>
  </r>
  <r>
    <x v="392"/>
    <s v="SAGIPACK"/>
    <m/>
    <n v="1082.31"/>
    <n v="-1082.31"/>
  </r>
  <r>
    <x v="393"/>
    <s v="L30482"/>
    <n v="17854.189999999999"/>
    <m/>
    <n v="17854.189999999999"/>
  </r>
  <r>
    <x v="393"/>
    <s v="LA SELECTION M"/>
    <m/>
    <n v="17854.189999999999"/>
    <n v="-17854.189999999999"/>
  </r>
  <r>
    <x v="394"/>
    <s v="L30483"/>
    <n v="1992.0060000000001"/>
    <m/>
    <n v="1992.0060000000001"/>
  </r>
  <r>
    <x v="394"/>
    <s v="MAPUB"/>
    <m/>
    <n v="1992.0060000000001"/>
    <n v="-1992.0060000000001"/>
  </r>
  <r>
    <x v="395"/>
    <s v="L30484"/>
    <n v="981.19799999999998"/>
    <m/>
    <n v="981.19799999999998"/>
  </r>
  <r>
    <x v="395"/>
    <s v="C.E.B"/>
    <m/>
    <n v="981.19799999999998"/>
    <n v="-981.19799999999998"/>
  </r>
  <r>
    <x v="396"/>
    <s v="L30485"/>
    <n v="32589.59"/>
    <m/>
    <n v="32589.59"/>
  </r>
  <r>
    <x v="396"/>
    <s v="AIRPORT VIS SE"/>
    <m/>
    <n v="32589.59"/>
    <n v="-32589.59"/>
  </r>
  <r>
    <x v="397"/>
    <s v="L30486"/>
    <n v="15029"/>
    <m/>
    <n v="15029"/>
  </r>
  <r>
    <x v="397"/>
    <s v="A3C"/>
    <m/>
    <n v="0"/>
    <n v="0"/>
  </r>
  <r>
    <x v="398"/>
    <s v="L30487"/>
    <n v="1223.953"/>
    <m/>
    <n v="1223.953"/>
  </r>
  <r>
    <x v="398"/>
    <s v="SECCO"/>
    <m/>
    <n v="1223.953"/>
    <n v="-1223.953"/>
  </r>
  <r>
    <x v="399"/>
    <s v="L30488"/>
    <n v="9006"/>
    <m/>
    <n v="9006"/>
  </r>
  <r>
    <x v="399"/>
    <s v="RESTO CITE TOU"/>
    <m/>
    <n v="9006"/>
    <n v="-9006"/>
  </r>
  <r>
    <x v="400"/>
    <s v="L30489"/>
    <n v="4159"/>
    <m/>
    <n v="4159"/>
  </r>
  <r>
    <x v="400"/>
    <s v="RETAURANT LE B"/>
    <m/>
    <n v="4202.5"/>
    <n v="-4202.5"/>
  </r>
  <r>
    <x v="401"/>
    <s v="L30490"/>
    <n v="143737.99299999999"/>
    <m/>
    <n v="143737.99299999999"/>
  </r>
  <r>
    <x v="401"/>
    <s v="STE MAYAR RECY"/>
    <m/>
    <n v="143737.99299999999"/>
    <n v="-143737.99299999999"/>
  </r>
  <r>
    <x v="402"/>
    <s v="L30492"/>
    <n v="337.36500000000001"/>
    <m/>
    <n v="337.36500000000001"/>
  </r>
  <r>
    <x v="402"/>
    <s v="AQUA SERVICES"/>
    <m/>
    <n v="337.36500000000001"/>
    <n v="-337.36500000000001"/>
  </r>
  <r>
    <x v="403"/>
    <s v="L30493"/>
    <n v="22325.288"/>
    <m/>
    <n v="22325.288"/>
  </r>
  <r>
    <x v="403"/>
    <s v="GRENOBLE SERVI"/>
    <m/>
    <n v="28131.465"/>
    <n v="-28131.465"/>
  </r>
  <r>
    <x v="404"/>
    <s v="L50008"/>
    <n v="590.29999999999995"/>
    <m/>
    <n v="590.29999999999995"/>
  </r>
  <r>
    <x v="404"/>
    <s v="ALI BEN MUSTAP"/>
    <m/>
    <n v="590.29999999999995"/>
    <n v="-590.29999999999995"/>
  </r>
  <r>
    <x v="405"/>
    <s v="L50013"/>
    <n v="50231.112000000001"/>
    <m/>
    <n v="50231.112000000001"/>
  </r>
  <r>
    <x v="405"/>
    <s v="MAERSK TUNISIE"/>
    <m/>
    <n v="50231.112000000001"/>
    <n v="-50231.112000000001"/>
  </r>
  <r>
    <x v="406"/>
    <s v="L50014"/>
    <n v="3013.4"/>
    <m/>
    <n v="3013.4"/>
  </r>
  <r>
    <x v="406"/>
    <s v="CABINET A.FRIK"/>
    <m/>
    <n v="3013.4"/>
    <n v="-3013.4"/>
  </r>
  <r>
    <x v="407"/>
    <s v="L50017"/>
    <n v="20613.077000000001"/>
    <m/>
    <n v="20613.077000000001"/>
  </r>
  <r>
    <x v="407"/>
    <s v="COTUNACE"/>
    <m/>
    <n v="33474.877999999997"/>
    <n v="-33474.877999999997"/>
  </r>
  <r>
    <x v="408"/>
    <s v="L50018"/>
    <n v="1241458.4790000001"/>
    <m/>
    <n v="1241458.4790000001"/>
  </r>
  <r>
    <x v="408"/>
    <s v="C I L"/>
    <m/>
    <n v="1238840.1880000001"/>
    <n v="-1238840.1880000001"/>
  </r>
  <r>
    <x v="409"/>
    <s v="L50019"/>
    <n v="23020774.941"/>
    <m/>
    <n v="23020774.941"/>
  </r>
  <r>
    <x v="409"/>
    <s v="LA DOUANE"/>
    <m/>
    <n v="22934706.552000001"/>
    <n v="-22934706.552000001"/>
  </r>
  <r>
    <x v="410"/>
    <s v="L50028"/>
    <n v="8755.3050000000003"/>
    <m/>
    <n v="8755.3050000000003"/>
  </r>
  <r>
    <x v="410"/>
    <s v="G T I"/>
    <m/>
    <n v="8755.3050000000003"/>
    <n v="-8755.3050000000003"/>
  </r>
  <r>
    <x v="411"/>
    <s v="L50031"/>
    <n v="106340.56600000001"/>
    <m/>
    <n v="106340.56600000001"/>
  </r>
  <r>
    <x v="411"/>
    <s v="INNORPI"/>
    <m/>
    <n v="112001.466"/>
    <n v="-112001.466"/>
  </r>
  <r>
    <x v="412"/>
    <s v="L50044"/>
    <n v="85200.55"/>
    <m/>
    <n v="85200.55"/>
  </r>
  <r>
    <x v="412"/>
    <s v="ROMULUS VOYAGE"/>
    <m/>
    <n v="85200.55"/>
    <n v="-85200.55"/>
  </r>
  <r>
    <x v="413"/>
    <s v="L50045"/>
    <n v="14897743.85"/>
    <m/>
    <n v="14897743.85"/>
  </r>
  <r>
    <x v="413"/>
    <s v="S. T. E. G."/>
    <m/>
    <n v="15045201.424000001"/>
    <n v="-15045201.424000001"/>
  </r>
  <r>
    <x v="414"/>
    <s v="L50053"/>
    <n v="206.6"/>
    <m/>
    <n v="206.6"/>
  </r>
  <r>
    <x v="414"/>
    <s v="SOMITEL"/>
    <m/>
    <n v="206.6"/>
    <n v="-206.6"/>
  </r>
  <r>
    <x v="415"/>
    <s v="L50059"/>
    <n v="34790.5"/>
    <m/>
    <n v="34790.5"/>
  </r>
  <r>
    <x v="415"/>
    <s v="T U V"/>
    <m/>
    <n v="34790.5"/>
    <n v="-34790.5"/>
  </r>
  <r>
    <x v="416"/>
    <s v="L50060"/>
    <n v="3088.1849999999999"/>
    <m/>
    <n v="3088.1849999999999"/>
  </r>
  <r>
    <x v="416"/>
    <s v="TUNISIE TELECO"/>
    <m/>
    <n v="3088.1849999999999"/>
    <n v="-3088.1849999999999"/>
  </r>
  <r>
    <x v="417"/>
    <s v="L50066"/>
    <n v="103638.136"/>
    <m/>
    <n v="103638.136"/>
  </r>
  <r>
    <x v="417"/>
    <s v="A.PAVE"/>
    <m/>
    <n v="103638.136"/>
    <n v="-103638.136"/>
  </r>
  <r>
    <x v="418"/>
    <s v="L50068"/>
    <n v="15443"/>
    <m/>
    <n v="15443"/>
  </r>
  <r>
    <x v="418"/>
    <s v="CARTE"/>
    <m/>
    <n v="24343.1"/>
    <n v="-24343.1"/>
  </r>
  <r>
    <x v="419"/>
    <s v="L50070"/>
    <n v="279660.71799999999"/>
    <m/>
    <n v="279660.71799999999"/>
  </r>
  <r>
    <x v="419"/>
    <s v="DISCOVRY INFOR"/>
    <m/>
    <n v="293748.11499999999"/>
    <n v="-293748.11499999999"/>
  </r>
  <r>
    <x v="420"/>
    <s v="L50094"/>
    <n v="13699.834999999999"/>
    <m/>
    <n v="13699.834999999999"/>
  </r>
  <r>
    <x v="420"/>
    <s v="TUNIS° SHIPPIN"/>
    <m/>
    <n v="13699.834999999999"/>
    <n v="-13699.834999999999"/>
  </r>
  <r>
    <x v="421"/>
    <s v="L50095"/>
    <n v="6795.8159999999998"/>
    <m/>
    <n v="6795.8159999999998"/>
  </r>
  <r>
    <x v="421"/>
    <s v="OMMP (Office m"/>
    <m/>
    <n v="6795.8159999999998"/>
    <n v="-6795.8159999999998"/>
  </r>
  <r>
    <x v="422"/>
    <s v="L50096"/>
    <n v="303872.57"/>
    <m/>
    <n v="303872.57"/>
  </r>
  <r>
    <x v="422"/>
    <s v="STAM"/>
    <m/>
    <n v="299451.26199999999"/>
    <n v="-299451.26199999999"/>
  </r>
  <r>
    <x v="423"/>
    <s v="L50097"/>
    <n v="268333.63799999998"/>
    <m/>
    <n v="268333.63799999998"/>
  </r>
  <r>
    <x v="423"/>
    <s v="AMATRANS"/>
    <m/>
    <n v="268333.63799999998"/>
    <n v="-268333.63799999998"/>
  </r>
  <r>
    <x v="424"/>
    <s v="L50098"/>
    <n v="106.3"/>
    <m/>
    <n v="106.3"/>
  </r>
  <r>
    <x v="424"/>
    <s v="DRIDI TRANSPOR"/>
    <m/>
    <n v="106.3"/>
    <n v="-106.3"/>
  </r>
  <r>
    <x v="425"/>
    <s v="L50099"/>
    <n v="3624.3919999999998"/>
    <m/>
    <n v="3624.3919999999998"/>
  </r>
  <r>
    <x v="425"/>
    <s v="AACC"/>
    <m/>
    <n v="3624.3919999999998"/>
    <n v="-3624.3919999999998"/>
  </r>
  <r>
    <x v="426"/>
    <s v="L50101"/>
    <n v="1197.4369999999999"/>
    <m/>
    <n v="1197.4369999999999"/>
  </r>
  <r>
    <x v="426"/>
    <s v="CARMAS"/>
    <m/>
    <n v="1197.4369999999999"/>
    <n v="-1197.4369999999999"/>
  </r>
  <r>
    <x v="427"/>
    <s v="L50102"/>
    <n v="511355.63900000002"/>
    <m/>
    <n v="511355.63900000002"/>
  </r>
  <r>
    <x v="427"/>
    <s v="ASS MAGHREBIA"/>
    <m/>
    <n v="493751.255"/>
    <n v="-493751.255"/>
  </r>
  <r>
    <x v="428"/>
    <s v="L50106"/>
    <n v="165.852"/>
    <m/>
    <n v="165.852"/>
  </r>
  <r>
    <x v="428"/>
    <s v="KAMAR (AGENCE"/>
    <m/>
    <n v="165.852"/>
    <n v="-165.852"/>
  </r>
  <r>
    <x v="429"/>
    <s v="L50107"/>
    <n v="22908"/>
    <m/>
    <n v="22908"/>
  </r>
  <r>
    <x v="429"/>
    <s v="HOTEL EZZAHRA"/>
    <m/>
    <n v="22908"/>
    <n v="-22908"/>
  </r>
  <r>
    <x v="430"/>
    <s v="L50109"/>
    <n v="8282.4609999999993"/>
    <m/>
    <n v="8282.4609999999993"/>
  </r>
  <r>
    <x v="430"/>
    <s v="TUNIS AIR"/>
    <m/>
    <n v="8092.0410000000002"/>
    <n v="-8092.0410000000002"/>
  </r>
  <r>
    <x v="431"/>
    <s v="L50110"/>
    <n v="830.87099999999998"/>
    <m/>
    <n v="830.87099999999998"/>
  </r>
  <r>
    <x v="431"/>
    <s v="OACA"/>
    <m/>
    <n v="830.87099999999998"/>
    <n v="-830.87099999999998"/>
  </r>
  <r>
    <x v="432"/>
    <s v="L50114"/>
    <n v="600.79999999999995"/>
    <m/>
    <n v="600.79999999999995"/>
  </r>
  <r>
    <x v="432"/>
    <s v="API"/>
    <m/>
    <n v="600.79999999999995"/>
    <n v="-600.79999999999995"/>
  </r>
  <r>
    <x v="433"/>
    <s v="L50118"/>
    <n v="3360.9"/>
    <m/>
    <n v="3360.9"/>
  </r>
  <r>
    <x v="433"/>
    <s v="COGERH  SELECT"/>
    <m/>
    <n v="3360.9"/>
    <n v="-3360.9"/>
  </r>
  <r>
    <x v="434"/>
    <s v="L50120"/>
    <n v="708.3"/>
    <m/>
    <n v="708.3"/>
  </r>
  <r>
    <x v="434"/>
    <s v="CYBERSTONE"/>
    <m/>
    <n v="708.3"/>
    <n v="-708.3"/>
  </r>
  <r>
    <x v="435"/>
    <s v="L50125"/>
    <n v="20663.631000000001"/>
    <m/>
    <n v="20663.631000000001"/>
  </r>
  <r>
    <x v="435"/>
    <s v="ECULINE"/>
    <m/>
    <n v="20663.631000000001"/>
    <n v="-20663.631000000001"/>
  </r>
  <r>
    <x v="436"/>
    <s v="L50128"/>
    <n v="32173.528999999999"/>
    <m/>
    <n v="32173.528999999999"/>
  </r>
  <r>
    <x v="436"/>
    <s v="GS1 TUNISIA"/>
    <m/>
    <n v="33840.529000000002"/>
    <n v="-33840.529000000002"/>
  </r>
  <r>
    <x v="437"/>
    <s v="L50132"/>
    <n v="294.68"/>
    <m/>
    <n v="294.68"/>
  </r>
  <r>
    <x v="437"/>
    <s v="IOT LINE TUNIS"/>
    <m/>
    <n v="294.68"/>
    <n v="-294.68"/>
  </r>
  <r>
    <x v="438"/>
    <s v="L50134"/>
    <n v="804.88400000000001"/>
    <m/>
    <n v="804.88400000000001"/>
  </r>
  <r>
    <x v="438"/>
    <s v="MAS"/>
    <m/>
    <n v="804.88400000000001"/>
    <n v="-804.88400000000001"/>
  </r>
  <r>
    <x v="439"/>
    <s v="L50136"/>
    <n v="245680.899"/>
    <m/>
    <n v="245680.899"/>
  </r>
  <r>
    <x v="439"/>
    <s v="NORD INDUSTRIE"/>
    <m/>
    <n v="254472.59700000001"/>
    <n v="-254472.59700000001"/>
  </r>
  <r>
    <x v="440"/>
    <s v="L50140"/>
    <n v="32578.751"/>
    <m/>
    <n v="32578.751"/>
  </r>
  <r>
    <x v="440"/>
    <s v="STTAT"/>
    <m/>
    <n v="32578.751"/>
    <n v="-32578.751"/>
  </r>
  <r>
    <x v="441"/>
    <s v="L50142"/>
    <n v="42.98"/>
    <m/>
    <n v="42.98"/>
  </r>
  <r>
    <x v="441"/>
    <s v="SAFIR"/>
    <m/>
    <n v="42.98"/>
    <n v="-42.98"/>
  </r>
  <r>
    <x v="442"/>
    <s v="L50149"/>
    <n v="12150.4"/>
    <m/>
    <n v="12150.4"/>
  </r>
  <r>
    <x v="442"/>
    <s v="CABINET MOHAME"/>
    <m/>
    <n v="12150.4"/>
    <n v="-12150.4"/>
  </r>
  <r>
    <x v="443"/>
    <s v="L50152"/>
    <n v="57364.565000000002"/>
    <m/>
    <n v="57364.565000000002"/>
  </r>
  <r>
    <x v="443"/>
    <s v="TUNISIE TELECO"/>
    <m/>
    <n v="56456.387999999999"/>
    <n v="-56456.387999999999"/>
  </r>
  <r>
    <x v="444"/>
    <s v="L50167"/>
    <n v="46013.440999999999"/>
    <m/>
    <n v="46013.440999999999"/>
  </r>
  <r>
    <x v="444"/>
    <s v="CETIME"/>
    <m/>
    <n v="46013.440999999999"/>
    <n v="-46013.440999999999"/>
  </r>
  <r>
    <x v="445"/>
    <s v="L50173"/>
    <n v="425.1"/>
    <m/>
    <n v="425.1"/>
  </r>
  <r>
    <x v="445"/>
    <s v="Rectification"/>
    <m/>
    <n v="425.1"/>
    <n v="-425.1"/>
  </r>
  <r>
    <x v="446"/>
    <s v="L50174"/>
    <n v="18066.900000000001"/>
    <m/>
    <n v="18066.900000000001"/>
  </r>
  <r>
    <x v="446"/>
    <s v="AFRIQUE ETUDE"/>
    <m/>
    <n v="18066.900000000001"/>
    <n v="-18066.900000000001"/>
  </r>
  <r>
    <x v="447"/>
    <s v="L50178"/>
    <n v="100728.11900000001"/>
    <m/>
    <n v="100728.11900000001"/>
  </r>
  <r>
    <x v="447"/>
    <s v="STE KADHI FRER"/>
    <m/>
    <n v="100728.11900000001"/>
    <n v="-100728.11900000001"/>
  </r>
  <r>
    <x v="448"/>
    <s v="L50182"/>
    <n v="3989.9110000000001"/>
    <m/>
    <n v="3989.9110000000001"/>
  </r>
  <r>
    <x v="448"/>
    <s v="AGENCE MARITIM"/>
    <m/>
    <n v="3989.9110000000001"/>
    <n v="-3989.9110000000001"/>
  </r>
  <r>
    <x v="449"/>
    <s v="L50183"/>
    <n v="28700.03"/>
    <m/>
    <n v="28700.03"/>
  </r>
  <r>
    <x v="449"/>
    <s v="SEAWAVE NAVIGA"/>
    <m/>
    <n v="28700.03"/>
    <n v="-28700.03"/>
  </r>
  <r>
    <x v="450"/>
    <s v="L50191"/>
    <n v="120857.357"/>
    <m/>
    <n v="120857.357"/>
  </r>
  <r>
    <x v="450"/>
    <s v="SOTUVENT"/>
    <m/>
    <n v="120857.357"/>
    <n v="-120857.357"/>
  </r>
  <r>
    <x v="451"/>
    <s v="L50195"/>
    <n v="971.9"/>
    <m/>
    <n v="971.9"/>
  </r>
  <r>
    <x v="451"/>
    <s v="TUNISIE AUTORO"/>
    <m/>
    <n v="971.9"/>
    <n v="-971.9"/>
  </r>
  <r>
    <x v="452"/>
    <s v="L50198"/>
    <n v="6000"/>
    <m/>
    <n v="6000"/>
  </r>
  <r>
    <x v="452"/>
    <s v="C E P E X"/>
    <m/>
    <n v="6000"/>
    <n v="-6000"/>
  </r>
  <r>
    <x v="453"/>
    <s v="L50199"/>
    <n v="1942.5409999999999"/>
    <m/>
    <n v="1942.5409999999999"/>
  </r>
  <r>
    <x v="453"/>
    <s v="IMPRIMERIE OFF"/>
    <m/>
    <n v="1942.5409999999999"/>
    <n v="-1942.5409999999999"/>
  </r>
  <r>
    <x v="454"/>
    <s v="L50201"/>
    <n v="848.2"/>
    <m/>
    <n v="848.2"/>
  </r>
  <r>
    <x v="454"/>
    <s v="Le Radiateur"/>
    <m/>
    <n v="848.2"/>
    <n v="-848.2"/>
  </r>
  <r>
    <x v="455"/>
    <s v="L50210"/>
    <n v="68125.697"/>
    <m/>
    <n v="68125.697"/>
  </r>
  <r>
    <x v="455"/>
    <s v="STC"/>
    <m/>
    <n v="83018.789000000004"/>
    <n v="-83018.789000000004"/>
  </r>
  <r>
    <x v="456"/>
    <s v="L50211"/>
    <n v="959.46199999999999"/>
    <m/>
    <n v="959.46199999999999"/>
  </r>
  <r>
    <x v="456"/>
    <s v="El-Amir"/>
    <m/>
    <n v="959.46199999999999"/>
    <n v="-959.46199999999999"/>
  </r>
  <r>
    <x v="457"/>
    <s v="L50216"/>
    <n v="290648.38199999998"/>
    <m/>
    <n v="290648.38199999998"/>
  </r>
  <r>
    <x v="457"/>
    <s v="SHTM"/>
    <m/>
    <n v="297559.58199999999"/>
    <n v="-297559.58199999999"/>
  </r>
  <r>
    <x v="458"/>
    <s v="L50222"/>
    <n v="1388.0329999999999"/>
    <m/>
    <n v="1388.0329999999999"/>
  </r>
  <r>
    <x v="458"/>
    <s v="PLANET"/>
    <m/>
    <n v="1388.0329999999999"/>
    <n v="-1388.0329999999999"/>
  </r>
  <r>
    <x v="459"/>
    <s v="L50238"/>
    <n v="1549.96"/>
    <m/>
    <n v="1549.96"/>
  </r>
  <r>
    <x v="459"/>
    <s v="Presses médias"/>
    <m/>
    <n v="1549.96"/>
    <n v="-1549.96"/>
  </r>
  <r>
    <x v="460"/>
    <s v="L50240"/>
    <n v="46507.34"/>
    <m/>
    <n v="46507.34"/>
  </r>
  <r>
    <x v="460"/>
    <s v="ooredoo"/>
    <m/>
    <n v="47333.978000000003"/>
    <n v="-47333.978000000003"/>
  </r>
  <r>
    <x v="461"/>
    <s v="L50241"/>
    <n v="501284.55300000001"/>
    <m/>
    <n v="501284.55300000001"/>
  </r>
  <r>
    <x v="461"/>
    <s v="I.T.Tunisie"/>
    <m/>
    <n v="501284.55300000001"/>
    <n v="-501284.55300000001"/>
  </r>
  <r>
    <x v="462"/>
    <s v="L50254"/>
    <n v="90841.2"/>
    <m/>
    <n v="90841.2"/>
  </r>
  <r>
    <x v="462"/>
    <s v="PMGI"/>
    <m/>
    <n v="90841.2"/>
    <n v="-90841.2"/>
  </r>
  <r>
    <x v="463"/>
    <s v="L50255"/>
    <n v="1892076.3419999999"/>
    <m/>
    <n v="1892076.3419999999"/>
  </r>
  <r>
    <x v="463"/>
    <s v="SITEM"/>
    <m/>
    <n v="1892076.3419999999"/>
    <n v="-1892076.3419999999"/>
  </r>
  <r>
    <x v="464"/>
    <s v="L50256"/>
    <n v="788.73800000000006"/>
    <m/>
    <n v="788.73800000000006"/>
  </r>
  <r>
    <x v="464"/>
    <s v="CABINETDECOODI"/>
    <m/>
    <n v="788.73800000000006"/>
    <n v="-788.73800000000006"/>
  </r>
  <r>
    <x v="465"/>
    <s v="L50258"/>
    <n v="20114.161"/>
    <m/>
    <n v="20114.161"/>
  </r>
  <r>
    <x v="465"/>
    <s v="E.C.E"/>
    <m/>
    <n v="20114.161"/>
    <n v="-20114.161"/>
  </r>
  <r>
    <x v="466"/>
    <s v="L50260"/>
    <n v="372.48"/>
    <m/>
    <n v="372.48"/>
  </r>
  <r>
    <x v="466"/>
    <s v="TRADEX INTERNA"/>
    <m/>
    <n v="372.48"/>
    <n v="-372.48"/>
  </r>
  <r>
    <x v="467"/>
    <s v="L50269"/>
    <n v="14815.68"/>
    <m/>
    <n v="14815.68"/>
  </r>
  <r>
    <x v="467"/>
    <s v="TECHMAN"/>
    <m/>
    <n v="15312.968999999999"/>
    <n v="-15312.968999999999"/>
  </r>
  <r>
    <x v="468"/>
    <s v="L50280"/>
    <n v="311391.21399999998"/>
    <m/>
    <n v="311391.21399999998"/>
  </r>
  <r>
    <x v="468"/>
    <s v="MSC"/>
    <m/>
    <n v="202006.74"/>
    <n v="-202006.74"/>
  </r>
  <r>
    <x v="469"/>
    <s v="L50281"/>
    <n v="1721.98"/>
    <m/>
    <n v="1721.98"/>
  </r>
  <r>
    <x v="469"/>
    <s v="TUNISIA INTERS"/>
    <m/>
    <n v="1721.98"/>
    <n v="-1721.98"/>
  </r>
  <r>
    <x v="470"/>
    <s v="L50284"/>
    <n v="256621.315"/>
    <m/>
    <n v="256621.315"/>
  </r>
  <r>
    <x v="470"/>
    <s v="COTECH"/>
    <m/>
    <n v="182217.315"/>
    <n v="-182217.315"/>
  </r>
  <r>
    <x v="471"/>
    <s v="L50286"/>
    <n v="3555.08"/>
    <m/>
    <n v="3555.08"/>
  </r>
  <r>
    <x v="471"/>
    <s v="GREEN TUNISIE"/>
    <m/>
    <n v="3555.08"/>
    <n v="-3555.08"/>
  </r>
  <r>
    <x v="472"/>
    <s v="L50291"/>
    <n v="17708.5"/>
    <m/>
    <n v="17708.5"/>
  </r>
  <r>
    <x v="472"/>
    <s v="smti"/>
    <m/>
    <n v="17708.5"/>
    <n v="-17708.5"/>
  </r>
  <r>
    <x v="473"/>
    <s v="L50292"/>
    <n v="24000"/>
    <m/>
    <n v="24000"/>
  </r>
  <r>
    <x v="473"/>
    <s v="TUNISIAN TRAVE"/>
    <m/>
    <n v="24000"/>
    <n v="-24000"/>
  </r>
  <r>
    <x v="474"/>
    <s v="L50297"/>
    <n v="170255.06200000001"/>
    <m/>
    <n v="170255.06200000001"/>
  </r>
  <r>
    <x v="474"/>
    <s v="CMA CGM Tunisi"/>
    <m/>
    <n v="170255.06200000001"/>
    <n v="-170255.06200000001"/>
  </r>
  <r>
    <x v="475"/>
    <s v="L50308"/>
    <n v="69608.792000000001"/>
    <m/>
    <n v="69608.792000000001"/>
  </r>
  <r>
    <x v="475"/>
    <s v="GENMAR"/>
    <m/>
    <n v="69338.661999999997"/>
    <n v="-69338.661999999997"/>
  </r>
  <r>
    <x v="476"/>
    <s v="L50310"/>
    <n v="320.61599999999999"/>
    <m/>
    <n v="320.61599999999999"/>
  </r>
  <r>
    <x v="476"/>
    <s v="INTER MAR"/>
    <m/>
    <n v="320.61599999999999"/>
    <n v="-320.61599999999999"/>
  </r>
  <r>
    <x v="477"/>
    <s v="L50320"/>
    <n v="12317.12"/>
    <m/>
    <n v="12317.12"/>
  </r>
  <r>
    <x v="477"/>
    <s v="CONSEIL PLUS"/>
    <m/>
    <n v="12317.12"/>
    <n v="-12317.12"/>
  </r>
  <r>
    <x v="478"/>
    <s v="L50323"/>
    <n v="509.65699999999998"/>
    <m/>
    <n v="509.65699999999998"/>
  </r>
  <r>
    <x v="478"/>
    <s v="A.S.T.C"/>
    <m/>
    <n v="509.65699999999998"/>
    <n v="-509.65699999999998"/>
  </r>
  <r>
    <x v="479"/>
    <s v="L50334"/>
    <n v="949.5"/>
    <m/>
    <n v="949.5"/>
  </r>
  <r>
    <x v="479"/>
    <s v="INRAP"/>
    <m/>
    <n v="949.5"/>
    <n v="-949.5"/>
  </r>
  <r>
    <x v="480"/>
    <s v="L50335"/>
    <n v="51006.673000000003"/>
    <m/>
    <n v="51006.673000000003"/>
  </r>
  <r>
    <x v="480"/>
    <s v="Maître  Nabil"/>
    <m/>
    <n v="51345.673000000003"/>
    <n v="-51345.673000000003"/>
  </r>
  <r>
    <x v="481"/>
    <s v="L50338"/>
    <n v="251719.416"/>
    <m/>
    <n v="251719.416"/>
  </r>
  <r>
    <x v="481"/>
    <s v="WORL MARITIME"/>
    <m/>
    <n v="251719.416"/>
    <n v="-251719.416"/>
  </r>
  <r>
    <x v="482"/>
    <s v="L50341"/>
    <n v="397.48"/>
    <m/>
    <n v="397.48"/>
  </r>
  <r>
    <x v="482"/>
    <s v="ABDESSATAR JIE"/>
    <m/>
    <n v="397.48"/>
    <n v="-397.48"/>
  </r>
  <r>
    <x v="483"/>
    <s v="L50355"/>
    <n v="951.2"/>
    <m/>
    <n v="951.2"/>
  </r>
  <r>
    <x v="483"/>
    <s v="TAYAR Béchir"/>
    <m/>
    <n v="951.2"/>
    <n v="-951.2"/>
  </r>
  <r>
    <x v="484"/>
    <s v="L50359"/>
    <n v="5500"/>
    <m/>
    <n v="5500"/>
  </r>
  <r>
    <x v="484"/>
    <s v="CTFCI"/>
    <m/>
    <n v="5500"/>
    <n v="-5500"/>
  </r>
  <r>
    <x v="485"/>
    <s v="L50363"/>
    <n v="1371.0650000000001"/>
    <m/>
    <n v="1371.0650000000001"/>
  </r>
  <r>
    <x v="485"/>
    <s v="CTN"/>
    <m/>
    <n v="1371.0650000000001"/>
    <n v="-1371.0650000000001"/>
  </r>
  <r>
    <x v="486"/>
    <s v="L50364"/>
    <n v="1702.201"/>
    <m/>
    <n v="1702.201"/>
  </r>
  <r>
    <x v="486"/>
    <s v="T.T.N"/>
    <m/>
    <n v="1917.001"/>
    <n v="-1917.001"/>
  </r>
  <r>
    <x v="487"/>
    <s v="L50366"/>
    <n v="48313.398999999998"/>
    <m/>
    <n v="48313.398999999998"/>
  </r>
  <r>
    <x v="487"/>
    <s v="RFT"/>
    <m/>
    <n v="64977.614000000001"/>
    <n v="-64977.614000000001"/>
  </r>
  <r>
    <x v="488"/>
    <s v="L50368"/>
    <n v="1176.4559999999999"/>
    <m/>
    <n v="1176.4559999999999"/>
  </r>
  <r>
    <x v="488"/>
    <s v="SINDBAD GROUP"/>
    <m/>
    <n v="1176.4559999999999"/>
    <n v="-1176.4559999999999"/>
  </r>
  <r>
    <x v="489"/>
    <s v="L50373"/>
    <n v="1500"/>
    <m/>
    <n v="1500"/>
  </r>
  <r>
    <x v="489"/>
    <s v="CLUB SPORTIF D"/>
    <m/>
    <n v="1500"/>
    <n v="-1500"/>
  </r>
  <r>
    <x v="490"/>
    <s v="L50379"/>
    <n v="108927.629"/>
    <m/>
    <n v="108927.629"/>
  </r>
  <r>
    <x v="490"/>
    <s v="MED EXPRESS TU"/>
    <m/>
    <n v="108927.629"/>
    <n v="-108927.629"/>
  </r>
  <r>
    <x v="491"/>
    <s v="L50383"/>
    <n v="28.37"/>
    <m/>
    <n v="28.37"/>
  </r>
  <r>
    <x v="491"/>
    <s v="GMS"/>
    <m/>
    <n v="28.37"/>
    <n v="-28.37"/>
  </r>
  <r>
    <x v="492"/>
    <s v="L50385"/>
    <n v="58959.74"/>
    <m/>
    <n v="58959.74"/>
  </r>
  <r>
    <x v="492"/>
    <s v="Dkhil Wacef"/>
    <m/>
    <n v="58959.74"/>
    <n v="-58959.74"/>
  </r>
  <r>
    <x v="493"/>
    <s v="L50387"/>
    <n v="393.3"/>
    <m/>
    <n v="393.3"/>
  </r>
  <r>
    <x v="493"/>
    <s v="KAMEL HADHLI"/>
    <m/>
    <n v="393.3"/>
    <n v="-393.3"/>
  </r>
  <r>
    <x v="494"/>
    <s v="L50388"/>
    <n v="112481.60000000001"/>
    <m/>
    <n v="112481.60000000001"/>
  </r>
  <r>
    <x v="494"/>
    <s v="Romulus Voyage"/>
    <m/>
    <n v="112481.60000000001"/>
    <n v="-112481.60000000001"/>
  </r>
  <r>
    <x v="495"/>
    <s v="L50392"/>
    <n v="1299.5999999999999"/>
    <m/>
    <n v="1299.5999999999999"/>
  </r>
  <r>
    <x v="495"/>
    <s v="MEDDIS DISTRIB"/>
    <m/>
    <n v="1299.5999999999999"/>
    <n v="-1299.5999999999999"/>
  </r>
  <r>
    <x v="496"/>
    <s v="L50393"/>
    <n v="7389.6"/>
    <m/>
    <n v="7389.6"/>
  </r>
  <r>
    <x v="496"/>
    <s v="TRANSIDER"/>
    <m/>
    <n v="7389.6"/>
    <n v="-7389.6"/>
  </r>
  <r>
    <x v="497"/>
    <s v="L50401"/>
    <n v="22945338.908"/>
    <m/>
    <n v="22945338.908"/>
  </r>
  <r>
    <x v="497"/>
    <s v="R.FINANCE MEGR"/>
    <m/>
    <n v="22935462.129000001"/>
    <n v="-22935462.129000001"/>
  </r>
  <r>
    <x v="498"/>
    <s v="L50402"/>
    <n v="720.2"/>
    <m/>
    <n v="720.2"/>
  </r>
  <r>
    <x v="498"/>
    <s v="TARROS TUNISIE"/>
    <m/>
    <n v="720.2"/>
    <n v="-720.2"/>
  </r>
  <r>
    <x v="499"/>
    <s v="L50405"/>
    <n v="5098"/>
    <m/>
    <n v="5098"/>
  </r>
  <r>
    <x v="499"/>
    <s v="INTERACTIVE AR"/>
    <m/>
    <n v="5098"/>
    <n v="-5098"/>
  </r>
  <r>
    <x v="500"/>
    <s v="L50408"/>
    <n v="11569.462"/>
    <m/>
    <n v="11569.462"/>
  </r>
  <r>
    <x v="500"/>
    <s v="Trans Glory Tu"/>
    <m/>
    <n v="11438.761"/>
    <n v="-11438.761"/>
  </r>
  <r>
    <x v="501"/>
    <s v="L50409"/>
    <n v="13922.216"/>
    <m/>
    <n v="13922.216"/>
  </r>
  <r>
    <x v="501"/>
    <s v="NOUR BOUYEDDA"/>
    <m/>
    <n v="13922.216"/>
    <n v="-13922.216"/>
  </r>
  <r>
    <x v="502"/>
    <s v="L50415"/>
    <n v="5559.71"/>
    <m/>
    <n v="5559.71"/>
  </r>
  <r>
    <x v="502"/>
    <s v="LA POSTE"/>
    <m/>
    <n v="3308.3339999999998"/>
    <n v="-3308.3339999999998"/>
  </r>
  <r>
    <x v="503"/>
    <s v="L50418"/>
    <n v="1975.2329999999999"/>
    <m/>
    <n v="1975.2329999999999"/>
  </r>
  <r>
    <x v="503"/>
    <s v="OCEAN SHIPPING"/>
    <m/>
    <n v="1975.2329999999999"/>
    <n v="-1975.2329999999999"/>
  </r>
  <r>
    <x v="504"/>
    <s v="L50421"/>
    <n v="1224.5730000000001"/>
    <m/>
    <n v="1224.5730000000001"/>
  </r>
  <r>
    <x v="504"/>
    <s v="S.E.M.S"/>
    <m/>
    <n v="1224.5730000000001"/>
    <n v="-1224.5730000000001"/>
  </r>
  <r>
    <x v="505"/>
    <s v="L50423"/>
    <n v="827.7"/>
    <m/>
    <n v="827.7"/>
  </r>
  <r>
    <x v="505"/>
    <s v="H.B.H.Générale"/>
    <m/>
    <n v="827.7"/>
    <n v="-827.7"/>
  </r>
  <r>
    <x v="506"/>
    <s v="L50424"/>
    <n v="9409.2000000000007"/>
    <m/>
    <n v="9409.2000000000007"/>
  </r>
  <r>
    <x v="506"/>
    <s v="SOCIETE MED CO"/>
    <m/>
    <n v="9409.2000000000007"/>
    <n v="-9409.2000000000007"/>
  </r>
  <r>
    <x v="507"/>
    <s v="L50425"/>
    <n v="8000"/>
    <m/>
    <n v="8000"/>
  </r>
  <r>
    <x v="507"/>
    <s v="Driss Zormati"/>
    <m/>
    <n v="8000"/>
    <n v="-8000"/>
  </r>
  <r>
    <x v="508"/>
    <s v="L50428"/>
    <n v="15120"/>
    <m/>
    <n v="15120"/>
  </r>
  <r>
    <x v="508"/>
    <s v="FLUIDES CONCET"/>
    <m/>
    <n v="15120"/>
    <n v="-15120"/>
  </r>
  <r>
    <x v="509"/>
    <s v="L50429"/>
    <n v="616.29999999999995"/>
    <m/>
    <n v="616.29999999999995"/>
  </r>
  <r>
    <x v="509"/>
    <s v="Mohamed Lazhar"/>
    <m/>
    <n v="616.29999999999995"/>
    <n v="-616.29999999999995"/>
  </r>
  <r>
    <x v="510"/>
    <s v="L50431"/>
    <n v="8389.3809999999994"/>
    <m/>
    <n v="8389.3809999999994"/>
  </r>
  <r>
    <x v="510"/>
    <s v="INTERNATIONAL"/>
    <m/>
    <n v="8389.3809999999994"/>
    <n v="-8389.3809999999994"/>
  </r>
  <r>
    <x v="511"/>
    <s v="L50432"/>
    <n v="101980.247"/>
    <m/>
    <n v="101980.247"/>
  </r>
  <r>
    <x v="511"/>
    <s v="NAWFIL HAMZI"/>
    <m/>
    <n v="100515.84699999999"/>
    <n v="-100515.84699999999"/>
  </r>
  <r>
    <x v="512"/>
    <s v="L50438"/>
    <n v="6480824.3420000002"/>
    <m/>
    <n v="6480824.3420000002"/>
  </r>
  <r>
    <x v="512"/>
    <s v="ENK"/>
    <m/>
    <n v="6480824.3420000002"/>
    <n v="-6480824.3420000002"/>
  </r>
  <r>
    <x v="513"/>
    <s v="L50439"/>
    <n v="6360.3"/>
    <m/>
    <n v="6360.3"/>
  </r>
  <r>
    <x v="513"/>
    <s v="TLIBA RACHID B"/>
    <m/>
    <n v="6360.3"/>
    <n v="-6360.3"/>
  </r>
  <r>
    <x v="514"/>
    <s v="L50442"/>
    <n v="182477.68100000001"/>
    <m/>
    <n v="182477.68100000001"/>
  </r>
  <r>
    <x v="514"/>
    <s v="STE MAHDI TRAN"/>
    <m/>
    <n v="182477.68100000001"/>
    <n v="-182477.68100000001"/>
  </r>
  <r>
    <x v="515"/>
    <s v="L50444"/>
    <n v="122.313"/>
    <m/>
    <n v="122.313"/>
  </r>
  <r>
    <x v="515"/>
    <s v="G.E.S.M"/>
    <m/>
    <n v="122.313"/>
    <n v="-122.313"/>
  </r>
  <r>
    <x v="516"/>
    <s v="L50446"/>
    <n v="5095.5659999999998"/>
    <m/>
    <n v="5095.5659999999998"/>
  </r>
  <r>
    <x v="516"/>
    <s v="OMAR TAKROUNI"/>
    <m/>
    <n v="5095.5659999999998"/>
    <n v="-5095.5659999999998"/>
  </r>
  <r>
    <x v="517"/>
    <s v="L50447"/>
    <n v="5523"/>
    <m/>
    <n v="5523"/>
  </r>
  <r>
    <x v="517"/>
    <s v="TGE"/>
    <m/>
    <n v="5523"/>
    <n v="-5523"/>
  </r>
  <r>
    <x v="518"/>
    <s v="L50449"/>
    <n v="1858.78"/>
    <m/>
    <n v="1858.78"/>
  </r>
  <r>
    <x v="518"/>
    <s v="LABORATOIRE D'"/>
    <m/>
    <n v="1858.78"/>
    <n v="-1858.78"/>
  </r>
  <r>
    <x v="519"/>
    <s v="L50456"/>
    <n v="4531.5"/>
    <m/>
    <n v="4531.5"/>
  </r>
  <r>
    <x v="519"/>
    <s v="E.R.K."/>
    <m/>
    <n v="4531.5"/>
    <n v="-4531.5"/>
  </r>
  <r>
    <x v="520"/>
    <s v="L50457"/>
    <n v="23000"/>
    <m/>
    <n v="23000"/>
  </r>
  <r>
    <x v="520"/>
    <s v="HADS"/>
    <m/>
    <n v="23000"/>
    <n v="-23000"/>
  </r>
  <r>
    <x v="521"/>
    <s v="L50459"/>
    <n v="73498.457999999999"/>
    <m/>
    <n v="73498.457999999999"/>
  </r>
  <r>
    <x v="521"/>
    <s v="RECEVEUR DE FI"/>
    <m/>
    <n v="73498.457999999999"/>
    <n v="-73498.457999999999"/>
  </r>
  <r>
    <x v="522"/>
    <s v="L50460"/>
    <n v="120279.40700000001"/>
    <m/>
    <n v="120279.40700000001"/>
  </r>
  <r>
    <x v="522"/>
    <s v="HTRI"/>
    <m/>
    <n v="119839.11"/>
    <n v="-119839.11"/>
  </r>
  <r>
    <x v="523"/>
    <s v="L50465"/>
    <n v="700"/>
    <m/>
    <n v="700"/>
  </r>
  <r>
    <x v="523"/>
    <s v="MOHAMED ALI CH"/>
    <m/>
    <n v="700"/>
    <n v="-700"/>
  </r>
  <r>
    <x v="524"/>
    <s v="L50468"/>
    <n v="82907.7"/>
    <m/>
    <n v="82907.7"/>
  </r>
  <r>
    <x v="524"/>
    <s v="CHAMBRE DE COM"/>
    <m/>
    <n v="81958.5"/>
    <n v="-81958.5"/>
  </r>
  <r>
    <x v="525"/>
    <s v="L50470"/>
    <n v="910"/>
    <m/>
    <n v="910"/>
  </r>
  <r>
    <x v="525"/>
    <s v="R. DE L'ENREG"/>
    <m/>
    <n v="910"/>
    <n v="-910"/>
  </r>
  <r>
    <x v="526"/>
    <s v="L50473"/>
    <n v="84847"/>
    <m/>
    <n v="84847"/>
  </r>
  <r>
    <x v="526"/>
    <s v="MINISTERE DE D"/>
    <m/>
    <n v="84847"/>
    <n v="-84847"/>
  </r>
  <r>
    <x v="527"/>
    <s v="L50485"/>
    <n v="10080"/>
    <m/>
    <n v="10080"/>
  </r>
  <r>
    <x v="527"/>
    <s v="FETHI BEN LAKH"/>
    <m/>
    <n v="10080"/>
    <n v="-10080"/>
  </r>
  <r>
    <x v="528"/>
    <s v="L50487"/>
    <n v="8000"/>
    <m/>
    <n v="8000"/>
  </r>
  <r>
    <x v="528"/>
    <s v="MONGI BEN HSAN"/>
    <m/>
    <n v="8000"/>
    <n v="-8000"/>
  </r>
  <r>
    <x v="529"/>
    <s v="L50488"/>
    <n v="1500"/>
    <m/>
    <n v="1500"/>
  </r>
  <r>
    <x v="529"/>
    <s v="FESTIVAL DE ZR"/>
    <m/>
    <n v="1500"/>
    <n v="-1500"/>
  </r>
  <r>
    <x v="530"/>
    <s v="L50489"/>
    <n v="300"/>
    <m/>
    <n v="300"/>
  </r>
  <r>
    <x v="530"/>
    <s v="STE EL IHIA DE"/>
    <m/>
    <n v="300"/>
    <n v="-300"/>
  </r>
  <r>
    <x v="531"/>
    <s v="L50490"/>
    <n v="20389.757000000001"/>
    <m/>
    <n v="20389.757000000001"/>
  </r>
  <r>
    <x v="531"/>
    <s v="AQUATUN"/>
    <m/>
    <n v="20389.757000000001"/>
    <n v="-20389.757000000001"/>
  </r>
  <r>
    <x v="532"/>
    <s v="L50493"/>
    <n v="42158.184000000001"/>
    <m/>
    <n v="42158.184000000001"/>
  </r>
  <r>
    <x v="532"/>
    <s v="DAR ZAGHOUAN"/>
    <m/>
    <n v="42158.184000000001"/>
    <n v="-42158.184000000001"/>
  </r>
  <r>
    <x v="533"/>
    <s v="L50497"/>
    <n v="294.83999999999997"/>
    <m/>
    <n v="294.83999999999997"/>
  </r>
  <r>
    <x v="533"/>
    <s v="CMS"/>
    <m/>
    <n v="294.83999999999997"/>
    <n v="-294.83999999999997"/>
  </r>
  <r>
    <x v="534"/>
    <s v="L50498"/>
    <n v="3360"/>
    <m/>
    <n v="3360"/>
  </r>
  <r>
    <x v="534"/>
    <s v="SOFIENE GUERMA"/>
    <m/>
    <n v="3360"/>
    <n v="-3360"/>
  </r>
  <r>
    <x v="535"/>
    <s v="L50499"/>
    <n v="9137.8279999999995"/>
    <m/>
    <n v="9137.8279999999995"/>
  </r>
  <r>
    <x v="535"/>
    <s v="SGS"/>
    <m/>
    <n v="9137.8279999999995"/>
    <n v="-9137.8279999999995"/>
  </r>
  <r>
    <x v="536"/>
    <s v="L50502"/>
    <n v="2000"/>
    <m/>
    <n v="2000"/>
  </r>
  <r>
    <x v="536"/>
    <s v="COMMISSION D'E"/>
    <m/>
    <n v="2000"/>
    <n v="-2000"/>
  </r>
  <r>
    <x v="537"/>
    <s v="L50503"/>
    <n v="1478.9"/>
    <m/>
    <n v="1478.9"/>
  </r>
  <r>
    <x v="537"/>
    <s v="VEGA"/>
    <m/>
    <n v="1478.9"/>
    <n v="-1478.9"/>
  </r>
  <r>
    <x v="538"/>
    <s v="L50504"/>
    <n v="2679"/>
    <m/>
    <n v="2679"/>
  </r>
  <r>
    <x v="538"/>
    <s v="GMG"/>
    <m/>
    <n v="2679"/>
    <n v="-2679"/>
  </r>
  <r>
    <x v="539"/>
    <s v="L50511"/>
    <n v="1792.6"/>
    <m/>
    <n v="1792.6"/>
  </r>
  <r>
    <x v="539"/>
    <s v="SC SUPERVISE"/>
    <m/>
    <n v="1792.6"/>
    <n v="-1792.6"/>
  </r>
  <r>
    <x v="540"/>
    <s v="L50512"/>
    <n v="37967.366999999998"/>
    <m/>
    <n v="37967.366999999998"/>
  </r>
  <r>
    <x v="540"/>
    <s v="STE BDIOUI DE"/>
    <m/>
    <n v="38396.410000000003"/>
    <n v="-38396.410000000003"/>
  </r>
  <r>
    <x v="541"/>
    <s v="L50518"/>
    <n v="5000"/>
    <m/>
    <n v="5000"/>
  </r>
  <r>
    <x v="541"/>
    <s v="26/26"/>
    <m/>
    <n v="5000"/>
    <n v="-5000"/>
  </r>
  <r>
    <x v="542"/>
    <s v="L50520"/>
    <n v="150.63200000000001"/>
    <m/>
    <n v="150.63200000000001"/>
  </r>
  <r>
    <x v="542"/>
    <s v="CSA"/>
    <m/>
    <n v="150.63200000000001"/>
    <n v="-150.63200000000001"/>
  </r>
  <r>
    <x v="543"/>
    <s v="L50522"/>
    <n v="136875.08900000001"/>
    <m/>
    <n v="136875.08900000001"/>
  </r>
  <r>
    <x v="543"/>
    <s v="GLOBAL CONTAIN"/>
    <m/>
    <n v="78933.368000000002"/>
    <n v="-78933.368000000002"/>
  </r>
  <r>
    <x v="544"/>
    <s v="L50524"/>
    <n v="112.3"/>
    <m/>
    <n v="112.3"/>
  </r>
  <r>
    <x v="544"/>
    <s v="BEN HASSINE MA"/>
    <m/>
    <n v="112.3"/>
    <n v="-112.3"/>
  </r>
  <r>
    <x v="545"/>
    <s v="L50527"/>
    <n v="8930.99"/>
    <m/>
    <n v="8930.99"/>
  </r>
  <r>
    <x v="545"/>
    <s v="CHAMBRE TUNISO"/>
    <m/>
    <n v="8830.99"/>
    <n v="-8830.99"/>
  </r>
  <r>
    <x v="546"/>
    <s v="L50537"/>
    <n v="728.3"/>
    <m/>
    <n v="728.3"/>
  </r>
  <r>
    <x v="546"/>
    <s v="BRAHIM ABACHA"/>
    <m/>
    <n v="728.3"/>
    <n v="-728.3"/>
  </r>
  <r>
    <x v="547"/>
    <s v="L50539"/>
    <n v="1097.9000000000001"/>
    <m/>
    <n v="1097.9000000000001"/>
  </r>
  <r>
    <x v="547"/>
    <s v="Sahli Khairall"/>
    <m/>
    <n v="1097.9000000000001"/>
    <n v="-1097.9000000000001"/>
  </r>
  <r>
    <x v="548"/>
    <s v="L50541"/>
    <n v="50695.8"/>
    <m/>
    <n v="50695.8"/>
  </r>
  <r>
    <x v="548"/>
    <s v="GROUPMENT MEDE"/>
    <m/>
    <n v="55866.239999999998"/>
    <n v="-55866.239999999998"/>
  </r>
  <r>
    <x v="549"/>
    <s v="L50545"/>
    <n v="14761.6"/>
    <m/>
    <n v="14761.6"/>
  </r>
  <r>
    <x v="549"/>
    <s v="FATHI MASSMOUD"/>
    <m/>
    <n v="14761.6"/>
    <n v="-14761.6"/>
  </r>
  <r>
    <x v="550"/>
    <s v="l50550"/>
    <n v="571.5"/>
    <m/>
    <n v="571.5"/>
  </r>
  <r>
    <x v="550"/>
    <s v="STE AROUSSI TR"/>
    <m/>
    <n v="571.5"/>
    <n v="-571.5"/>
  </r>
  <r>
    <x v="551"/>
    <s v="L50551"/>
    <n v="220"/>
    <m/>
    <n v="220"/>
  </r>
  <r>
    <x v="551"/>
    <s v="GHANMI LOTFI"/>
    <m/>
    <n v="220"/>
    <n v="-220"/>
  </r>
  <r>
    <x v="552"/>
    <s v="L50552"/>
    <n v="248.596"/>
    <m/>
    <n v="248.596"/>
  </r>
  <r>
    <x v="552"/>
    <s v="KEBAIRI ABDESS"/>
    <m/>
    <n v="248.596"/>
    <n v="-248.596"/>
  </r>
  <r>
    <x v="553"/>
    <s v="L50553"/>
    <n v="313.40800000000002"/>
    <m/>
    <n v="313.40800000000002"/>
  </r>
  <r>
    <x v="553"/>
    <s v="STEMI"/>
    <m/>
    <n v="313.40800000000002"/>
    <n v="-313.40800000000002"/>
  </r>
  <r>
    <x v="554"/>
    <s v="L50554"/>
    <n v="12057.151"/>
    <m/>
    <n v="12057.151"/>
  </r>
  <r>
    <x v="554"/>
    <s v="S.E.M.R"/>
    <m/>
    <n v="12057.151"/>
    <n v="-12057.151"/>
  </r>
  <r>
    <x v="555"/>
    <s v="L50561"/>
    <n v="653.1"/>
    <m/>
    <n v="653.1"/>
  </r>
  <r>
    <x v="555"/>
    <s v="GHAZWENI  NASR"/>
    <m/>
    <n v="653.1"/>
    <n v="-653.1"/>
  </r>
  <r>
    <x v="556"/>
    <s v="L50566"/>
    <n v="94.7"/>
    <m/>
    <n v="94.7"/>
  </r>
  <r>
    <x v="556"/>
    <s v="ART COOL"/>
    <m/>
    <n v="94.7"/>
    <n v="-94.7"/>
  </r>
  <r>
    <x v="557"/>
    <s v="L50568"/>
    <n v="3684.319"/>
    <m/>
    <n v="3684.319"/>
  </r>
  <r>
    <x v="557"/>
    <s v="MED-INTERIM"/>
    <m/>
    <n v="3684.319"/>
    <n v="-3684.319"/>
  </r>
  <r>
    <x v="558"/>
    <s v="L50570"/>
    <n v="2869.28"/>
    <m/>
    <n v="2869.28"/>
  </r>
  <r>
    <x v="558"/>
    <s v="TRANS SERVICE"/>
    <m/>
    <n v="2869.28"/>
    <n v="-2869.28"/>
  </r>
  <r>
    <x v="559"/>
    <s v="L50572"/>
    <n v="504.69600000000003"/>
    <m/>
    <n v="504.69600000000003"/>
  </r>
  <r>
    <x v="559"/>
    <s v="SEATRANS"/>
    <m/>
    <n v="504.69600000000003"/>
    <n v="-504.69600000000003"/>
  </r>
  <r>
    <x v="560"/>
    <s v="L50573"/>
    <n v="97310.453999999998"/>
    <m/>
    <n v="97310.453999999998"/>
  </r>
  <r>
    <x v="560"/>
    <s v="DACHSER"/>
    <m/>
    <n v="97310.453999999998"/>
    <n v="-97310.453999999998"/>
  </r>
  <r>
    <x v="561"/>
    <s v="L50574"/>
    <n v="6250"/>
    <m/>
    <n v="6250"/>
  </r>
  <r>
    <x v="561"/>
    <s v="ECTI - GROUPE"/>
    <m/>
    <n v="6250"/>
    <n v="-6250"/>
  </r>
  <r>
    <x v="562"/>
    <s v="L50578"/>
    <n v="644.45500000000004"/>
    <m/>
    <n v="644.45500000000004"/>
  </r>
  <r>
    <x v="562"/>
    <s v="MAXITRANS"/>
    <m/>
    <n v="644.45500000000004"/>
    <n v="-644.45500000000004"/>
  </r>
  <r>
    <x v="563"/>
    <s v="L50579"/>
    <n v="2285.9"/>
    <m/>
    <n v="2285.9"/>
  </r>
  <r>
    <x v="563"/>
    <s v="STE HAMZA TRAN"/>
    <m/>
    <n v="2285.9"/>
    <n v="-2285.9"/>
  </r>
  <r>
    <x v="564"/>
    <s v="L50581"/>
    <n v="2346.1"/>
    <m/>
    <n v="2346.1"/>
  </r>
  <r>
    <x v="564"/>
    <s v="ATELIER EL AMA"/>
    <m/>
    <n v="2346.1"/>
    <n v="-2346.1"/>
  </r>
  <r>
    <x v="565"/>
    <s v="L50583"/>
    <n v="320171.39899999998"/>
    <m/>
    <n v="320171.39899999998"/>
  </r>
  <r>
    <x v="565"/>
    <s v="M&amp;M(MILTZER &amp;"/>
    <m/>
    <n v="320171.39899999998"/>
    <n v="-320171.39899999998"/>
  </r>
  <r>
    <x v="566"/>
    <s v="L50584"/>
    <n v="806.7"/>
    <m/>
    <n v="806.7"/>
  </r>
  <r>
    <x v="566"/>
    <s v="TRANZTHEM"/>
    <m/>
    <n v="806.7"/>
    <n v="-806.7"/>
  </r>
  <r>
    <x v="567"/>
    <s v="L50585"/>
    <n v="1796.5"/>
    <m/>
    <n v="1796.5"/>
  </r>
  <r>
    <x v="567"/>
    <s v="U T S"/>
    <m/>
    <n v="1796.5"/>
    <n v="-1796.5"/>
  </r>
  <r>
    <x v="568"/>
    <s v="L50586"/>
    <n v="890.3"/>
    <m/>
    <n v="890.3"/>
  </r>
  <r>
    <x v="568"/>
    <s v="HAPPY RENT"/>
    <m/>
    <n v="890.3"/>
    <n v="-890.3"/>
  </r>
  <r>
    <x v="569"/>
    <s v="L50587"/>
    <n v="425.2"/>
    <m/>
    <n v="425.2"/>
  </r>
  <r>
    <x v="569"/>
    <s v="MIME"/>
    <m/>
    <n v="425.2"/>
    <n v="-425.2"/>
  </r>
  <r>
    <x v="570"/>
    <s v="L50588"/>
    <n v="158292.266"/>
    <m/>
    <n v="158292.266"/>
  </r>
  <r>
    <x v="570"/>
    <s v="SOCIETE BEN AL"/>
    <m/>
    <n v="163797.36600000001"/>
    <n v="-163797.36600000001"/>
  </r>
  <r>
    <x v="571"/>
    <s v="L50589"/>
    <n v="3938.547"/>
    <m/>
    <n v="3938.547"/>
  </r>
  <r>
    <x v="571"/>
    <s v="ORANGE"/>
    <m/>
    <n v="3938.547"/>
    <n v="-3938.547"/>
  </r>
  <r>
    <x v="572"/>
    <s v="L50590"/>
    <n v="49980"/>
    <m/>
    <n v="49980"/>
  </r>
  <r>
    <x v="572"/>
    <s v="CITY CARS"/>
    <m/>
    <n v="49980"/>
    <n v="-49980"/>
  </r>
  <r>
    <x v="573"/>
    <s v="L50594"/>
    <n v="37407.271000000001"/>
    <m/>
    <n v="37407.271000000001"/>
  </r>
  <r>
    <x v="573"/>
    <s v="TCA"/>
    <m/>
    <n v="37407.271000000001"/>
    <n v="-37407.271000000001"/>
  </r>
  <r>
    <x v="574"/>
    <s v="L50600"/>
    <n v="16764.028999999999"/>
    <m/>
    <n v="16764.028999999999"/>
  </r>
  <r>
    <x v="574"/>
    <s v="STUMAR"/>
    <m/>
    <n v="16127.489"/>
    <n v="-16127.489"/>
  </r>
  <r>
    <x v="575"/>
    <s v="L50601"/>
    <n v="41547.711000000003"/>
    <m/>
    <n v="41547.711000000003"/>
  </r>
  <r>
    <x v="575"/>
    <s v="GMC"/>
    <m/>
    <n v="41547.711000000003"/>
    <n v="-41547.711000000003"/>
  </r>
  <r>
    <x v="576"/>
    <s v="L50602"/>
    <n v="80479.070000000007"/>
    <m/>
    <n v="80479.070000000007"/>
  </r>
  <r>
    <x v="576"/>
    <s v="MTL"/>
    <m/>
    <n v="80479.070000000007"/>
    <n v="-80479.070000000007"/>
  </r>
  <r>
    <x v="577"/>
    <s v="L50603"/>
    <n v="2670.4"/>
    <m/>
    <n v="2670.4"/>
  </r>
  <r>
    <x v="577"/>
    <s v="FRIGOCLIMAT"/>
    <m/>
    <n v="2670.4"/>
    <n v="-2670.4"/>
  </r>
  <r>
    <x v="578"/>
    <s v="l50605"/>
    <n v="450"/>
    <m/>
    <n v="450"/>
  </r>
  <r>
    <x v="578"/>
    <s v="TOP CLIMAT"/>
    <m/>
    <n v="450"/>
    <n v="-450"/>
  </r>
  <r>
    <x v="579"/>
    <s v="L50607"/>
    <n v="193703.74299999999"/>
    <m/>
    <n v="193703.74299999999"/>
  </r>
  <r>
    <x v="579"/>
    <s v="LOUKIL VEHICUL"/>
    <m/>
    <n v="197130.81299999999"/>
    <n v="-197130.81299999999"/>
  </r>
  <r>
    <x v="580"/>
    <s v="L50608"/>
    <n v="400.19299999999998"/>
    <m/>
    <n v="400.19299999999998"/>
  </r>
  <r>
    <x v="580"/>
    <s v="OUESLATI MUSTA"/>
    <m/>
    <n v="400.19299999999998"/>
    <n v="-400.19299999999998"/>
  </r>
  <r>
    <x v="581"/>
    <s v="L50609"/>
    <n v="283.5"/>
    <m/>
    <n v="283.5"/>
  </r>
  <r>
    <x v="581"/>
    <s v="STE MENUTENTIO"/>
    <m/>
    <n v="283.5"/>
    <n v="-283.5"/>
  </r>
  <r>
    <x v="582"/>
    <s v="L50612"/>
    <n v="398539.67200000002"/>
    <m/>
    <n v="398539.67200000002"/>
  </r>
  <r>
    <x v="582"/>
    <s v="GOLDEN SHIPPIN"/>
    <m/>
    <n v="378475.69"/>
    <n v="-378475.69"/>
  </r>
  <r>
    <x v="583"/>
    <s v="L50618"/>
    <n v="1700.4"/>
    <m/>
    <n v="1700.4"/>
  </r>
  <r>
    <x v="583"/>
    <s v="SMS ELECTRONIQ"/>
    <m/>
    <n v="1700.4"/>
    <n v="-1700.4"/>
  </r>
  <r>
    <x v="584"/>
    <s v="L50620"/>
    <n v="399.14"/>
    <m/>
    <n v="399.14"/>
  </r>
  <r>
    <x v="584"/>
    <s v="NEDRA SERVICES"/>
    <m/>
    <n v="399.14"/>
    <n v="-399.14"/>
  </r>
  <r>
    <x v="585"/>
    <s v="L50621"/>
    <n v="32316.117999999999"/>
    <m/>
    <n v="32316.117999999999"/>
  </r>
  <r>
    <x v="585"/>
    <s v="ATMC"/>
    <m/>
    <n v="31176.758000000002"/>
    <n v="-31176.758000000002"/>
  </r>
  <r>
    <x v="586"/>
    <s v="L50622"/>
    <n v="130.30000000000001"/>
    <m/>
    <n v="130.30000000000001"/>
  </r>
  <r>
    <x v="586"/>
    <s v="SDV"/>
    <m/>
    <n v="130.30000000000001"/>
    <n v="-130.30000000000001"/>
  </r>
  <r>
    <x v="587"/>
    <s v="L50624"/>
    <n v="165.6"/>
    <m/>
    <n v="165.6"/>
  </r>
  <r>
    <x v="587"/>
    <s v="SEZART"/>
    <m/>
    <n v="165.6"/>
    <n v="-165.6"/>
  </r>
  <r>
    <x v="588"/>
    <s v="L50627"/>
    <n v="8260"/>
    <m/>
    <n v="8260"/>
  </r>
  <r>
    <x v="588"/>
    <s v="STMG"/>
    <m/>
    <n v="8260"/>
    <n v="-8260"/>
  </r>
  <r>
    <x v="589"/>
    <s v="L50630"/>
    <n v="16626.486000000001"/>
    <m/>
    <n v="16626.486000000001"/>
  </r>
  <r>
    <x v="589"/>
    <s v="ATMC"/>
    <m/>
    <n v="16626.486000000001"/>
    <n v="-16626.486000000001"/>
  </r>
  <r>
    <x v="590"/>
    <s v="L50631"/>
    <n v="1326.34"/>
    <m/>
    <n v="1326.34"/>
  </r>
  <r>
    <x v="590"/>
    <s v="SAIS"/>
    <m/>
    <n v="1326.34"/>
    <n v="-1326.34"/>
  </r>
  <r>
    <x v="591"/>
    <s v="L50633"/>
    <n v="350.4"/>
    <m/>
    <n v="350.4"/>
  </r>
  <r>
    <x v="591"/>
    <s v="NEJIB BECHIKH"/>
    <m/>
    <n v="350.4"/>
    <n v="-350.4"/>
  </r>
  <r>
    <x v="592"/>
    <s v="L50635"/>
    <n v="3643.7"/>
    <m/>
    <n v="3643.7"/>
  </r>
  <r>
    <x v="592"/>
    <s v="IP SYSTEMES TU"/>
    <m/>
    <n v="3643.7"/>
    <n v="-3643.7"/>
  </r>
  <r>
    <x v="593"/>
    <s v="L50636"/>
    <n v="23070.545999999998"/>
    <m/>
    <n v="23070.545999999998"/>
  </r>
  <r>
    <x v="593"/>
    <s v="SEALINES"/>
    <m/>
    <n v="23070.545999999998"/>
    <n v="-23070.545999999998"/>
  </r>
  <r>
    <x v="594"/>
    <s v="L50638"/>
    <n v="1904.14"/>
    <m/>
    <n v="1904.14"/>
  </r>
  <r>
    <x v="594"/>
    <s v="SOCIETE MAKOS"/>
    <m/>
    <n v="1904.14"/>
    <n v="-1904.14"/>
  </r>
  <r>
    <x v="595"/>
    <s v="L50639"/>
    <n v="248.2"/>
    <m/>
    <n v="248.2"/>
  </r>
  <r>
    <x v="595"/>
    <s v="ETS MRAIHI MAR"/>
    <m/>
    <n v="248.2"/>
    <n v="-248.2"/>
  </r>
  <r>
    <x v="596"/>
    <s v="L50643"/>
    <n v="150"/>
    <m/>
    <n v="150"/>
  </r>
  <r>
    <x v="596"/>
    <s v="LA PROTECTION"/>
    <m/>
    <n v="150"/>
    <n v="-150"/>
  </r>
  <r>
    <x v="597"/>
    <s v="L50647"/>
    <n v="540"/>
    <m/>
    <n v="540"/>
  </r>
  <r>
    <x v="597"/>
    <s v="RECTIFICATION"/>
    <m/>
    <n v="540"/>
    <n v="-540"/>
  </r>
  <r>
    <x v="598"/>
    <s v="L50652"/>
    <n v="6496.4"/>
    <m/>
    <n v="6496.4"/>
  </r>
  <r>
    <x v="598"/>
    <s v="GEO CONSEIL"/>
    <m/>
    <n v="6496.4"/>
    <n v="-6496.4"/>
  </r>
  <r>
    <x v="599"/>
    <s v="l50653"/>
    <n v="562.1"/>
    <m/>
    <n v="562.1"/>
  </r>
  <r>
    <x v="599"/>
    <s v="logxpress"/>
    <m/>
    <n v="562.1"/>
    <n v="-562.1"/>
  </r>
  <r>
    <x v="600"/>
    <s v="L50655"/>
    <n v="11761.3"/>
    <m/>
    <n v="11761.3"/>
  </r>
  <r>
    <x v="600"/>
    <s v="TLIBA RACHED"/>
    <m/>
    <n v="11761.3"/>
    <n v="-11761.3"/>
  </r>
  <r>
    <x v="601"/>
    <s v="L50656"/>
    <n v="2453.65"/>
    <m/>
    <n v="2453.65"/>
  </r>
  <r>
    <x v="601"/>
    <s v="SIEM INTER"/>
    <m/>
    <n v="2453.65"/>
    <n v="-2453.65"/>
  </r>
  <r>
    <x v="602"/>
    <s v="L50660"/>
    <n v="3731.3"/>
    <m/>
    <n v="3731.3"/>
  </r>
  <r>
    <x v="602"/>
    <s v="EXCEL CONTROLE"/>
    <m/>
    <n v="3731.3"/>
    <n v="-3731.3"/>
  </r>
  <r>
    <x v="603"/>
    <s v="L50664"/>
    <n v="184.83099999999999"/>
    <m/>
    <n v="184.83099999999999"/>
  </r>
  <r>
    <x v="603"/>
    <s v="HANNECARD TUNI"/>
    <m/>
    <n v="184.83099999999999"/>
    <n v="-184.83099999999999"/>
  </r>
  <r>
    <x v="604"/>
    <s v="L50670"/>
    <n v="12981.163"/>
    <m/>
    <n v="12981.163"/>
  </r>
  <r>
    <x v="604"/>
    <s v="ABDELKADER BEN"/>
    <m/>
    <n v="12981.163"/>
    <n v="-12981.163"/>
  </r>
  <r>
    <x v="605"/>
    <s v="L50672"/>
    <n v="1335.6"/>
    <m/>
    <n v="1335.6"/>
  </r>
  <r>
    <x v="605"/>
    <s v="INTER CONTROL"/>
    <m/>
    <n v="1335.6"/>
    <n v="-1335.6"/>
  </r>
  <r>
    <x v="606"/>
    <s v="l50674"/>
    <n v="3893.0610000000001"/>
    <m/>
    <n v="3893.0610000000001"/>
  </r>
  <r>
    <x v="606"/>
    <s v="ITS"/>
    <m/>
    <n v="3893.0610000000001"/>
    <n v="-3893.0610000000001"/>
  </r>
  <r>
    <x v="607"/>
    <s v="l50675"/>
    <n v="1218.75"/>
    <m/>
    <n v="1218.75"/>
  </r>
  <r>
    <x v="607"/>
    <s v="web 2 com"/>
    <m/>
    <n v="1218.75"/>
    <n v="-1218.75"/>
  </r>
  <r>
    <x v="608"/>
    <s v="L50676"/>
    <n v="1940.6"/>
    <m/>
    <n v="1940.6"/>
  </r>
  <r>
    <x v="608"/>
    <s v="JEBALI HAMED"/>
    <m/>
    <n v="1940.6"/>
    <n v="-1940.6"/>
  </r>
  <r>
    <x v="609"/>
    <s v="L50679"/>
    <n v="525"/>
    <m/>
    <n v="525"/>
  </r>
  <r>
    <x v="609"/>
    <s v="ABDESLLEM BEN"/>
    <m/>
    <n v="525"/>
    <n v="-525"/>
  </r>
  <r>
    <x v="610"/>
    <s v="L50681"/>
    <n v="315.637"/>
    <m/>
    <n v="315.637"/>
  </r>
  <r>
    <x v="610"/>
    <s v="SOCIETE RIME"/>
    <m/>
    <n v="315.637"/>
    <n v="-315.637"/>
  </r>
  <r>
    <x v="611"/>
    <s v="L50684"/>
    <n v="3179.95"/>
    <m/>
    <n v="3179.95"/>
  </r>
  <r>
    <x v="611"/>
    <s v="Lotfi MRAIHI"/>
    <m/>
    <n v="3179.95"/>
    <n v="-3179.95"/>
  </r>
  <r>
    <x v="612"/>
    <s v="L50686"/>
    <n v="210"/>
    <m/>
    <n v="210"/>
  </r>
  <r>
    <x v="612"/>
    <s v="MOHAMED CHEDLY"/>
    <m/>
    <n v="210"/>
    <n v="-210"/>
  </r>
  <r>
    <x v="613"/>
    <s v="L50687"/>
    <n v="735"/>
    <m/>
    <n v="735"/>
  </r>
  <r>
    <x v="613"/>
    <s v="ABDERRAHMEN BO"/>
    <m/>
    <n v="735"/>
    <n v="-735"/>
  </r>
  <r>
    <x v="614"/>
    <s v="l50688"/>
    <n v="3113.81"/>
    <m/>
    <n v="3113.81"/>
  </r>
  <r>
    <x v="614"/>
    <s v="dridi maher"/>
    <m/>
    <n v="3113.81"/>
    <n v="-3113.81"/>
  </r>
  <r>
    <x v="615"/>
    <s v="L50690"/>
    <n v="529.04"/>
    <m/>
    <n v="529.04"/>
  </r>
  <r>
    <x v="615"/>
    <s v="CT METROLOGIE"/>
    <m/>
    <n v="529.04"/>
    <n v="-529.04"/>
  </r>
  <r>
    <x v="616"/>
    <s v="L50691"/>
    <n v="229947.52799999999"/>
    <m/>
    <n v="229947.52799999999"/>
  </r>
  <r>
    <x v="616"/>
    <s v="GIRELLI"/>
    <m/>
    <n v="229947.52799999999"/>
    <n v="-229947.52799999999"/>
  </r>
  <r>
    <x v="617"/>
    <s v="L50694"/>
    <n v="49670"/>
    <m/>
    <n v="49670"/>
  </r>
  <r>
    <x v="617"/>
    <s v="REBOBINAGE SAM"/>
    <m/>
    <n v="59510"/>
    <n v="-59510"/>
  </r>
  <r>
    <x v="618"/>
    <s v="L50695"/>
    <n v="1280"/>
    <m/>
    <n v="1280"/>
  </r>
  <r>
    <x v="618"/>
    <s v="SOTULAME Plus"/>
    <m/>
    <n v="1280"/>
    <n v="-1280"/>
  </r>
  <r>
    <x v="619"/>
    <s v="L50696"/>
    <n v="1046.81"/>
    <m/>
    <n v="1046.81"/>
  </r>
  <r>
    <x v="619"/>
    <s v="ALL SEAS SHIPP"/>
    <m/>
    <n v="1046.81"/>
    <n v="-1046.81"/>
  </r>
  <r>
    <x v="620"/>
    <s v="L50697"/>
    <n v="675094.15700000001"/>
    <m/>
    <n v="675094.15700000001"/>
  </r>
  <r>
    <x v="620"/>
    <s v="GERMANETTI"/>
    <m/>
    <n v="675094.15700000001"/>
    <n v="-675094.15700000001"/>
  </r>
  <r>
    <x v="621"/>
    <s v="L50698"/>
    <n v="0"/>
    <m/>
    <n v="0"/>
  </r>
  <r>
    <x v="621"/>
    <s v="ABDALLAH NOURI"/>
    <m/>
    <n v="440"/>
    <n v="-440"/>
  </r>
  <r>
    <x v="622"/>
    <s v="L50700"/>
    <n v="0"/>
    <m/>
    <n v="0"/>
  </r>
  <r>
    <x v="622"/>
    <s v="STE SAFA DE TR"/>
    <m/>
    <n v="2408.5"/>
    <n v="-2408.5"/>
  </r>
  <r>
    <x v="623"/>
    <s v="L50701"/>
    <n v="138.03"/>
    <m/>
    <n v="138.03"/>
  </r>
  <r>
    <x v="623"/>
    <s v="ARAMEX"/>
    <m/>
    <n v="138.03"/>
    <n v="-138.03"/>
  </r>
  <r>
    <x v="624"/>
    <s v="L50702"/>
    <n v="450.4"/>
    <m/>
    <n v="450.4"/>
  </r>
  <r>
    <x v="624"/>
    <s v="S-SELLINI TRAN"/>
    <m/>
    <n v="9844.7999999999993"/>
    <n v="-9844.7999999999993"/>
  </r>
  <r>
    <x v="625"/>
    <s v="L50703"/>
    <n v="867.2"/>
    <m/>
    <n v="867.2"/>
  </r>
  <r>
    <x v="625"/>
    <s v="SPLENDID TOUR"/>
    <m/>
    <n v="867.2"/>
    <n v="-867.2"/>
  </r>
  <r>
    <x v="626"/>
    <s v="L50704"/>
    <n v="0"/>
    <m/>
    <n v="0"/>
  </r>
  <r>
    <x v="626"/>
    <s v="GENERAL SCE ET"/>
    <m/>
    <n v="334.2"/>
    <n v="-334.2"/>
  </r>
  <r>
    <x v="627"/>
    <s v="L50705"/>
    <n v="10081.4"/>
    <m/>
    <n v="10081.4"/>
  </r>
  <r>
    <x v="627"/>
    <s v="KHEMAIS JMILA"/>
    <m/>
    <n v="10081.4"/>
    <n v="-10081.4"/>
  </r>
  <r>
    <x v="628"/>
    <s v="L50706"/>
    <n v="418522.951"/>
    <m/>
    <n v="418522.951"/>
  </r>
  <r>
    <x v="628"/>
    <s v="EXPRESS TRANSI"/>
    <m/>
    <n v="431476.46899999998"/>
    <n v="-431476.46899999998"/>
  </r>
  <r>
    <x v="629"/>
    <s v="L50707"/>
    <n v="3154.7350000000001"/>
    <m/>
    <n v="3154.7350000000001"/>
  </r>
  <r>
    <x v="629"/>
    <s v="TUNIWORLD AIRS"/>
    <m/>
    <n v="3154.7350000000001"/>
    <n v="-3154.7350000000001"/>
  </r>
  <r>
    <x v="630"/>
    <s v="L50708"/>
    <n v="18640.857"/>
    <m/>
    <n v="18640.857"/>
  </r>
  <r>
    <x v="630"/>
    <s v="AKKON TUNISIA"/>
    <m/>
    <n v="18640.857"/>
    <n v="-18640.857"/>
  </r>
  <r>
    <x v="631"/>
    <s v="L50717"/>
    <n v="3150"/>
    <m/>
    <n v="3150"/>
  </r>
  <r>
    <x v="631"/>
    <s v="ONPC"/>
    <m/>
    <n v="3150"/>
    <n v="-3150"/>
  </r>
  <r>
    <x v="632"/>
    <s v="L50721"/>
    <n v="9528.83"/>
    <m/>
    <n v="9528.83"/>
  </r>
  <r>
    <x v="632"/>
    <s v="MESSINA  TUNIS"/>
    <m/>
    <n v="9528.83"/>
    <n v="-9528.83"/>
  </r>
  <r>
    <x v="633"/>
    <s v="L50722"/>
    <n v="1527.72"/>
    <m/>
    <n v="1527.72"/>
  </r>
  <r>
    <x v="633"/>
    <s v="INES REBOBINAG"/>
    <m/>
    <n v="1527.72"/>
    <n v="-1527.72"/>
  </r>
  <r>
    <x v="634"/>
    <s v="L50724"/>
    <n v="1216.3989999999999"/>
    <m/>
    <n v="1216.3989999999999"/>
  </r>
  <r>
    <x v="634"/>
    <s v="SPA"/>
    <m/>
    <n v="1216.3989999999999"/>
    <n v="-1216.3989999999999"/>
  </r>
  <r>
    <x v="635"/>
    <s v="L50725"/>
    <n v="1473.8"/>
    <m/>
    <n v="1473.8"/>
  </r>
  <r>
    <x v="635"/>
    <s v="GSA"/>
    <m/>
    <n v="1473.8"/>
    <n v="-1473.8"/>
  </r>
  <r>
    <x v="636"/>
    <s v="L50733"/>
    <n v="130569.83199999999"/>
    <m/>
    <n v="130569.83199999999"/>
  </r>
  <r>
    <x v="636"/>
    <s v="HOUSSINE GAMRA"/>
    <m/>
    <n v="130569.83199999999"/>
    <n v="-130569.83199999999"/>
  </r>
  <r>
    <x v="637"/>
    <s v="L50734"/>
    <n v="9600"/>
    <m/>
    <n v="9600"/>
  </r>
  <r>
    <x v="637"/>
    <s v="MAHMOUD BENSAR"/>
    <m/>
    <n v="9600"/>
    <n v="-9600"/>
  </r>
  <r>
    <x v="638"/>
    <s v="L50735"/>
    <n v="1280"/>
    <m/>
    <n v="1280"/>
  </r>
  <r>
    <x v="638"/>
    <s v="SOCIETE GER CL"/>
    <m/>
    <n v="1280"/>
    <n v="-1280"/>
  </r>
  <r>
    <x v="639"/>
    <s v="L50737"/>
    <n v="182032.52299999999"/>
    <m/>
    <n v="182032.52299999999"/>
  </r>
  <r>
    <x v="639"/>
    <s v="MAGHREB SOLUTI"/>
    <m/>
    <n v="199188.68400000001"/>
    <n v="-199188.68400000001"/>
  </r>
  <r>
    <x v="640"/>
    <s v="L50738"/>
    <n v="1087.8699999999999"/>
    <m/>
    <n v="1087.8699999999999"/>
  </r>
  <r>
    <x v="640"/>
    <s v="EGS"/>
    <m/>
    <n v="1087.8699999999999"/>
    <n v="-1087.8699999999999"/>
  </r>
  <r>
    <x v="641"/>
    <s v="L50742"/>
    <n v="77.355000000000004"/>
    <m/>
    <n v="77.355000000000004"/>
  </r>
  <r>
    <x v="641"/>
    <s v="INTER FREIGT E"/>
    <m/>
    <n v="77.355000000000004"/>
    <n v="-77.355000000000004"/>
  </r>
  <r>
    <x v="642"/>
    <s v="L50745"/>
    <n v="3200"/>
    <m/>
    <n v="3200"/>
  </r>
  <r>
    <x v="642"/>
    <s v="BECHIR BOUAICH"/>
    <m/>
    <n v="3200"/>
    <n v="-3200"/>
  </r>
  <r>
    <x v="643"/>
    <s v="l50746"/>
    <n v="3923.1"/>
    <m/>
    <n v="3923.1"/>
  </r>
  <r>
    <x v="643"/>
    <s v="Première consu"/>
    <m/>
    <n v="3923.1"/>
    <n v="-3923.1"/>
  </r>
  <r>
    <x v="644"/>
    <s v="L50747"/>
    <n v="625.9"/>
    <m/>
    <n v="625.9"/>
  </r>
  <r>
    <x v="644"/>
    <s v="CONDOR ELECTRO"/>
    <m/>
    <n v="625.9"/>
    <n v="-625.9"/>
  </r>
  <r>
    <x v="645"/>
    <s v="L50748"/>
    <n v="139594.27799999999"/>
    <m/>
    <n v="139594.27799999999"/>
  </r>
  <r>
    <x v="645"/>
    <s v="LA COMPETANCE"/>
    <m/>
    <n v="139594.27799999999"/>
    <n v="-139594.27799999999"/>
  </r>
  <r>
    <x v="646"/>
    <s v="L50749"/>
    <n v="49149.11"/>
    <m/>
    <n v="49149.11"/>
  </r>
  <r>
    <x v="646"/>
    <s v="SIGMA INDUSTRI"/>
    <m/>
    <n v="50392.47"/>
    <n v="-50392.47"/>
  </r>
  <r>
    <x v="647"/>
    <s v="L50750"/>
    <n v="1382"/>
    <m/>
    <n v="1382"/>
  </r>
  <r>
    <x v="647"/>
    <s v="SONOLESE Sarl"/>
    <m/>
    <n v="1382"/>
    <n v="-1382"/>
  </r>
  <r>
    <x v="648"/>
    <s v="L50751"/>
    <n v="385363.18900000001"/>
    <m/>
    <n v="385363.18900000001"/>
  </r>
  <r>
    <x v="648"/>
    <s v="SSP"/>
    <m/>
    <n v="385363.16899999999"/>
    <n v="-385363.16899999999"/>
  </r>
  <r>
    <x v="649"/>
    <s v="L50754"/>
    <n v="69602.527000000002"/>
    <m/>
    <n v="69602.527000000002"/>
  </r>
  <r>
    <x v="649"/>
    <s v="IPSEN LOGISTIC"/>
    <m/>
    <n v="69456.034"/>
    <n v="-69456.034"/>
  </r>
  <r>
    <x v="650"/>
    <s v="L50755"/>
    <n v="756648.64"/>
    <m/>
    <n v="756648.64"/>
  </r>
  <r>
    <x v="650"/>
    <s v="TUNISHIP"/>
    <m/>
    <n v="797466.81799999997"/>
    <n v="-797466.81799999997"/>
  </r>
  <r>
    <x v="651"/>
    <s v="L50756"/>
    <n v="3325.4"/>
    <m/>
    <n v="3325.4"/>
  </r>
  <r>
    <x v="651"/>
    <s v="societe yasmin"/>
    <m/>
    <n v="3325.4"/>
    <n v="-3325.4"/>
  </r>
  <r>
    <x v="652"/>
    <s v="L50759"/>
    <n v="366198.636"/>
    <m/>
    <n v="366198.636"/>
  </r>
  <r>
    <x v="652"/>
    <s v="TIMAR TUNISIE"/>
    <m/>
    <n v="346266.56099999999"/>
    <n v="-346266.56099999999"/>
  </r>
  <r>
    <x v="653"/>
    <s v="L50761"/>
    <n v="1534"/>
    <m/>
    <n v="1534"/>
  </r>
  <r>
    <x v="653"/>
    <s v="CHADLI FARID"/>
    <m/>
    <n v="1534"/>
    <n v="-1534"/>
  </r>
  <r>
    <x v="654"/>
    <s v="L50763"/>
    <n v="1930"/>
    <m/>
    <n v="1930"/>
  </r>
  <r>
    <x v="654"/>
    <s v="REBOBNIAGE SAM"/>
    <m/>
    <n v="1930"/>
    <n v="-1930"/>
  </r>
  <r>
    <x v="655"/>
    <s v="L50766"/>
    <n v="485169.30499999999"/>
    <m/>
    <n v="485169.30499999999"/>
  </r>
  <r>
    <x v="655"/>
    <s v="VECTORYS"/>
    <m/>
    <n v="485169.29200000002"/>
    <n v="-485169.29200000002"/>
  </r>
  <r>
    <x v="656"/>
    <s v="L50768"/>
    <n v="678.14700000000005"/>
    <m/>
    <n v="678.14700000000005"/>
  </r>
  <r>
    <x v="656"/>
    <s v="AL WASSILA PUB"/>
    <m/>
    <n v="678.14700000000005"/>
    <n v="-678.14700000000005"/>
  </r>
  <r>
    <x v="657"/>
    <s v="L50770"/>
    <n v="530.851"/>
    <m/>
    <n v="530.851"/>
  </r>
  <r>
    <x v="657"/>
    <s v="COMCA"/>
    <m/>
    <n v="530.851"/>
    <n v="-530.851"/>
  </r>
  <r>
    <x v="658"/>
    <s v="L50772"/>
    <n v="290.346"/>
    <m/>
    <n v="290.346"/>
  </r>
  <r>
    <x v="658"/>
    <s v="HANNETHANE TUN"/>
    <m/>
    <n v="290.346"/>
    <n v="-290.346"/>
  </r>
  <r>
    <x v="659"/>
    <s v="L50773"/>
    <n v="6493.5"/>
    <m/>
    <n v="6493.5"/>
  </r>
  <r>
    <x v="659"/>
    <s v="EBR BALANCE"/>
    <m/>
    <n v="6493.5"/>
    <n v="-6493.5"/>
  </r>
  <r>
    <x v="660"/>
    <s v="L50775"/>
    <n v="30401.437999999998"/>
    <m/>
    <n v="30401.437999999998"/>
  </r>
  <r>
    <x v="660"/>
    <s v="RGUEZ Mondher"/>
    <m/>
    <n v="31663.838"/>
    <n v="-31663.838"/>
  </r>
  <r>
    <x v="661"/>
    <s v="L50780"/>
    <n v="13403.276"/>
    <m/>
    <n v="13403.276"/>
  </r>
  <r>
    <x v="661"/>
    <s v="EMPS"/>
    <m/>
    <n v="19773.083999999999"/>
    <n v="-19773.083999999999"/>
  </r>
  <r>
    <x v="662"/>
    <s v="L50781"/>
    <n v="918.9"/>
    <m/>
    <n v="918.9"/>
  </r>
  <r>
    <x v="662"/>
    <s v="SOCIETE LST"/>
    <m/>
    <n v="918.9"/>
    <n v="-918.9"/>
  </r>
  <r>
    <x v="663"/>
    <s v="L50782"/>
    <n v="1062.5"/>
    <m/>
    <n v="1062.5"/>
  </r>
  <r>
    <x v="663"/>
    <s v="STE EXTRA TECH"/>
    <m/>
    <n v="1062.5"/>
    <n v="-1062.5"/>
  </r>
  <r>
    <x v="664"/>
    <s v="l50787"/>
    <n v="455"/>
    <m/>
    <n v="455"/>
  </r>
  <r>
    <x v="664"/>
    <s v="ste chadli fra"/>
    <m/>
    <n v="455"/>
    <n v="-455"/>
  </r>
  <r>
    <x v="665"/>
    <s v="L50788"/>
    <n v="173.9"/>
    <m/>
    <n v="173.9"/>
  </r>
  <r>
    <x v="665"/>
    <s v="GEODIS"/>
    <m/>
    <n v="173.9"/>
    <n v="-173.9"/>
  </r>
  <r>
    <x v="666"/>
    <s v="L50790"/>
    <n v="34144.758999999998"/>
    <m/>
    <n v="34144.758999999998"/>
  </r>
  <r>
    <x v="666"/>
    <s v="GLOBAL LOGISTI"/>
    <m/>
    <n v="34144.758999999998"/>
    <n v="-34144.758999999998"/>
  </r>
  <r>
    <x v="667"/>
    <s v="L50792"/>
    <n v="4332.6000000000004"/>
    <m/>
    <n v="4332.6000000000004"/>
  </r>
  <r>
    <x v="667"/>
    <s v="STE BEN MASSOU"/>
    <m/>
    <n v="4332.6000000000004"/>
    <n v="-4332.6000000000004"/>
  </r>
  <r>
    <x v="668"/>
    <s v="L50793"/>
    <n v="2841.4960000000001"/>
    <m/>
    <n v="2841.4960000000001"/>
  </r>
  <r>
    <x v="668"/>
    <s v="SGTM"/>
    <m/>
    <n v="2841.4960000000001"/>
    <n v="-2841.4960000000001"/>
  </r>
  <r>
    <x v="669"/>
    <s v="L50795"/>
    <n v="160172.383"/>
    <m/>
    <n v="160172.383"/>
  </r>
  <r>
    <x v="669"/>
    <s v="SBM"/>
    <m/>
    <n v="160172.383"/>
    <n v="-160172.383"/>
  </r>
  <r>
    <x v="670"/>
    <s v="L50797"/>
    <n v="1190"/>
    <m/>
    <n v="1190"/>
  </r>
  <r>
    <x v="670"/>
    <s v="JLASSI ABDESSA"/>
    <m/>
    <n v="1190"/>
    <n v="-1190"/>
  </r>
  <r>
    <x v="671"/>
    <s v="L50798"/>
    <n v="7823.9"/>
    <m/>
    <n v="7823.9"/>
  </r>
  <r>
    <x v="671"/>
    <s v="MULTIPLAST SER"/>
    <m/>
    <n v="7823.9"/>
    <n v="-7823.9"/>
  </r>
  <r>
    <x v="672"/>
    <s v="L50799"/>
    <n v="3839.096"/>
    <m/>
    <n v="3839.096"/>
  </r>
  <r>
    <x v="672"/>
    <s v="ALMAS"/>
    <m/>
    <n v="3839.096"/>
    <n v="-3839.096"/>
  </r>
  <r>
    <x v="673"/>
    <s v="L50803"/>
    <n v="12702.6"/>
    <m/>
    <n v="12702.6"/>
  </r>
  <r>
    <x v="673"/>
    <s v="JMILA KHMAIS"/>
    <m/>
    <n v="12702.6"/>
    <n v="-12702.6"/>
  </r>
  <r>
    <x v="674"/>
    <s v="L50804"/>
    <n v="14106.6"/>
    <m/>
    <n v="14106.6"/>
  </r>
  <r>
    <x v="674"/>
    <s v="ELMOEZ BEN MAH"/>
    <m/>
    <n v="14106.6"/>
    <n v="-14106.6"/>
  </r>
  <r>
    <x v="675"/>
    <s v="L50805"/>
    <n v="5291.1679999999997"/>
    <m/>
    <n v="5291.1679999999997"/>
  </r>
  <r>
    <x v="675"/>
    <s v="MOHAMED NACER"/>
    <m/>
    <n v="5291.1679999999997"/>
    <n v="-5291.1679999999997"/>
  </r>
  <r>
    <x v="676"/>
    <s v="L50806"/>
    <n v="42674.366000000002"/>
    <m/>
    <n v="42674.366000000002"/>
  </r>
  <r>
    <x v="676"/>
    <s v="IMEC INTERNATI"/>
    <m/>
    <n v="44136.343000000001"/>
    <n v="-44136.343000000001"/>
  </r>
  <r>
    <x v="677"/>
    <s v="L50808"/>
    <n v="7119"/>
    <m/>
    <n v="7119"/>
  </r>
  <r>
    <x v="677"/>
    <s v="NOUREDDINE SOU"/>
    <m/>
    <n v="7119"/>
    <n v="-7119"/>
  </r>
  <r>
    <x v="678"/>
    <s v="L50809"/>
    <n v="14312.587"/>
    <m/>
    <n v="14312.587"/>
  </r>
  <r>
    <x v="678"/>
    <s v="EL MOEZ BEN MA"/>
    <m/>
    <n v="14312.587"/>
    <n v="-14312.587"/>
  </r>
  <r>
    <x v="679"/>
    <s v="L50812"/>
    <n v="6899.2"/>
    <m/>
    <n v="6899.2"/>
  </r>
  <r>
    <x v="679"/>
    <s v="AIRTECH"/>
    <m/>
    <n v="6899.2"/>
    <n v="-6899.2"/>
  </r>
  <r>
    <x v="680"/>
    <s v="L50813"/>
    <n v="46558.1"/>
    <m/>
    <n v="46558.1"/>
  </r>
  <r>
    <x v="680"/>
    <s v="STAR CONTAINER"/>
    <m/>
    <n v="45361.55"/>
    <n v="-45361.55"/>
  </r>
  <r>
    <x v="681"/>
    <s v="L50815"/>
    <n v="34120.798000000003"/>
    <m/>
    <n v="34120.798000000003"/>
  </r>
  <r>
    <x v="681"/>
    <s v="SOGIC"/>
    <m/>
    <n v="34120.798000000003"/>
    <n v="-34120.798000000003"/>
  </r>
  <r>
    <x v="682"/>
    <s v="L50816"/>
    <n v="25772.799999999999"/>
    <m/>
    <n v="25772.799999999999"/>
  </r>
  <r>
    <x v="682"/>
    <s v="EUROPEEN BANK"/>
    <m/>
    <n v="25772.799999999999"/>
    <n v="-25772.799999999999"/>
  </r>
  <r>
    <x v="683"/>
    <s v="L50818"/>
    <n v="142124.747"/>
    <m/>
    <n v="142124.747"/>
  </r>
  <r>
    <x v="683"/>
    <s v="BSB"/>
    <m/>
    <n v="142124.747"/>
    <n v="-142124.747"/>
  </r>
  <r>
    <x v="684"/>
    <s v="L50819"/>
    <n v="291.7"/>
    <m/>
    <n v="291.7"/>
  </r>
  <r>
    <x v="684"/>
    <s v="ATMS TIR"/>
    <m/>
    <n v="291.7"/>
    <n v="-291.7"/>
  </r>
  <r>
    <x v="685"/>
    <s v="L50820"/>
    <n v="43417.42"/>
    <m/>
    <n v="43417.42"/>
  </r>
  <r>
    <x v="685"/>
    <s v="MOURAD SOUIDI"/>
    <m/>
    <n v="43417.42"/>
    <n v="-43417.42"/>
  </r>
  <r>
    <x v="686"/>
    <s v="L50821"/>
    <n v="1180"/>
    <m/>
    <n v="1180"/>
  </r>
  <r>
    <x v="686"/>
    <s v="AGENCE LA MEDI"/>
    <m/>
    <n v="1180"/>
    <n v="-1180"/>
  </r>
  <r>
    <x v="687"/>
    <s v="L50822"/>
    <n v="35144.957999999999"/>
    <m/>
    <n v="35144.957999999999"/>
  </r>
  <r>
    <x v="687"/>
    <s v="SUMP"/>
    <m/>
    <n v="36993.875"/>
    <n v="-36993.875"/>
  </r>
  <r>
    <x v="688"/>
    <s v="L50823"/>
    <n v="450"/>
    <m/>
    <n v="450"/>
  </r>
  <r>
    <x v="688"/>
    <s v="SANHAJI BEN AM"/>
    <m/>
    <n v="450"/>
    <n v="-450"/>
  </r>
  <r>
    <x v="689"/>
    <s v="L50824"/>
    <n v="1730.7190000000001"/>
    <m/>
    <n v="1730.7190000000001"/>
  </r>
  <r>
    <x v="689"/>
    <s v="LASERTEKNIC"/>
    <m/>
    <n v="1730.7190000000001"/>
    <n v="-1730.7190000000001"/>
  </r>
  <r>
    <x v="690"/>
    <s v="L50825"/>
    <n v="537.4"/>
    <m/>
    <n v="537.4"/>
  </r>
  <r>
    <x v="690"/>
    <s v="CETRAM"/>
    <m/>
    <n v="537.4"/>
    <n v="-537.4"/>
  </r>
  <r>
    <x v="691"/>
    <s v="L50826"/>
    <n v="16800"/>
    <m/>
    <n v="16800"/>
  </r>
  <r>
    <x v="691"/>
    <s v="AYADI MOHAMED"/>
    <m/>
    <n v="16800"/>
    <n v="-16800"/>
  </r>
  <r>
    <x v="692"/>
    <s v="l50827"/>
    <n v="10580.7"/>
    <m/>
    <n v="10580.7"/>
  </r>
  <r>
    <x v="692"/>
    <s v="ZRIBI MAKRAM"/>
    <m/>
    <n v="10580.7"/>
    <n v="-10580.7"/>
  </r>
  <r>
    <x v="693"/>
    <s v="L50828"/>
    <n v="1858.8140000000001"/>
    <m/>
    <n v="1858.8140000000001"/>
  </r>
  <r>
    <x v="693"/>
    <s v="CITERNES PLAST"/>
    <m/>
    <n v="1858.8140000000001"/>
    <n v="-1858.8140000000001"/>
  </r>
  <r>
    <x v="694"/>
    <s v="L50829"/>
    <n v="6544.2280000000001"/>
    <m/>
    <n v="6544.2280000000001"/>
  </r>
  <r>
    <x v="694"/>
    <s v="MEDKON TUNISIA"/>
    <m/>
    <n v="6544.2280000000001"/>
    <n v="-6544.2280000000001"/>
  </r>
  <r>
    <x v="695"/>
    <s v="L50830"/>
    <n v="71103.437999999995"/>
    <m/>
    <n v="71103.437999999995"/>
  </r>
  <r>
    <x v="695"/>
    <s v="TRANSCARGO TUN"/>
    <m/>
    <n v="189751.77799999999"/>
    <n v="-189751.77799999999"/>
  </r>
  <r>
    <x v="696"/>
    <s v="L50831"/>
    <n v="16729.657999999999"/>
    <m/>
    <n v="16729.657999999999"/>
  </r>
  <r>
    <x v="696"/>
    <s v="HOUSSEM MOUSSA"/>
    <m/>
    <n v="18229.657999999999"/>
    <n v="-18229.657999999999"/>
  </r>
  <r>
    <x v="697"/>
    <s v="L50832"/>
    <n v="38111"/>
    <m/>
    <n v="38111"/>
  </r>
  <r>
    <x v="697"/>
    <s v="HASSEN GHARBI"/>
    <m/>
    <n v="39501"/>
    <n v="-39501"/>
  </r>
  <r>
    <x v="698"/>
    <s v="L50835"/>
    <n v="4673.3"/>
    <m/>
    <n v="4673.3"/>
  </r>
  <r>
    <x v="698"/>
    <s v="proscom"/>
    <m/>
    <n v="4673.3"/>
    <n v="-4673.3"/>
  </r>
  <r>
    <x v="699"/>
    <s v="L50839"/>
    <n v="8083.32"/>
    <m/>
    <n v="8083.32"/>
  </r>
  <r>
    <x v="699"/>
    <s v="THERMECATEX"/>
    <m/>
    <n v="8083.32"/>
    <n v="-8083.32"/>
  </r>
  <r>
    <x v="700"/>
    <s v="L50841"/>
    <n v="420.5"/>
    <m/>
    <n v="420.5"/>
  </r>
  <r>
    <x v="700"/>
    <s v="VINCCI FLORA P"/>
    <m/>
    <n v="420.5"/>
    <n v="-420.5"/>
  </r>
  <r>
    <x v="701"/>
    <s v="L50842"/>
    <n v="643.41999999999996"/>
    <m/>
    <n v="643.41999999999996"/>
  </r>
  <r>
    <x v="701"/>
    <s v="AGEPRO TUNISIE"/>
    <m/>
    <n v="643.41999999999996"/>
    <n v="-643.41999999999996"/>
  </r>
  <r>
    <x v="702"/>
    <s v="L50843"/>
    <n v="2986.4"/>
    <m/>
    <n v="2986.4"/>
  </r>
  <r>
    <x v="702"/>
    <s v="STE GARAGE L'A"/>
    <m/>
    <n v="2986.4"/>
    <n v="-2986.4"/>
  </r>
  <r>
    <x v="703"/>
    <s v="L50845"/>
    <n v="3453.3789999999999"/>
    <m/>
    <n v="3453.3789999999999"/>
  </r>
  <r>
    <x v="703"/>
    <s v="SOMAGRI"/>
    <m/>
    <n v="3453.3789999999999"/>
    <n v="-3453.3789999999999"/>
  </r>
  <r>
    <x v="704"/>
    <s v="L50846"/>
    <n v="525.4"/>
    <m/>
    <n v="525.4"/>
  </r>
  <r>
    <x v="704"/>
    <s v="HALIMA BEN ALI"/>
    <m/>
    <n v="525.4"/>
    <n v="-525.4"/>
  </r>
  <r>
    <x v="705"/>
    <s v="L50847"/>
    <n v="833948.36199999996"/>
    <m/>
    <n v="833948.36199999996"/>
  </r>
  <r>
    <x v="705"/>
    <s v="SOTRAPRO"/>
    <m/>
    <n v="833948.36199999996"/>
    <n v="-833948.36199999996"/>
  </r>
  <r>
    <x v="706"/>
    <s v="L50848"/>
    <n v="800"/>
    <m/>
    <n v="800"/>
  </r>
  <r>
    <x v="706"/>
    <s v="SOCIETE SABA"/>
    <m/>
    <n v="800"/>
    <n v="-800"/>
  </r>
  <r>
    <x v="707"/>
    <s v="L50849"/>
    <n v="985.8"/>
    <m/>
    <n v="985.8"/>
  </r>
  <r>
    <x v="707"/>
    <s v="STE CHAKCHOUK"/>
    <m/>
    <n v="985.8"/>
    <n v="-985.8"/>
  </r>
  <r>
    <x v="708"/>
    <s v="L50850"/>
    <n v="14624.65"/>
    <m/>
    <n v="14624.65"/>
  </r>
  <r>
    <x v="708"/>
    <s v="STE CLAIR ET N"/>
    <m/>
    <n v="14624.65"/>
    <n v="-14624.65"/>
  </r>
  <r>
    <x v="709"/>
    <s v="L50851"/>
    <n v="1785.009"/>
    <m/>
    <n v="1785.009"/>
  </r>
  <r>
    <x v="709"/>
    <s v="OUEDRANI MOUNI"/>
    <m/>
    <n v="1785.009"/>
    <n v="-1785.009"/>
  </r>
  <r>
    <x v="710"/>
    <s v="L50855"/>
    <n v="7058.81"/>
    <m/>
    <n v="7058.81"/>
  </r>
  <r>
    <x v="710"/>
    <s v="HAMMADI MHADHB"/>
    <m/>
    <n v="7058.81"/>
    <n v="-7058.81"/>
  </r>
  <r>
    <x v="711"/>
    <s v="L50859"/>
    <n v="6470.58"/>
    <m/>
    <n v="6470.58"/>
  </r>
  <r>
    <x v="711"/>
    <s v="NEJIB  BELGACE"/>
    <m/>
    <n v="6470.58"/>
    <n v="-6470.58"/>
  </r>
  <r>
    <x v="712"/>
    <s v="L50860"/>
    <n v="674.67100000000005"/>
    <m/>
    <n v="674.67100000000005"/>
  </r>
  <r>
    <x v="712"/>
    <s v="ARKASS TUNISIE"/>
    <m/>
    <n v="674.67100000000005"/>
    <n v="-674.67100000000005"/>
  </r>
  <r>
    <x v="713"/>
    <s v="L50861"/>
    <n v="137151.76699999999"/>
    <m/>
    <n v="137151.76699999999"/>
  </r>
  <r>
    <x v="713"/>
    <s v="SOTUMAR"/>
    <m/>
    <n v="136841.76699999999"/>
    <n v="-136841.76699999999"/>
  </r>
  <r>
    <x v="714"/>
    <s v="L50868"/>
    <n v="1003.5"/>
    <m/>
    <n v="1003.5"/>
  </r>
  <r>
    <x v="714"/>
    <s v="ESPACE FROID"/>
    <m/>
    <n v="1003.5"/>
    <n v="-1003.5"/>
  </r>
  <r>
    <x v="715"/>
    <s v="L50870"/>
    <n v="137090.353"/>
    <m/>
    <n v="137090.353"/>
  </r>
  <r>
    <x v="715"/>
    <s v="GLOBAL NET"/>
    <m/>
    <n v="137090.353"/>
    <n v="-137090.353"/>
  </r>
  <r>
    <x v="716"/>
    <s v="L50873"/>
    <n v="2800"/>
    <m/>
    <n v="2800"/>
  </r>
  <r>
    <x v="716"/>
    <s v="Tunisie afriqu"/>
    <m/>
    <n v="2800"/>
    <n v="-2800"/>
  </r>
  <r>
    <x v="717"/>
    <s v="L50876"/>
    <n v="72627.365000000005"/>
    <m/>
    <n v="72627.365000000005"/>
  </r>
  <r>
    <x v="717"/>
    <s v="METIS"/>
    <m/>
    <n v="72627.364000000001"/>
    <n v="-72627.364000000001"/>
  </r>
  <r>
    <x v="718"/>
    <s v="L50877"/>
    <n v="14457.5"/>
    <m/>
    <n v="14457.5"/>
  </r>
  <r>
    <x v="718"/>
    <s v="KAMEL BEN MAAT"/>
    <m/>
    <n v="14457.5"/>
    <n v="-14457.5"/>
  </r>
  <r>
    <x v="719"/>
    <s v="L50878"/>
    <n v="55.37"/>
    <m/>
    <n v="55.37"/>
  </r>
  <r>
    <x v="719"/>
    <s v="COMATRA"/>
    <m/>
    <n v="55.37"/>
    <n v="-55.37"/>
  </r>
  <r>
    <x v="720"/>
    <s v="L50879"/>
    <n v="445.1"/>
    <m/>
    <n v="445.1"/>
  </r>
  <r>
    <x v="720"/>
    <s v="EEA"/>
    <m/>
    <n v="445.1"/>
    <n v="-445.1"/>
  </r>
  <r>
    <x v="721"/>
    <s v="L50880"/>
    <n v="27028.269"/>
    <m/>
    <n v="27028.269"/>
  </r>
  <r>
    <x v="721"/>
    <s v="MEDWAYS Intern"/>
    <m/>
    <n v="27028.269"/>
    <n v="-27028.269"/>
  </r>
  <r>
    <x v="722"/>
    <s v="L50882"/>
    <n v="20109.664000000001"/>
    <m/>
    <n v="20109.664000000001"/>
  </r>
  <r>
    <x v="722"/>
    <s v="EBR METROLOGIE"/>
    <m/>
    <n v="20109.664000000001"/>
    <n v="-20109.664000000001"/>
  </r>
  <r>
    <x v="723"/>
    <s v="L50884"/>
    <n v="55.37"/>
    <m/>
    <n v="55.37"/>
  </r>
  <r>
    <x v="723"/>
    <s v="COMATRAL"/>
    <m/>
    <n v="55.37"/>
    <n v="-55.37"/>
  </r>
  <r>
    <x v="724"/>
    <s v="L50885"/>
    <n v="1008.5"/>
    <m/>
    <n v="1008.5"/>
  </r>
  <r>
    <x v="724"/>
    <s v="MOHAMED NEJIB"/>
    <m/>
    <n v="1008.5"/>
    <n v="-1008.5"/>
  </r>
  <r>
    <x v="725"/>
    <s v="L50886"/>
    <n v="167289.99600000001"/>
    <m/>
    <n v="167289.99600000001"/>
  </r>
  <r>
    <x v="725"/>
    <s v="BSA"/>
    <m/>
    <n v="177797.986"/>
    <n v="-177797.986"/>
  </r>
  <r>
    <x v="726"/>
    <s v="L50888"/>
    <n v="10896"/>
    <m/>
    <n v="10896"/>
  </r>
  <r>
    <x v="726"/>
    <s v="Lufthansa"/>
    <m/>
    <n v="10896"/>
    <n v="-10896"/>
  </r>
  <r>
    <x v="727"/>
    <s v="L50889"/>
    <n v="1140961.55"/>
    <m/>
    <n v="1140961.55"/>
  </r>
  <r>
    <x v="727"/>
    <s v="AST (AVENIR SE"/>
    <m/>
    <n v="1102805.415"/>
    <n v="-1102805.415"/>
  </r>
  <r>
    <x v="728"/>
    <s v="L50890"/>
    <n v="8755.3050000000003"/>
    <m/>
    <n v="8755.3050000000003"/>
  </r>
  <r>
    <x v="728"/>
    <s v="GENERAL TRANSP"/>
    <m/>
    <n v="8755.3050000000003"/>
    <n v="-8755.3050000000003"/>
  </r>
  <r>
    <x v="729"/>
    <s v="L50891"/>
    <n v="4484.6890000000003"/>
    <m/>
    <n v="4484.6890000000003"/>
  </r>
  <r>
    <x v="729"/>
    <s v="DEPUB"/>
    <m/>
    <n v="4484.6890000000003"/>
    <n v="-4484.6890000000003"/>
  </r>
  <r>
    <x v="730"/>
    <s v="L50892"/>
    <n v="2976.0360000000001"/>
    <m/>
    <n v="2976.0360000000001"/>
  </r>
  <r>
    <x v="730"/>
    <s v="SOCIETE SMUPAT"/>
    <m/>
    <n v="2976.0360000000001"/>
    <n v="-2976.0360000000001"/>
  </r>
  <r>
    <x v="731"/>
    <s v="L50897"/>
    <n v="41630.368000000002"/>
    <m/>
    <n v="41630.368000000002"/>
  </r>
  <r>
    <x v="731"/>
    <s v="SAVINO DEL BEN"/>
    <m/>
    <n v="41630.368000000002"/>
    <n v="-41630.368000000002"/>
  </r>
  <r>
    <x v="732"/>
    <s v="L50899"/>
    <n v="2832.989"/>
    <m/>
    <n v="2832.989"/>
  </r>
  <r>
    <x v="732"/>
    <s v="CERT TUNISIE"/>
    <m/>
    <n v="0"/>
    <n v="0"/>
  </r>
  <r>
    <x v="733"/>
    <s v="L50900"/>
    <n v="2856.5"/>
    <m/>
    <n v="2856.5"/>
  </r>
  <r>
    <x v="733"/>
    <s v="CPFMI"/>
    <m/>
    <n v="2856.5"/>
    <n v="-2856.5"/>
  </r>
  <r>
    <x v="734"/>
    <s v="L50901"/>
    <n v="2634.47"/>
    <m/>
    <n v="2634.47"/>
  </r>
  <r>
    <x v="734"/>
    <s v="CNRSM"/>
    <m/>
    <n v="2634.47"/>
    <n v="-2634.47"/>
  </r>
  <r>
    <x v="735"/>
    <s v="L50902"/>
    <n v="2737.46"/>
    <m/>
    <n v="2737.46"/>
  </r>
  <r>
    <x v="735"/>
    <s v="TOTAL MANAGEME"/>
    <m/>
    <n v="2737.46"/>
    <n v="-2737.46"/>
  </r>
  <r>
    <x v="736"/>
    <s v="L50903"/>
    <n v="481151.11800000002"/>
    <m/>
    <n v="481151.11800000002"/>
  </r>
  <r>
    <x v="736"/>
    <s v="TNA"/>
    <m/>
    <n v="467003.17300000001"/>
    <n v="-467003.17300000001"/>
  </r>
  <r>
    <x v="737"/>
    <s v="L50904"/>
    <n v="238.6"/>
    <m/>
    <n v="238.6"/>
  </r>
  <r>
    <x v="737"/>
    <s v="PROTIMESS"/>
    <m/>
    <n v="238.6"/>
    <n v="-238.6"/>
  </r>
  <r>
    <x v="738"/>
    <s v="L50905"/>
    <n v="1428.6"/>
    <m/>
    <n v="1428.6"/>
  </r>
  <r>
    <x v="738"/>
    <s v="POWER MANAGEME"/>
    <m/>
    <n v="1428.6"/>
    <n v="-1428.6"/>
  </r>
  <r>
    <x v="739"/>
    <s v="L50906"/>
    <n v="10586.25"/>
    <m/>
    <n v="10586.25"/>
  </r>
  <r>
    <x v="739"/>
    <s v="SOCIETE LA VIC"/>
    <m/>
    <n v="10586.25"/>
    <n v="-10586.25"/>
  </r>
  <r>
    <x v="740"/>
    <s v="L50907"/>
    <n v="476.6"/>
    <m/>
    <n v="476.6"/>
  </r>
  <r>
    <x v="740"/>
    <s v="SEA ELECTRONIC"/>
    <m/>
    <n v="476.6"/>
    <n v="-476.6"/>
  </r>
  <r>
    <x v="741"/>
    <s v="L50909"/>
    <n v="19851.079000000002"/>
    <m/>
    <n v="19851.079000000002"/>
  </r>
  <r>
    <x v="741"/>
    <s v="BUREAU VERITAS"/>
    <m/>
    <n v="19851.079000000002"/>
    <n v="-19851.079000000002"/>
  </r>
  <r>
    <x v="742"/>
    <s v="L50910"/>
    <n v="10261.290000000001"/>
    <m/>
    <n v="10261.290000000001"/>
  </r>
  <r>
    <x v="742"/>
    <s v="SODEXO"/>
    <m/>
    <n v="10261.290000000001"/>
    <n v="-10261.290000000001"/>
  </r>
  <r>
    <x v="743"/>
    <s v="L50911"/>
    <n v="3070.8"/>
    <m/>
    <n v="3070.8"/>
  </r>
  <r>
    <x v="743"/>
    <s v="IIFE (INSTITUT"/>
    <m/>
    <n v="3070.8"/>
    <n v="-3070.8"/>
  </r>
  <r>
    <x v="744"/>
    <s v="L50912"/>
    <n v="14239.8"/>
    <m/>
    <n v="14239.8"/>
  </r>
  <r>
    <x v="744"/>
    <s v="CRA2E"/>
    <m/>
    <n v="14239.8"/>
    <n v="-14239.8"/>
  </r>
  <r>
    <x v="745"/>
    <s v="L50913"/>
    <n v="2678.5"/>
    <m/>
    <n v="2678.5"/>
  </r>
  <r>
    <x v="745"/>
    <s v="STE DEVELOPPEM"/>
    <m/>
    <n v="2678.5"/>
    <n v="-2678.5"/>
  </r>
  <r>
    <x v="746"/>
    <s v="L50914"/>
    <n v="5649.93"/>
    <m/>
    <n v="5649.93"/>
  </r>
  <r>
    <x v="746"/>
    <s v="SIFEM"/>
    <m/>
    <n v="5649.93"/>
    <n v="-5649.93"/>
  </r>
  <r>
    <x v="747"/>
    <s v="L50915"/>
    <n v="5351.2"/>
    <m/>
    <n v="5351.2"/>
  </r>
  <r>
    <x v="747"/>
    <s v="SOCIETE BESSAA"/>
    <m/>
    <n v="5351.2"/>
    <n v="-5351.2"/>
  </r>
  <r>
    <x v="748"/>
    <s v="L50916"/>
    <n v="36855.5"/>
    <m/>
    <n v="36855.5"/>
  </r>
  <r>
    <x v="748"/>
    <s v="CERI"/>
    <m/>
    <n v="36855.5"/>
    <n v="-36855.5"/>
  </r>
  <r>
    <x v="749"/>
    <s v="L50917"/>
    <n v="2700"/>
    <m/>
    <n v="2700"/>
  </r>
  <r>
    <x v="749"/>
    <s v="ZOHAIER ALI"/>
    <m/>
    <n v="2700"/>
    <n v="-2700"/>
  </r>
  <r>
    <x v="750"/>
    <s v="L50918"/>
    <n v="401.85"/>
    <m/>
    <n v="401.85"/>
  </r>
  <r>
    <x v="750"/>
    <s v="ETAP"/>
    <m/>
    <n v="401.85"/>
    <n v="-401.85"/>
  </r>
  <r>
    <x v="751"/>
    <s v="L50919"/>
    <n v="4636.6499999999996"/>
    <m/>
    <n v="4636.6499999999996"/>
  </r>
  <r>
    <x v="751"/>
    <s v="TECHNIQUES IND"/>
    <m/>
    <n v="4636.6499999999996"/>
    <n v="-4636.6499999999996"/>
  </r>
  <r>
    <x v="752"/>
    <s v="L50920"/>
    <n v="1060.29"/>
    <m/>
    <n v="1060.29"/>
  </r>
  <r>
    <x v="752"/>
    <s v="RAMZI HAJ MOHA"/>
    <m/>
    <n v="1060.29"/>
    <n v="-1060.29"/>
  </r>
  <r>
    <x v="753"/>
    <s v="L50921"/>
    <n v="5919.5680000000002"/>
    <m/>
    <n v="5919.5680000000002"/>
  </r>
  <r>
    <x v="753"/>
    <s v="TUNISIA INTERN"/>
    <m/>
    <n v="5919.5680000000002"/>
    <n v="-5919.5680000000002"/>
  </r>
  <r>
    <x v="754"/>
    <s v="L50922"/>
    <n v="4764.7039999999997"/>
    <m/>
    <n v="4764.7039999999997"/>
  </r>
  <r>
    <x v="754"/>
    <s v="SASSI MOKHTAR"/>
    <m/>
    <n v="4764.7039999999997"/>
    <n v="-4764.7039999999997"/>
  </r>
  <r>
    <x v="755"/>
    <s v="L50923"/>
    <n v="668.19500000000005"/>
    <m/>
    <n v="668.19500000000005"/>
  </r>
  <r>
    <x v="755"/>
    <s v="MEDILINK"/>
    <m/>
    <n v="668.19500000000005"/>
    <n v="-668.19500000000005"/>
  </r>
  <r>
    <x v="756"/>
    <s v="L50924"/>
    <n v="11795"/>
    <m/>
    <n v="11795"/>
  </r>
  <r>
    <x v="756"/>
    <s v="BEN MAATOUG KA"/>
    <m/>
    <n v="11795"/>
    <n v="-11795"/>
  </r>
  <r>
    <x v="757"/>
    <s v="L50925"/>
    <n v="9996.6"/>
    <m/>
    <n v="9996.6"/>
  </r>
  <r>
    <x v="757"/>
    <s v="ROYAL CERT MAG"/>
    <m/>
    <n v="12555.1"/>
    <n v="-12555.1"/>
  </r>
  <r>
    <x v="758"/>
    <s v="L50926"/>
    <n v="8500"/>
    <m/>
    <n v="8500"/>
  </r>
  <r>
    <x v="758"/>
    <s v="MEDITERRANE SE"/>
    <m/>
    <n v="8500"/>
    <n v="-8500"/>
  </r>
  <r>
    <x v="759"/>
    <s v="L50927"/>
    <n v="55513.851999999999"/>
    <m/>
    <n v="55513.851999999999"/>
  </r>
  <r>
    <x v="759"/>
    <s v="MSC"/>
    <m/>
    <n v="55513.851999999999"/>
    <n v="-55513.851999999999"/>
  </r>
  <r>
    <x v="760"/>
    <s v="L50928"/>
    <n v="2380"/>
    <m/>
    <n v="2380"/>
  </r>
  <r>
    <x v="760"/>
    <s v="Arnox Engineer"/>
    <m/>
    <n v="2380"/>
    <n v="-2380"/>
  </r>
  <r>
    <x v="761"/>
    <s v="L50929"/>
    <n v="1300"/>
    <m/>
    <n v="1300"/>
  </r>
  <r>
    <x v="761"/>
    <s v="JAMEL LAADHERI"/>
    <m/>
    <n v="1300"/>
    <n v="-1300"/>
  </r>
  <r>
    <x v="762"/>
    <s v="L50930"/>
    <n v="80993.635999999999"/>
    <m/>
    <n v="80993.635999999999"/>
  </r>
  <r>
    <x v="762"/>
    <s v="Ets LAOUANI"/>
    <m/>
    <n v="86600.551999999996"/>
    <n v="-86600.551999999996"/>
  </r>
  <r>
    <x v="763"/>
    <s v="L50931"/>
    <n v="44209.4"/>
    <m/>
    <n v="44209.4"/>
  </r>
  <r>
    <x v="763"/>
    <s v="STE FETHI ET A"/>
    <m/>
    <n v="44209.4"/>
    <n v="-44209.4"/>
  </r>
  <r>
    <x v="764"/>
    <s v="L50932"/>
    <n v="1413"/>
    <m/>
    <n v="1413"/>
  </r>
  <r>
    <x v="764"/>
    <s v="SFTS"/>
    <m/>
    <n v="1413"/>
    <n v="-1413"/>
  </r>
  <r>
    <x v="765"/>
    <s v="L50933"/>
    <n v="2260.6"/>
    <m/>
    <n v="2260.6"/>
  </r>
  <r>
    <x v="765"/>
    <s v="HAYDER AMINE"/>
    <m/>
    <n v="2260.6"/>
    <n v="-2260.6"/>
  </r>
  <r>
    <x v="766"/>
    <s v="L50934"/>
    <n v="583.70000000000005"/>
    <m/>
    <n v="583.70000000000005"/>
  </r>
  <r>
    <x v="766"/>
    <s v="ASPISS CONSULT"/>
    <m/>
    <n v="583.70000000000005"/>
    <n v="-583.70000000000005"/>
  </r>
  <r>
    <x v="767"/>
    <s v="L50935"/>
    <n v="39008.317000000003"/>
    <m/>
    <n v="39008.317000000003"/>
  </r>
  <r>
    <x v="767"/>
    <s v="ABDKARIM BOUDH"/>
    <m/>
    <n v="43342.572999999997"/>
    <n v="-43342.572999999997"/>
  </r>
  <r>
    <x v="768"/>
    <s v="L50936"/>
    <n v="16272.6"/>
    <m/>
    <n v="16272.6"/>
  </r>
  <r>
    <x v="768"/>
    <s v="AQUA PARTNERS"/>
    <m/>
    <n v="16272.6"/>
    <n v="-16272.6"/>
  </r>
  <r>
    <x v="769"/>
    <s v="L50937"/>
    <n v="4503"/>
    <m/>
    <n v="4503"/>
  </r>
  <r>
    <x v="769"/>
    <s v="CHAHER ESSOUSI"/>
    <m/>
    <n v="5208"/>
    <n v="-5208"/>
  </r>
  <r>
    <x v="770"/>
    <s v="L50938"/>
    <n v="69963.45"/>
    <m/>
    <n v="69963.45"/>
  </r>
  <r>
    <x v="770"/>
    <s v="FERCAM"/>
    <m/>
    <n v="68277.570000000007"/>
    <n v="-68277.570000000007"/>
  </r>
  <r>
    <x v="771"/>
    <s v="L50939"/>
    <n v="31628.25"/>
    <m/>
    <n v="31628.25"/>
  </r>
  <r>
    <x v="771"/>
    <s v="UNIVERSEL TRAN"/>
    <m/>
    <n v="31628.25"/>
    <n v="-31628.25"/>
  </r>
  <r>
    <x v="772"/>
    <s v="L50940"/>
    <n v="9996.6"/>
    <m/>
    <n v="9996.6"/>
  </r>
  <r>
    <x v="772"/>
    <s v="ECME"/>
    <m/>
    <n v="9996.6"/>
    <n v="-9996.6"/>
  </r>
  <r>
    <x v="773"/>
    <s v="L50941"/>
    <n v="7549.31"/>
    <m/>
    <n v="7549.31"/>
  </r>
  <r>
    <x v="773"/>
    <s v="EXPRESS LOGIST"/>
    <m/>
    <n v="7549.31"/>
    <n v="-7549.31"/>
  </r>
  <r>
    <x v="774"/>
    <s v="L50942"/>
    <n v="2484.8000000000002"/>
    <m/>
    <n v="2484.8000000000002"/>
  </r>
  <r>
    <x v="774"/>
    <s v="Sté Moutti-Err"/>
    <m/>
    <n v="2484.8000000000002"/>
    <n v="-2484.8000000000002"/>
  </r>
  <r>
    <x v="775"/>
    <s v="L50943"/>
    <n v="11166.494000000001"/>
    <m/>
    <n v="11166.494000000001"/>
  </r>
  <r>
    <x v="775"/>
    <s v="SCSI.tn"/>
    <m/>
    <n v="11166.494000000001"/>
    <n v="-11166.494000000001"/>
  </r>
  <r>
    <x v="776"/>
    <s v="L50944"/>
    <n v="6418.4719999999998"/>
    <m/>
    <n v="6418.4719999999998"/>
  </r>
  <r>
    <x v="776"/>
    <s v="CAR TECH (AGEN"/>
    <m/>
    <n v="6418.4719999999998"/>
    <n v="-6418.4719999999998"/>
  </r>
  <r>
    <x v="777"/>
    <s v="L50945"/>
    <n v="168.86600000000001"/>
    <m/>
    <n v="168.86600000000001"/>
  </r>
  <r>
    <x v="777"/>
    <s v="FAPRI"/>
    <m/>
    <n v="168.86600000000001"/>
    <n v="-168.86600000000001"/>
  </r>
  <r>
    <x v="778"/>
    <s v="L50946"/>
    <n v="13090.6"/>
    <m/>
    <n v="13090.6"/>
  </r>
  <r>
    <x v="778"/>
    <s v="Sté SMGFI"/>
    <m/>
    <n v="13090.6"/>
    <n v="-13090.6"/>
  </r>
  <r>
    <x v="779"/>
    <s v="L50947"/>
    <n v="4237.723"/>
    <m/>
    <n v="4237.723"/>
  </r>
  <r>
    <x v="779"/>
    <s v="ZITOUNA TAKAFU"/>
    <m/>
    <n v="4237.723"/>
    <n v="-4237.723"/>
  </r>
  <r>
    <x v="780"/>
    <s v="L50948"/>
    <n v="5090.5870000000004"/>
    <m/>
    <n v="5090.5870000000004"/>
  </r>
  <r>
    <x v="780"/>
    <s v="IP SOFT"/>
    <m/>
    <n v="5090.5870000000004"/>
    <n v="-5090.5870000000004"/>
  </r>
  <r>
    <x v="781"/>
    <s v="L50949"/>
    <n v="82680.078999999998"/>
    <m/>
    <n v="82680.078999999998"/>
  </r>
  <r>
    <x v="781"/>
    <s v="Mahdi GUERMAZI"/>
    <m/>
    <n v="82680.078999999998"/>
    <n v="-82680.078999999998"/>
  </r>
  <r>
    <x v="782"/>
    <s v="L50950"/>
    <n v="772.08199999999999"/>
    <m/>
    <n v="772.08199999999999"/>
  </r>
  <r>
    <x v="782"/>
    <s v="FLOT MAGHREB"/>
    <m/>
    <n v="772.08199999999999"/>
    <n v="-772.08199999999999"/>
  </r>
  <r>
    <x v="783"/>
    <s v="L50951"/>
    <n v="2088.366"/>
    <m/>
    <n v="2088.366"/>
  </r>
  <r>
    <x v="783"/>
    <s v="Décor et Finit"/>
    <m/>
    <n v="2088.366"/>
    <n v="-2088.366"/>
  </r>
  <r>
    <x v="784"/>
    <s v="L50953"/>
    <n v="16856.37"/>
    <m/>
    <n v="16856.37"/>
  </r>
  <r>
    <x v="784"/>
    <s v="EXTRA METAL"/>
    <m/>
    <n v="16856.37"/>
    <n v="-16856.37"/>
  </r>
  <r>
    <x v="785"/>
    <s v="L50954"/>
    <n v="3500"/>
    <m/>
    <n v="3500"/>
  </r>
  <r>
    <x v="785"/>
    <s v="ABDELKADER BEN"/>
    <m/>
    <n v="3500"/>
    <n v="-3500"/>
  </r>
  <r>
    <x v="786"/>
    <s v="L50955"/>
    <n v="4254.723"/>
    <m/>
    <n v="4254.723"/>
  </r>
  <r>
    <x v="786"/>
    <s v="MSPRECIS (FABR"/>
    <m/>
    <n v="4254.723"/>
    <n v="-4254.723"/>
  </r>
  <r>
    <x v="787"/>
    <s v="L50956"/>
    <n v="13961.08"/>
    <m/>
    <n v="13961.08"/>
  </r>
  <r>
    <x v="787"/>
    <s v="ENTREPRISE ELE"/>
    <m/>
    <n v="13961.08"/>
    <n v="-13961.08"/>
  </r>
  <r>
    <x v="788"/>
    <s v="L50957"/>
    <n v="1622.8520000000001"/>
    <m/>
    <n v="1622.8520000000001"/>
  </r>
  <r>
    <x v="788"/>
    <s v="IFC (INTERNATI"/>
    <m/>
    <n v="1384.518"/>
    <n v="-1384.518"/>
  </r>
  <r>
    <x v="789"/>
    <s v="L50958"/>
    <n v="1144.8"/>
    <m/>
    <n v="1144.8"/>
  </r>
  <r>
    <x v="789"/>
    <s v="SGSP"/>
    <m/>
    <n v="1144.8"/>
    <n v="-1144.8"/>
  </r>
  <r>
    <x v="790"/>
    <s v="L50959"/>
    <n v="5772.7"/>
    <m/>
    <n v="5772.7"/>
  </r>
  <r>
    <x v="790"/>
    <s v="GENERALE PUB"/>
    <m/>
    <n v="5772.7"/>
    <n v="-5772.7"/>
  </r>
  <r>
    <x v="791"/>
    <s v="L50960"/>
    <n v="29296.89"/>
    <m/>
    <n v="29296.89"/>
  </r>
  <r>
    <x v="791"/>
    <s v="WorKman"/>
    <m/>
    <n v="29296.89"/>
    <n v="-29296.89"/>
  </r>
  <r>
    <x v="792"/>
    <s v="L50961"/>
    <n v="120863.51300000001"/>
    <m/>
    <n v="120863.51300000001"/>
  </r>
  <r>
    <x v="792"/>
    <s v="STé TCS TRADIN"/>
    <m/>
    <n v="120863.49400000001"/>
    <n v="-120863.49400000001"/>
  </r>
  <r>
    <x v="793"/>
    <s v="L50962"/>
    <n v="76066"/>
    <m/>
    <n v="76066"/>
  </r>
  <r>
    <x v="793"/>
    <s v="L'art du fer f"/>
    <m/>
    <n v="76066"/>
    <n v="-76066"/>
  </r>
  <r>
    <x v="794"/>
    <s v="L50963"/>
    <n v="14702.174999999999"/>
    <m/>
    <n v="14702.174999999999"/>
  </r>
  <r>
    <x v="794"/>
    <s v="MSky Consult S"/>
    <m/>
    <n v="16484.580000000002"/>
    <n v="-16484.580000000002"/>
  </r>
  <r>
    <x v="795"/>
    <s v="L50964"/>
    <n v="3808.6"/>
    <m/>
    <n v="3808.6"/>
  </r>
  <r>
    <x v="795"/>
    <s v="NJIM MANAGEMEN"/>
    <m/>
    <n v="3808.6"/>
    <n v="-3808.6"/>
  </r>
  <r>
    <x v="796"/>
    <s v="L50965"/>
    <n v="3712.7890000000002"/>
    <m/>
    <n v="3712.7890000000002"/>
  </r>
  <r>
    <x v="796"/>
    <s v="M.G.B"/>
    <m/>
    <n v="3712.788"/>
    <n v="-3712.788"/>
  </r>
  <r>
    <x v="797"/>
    <s v="L50966"/>
    <n v="900"/>
    <m/>
    <n v="900"/>
  </r>
  <r>
    <x v="797"/>
    <s v="HYDRO SERVICE"/>
    <m/>
    <n v="900"/>
    <n v="-900"/>
  </r>
  <r>
    <x v="798"/>
    <s v="L50967"/>
    <n v="11956.555"/>
    <m/>
    <n v="11956.555"/>
  </r>
  <r>
    <x v="798"/>
    <s v="AS2E"/>
    <m/>
    <n v="11956.555"/>
    <n v="-11956.555"/>
  </r>
  <r>
    <x v="799"/>
    <s v="L50968"/>
    <n v="23010.2"/>
    <m/>
    <n v="23010.2"/>
  </r>
  <r>
    <x v="799"/>
    <s v="GROUPE GAZELLE"/>
    <m/>
    <n v="23010.2"/>
    <n v="-23010.2"/>
  </r>
  <r>
    <x v="800"/>
    <s v="L50969"/>
    <n v="52.96"/>
    <m/>
    <n v="52.96"/>
  </r>
  <r>
    <x v="800"/>
    <s v="BOLLORE LOGIST"/>
    <m/>
    <n v="0"/>
    <n v="0"/>
  </r>
  <r>
    <x v="801"/>
    <s v="L50970"/>
    <n v="20220.61"/>
    <m/>
    <n v="20220.61"/>
  </r>
  <r>
    <x v="801"/>
    <s v="AMINE BOUALEGU"/>
    <m/>
    <n v="20934.509999999998"/>
    <n v="-20934.509999999998"/>
  </r>
  <r>
    <x v="802"/>
    <s v="L50971"/>
    <n v="28685.759999999998"/>
    <m/>
    <n v="28685.759999999998"/>
  </r>
  <r>
    <x v="802"/>
    <s v="UNION INTERNAT"/>
    <m/>
    <n v="28685.759999999998"/>
    <n v="-28685.759999999998"/>
  </r>
  <r>
    <x v="803"/>
    <s v="L50972"/>
    <n v="9684.4619999999995"/>
    <m/>
    <n v="9684.4619999999995"/>
  </r>
  <r>
    <x v="803"/>
    <s v="PHARMACIE HAMM"/>
    <m/>
    <n v="9790.4220000000005"/>
    <n v="-9790.4220000000005"/>
  </r>
  <r>
    <x v="804"/>
    <s v="L50973"/>
    <n v="60190.925000000003"/>
    <m/>
    <n v="60190.925000000003"/>
  </r>
  <r>
    <x v="804"/>
    <s v="ESILAB"/>
    <m/>
    <n v="60819.055"/>
    <n v="-60819.055"/>
  </r>
  <r>
    <x v="805"/>
    <s v="L50974"/>
    <n v="8657.1"/>
    <m/>
    <n v="8657.1"/>
  </r>
  <r>
    <x v="805"/>
    <s v="PREVENTION PLU"/>
    <m/>
    <n v="10562.3"/>
    <n v="-10562.3"/>
  </r>
  <r>
    <x v="806"/>
    <s v="L50975"/>
    <n v="14462.11"/>
    <m/>
    <n v="14462.11"/>
  </r>
  <r>
    <x v="806"/>
    <s v="MAINTEC"/>
    <m/>
    <n v="14462.11"/>
    <n v="-14462.11"/>
  </r>
  <r>
    <x v="807"/>
    <s v="L50976"/>
    <n v="2381.248"/>
    <m/>
    <n v="2381.248"/>
  </r>
  <r>
    <x v="807"/>
    <s v="SPIT ENGINS"/>
    <m/>
    <n v="2381.248"/>
    <n v="-2381.248"/>
  </r>
  <r>
    <x v="808"/>
    <s v="L50977"/>
    <n v="773.125"/>
    <m/>
    <n v="773.125"/>
  </r>
  <r>
    <x v="808"/>
    <s v="LAZHAR MANKAI"/>
    <m/>
    <n v="773.125"/>
    <n v="-773.125"/>
  </r>
  <r>
    <x v="809"/>
    <s v="L50978"/>
    <n v="19140.657999999999"/>
    <m/>
    <n v="19140.657999999999"/>
  </r>
  <r>
    <x v="809"/>
    <s v="STE JAOUHER DE"/>
    <m/>
    <n v="19140.657999999999"/>
    <n v="-19140.657999999999"/>
  </r>
  <r>
    <x v="810"/>
    <s v="L50979"/>
    <n v="2600"/>
    <m/>
    <n v="2600"/>
  </r>
  <r>
    <x v="810"/>
    <s v="BEN RHAIM FRAJ"/>
    <m/>
    <n v="2600"/>
    <n v="-2600"/>
  </r>
  <r>
    <x v="811"/>
    <s v="L50980"/>
    <n v="400"/>
    <m/>
    <n v="400"/>
  </r>
  <r>
    <x v="811"/>
    <s v="SAMI BOUKIL"/>
    <m/>
    <n v="400"/>
    <n v="-400"/>
  </r>
  <r>
    <x v="812"/>
    <s v="L50981"/>
    <n v="15843.27"/>
    <m/>
    <n v="15843.27"/>
  </r>
  <r>
    <x v="812"/>
    <s v="SMART ENGINEER"/>
    <m/>
    <n v="15843.27"/>
    <n v="-15843.27"/>
  </r>
  <r>
    <x v="813"/>
    <s v="L50982"/>
    <n v="9931.75"/>
    <m/>
    <n v="9931.75"/>
  </r>
  <r>
    <x v="813"/>
    <s v="PTS SUARL"/>
    <m/>
    <n v="9931.75"/>
    <n v="-9931.75"/>
  </r>
  <r>
    <x v="814"/>
    <s v="L50983"/>
    <n v="1000.2"/>
    <m/>
    <n v="1000.2"/>
  </r>
  <r>
    <x v="814"/>
    <s v="EPSL"/>
    <m/>
    <n v="1000.2"/>
    <n v="-1000.2"/>
  </r>
  <r>
    <x v="815"/>
    <s v="L50984"/>
    <n v="23000.919000000002"/>
    <m/>
    <n v="23000.919000000002"/>
  </r>
  <r>
    <x v="815"/>
    <s v="SEA LOG"/>
    <m/>
    <n v="22820.51"/>
    <n v="-22820.51"/>
  </r>
  <r>
    <x v="816"/>
    <s v="L50985"/>
    <n v="15325.42"/>
    <m/>
    <n v="15325.42"/>
  </r>
  <r>
    <x v="816"/>
    <s v="ADIR"/>
    <m/>
    <n v="15325.42"/>
    <n v="-15325.42"/>
  </r>
  <r>
    <x v="817"/>
    <s v="L50986"/>
    <n v="988.3"/>
    <m/>
    <n v="988.3"/>
  </r>
  <r>
    <x v="817"/>
    <s v="SAMITEL"/>
    <m/>
    <n v="988.3"/>
    <n v="-988.3"/>
  </r>
  <r>
    <x v="818"/>
    <s v="L50987"/>
    <n v="191323.4"/>
    <m/>
    <n v="191323.4"/>
  </r>
  <r>
    <x v="818"/>
    <s v="STE CMG BAYOUD"/>
    <m/>
    <n v="212939.02"/>
    <n v="-212939.02"/>
  </r>
  <r>
    <x v="819"/>
    <s v="L50988"/>
    <n v="17730"/>
    <m/>
    <n v="17730"/>
  </r>
  <r>
    <x v="819"/>
    <s v="KARIM DJELASSI"/>
    <m/>
    <n v="17730"/>
    <n v="-17730"/>
  </r>
  <r>
    <x v="820"/>
    <s v="L50989"/>
    <n v="1815.6880000000001"/>
    <m/>
    <n v="1815.6880000000001"/>
  </r>
  <r>
    <x v="820"/>
    <s v="PROPULSUM CONS"/>
    <m/>
    <n v="3571.2"/>
    <n v="-3571.2"/>
  </r>
  <r>
    <x v="821"/>
    <s v="L50990"/>
    <n v="56670.47"/>
    <m/>
    <n v="56670.47"/>
  </r>
  <r>
    <x v="821"/>
    <s v="MAMI HSSEN"/>
    <m/>
    <n v="62169.27"/>
    <n v="-62169.27"/>
  </r>
  <r>
    <x v="822"/>
    <s v="L50991"/>
    <n v="3273.1"/>
    <m/>
    <n v="3273.1"/>
  </r>
  <r>
    <x v="822"/>
    <s v="STE COMMERCIAL"/>
    <m/>
    <n v="3273.1"/>
    <n v="-3273.1"/>
  </r>
  <r>
    <x v="823"/>
    <s v="L50992"/>
    <n v="10203.324000000001"/>
    <m/>
    <n v="10203.324000000001"/>
  </r>
  <r>
    <x v="823"/>
    <s v="SINDBAD TRANSW"/>
    <m/>
    <n v="12454.7"/>
    <n v="-12454.7"/>
  </r>
  <r>
    <x v="824"/>
    <s v="L50993"/>
    <n v="18028.2"/>
    <m/>
    <n v="18028.2"/>
  </r>
  <r>
    <x v="824"/>
    <s v="BEN ALI AYMEN"/>
    <m/>
    <n v="18949.8"/>
    <n v="-18949.8"/>
  </r>
  <r>
    <x v="825"/>
    <s v="L50994"/>
    <n v="1746.2570000000001"/>
    <m/>
    <n v="1746.2570000000001"/>
  </r>
  <r>
    <x v="825"/>
    <s v="BLUE MOTORS"/>
    <m/>
    <n v="1746.2570000000001"/>
    <n v="-1746.2570000000001"/>
  </r>
  <r>
    <x v="826"/>
    <s v="L50995"/>
    <n v="13100.424000000001"/>
    <m/>
    <n v="13100.424000000001"/>
  </r>
  <r>
    <x v="826"/>
    <s v="MISTRAL SHIPPI"/>
    <m/>
    <n v="12280.266"/>
    <n v="-12280.266"/>
  </r>
  <r>
    <x v="827"/>
    <s v="L50996"/>
    <n v="10316.719999999999"/>
    <m/>
    <n v="10316.719999999999"/>
  </r>
  <r>
    <x v="827"/>
    <s v="MAMI HSSEN"/>
    <m/>
    <n v="10316.719999999999"/>
    <n v="-10316.719999999999"/>
  </r>
  <r>
    <x v="828"/>
    <s v="L50997"/>
    <n v="2120.1390000000001"/>
    <m/>
    <n v="2120.1390000000001"/>
  </r>
  <r>
    <x v="828"/>
    <s v="SOCIETE TUNISI"/>
    <m/>
    <n v="2120.1390000000001"/>
    <n v="-2120.1390000000001"/>
  </r>
  <r>
    <x v="829"/>
    <s v="L50998"/>
    <n v="25347.599999999999"/>
    <m/>
    <n v="25347.599999999999"/>
  </r>
  <r>
    <x v="829"/>
    <s v="STE MATERIAUX"/>
    <m/>
    <n v="25347.599999999999"/>
    <n v="-25347.599999999999"/>
  </r>
  <r>
    <x v="830"/>
    <s v="L50999"/>
    <n v="36885"/>
    <m/>
    <n v="36885"/>
  </r>
  <r>
    <x v="830"/>
    <s v="MAITRE MOHAMED"/>
    <m/>
    <n v="36885"/>
    <n v="-36885"/>
  </r>
  <r>
    <x v="831"/>
    <s v="L519"/>
    <n v="32221.614000000001"/>
    <m/>
    <n v="32221.614000000001"/>
  </r>
  <r>
    <x v="831"/>
    <s v="RECEVEURES DES"/>
    <m/>
    <n v="32221.614000000001"/>
    <n v="-32221.614000000001"/>
  </r>
  <r>
    <x v="832"/>
    <s v="L60001"/>
    <n v="53049.11"/>
    <m/>
    <n v="53049.11"/>
  </r>
  <r>
    <x v="832"/>
    <s v="AMPERE ELECTRI"/>
    <m/>
    <n v="53049.11"/>
    <n v="-53049.11"/>
  </r>
  <r>
    <x v="833"/>
    <s v="L60002"/>
    <n v="776.20799999999997"/>
    <m/>
    <n v="776.20799999999997"/>
  </r>
  <r>
    <x v="833"/>
    <s v="ARI"/>
    <m/>
    <n v="776.20799999999997"/>
    <n v="-776.20799999999997"/>
  </r>
  <r>
    <x v="834"/>
    <s v="L60003"/>
    <n v="32679.002"/>
    <m/>
    <n v="32679.002"/>
  </r>
  <r>
    <x v="834"/>
    <s v="COGEFO"/>
    <m/>
    <n v="32679.012999999999"/>
    <n v="-32679.012999999999"/>
  </r>
  <r>
    <x v="835"/>
    <s v="L60006"/>
    <n v="272817.32299999997"/>
    <m/>
    <n v="272817.32299999997"/>
  </r>
  <r>
    <x v="835"/>
    <s v="EQUIPEMENT MOD"/>
    <m/>
    <n v="277444.48100000003"/>
    <n v="-277444.48100000003"/>
  </r>
  <r>
    <x v="836"/>
    <s v="L60008"/>
    <n v="863.29600000000005"/>
    <m/>
    <n v="863.29600000000005"/>
  </r>
  <r>
    <x v="836"/>
    <s v="ESSAYARA"/>
    <m/>
    <n v="863.29600000000005"/>
    <n v="-863.29600000000005"/>
  </r>
  <r>
    <x v="837"/>
    <s v="L60010"/>
    <n v="449.30099999999999"/>
    <m/>
    <n v="449.30099999999999"/>
  </r>
  <r>
    <x v="837"/>
    <s v="G I F"/>
    <m/>
    <n v="449.30099999999999"/>
    <n v="-449.30099999999999"/>
  </r>
  <r>
    <x v="838"/>
    <s v="L60011"/>
    <n v="1995.4839999999999"/>
    <m/>
    <n v="1995.4839999999999"/>
  </r>
  <r>
    <x v="838"/>
    <s v="GENERAL METAL"/>
    <m/>
    <n v="1995.4839999999999"/>
    <n v="-1995.4839999999999"/>
  </r>
  <r>
    <x v="839"/>
    <s v="L60017"/>
    <n v="4696.2070000000003"/>
    <m/>
    <n v="4696.2070000000003"/>
  </r>
  <r>
    <x v="839"/>
    <s v="PARENIN"/>
    <m/>
    <n v="4696.2070000000003"/>
    <n v="-4696.2070000000003"/>
  </r>
  <r>
    <x v="840"/>
    <s v="L60021"/>
    <n v="4638.1220000000003"/>
    <m/>
    <n v="4638.1220000000003"/>
  </r>
  <r>
    <x v="840"/>
    <s v="QUAINC. AGRICO"/>
    <m/>
    <n v="4638.1220000000003"/>
    <n v="-4638.1220000000003"/>
  </r>
  <r>
    <x v="841"/>
    <s v="L60025"/>
    <n v="139262.01300000001"/>
    <m/>
    <n v="139262.01300000001"/>
  </r>
  <r>
    <x v="841"/>
    <s v="SOCIETE REVOLO"/>
    <m/>
    <n v="146210.42499999999"/>
    <n v="-146210.42499999999"/>
  </r>
  <r>
    <x v="842"/>
    <s v="L60027"/>
    <n v="17238.168000000001"/>
    <m/>
    <n v="17238.168000000001"/>
  </r>
  <r>
    <x v="842"/>
    <s v="SERINCOM"/>
    <m/>
    <n v="17238.168000000001"/>
    <n v="-17238.168000000001"/>
  </r>
  <r>
    <x v="843"/>
    <s v="L60030"/>
    <n v="3711.5189999999998"/>
    <m/>
    <n v="3711.5189999999998"/>
  </r>
  <r>
    <x v="843"/>
    <s v="SONELECT"/>
    <m/>
    <n v="3711.5189999999998"/>
    <n v="-3711.5189999999998"/>
  </r>
  <r>
    <x v="844"/>
    <s v="L60033"/>
    <n v="71229.841"/>
    <m/>
    <n v="71229.841"/>
  </r>
  <r>
    <x v="844"/>
    <s v="SFAXIEN INDUST"/>
    <m/>
    <n v="72751.692999999999"/>
    <n v="-72751.692999999999"/>
  </r>
  <r>
    <x v="845"/>
    <s v="L60035"/>
    <n v="11068.439"/>
    <m/>
    <n v="11068.439"/>
  </r>
  <r>
    <x v="845"/>
    <s v="ATV THERMIVENT"/>
    <m/>
    <n v="11068.439"/>
    <n v="-11068.439"/>
  </r>
  <r>
    <x v="846"/>
    <s v="L60037"/>
    <n v="15085.966"/>
    <m/>
    <n v="15085.966"/>
  </r>
  <r>
    <x v="846"/>
    <s v="CHAKIRA"/>
    <m/>
    <n v="15085.966"/>
    <n v="-15085.966"/>
  </r>
  <r>
    <x v="847"/>
    <s v="L60041"/>
    <n v="23755.079000000002"/>
    <m/>
    <n v="23755.079000000002"/>
  </r>
  <r>
    <x v="847"/>
    <s v="EGAS"/>
    <m/>
    <n v="23755.079000000002"/>
    <n v="-23755.079000000002"/>
  </r>
  <r>
    <x v="848"/>
    <s v="L60042"/>
    <n v="16736.780999999999"/>
    <m/>
    <n v="16736.780999999999"/>
  </r>
  <r>
    <x v="848"/>
    <s v="H.P. AUTOMATIS"/>
    <m/>
    <n v="16736.780999999999"/>
    <n v="-16736.780999999999"/>
  </r>
  <r>
    <x v="849"/>
    <s v="L60044"/>
    <n v="195.52199999999999"/>
    <m/>
    <n v="195.52199999999999"/>
  </r>
  <r>
    <x v="849"/>
    <s v="SOCIETE LE MOT"/>
    <m/>
    <n v="195.52199999999999"/>
    <n v="-195.52199999999999"/>
  </r>
  <r>
    <x v="850"/>
    <s v="L60048"/>
    <n v="41527.974000000002"/>
    <m/>
    <n v="41527.974000000002"/>
  </r>
  <r>
    <x v="850"/>
    <s v="SNE SOMETEL"/>
    <m/>
    <n v="41527.974000000002"/>
    <n v="-41527.974000000002"/>
  </r>
  <r>
    <x v="851"/>
    <s v="L60053"/>
    <n v="3719640.534"/>
    <m/>
    <n v="3719640.534"/>
  </r>
  <r>
    <x v="851"/>
    <s v="PROSID"/>
    <m/>
    <n v="3744819.8119999999"/>
    <n v="-3744819.8119999999"/>
  </r>
  <r>
    <x v="852"/>
    <s v="L60060"/>
    <n v="391.02499999999998"/>
    <m/>
    <n v="391.02499999999998"/>
  </r>
  <r>
    <x v="852"/>
    <s v="L'INDUSTRIEL"/>
    <m/>
    <n v="391.02499999999998"/>
    <n v="-391.02499999999998"/>
  </r>
  <r>
    <x v="853"/>
    <s v="L60061"/>
    <n v="4169.5420000000004"/>
    <m/>
    <n v="4169.5420000000004"/>
  </r>
  <r>
    <x v="853"/>
    <s v="MECANAUTO"/>
    <m/>
    <n v="4169.5420000000004"/>
    <n v="-4169.5420000000004"/>
  </r>
  <r>
    <x v="854"/>
    <s v="L60064"/>
    <n v="655.375"/>
    <m/>
    <n v="655.375"/>
  </r>
  <r>
    <x v="854"/>
    <s v="SICOAC"/>
    <m/>
    <n v="655.375"/>
    <n v="-655.375"/>
  </r>
  <r>
    <x v="855"/>
    <s v="L60069"/>
    <n v="4818.0720000000001"/>
    <m/>
    <n v="4818.0720000000001"/>
  </r>
  <r>
    <x v="855"/>
    <s v="TUNITALY"/>
    <m/>
    <n v="4818.0720000000001"/>
    <n v="-4818.0720000000001"/>
  </r>
  <r>
    <x v="856"/>
    <s v="L60071"/>
    <n v="131041.287"/>
    <m/>
    <n v="131041.287"/>
  </r>
  <r>
    <x v="856"/>
    <s v="STIRELEC"/>
    <m/>
    <n v="135530.742"/>
    <n v="-135530.742"/>
  </r>
  <r>
    <x v="857"/>
    <s v="L60072"/>
    <n v="491.7"/>
    <m/>
    <n v="491.7"/>
  </r>
  <r>
    <x v="857"/>
    <s v="SGE  STE GENER"/>
    <m/>
    <n v="491.7"/>
    <n v="-491.7"/>
  </r>
  <r>
    <x v="858"/>
    <s v="L60078"/>
    <n v="120671.386"/>
    <m/>
    <n v="120671.386"/>
  </r>
  <r>
    <x v="858"/>
    <s v="ETS NAJAR ABDE"/>
    <m/>
    <n v="123429.164"/>
    <n v="-123429.164"/>
  </r>
  <r>
    <x v="859"/>
    <s v="L60079"/>
    <n v="831.12599999999998"/>
    <m/>
    <n v="831.12599999999998"/>
  </r>
  <r>
    <x v="859"/>
    <s v="DALMAS"/>
    <m/>
    <n v="831.12599999999998"/>
    <n v="-831.12599999999998"/>
  </r>
  <r>
    <x v="860"/>
    <s v="L60083"/>
    <n v="139401.69099999999"/>
    <m/>
    <n v="139401.69099999999"/>
  </r>
  <r>
    <x v="860"/>
    <s v="F4T"/>
    <m/>
    <n v="139401.69099999999"/>
    <n v="-139401.69099999999"/>
  </r>
  <r>
    <x v="861"/>
    <s v="L60084"/>
    <n v="13793.335999999999"/>
    <m/>
    <n v="13793.335999999999"/>
  </r>
  <r>
    <x v="861"/>
    <s v="STE EL BEZ DIS"/>
    <m/>
    <n v="13793.335999999999"/>
    <n v="-13793.335999999999"/>
  </r>
  <r>
    <x v="862"/>
    <s v="L60085"/>
    <n v="280272.26"/>
    <m/>
    <n v="280272.26"/>
  </r>
  <r>
    <x v="862"/>
    <s v="Boudrant"/>
    <m/>
    <n v="283159.34499999997"/>
    <n v="-283159.34499999997"/>
  </r>
  <r>
    <x v="863"/>
    <s v="L60090"/>
    <n v="6404.0119999999997"/>
    <m/>
    <n v="6404.0119999999997"/>
  </r>
  <r>
    <x v="863"/>
    <s v="SINPAR"/>
    <m/>
    <n v="6404.0119999999997"/>
    <n v="-6404.0119999999997"/>
  </r>
  <r>
    <x v="864"/>
    <s v="L60093"/>
    <n v="1203.2"/>
    <m/>
    <n v="1203.2"/>
  </r>
  <r>
    <x v="864"/>
    <s v="Ets Amor Segha"/>
    <m/>
    <n v="1203.2"/>
    <n v="-1203.2"/>
  </r>
  <r>
    <x v="865"/>
    <s v="L60096"/>
    <n v="698.72799999999995"/>
    <m/>
    <n v="698.72799999999995"/>
  </r>
  <r>
    <x v="865"/>
    <s v="LE MOTEUR DIES"/>
    <m/>
    <n v="698.72799999999995"/>
    <n v="-698.72799999999995"/>
  </r>
  <r>
    <x v="866"/>
    <s v="L60097"/>
    <n v="7167.33"/>
    <m/>
    <n v="7167.33"/>
  </r>
  <r>
    <x v="866"/>
    <s v="P.S.G."/>
    <m/>
    <n v="7167.33"/>
    <n v="-7167.33"/>
  </r>
  <r>
    <x v="867"/>
    <s v="L60100"/>
    <n v="4006.4940000000001"/>
    <m/>
    <n v="4006.4940000000001"/>
  </r>
  <r>
    <x v="867"/>
    <s v="CEM TUNISIE"/>
    <m/>
    <n v="4006.4940000000001"/>
    <n v="-4006.4940000000001"/>
  </r>
  <r>
    <x v="868"/>
    <s v="L60107"/>
    <n v="1846.2090000000001"/>
    <m/>
    <n v="1846.2090000000001"/>
  </r>
  <r>
    <x v="868"/>
    <s v="PromoDar"/>
    <m/>
    <n v="1846.2090000000001"/>
    <n v="-1846.2090000000001"/>
  </r>
  <r>
    <x v="869"/>
    <s v="L60116"/>
    <n v="2842.2249999999999"/>
    <m/>
    <n v="2842.2249999999999"/>
  </r>
  <r>
    <x v="869"/>
    <s v="LA MAISON DU C"/>
    <m/>
    <n v="1896.173"/>
    <n v="-1896.173"/>
  </r>
  <r>
    <x v="870"/>
    <s v="L60118"/>
    <n v="94388.210999999996"/>
    <m/>
    <n v="94388.210999999996"/>
  </r>
  <r>
    <x v="870"/>
    <s v="EGA"/>
    <m/>
    <n v="94388.213000000003"/>
    <n v="-94388.213000000003"/>
  </r>
  <r>
    <x v="871"/>
    <s v="L60120"/>
    <n v="217.55500000000001"/>
    <m/>
    <n v="217.55500000000001"/>
  </r>
  <r>
    <x v="871"/>
    <s v="CIMO"/>
    <m/>
    <n v="217.55500000000001"/>
    <n v="-217.55500000000001"/>
  </r>
  <r>
    <x v="872"/>
    <s v="L60122"/>
    <n v="33394.6"/>
    <m/>
    <n v="33394.6"/>
  </r>
  <r>
    <x v="872"/>
    <s v="Electro Diesel"/>
    <m/>
    <n v="34905.71"/>
    <n v="-34905.71"/>
  </r>
  <r>
    <x v="873"/>
    <s v="L60123"/>
    <n v="65979.349000000002"/>
    <m/>
    <n v="65979.349000000002"/>
  </r>
  <r>
    <x v="873"/>
    <s v="SOCOOPEC"/>
    <m/>
    <n v="66211.044999999998"/>
    <n v="-66211.044999999998"/>
  </r>
  <r>
    <x v="874"/>
    <s v="L60124"/>
    <n v="1187.6759999999999"/>
    <m/>
    <n v="1187.6759999999999"/>
  </r>
  <r>
    <x v="874"/>
    <s v="COMPTOIR CIBO"/>
    <m/>
    <n v="1187.6759999999999"/>
    <n v="-1187.6759999999999"/>
  </r>
  <r>
    <x v="875"/>
    <s v="L60126"/>
    <n v="47345.135000000002"/>
    <m/>
    <n v="47345.135000000002"/>
  </r>
  <r>
    <x v="875"/>
    <s v="ROYALTYRE"/>
    <m/>
    <n v="51250.31"/>
    <n v="-51250.31"/>
  </r>
  <r>
    <x v="876"/>
    <s v="L60129"/>
    <n v="219157.06099999999"/>
    <m/>
    <n v="219157.06099999999"/>
  </r>
  <r>
    <x v="876"/>
    <s v="2RE"/>
    <m/>
    <n v="223004.03400000001"/>
    <n v="-223004.03400000001"/>
  </r>
  <r>
    <x v="877"/>
    <s v="L60135"/>
    <n v="13103.045"/>
    <m/>
    <n v="13103.045"/>
  </r>
  <r>
    <x v="877"/>
    <s v="ATC Automatism"/>
    <m/>
    <n v="13103.045"/>
    <n v="-13103.045"/>
  </r>
  <r>
    <x v="878"/>
    <s v="L60136"/>
    <n v="229299.23"/>
    <m/>
    <n v="229299.23"/>
  </r>
  <r>
    <x v="878"/>
    <s v="INTER METAL"/>
    <m/>
    <n v="229299.22899999999"/>
    <n v="-229299.22899999999"/>
  </r>
  <r>
    <x v="879"/>
    <s v="L60140"/>
    <n v="4300.5309999999999"/>
    <m/>
    <n v="4300.5309999999999"/>
  </r>
  <r>
    <x v="879"/>
    <s v="SCOPIA"/>
    <m/>
    <n v="4300.5309999999999"/>
    <n v="-4300.5309999999999"/>
  </r>
  <r>
    <x v="880"/>
    <s v="L60145"/>
    <n v="22953.838"/>
    <m/>
    <n v="22953.838"/>
  </r>
  <r>
    <x v="880"/>
    <s v="C.O.T.T.A.S.C"/>
    <m/>
    <n v="22953.838"/>
    <n v="-22953.838"/>
  </r>
  <r>
    <x v="881"/>
    <s v="L60147"/>
    <n v="54939.851000000002"/>
    <m/>
    <n v="54939.851000000002"/>
  </r>
  <r>
    <x v="881"/>
    <s v="STE ENNAKL"/>
    <m/>
    <n v="54939.851000000002"/>
    <n v="-54939.851000000002"/>
  </r>
  <r>
    <x v="882"/>
    <s v="L60150"/>
    <n v="366.98"/>
    <m/>
    <n v="366.98"/>
  </r>
  <r>
    <x v="882"/>
    <s v="BEN AROUS RADI"/>
    <m/>
    <n v="366.98"/>
    <n v="-366.98"/>
  </r>
  <r>
    <x v="883"/>
    <s v="L60153"/>
    <n v="649748.35100000002"/>
    <m/>
    <n v="649748.35100000002"/>
  </r>
  <r>
    <x v="883"/>
    <s v="MATECH"/>
    <m/>
    <n v="659337.40399999998"/>
    <n v="-659337.40399999998"/>
  </r>
  <r>
    <x v="884"/>
    <s v="L60160"/>
    <n v="19611.041000000001"/>
    <m/>
    <n v="19611.041000000001"/>
  </r>
  <r>
    <x v="884"/>
    <s v="STE TOP ETANCH"/>
    <m/>
    <n v="20181.84"/>
    <n v="-20181.84"/>
  </r>
  <r>
    <x v="885"/>
    <s v="L60162"/>
    <n v="4326.34"/>
    <m/>
    <n v="4326.34"/>
  </r>
  <r>
    <x v="885"/>
    <s v="PIES s.a.r.l"/>
    <m/>
    <n v="4326.34"/>
    <n v="-4326.34"/>
  </r>
  <r>
    <x v="886"/>
    <s v="L60164"/>
    <n v="30859.098000000002"/>
    <m/>
    <n v="30859.098000000002"/>
  </r>
  <r>
    <x v="886"/>
    <s v="SACMI"/>
    <m/>
    <n v="30859.098000000002"/>
    <n v="-30859.098000000002"/>
  </r>
  <r>
    <x v="887"/>
    <s v="L60165"/>
    <n v="6473.7089999999998"/>
    <m/>
    <n v="6473.7089999999998"/>
  </r>
  <r>
    <x v="887"/>
    <s v="COMETA"/>
    <m/>
    <n v="6473.7089999999998"/>
    <n v="-6473.7089999999998"/>
  </r>
  <r>
    <x v="888"/>
    <s v="L60168"/>
    <n v="8984.1730000000007"/>
    <m/>
    <n v="8984.1730000000007"/>
  </r>
  <r>
    <x v="888"/>
    <s v="TUNIMATEC"/>
    <m/>
    <n v="8984.1730000000007"/>
    <n v="-8984.1730000000007"/>
  </r>
  <r>
    <x v="889"/>
    <s v="L60169"/>
    <n v="7511.41"/>
    <m/>
    <n v="7511.41"/>
  </r>
  <r>
    <x v="889"/>
    <s v="PNA"/>
    <m/>
    <n v="7511.41"/>
    <n v="-7511.41"/>
  </r>
  <r>
    <x v="890"/>
    <s v="L60175"/>
    <n v="58460.071000000004"/>
    <m/>
    <n v="58460.071000000004"/>
  </r>
  <r>
    <x v="890"/>
    <s v="SMAOUI AIMEN"/>
    <m/>
    <n v="58460.071000000004"/>
    <n v="-58460.071000000004"/>
  </r>
  <r>
    <x v="891"/>
    <s v="L60176"/>
    <n v="2018.077"/>
    <m/>
    <n v="2018.077"/>
  </r>
  <r>
    <x v="891"/>
    <s v="CIBO"/>
    <m/>
    <n v="2018.077"/>
    <n v="-2018.077"/>
  </r>
  <r>
    <x v="892"/>
    <s v="L60177"/>
    <n v="12634.712"/>
    <m/>
    <n v="12634.712"/>
  </r>
  <r>
    <x v="892"/>
    <s v="SOTUFID"/>
    <m/>
    <n v="12634.712"/>
    <n v="-12634.712"/>
  </r>
  <r>
    <x v="893"/>
    <s v="L60179"/>
    <n v="128354.287"/>
    <m/>
    <n v="128354.287"/>
  </r>
  <r>
    <x v="893"/>
    <s v="STE REGUIGUI P"/>
    <m/>
    <n v="130470.44100000001"/>
    <n v="-130470.44100000001"/>
  </r>
  <r>
    <x v="894"/>
    <s v="L60184"/>
    <n v="749.29399999999998"/>
    <m/>
    <n v="749.29399999999998"/>
  </r>
  <r>
    <x v="894"/>
    <s v="Ets Ben Hmida"/>
    <m/>
    <n v="749.29399999999998"/>
    <n v="-749.29399999999998"/>
  </r>
  <r>
    <x v="895"/>
    <s v="L60187"/>
    <n v="2418.585"/>
    <m/>
    <n v="2418.585"/>
  </r>
  <r>
    <x v="895"/>
    <s v="EIMA S.U.A.R.L"/>
    <m/>
    <n v="2418.585"/>
    <n v="-2418.585"/>
  </r>
  <r>
    <x v="896"/>
    <s v="L60188"/>
    <n v="15.31"/>
    <m/>
    <n v="15.31"/>
  </r>
  <r>
    <x v="897"/>
    <s v="L60189"/>
    <n v="91582.207999999999"/>
    <m/>
    <n v="91582.207999999999"/>
  </r>
  <r>
    <x v="897"/>
    <s v="SOTRADIES"/>
    <m/>
    <n v="91582.207999999999"/>
    <n v="-91582.207999999999"/>
  </r>
  <r>
    <x v="898"/>
    <s v="L60190"/>
    <n v="3901.5949999999998"/>
    <m/>
    <n v="3901.5949999999998"/>
  </r>
  <r>
    <x v="898"/>
    <s v="SGM"/>
    <m/>
    <n v="3901.5949999999998"/>
    <n v="-3901.5949999999998"/>
  </r>
  <r>
    <x v="899"/>
    <s v="L60191"/>
    <n v="3186.116"/>
    <m/>
    <n v="3186.116"/>
  </r>
  <r>
    <x v="899"/>
    <s v="QUAINCAILLERIE"/>
    <m/>
    <n v="3186.116"/>
    <n v="-3186.116"/>
  </r>
  <r>
    <x v="900"/>
    <s v="L60193"/>
    <n v="2219"/>
    <m/>
    <n v="2219"/>
  </r>
  <r>
    <x v="900"/>
    <s v="STE EL WAFA DE"/>
    <m/>
    <n v="2219"/>
    <n v="-2219"/>
  </r>
  <r>
    <x v="901"/>
    <s v="L60194"/>
    <n v="757.61599999999999"/>
    <m/>
    <n v="757.61599999999999"/>
  </r>
  <r>
    <x v="901"/>
    <s v="C.R.A.I"/>
    <m/>
    <n v="757.61599999999999"/>
    <n v="-757.61599999999999"/>
  </r>
  <r>
    <x v="902"/>
    <s v="L60196"/>
    <n v="4758.3"/>
    <m/>
    <n v="4758.3"/>
  </r>
  <r>
    <x v="902"/>
    <s v="BEN MANSOUR KA"/>
    <m/>
    <n v="4758.3"/>
    <n v="-4758.3"/>
  </r>
  <r>
    <x v="903"/>
    <s v="L60197"/>
    <n v="1652.2049999999999"/>
    <m/>
    <n v="1652.2049999999999"/>
  </r>
  <r>
    <x v="903"/>
    <s v="A.M.M. Applica"/>
    <m/>
    <n v="1652.2049999999999"/>
    <n v="-1652.2049999999999"/>
  </r>
  <r>
    <x v="904"/>
    <s v="L60199"/>
    <n v="7273.0339999999997"/>
    <m/>
    <n v="7273.0339999999997"/>
  </r>
  <r>
    <x v="904"/>
    <s v="ADECOM INTLE"/>
    <m/>
    <n v="7273.0339999999997"/>
    <n v="-7273.0339999999997"/>
  </r>
  <r>
    <x v="905"/>
    <s v="L60201"/>
    <n v="836.05399999999997"/>
    <m/>
    <n v="836.05399999999997"/>
  </r>
  <r>
    <x v="905"/>
    <s v="PHPE"/>
    <m/>
    <n v="836.05399999999997"/>
    <n v="-836.05399999999997"/>
  </r>
  <r>
    <x v="906"/>
    <s v="L60204"/>
    <n v="211.172"/>
    <m/>
    <n v="211.172"/>
  </r>
  <r>
    <x v="906"/>
    <s v="TFS BEN  AYED"/>
    <m/>
    <n v="211.172"/>
    <n v="-211.172"/>
  </r>
  <r>
    <x v="907"/>
    <s v="L60205"/>
    <n v="374.90199999999999"/>
    <m/>
    <n v="374.90199999999999"/>
  </r>
  <r>
    <x v="907"/>
    <s v="STE EL BOURAK"/>
    <m/>
    <n v="374.90199999999999"/>
    <n v="-374.90199999999999"/>
  </r>
  <r>
    <x v="908"/>
    <s v="L60206"/>
    <n v="22653.673999999999"/>
    <m/>
    <n v="22653.673999999999"/>
  </r>
  <r>
    <x v="908"/>
    <s v="FIXNGO"/>
    <m/>
    <n v="22653.673999999999"/>
    <n v="-22653.673999999999"/>
  </r>
  <r>
    <x v="909"/>
    <s v="L60208"/>
    <n v="223.08799999999999"/>
    <m/>
    <n v="223.08799999999999"/>
  </r>
  <r>
    <x v="909"/>
    <s v="Electricité du"/>
    <m/>
    <n v="223.08799999999999"/>
    <n v="-223.08799999999999"/>
  </r>
  <r>
    <x v="910"/>
    <s v="L60209"/>
    <n v="7692.9160000000002"/>
    <m/>
    <n v="7692.9160000000002"/>
  </r>
  <r>
    <x v="910"/>
    <s v="SIG"/>
    <m/>
    <n v="7692.9160000000002"/>
    <n v="-7692.9160000000002"/>
  </r>
  <r>
    <x v="911"/>
    <s v="L60219"/>
    <n v="15755.7"/>
    <m/>
    <n v="15755.7"/>
  </r>
  <r>
    <x v="911"/>
    <s v="CEH-CPT DE L'E"/>
    <m/>
    <n v="15755.7"/>
    <n v="-15755.7"/>
  </r>
  <r>
    <x v="912"/>
    <s v="L60223"/>
    <n v="1295.326"/>
    <m/>
    <n v="1295.326"/>
  </r>
  <r>
    <x v="912"/>
    <s v="COCEA Détail"/>
    <m/>
    <n v="1295.326"/>
    <n v="-1295.326"/>
  </r>
  <r>
    <x v="913"/>
    <s v="L60226"/>
    <n v="38927.544000000002"/>
    <m/>
    <n v="38927.544000000002"/>
  </r>
  <r>
    <x v="913"/>
    <s v="TUNISIE VEHICU"/>
    <m/>
    <n v="39499.387000000002"/>
    <n v="-39499.387000000002"/>
  </r>
  <r>
    <x v="914"/>
    <s v="L60227"/>
    <n v="76333.293999999994"/>
    <m/>
    <n v="76333.293999999994"/>
  </r>
  <r>
    <x v="914"/>
    <s v="MOTRA"/>
    <m/>
    <n v="76333.293999999994"/>
    <n v="-76333.293999999994"/>
  </r>
  <r>
    <x v="915"/>
    <s v="L60229"/>
    <n v="808.02"/>
    <m/>
    <n v="808.02"/>
  </r>
  <r>
    <x v="915"/>
    <s v="PAM"/>
    <m/>
    <n v="808.02"/>
    <n v="-808.02"/>
  </r>
  <r>
    <x v="916"/>
    <s v="L60231"/>
    <n v="762.96699999999998"/>
    <m/>
    <n v="762.96699999999998"/>
  </r>
  <r>
    <x v="916"/>
    <s v="SUD-EST RELATI"/>
    <m/>
    <n v="762.96699999999998"/>
    <n v="-762.96699999999998"/>
  </r>
  <r>
    <x v="917"/>
    <s v="L60232"/>
    <n v="123825.171"/>
    <m/>
    <n v="123825.171"/>
  </r>
  <r>
    <x v="917"/>
    <s v="Sté Général Eq"/>
    <m/>
    <n v="123825.171"/>
    <n v="-123825.171"/>
  </r>
  <r>
    <x v="918"/>
    <s v="L60235"/>
    <n v="146.32499999999999"/>
    <m/>
    <n v="146.32499999999999"/>
  </r>
  <r>
    <x v="918"/>
    <s v="CFCA"/>
    <m/>
    <n v="146.32499999999999"/>
    <n v="-146.32499999999999"/>
  </r>
  <r>
    <x v="919"/>
    <s v="L60236"/>
    <n v="4253.7219999999998"/>
    <m/>
    <n v="4253.7219999999998"/>
  </r>
  <r>
    <x v="919"/>
    <s v="STE CHARIOT MO"/>
    <m/>
    <n v="4253.7219999999998"/>
    <n v="-4253.7219999999998"/>
  </r>
  <r>
    <x v="920"/>
    <s v="L60240"/>
    <n v="254.78200000000001"/>
    <m/>
    <n v="254.78200000000001"/>
  </r>
  <r>
    <x v="920"/>
    <s v="COTUD &quot;ACHRAF"/>
    <m/>
    <n v="254.78200000000001"/>
    <n v="-254.78200000000001"/>
  </r>
  <r>
    <x v="921"/>
    <s v="L60241"/>
    <n v="1050.502"/>
    <m/>
    <n v="1050.502"/>
  </r>
  <r>
    <x v="921"/>
    <s v="STE INTER FER"/>
    <m/>
    <n v="1050.502"/>
    <n v="-1050.502"/>
  </r>
  <r>
    <x v="922"/>
    <s v="L60242"/>
    <n v="2581.5439999999999"/>
    <m/>
    <n v="2581.5439999999999"/>
  </r>
  <r>
    <x v="922"/>
    <s v="PROMI .ETS SLI"/>
    <m/>
    <n v="2581.5439999999999"/>
    <n v="-2581.5439999999999"/>
  </r>
  <r>
    <x v="923"/>
    <s v="L60244"/>
    <n v="3104.672"/>
    <m/>
    <n v="3104.672"/>
  </r>
  <r>
    <x v="923"/>
    <s v="SPMI Agence Be"/>
    <m/>
    <n v="3104.672"/>
    <n v="-3104.672"/>
  </r>
  <r>
    <x v="924"/>
    <s v="L60246"/>
    <n v="243474.32199999999"/>
    <m/>
    <n v="243474.32199999999"/>
  </r>
  <r>
    <x v="924"/>
    <s v="SAKMO"/>
    <m/>
    <n v="243474.32199999999"/>
    <n v="-243474.32199999999"/>
  </r>
  <r>
    <x v="925"/>
    <s v="L60247"/>
    <n v="590"/>
    <m/>
    <n v="590"/>
  </r>
  <r>
    <x v="925"/>
    <s v="HASSIN MOUNIR"/>
    <m/>
    <n v="590"/>
    <n v="-590"/>
  </r>
  <r>
    <x v="926"/>
    <s v="L60248"/>
    <n v="53.423999999999999"/>
    <m/>
    <n v="53.423999999999999"/>
  </r>
  <r>
    <x v="926"/>
    <s v="STE AFRICA QUI"/>
    <m/>
    <n v="53.423999999999999"/>
    <n v="-53.423999999999999"/>
  </r>
  <r>
    <x v="927"/>
    <s v="L60249"/>
    <n v="4860.808"/>
    <m/>
    <n v="4860.808"/>
  </r>
  <r>
    <x v="927"/>
    <s v="SCIPP"/>
    <m/>
    <n v="4860.808"/>
    <n v="-4860.808"/>
  </r>
  <r>
    <x v="928"/>
    <s v="L60250"/>
    <n v="18560.556"/>
    <m/>
    <n v="18560.556"/>
  </r>
  <r>
    <x v="928"/>
    <s v="IPS"/>
    <m/>
    <n v="18560.556"/>
    <n v="-18560.556"/>
  </r>
  <r>
    <x v="929"/>
    <s v="L60254"/>
    <n v="174698.766"/>
    <m/>
    <n v="174698.766"/>
  </r>
  <r>
    <x v="929"/>
    <s v="STE MOHSEN GUE"/>
    <m/>
    <n v="179523.967"/>
    <n v="-179523.967"/>
  </r>
  <r>
    <x v="930"/>
    <s v="L60255"/>
    <n v="16684.82"/>
    <m/>
    <n v="16684.82"/>
  </r>
  <r>
    <x v="930"/>
    <s v="EURO-SOFT"/>
    <m/>
    <n v="16684.82"/>
    <n v="-16684.82"/>
  </r>
  <r>
    <x v="931"/>
    <s v="L60256"/>
    <n v="19715.196"/>
    <m/>
    <n v="19715.196"/>
  </r>
  <r>
    <x v="931"/>
    <s v="SOTEME"/>
    <m/>
    <n v="19715.196"/>
    <n v="-19715.196"/>
  </r>
  <r>
    <x v="932"/>
    <s v="L60258"/>
    <n v="12699.017"/>
    <m/>
    <n v="12699.017"/>
  </r>
  <r>
    <x v="932"/>
    <s v="LA BROSSE"/>
    <m/>
    <n v="12698.995000000001"/>
    <n v="-12698.995000000001"/>
  </r>
  <r>
    <x v="933"/>
    <s v="L60260"/>
    <n v="5470.3760000000002"/>
    <m/>
    <n v="5470.3760000000002"/>
  </r>
  <r>
    <x v="933"/>
    <s v="BIOPharm Indus"/>
    <m/>
    <n v="5493.4620000000004"/>
    <n v="-5493.4620000000004"/>
  </r>
  <r>
    <x v="934"/>
    <s v="L60265"/>
    <n v="790.60500000000002"/>
    <m/>
    <n v="790.60500000000002"/>
  </r>
  <r>
    <x v="934"/>
    <s v="CARBONE TUNISI"/>
    <m/>
    <n v="790.60500000000002"/>
    <n v="-790.60500000000002"/>
  </r>
  <r>
    <x v="935"/>
    <s v="L60266"/>
    <n v="6427.7520000000004"/>
    <m/>
    <n v="6427.7520000000004"/>
  </r>
  <r>
    <x v="935"/>
    <s v="QTE QUINCAILLE"/>
    <m/>
    <n v="6427.7520000000004"/>
    <n v="-6427.7520000000004"/>
  </r>
  <r>
    <x v="936"/>
    <s v="L60267"/>
    <n v="44077.042999999998"/>
    <m/>
    <n v="44077.042999999998"/>
  </r>
  <r>
    <x v="936"/>
    <s v="EL WIFEK"/>
    <m/>
    <n v="44077.042999999998"/>
    <n v="-44077.042999999998"/>
  </r>
  <r>
    <x v="937"/>
    <s v="L60268"/>
    <n v="3433.23"/>
    <m/>
    <n v="3433.23"/>
  </r>
  <r>
    <x v="937"/>
    <s v="HPR"/>
    <m/>
    <n v="3433.23"/>
    <n v="-3433.23"/>
  </r>
  <r>
    <x v="938"/>
    <s v="L60269"/>
    <n v="564749.23699999996"/>
    <m/>
    <n v="564749.23699999996"/>
  </r>
  <r>
    <x v="938"/>
    <s v="INTER MACHINES"/>
    <m/>
    <n v="564749.23699999996"/>
    <n v="-564749.23699999996"/>
  </r>
  <r>
    <x v="939"/>
    <s v="L60270"/>
    <n v="25186.447"/>
    <m/>
    <n v="25186.447"/>
  </r>
  <r>
    <x v="939"/>
    <s v="TEI - TUNISIE"/>
    <m/>
    <n v="25186.447"/>
    <n v="-25186.447"/>
  </r>
  <r>
    <x v="940"/>
    <s v="L60273"/>
    <n v="548.82799999999997"/>
    <m/>
    <n v="548.82799999999997"/>
  </r>
  <r>
    <x v="940"/>
    <s v="ECEM"/>
    <m/>
    <n v="548.82799999999997"/>
    <n v="-548.82799999999997"/>
  </r>
  <r>
    <x v="941"/>
    <s v="L60274"/>
    <n v="1577.624"/>
    <m/>
    <n v="1577.624"/>
  </r>
  <r>
    <x v="941"/>
    <s v="SME"/>
    <m/>
    <n v="1577.624"/>
    <n v="-1577.624"/>
  </r>
  <r>
    <x v="942"/>
    <s v="L60276"/>
    <n v="1282.08"/>
    <m/>
    <n v="1282.08"/>
  </r>
  <r>
    <x v="942"/>
    <s v="UNIVERSAL INDU"/>
    <m/>
    <n v="1282.08"/>
    <n v="-1282.08"/>
  </r>
  <r>
    <x v="943"/>
    <s v="L60277"/>
    <n v="3522.828"/>
    <m/>
    <n v="3522.828"/>
  </r>
  <r>
    <x v="943"/>
    <s v="STE LOTFI KACE"/>
    <m/>
    <n v="3522.828"/>
    <n v="-3522.828"/>
  </r>
  <r>
    <x v="944"/>
    <s v="L60279"/>
    <n v="200"/>
    <m/>
    <n v="200"/>
  </r>
  <r>
    <x v="944"/>
    <s v="STE MOHAMED AL"/>
    <m/>
    <n v="200"/>
    <n v="-200"/>
  </r>
  <r>
    <x v="945"/>
    <s v="L60282"/>
    <n v="2920.97"/>
    <m/>
    <n v="2920.97"/>
  </r>
  <r>
    <x v="945"/>
    <s v="SOKEEL"/>
    <m/>
    <n v="2920.97"/>
    <n v="-2920.97"/>
  </r>
  <r>
    <x v="945"/>
    <s v="L60283"/>
    <m/>
    <m/>
    <n v="0"/>
  </r>
  <r>
    <x v="945"/>
    <s v="S.E.P.I.A"/>
    <m/>
    <n v="785.55200000000002"/>
    <n v="-785.55200000000002"/>
  </r>
  <r>
    <x v="946"/>
    <s v="L60285"/>
    <n v="2832.0619999999999"/>
    <m/>
    <n v="2832.0619999999999"/>
  </r>
  <r>
    <x v="946"/>
    <s v="HANNECARD TUNI"/>
    <m/>
    <n v="2832.0619999999999"/>
    <n v="-2832.0619999999999"/>
  </r>
  <r>
    <x v="947"/>
    <s v="L60293"/>
    <n v="20618.231"/>
    <m/>
    <n v="20618.231"/>
  </r>
  <r>
    <x v="947"/>
    <s v="SOCIETE L'INDU"/>
    <m/>
    <n v="20618.231"/>
    <n v="-20618.231"/>
  </r>
  <r>
    <x v="948"/>
    <s v="L60294"/>
    <n v="511.40899999999999"/>
    <m/>
    <n v="511.40899999999999"/>
  </r>
  <r>
    <x v="948"/>
    <s v="AE.DISTRIBUTIO"/>
    <m/>
    <n v="511.40899999999999"/>
    <n v="-511.40899999999999"/>
  </r>
  <r>
    <x v="949"/>
    <s v="L60296"/>
    <n v="1428.91"/>
    <m/>
    <n v="1428.91"/>
  </r>
  <r>
    <x v="949"/>
    <s v="G.D.S"/>
    <m/>
    <n v="1428.91"/>
    <n v="-1428.91"/>
  </r>
  <r>
    <x v="950"/>
    <s v="L60297"/>
    <n v="2091.0390000000002"/>
    <m/>
    <n v="2091.0390000000002"/>
  </r>
  <r>
    <x v="950"/>
    <s v="COMPTOIR EQUIP"/>
    <m/>
    <n v="2091.0390000000002"/>
    <n v="-2091.0390000000002"/>
  </r>
  <r>
    <x v="951"/>
    <s v="L60300"/>
    <n v="19886.395"/>
    <m/>
    <n v="19886.395"/>
  </r>
  <r>
    <x v="951"/>
    <s v="H2M"/>
    <m/>
    <n v="21644.435000000001"/>
    <n v="-21644.435000000001"/>
  </r>
  <r>
    <x v="952"/>
    <s v="L60303"/>
    <n v="12287.744000000001"/>
    <m/>
    <n v="12287.744000000001"/>
  </r>
  <r>
    <x v="952"/>
    <s v="ABDELBASSET AB"/>
    <m/>
    <n v="12287.744000000001"/>
    <n v="-12287.744000000001"/>
  </r>
  <r>
    <x v="953"/>
    <s v="L60304"/>
    <n v="894.48800000000006"/>
    <m/>
    <n v="894.48800000000006"/>
  </r>
  <r>
    <x v="953"/>
    <s v="Global Industr"/>
    <m/>
    <n v="894.48800000000006"/>
    <n v="-894.48800000000006"/>
  </r>
  <r>
    <x v="954"/>
    <s v="L60305"/>
    <n v="495.53699999999998"/>
    <m/>
    <n v="495.53699999999998"/>
  </r>
  <r>
    <x v="954"/>
    <s v="LE CAMION"/>
    <m/>
    <n v="495.53699999999998"/>
    <n v="-495.53699999999998"/>
  </r>
  <r>
    <x v="955"/>
    <s v="L60306"/>
    <n v="3839.32"/>
    <m/>
    <n v="3839.32"/>
  </r>
  <r>
    <x v="955"/>
    <s v="EASC GROS"/>
    <m/>
    <n v="3839.32"/>
    <n v="-3839.32"/>
  </r>
  <r>
    <x v="956"/>
    <s v="L60308"/>
    <n v="10567.502"/>
    <m/>
    <n v="10567.502"/>
  </r>
  <r>
    <x v="956"/>
    <s v="H.B.C"/>
    <m/>
    <n v="10567.502"/>
    <n v="-10567.502"/>
  </r>
  <r>
    <x v="957"/>
    <s v="L60311"/>
    <n v="3371.2689999999998"/>
    <m/>
    <n v="3371.2689999999998"/>
  </r>
  <r>
    <x v="957"/>
    <s v="LASER INDUSTRI"/>
    <m/>
    <n v="3371.2689999999998"/>
    <n v="-3371.2689999999998"/>
  </r>
  <r>
    <x v="958"/>
    <s v="L60312"/>
    <n v="895.83"/>
    <m/>
    <n v="895.83"/>
  </r>
  <r>
    <x v="958"/>
    <s v="ETS BERRAIES"/>
    <m/>
    <n v="895.83"/>
    <n v="-895.83"/>
  </r>
  <r>
    <x v="959"/>
    <s v="L60314"/>
    <n v="4517.53"/>
    <m/>
    <n v="4517.53"/>
  </r>
  <r>
    <x v="959"/>
    <s v="QUINCAILLERIE"/>
    <m/>
    <n v="4517.53"/>
    <n v="-4517.53"/>
  </r>
  <r>
    <x v="960"/>
    <s v="L60316"/>
    <n v="31223.191999999999"/>
    <m/>
    <n v="31223.191999999999"/>
  </r>
  <r>
    <x v="960"/>
    <s v="Générale Indus"/>
    <m/>
    <n v="31223.191999999999"/>
    <n v="-31223.191999999999"/>
  </r>
  <r>
    <x v="961"/>
    <s v="L60317"/>
    <n v="626.79999999999995"/>
    <m/>
    <n v="626.79999999999995"/>
  </r>
  <r>
    <x v="961"/>
    <s v="SOCIETE CERAMI"/>
    <m/>
    <n v="626.79999999999995"/>
    <n v="-626.79999999999995"/>
  </r>
  <r>
    <x v="962"/>
    <s v="L60318"/>
    <n v="6867.6"/>
    <m/>
    <n v="6867.6"/>
  </r>
  <r>
    <x v="962"/>
    <s v="MENUISERIE ALU"/>
    <m/>
    <n v="6867.6"/>
    <n v="-6867.6"/>
  </r>
  <r>
    <x v="963"/>
    <s v="L60325"/>
    <n v="62692.271000000001"/>
    <m/>
    <n v="62692.271000000001"/>
  </r>
  <r>
    <x v="963"/>
    <s v="LIN"/>
    <m/>
    <n v="62692.271000000001"/>
    <n v="-62692.271000000001"/>
  </r>
  <r>
    <x v="964"/>
    <s v="L60326"/>
    <n v="477.62"/>
    <m/>
    <n v="477.62"/>
  </r>
  <r>
    <x v="964"/>
    <s v="SOMEP"/>
    <m/>
    <n v="477.62"/>
    <n v="-477.62"/>
  </r>
  <r>
    <x v="965"/>
    <s v="L60327"/>
    <n v="472"/>
    <m/>
    <n v="472"/>
  </r>
  <r>
    <x v="965"/>
    <s v="COMMERCE PRODU"/>
    <m/>
    <n v="472"/>
    <n v="-472"/>
  </r>
  <r>
    <x v="966"/>
    <s v="L60328"/>
    <n v="6486.3289999999997"/>
    <m/>
    <n v="6486.3289999999997"/>
  </r>
  <r>
    <x v="966"/>
    <s v="OHMELEC"/>
    <m/>
    <n v="6486.3289999999997"/>
    <n v="-6486.3289999999997"/>
  </r>
  <r>
    <x v="967"/>
    <s v="L60329"/>
    <n v="312.7"/>
    <m/>
    <n v="312.7"/>
  </r>
  <r>
    <x v="967"/>
    <s v="STEAM"/>
    <m/>
    <n v="312.7"/>
    <n v="-312.7"/>
  </r>
  <r>
    <x v="968"/>
    <s v="L60330"/>
    <n v="414.24"/>
    <m/>
    <n v="414.24"/>
  </r>
  <r>
    <x v="968"/>
    <s v="TEMELEC"/>
    <m/>
    <n v="414.24"/>
    <n v="-414.24"/>
  </r>
  <r>
    <x v="969"/>
    <s v="L60336"/>
    <n v="33830.991000000002"/>
    <m/>
    <n v="33830.991000000002"/>
  </r>
  <r>
    <x v="969"/>
    <s v="ITS"/>
    <m/>
    <n v="33830.991000000002"/>
    <n v="-33830.991000000002"/>
  </r>
  <r>
    <x v="970"/>
    <s v="L60338"/>
    <n v="6130629.6220000004"/>
    <m/>
    <n v="6130629.6220000004"/>
  </r>
  <r>
    <x v="970"/>
    <s v="STE GENERAL LO"/>
    <m/>
    <n v="6130629.6220000004"/>
    <n v="-6130629.6220000004"/>
  </r>
  <r>
    <x v="971"/>
    <s v="L60339"/>
    <n v="3195.7959999999998"/>
    <m/>
    <n v="3195.7959999999998"/>
  </r>
  <r>
    <x v="971"/>
    <s v="BRICO DECO"/>
    <m/>
    <n v="3195.7959999999998"/>
    <n v="-3195.7959999999998"/>
  </r>
  <r>
    <x v="972"/>
    <s v="L60340"/>
    <n v="485.39600000000002"/>
    <m/>
    <n v="485.39600000000002"/>
  </r>
  <r>
    <x v="972"/>
    <s v="UTHYNA"/>
    <m/>
    <n v="485.39600000000002"/>
    <n v="-485.39600000000002"/>
  </r>
  <r>
    <x v="973"/>
    <s v="L60342"/>
    <n v="702.24300000000005"/>
    <m/>
    <n v="702.24300000000005"/>
  </r>
  <r>
    <x v="973"/>
    <s v="COQ NORD TUNIS"/>
    <m/>
    <n v="702.24300000000005"/>
    <n v="-702.24300000000005"/>
  </r>
  <r>
    <x v="974"/>
    <s v="L60346"/>
    <n v="6325.6750000000002"/>
    <m/>
    <n v="6325.6750000000002"/>
  </r>
  <r>
    <x v="974"/>
    <s v="ISOLMAX"/>
    <m/>
    <n v="6325.6750000000002"/>
    <n v="-6325.6750000000002"/>
  </r>
  <r>
    <x v="975"/>
    <s v="L60347"/>
    <n v="13171.98"/>
    <m/>
    <n v="13171.98"/>
  </r>
  <r>
    <x v="975"/>
    <s v="IRT"/>
    <m/>
    <n v="13172"/>
    <n v="-13172"/>
  </r>
  <r>
    <x v="976"/>
    <s v="L60348"/>
    <n v="4767.7"/>
    <m/>
    <n v="4767.7"/>
  </r>
  <r>
    <x v="976"/>
    <s v="YORK"/>
    <m/>
    <n v="4767.7"/>
    <n v="-4767.7"/>
  </r>
  <r>
    <x v="977"/>
    <s v="L60350"/>
    <n v="15317.271000000001"/>
    <m/>
    <n v="15317.271000000001"/>
  </r>
  <r>
    <x v="977"/>
    <s v="MULTIJOINT"/>
    <m/>
    <n v="15352.123"/>
    <n v="-15352.123"/>
  </r>
  <r>
    <x v="978"/>
    <s v="L60351"/>
    <n v="1442.5119999999999"/>
    <m/>
    <n v="1442.5119999999999"/>
  </r>
  <r>
    <x v="978"/>
    <s v="SUPER FILTRE"/>
    <m/>
    <n v="1442.5119999999999"/>
    <n v="-1442.5119999999999"/>
  </r>
  <r>
    <x v="979"/>
    <s v="L60352"/>
    <n v="410"/>
    <m/>
    <n v="410"/>
  </r>
  <r>
    <x v="979"/>
    <s v="AL OULA SERVIC"/>
    <m/>
    <n v="410"/>
    <n v="-410"/>
  </r>
  <r>
    <x v="980"/>
    <s v="L60355"/>
    <n v="2461.7620000000002"/>
    <m/>
    <n v="2461.7620000000002"/>
  </r>
  <r>
    <x v="980"/>
    <s v="S.G.M GROUPE M"/>
    <m/>
    <n v="2461.7620000000002"/>
    <n v="-2461.7620000000002"/>
  </r>
  <r>
    <x v="981"/>
    <s v="L60358"/>
    <n v="451.358"/>
    <m/>
    <n v="451.358"/>
  </r>
  <r>
    <x v="981"/>
    <s v="SVE"/>
    <m/>
    <n v="451.358"/>
    <n v="-451.358"/>
  </r>
  <r>
    <x v="982"/>
    <s v="L60359"/>
    <n v="10821.303"/>
    <m/>
    <n v="10821.303"/>
  </r>
  <r>
    <x v="982"/>
    <s v="LA QUICAIL ET"/>
    <m/>
    <n v="10821.303"/>
    <n v="-10821.303"/>
  </r>
  <r>
    <x v="983"/>
    <s v="L60360"/>
    <n v="3969.1060000000002"/>
    <m/>
    <n v="3969.1060000000002"/>
  </r>
  <r>
    <x v="983"/>
    <s v="SOGED"/>
    <m/>
    <n v="3969.1060000000002"/>
    <n v="-3969.1060000000002"/>
  </r>
  <r>
    <x v="984"/>
    <s v="L60362"/>
    <n v="358.04"/>
    <m/>
    <n v="358.04"/>
  </r>
  <r>
    <x v="984"/>
    <s v="SOCIETE MARIN"/>
    <m/>
    <n v="358.04"/>
    <n v="-358.04"/>
  </r>
  <r>
    <x v="985"/>
    <s v="L60364"/>
    <n v="244.381"/>
    <m/>
    <n v="244.381"/>
  </r>
  <r>
    <x v="985"/>
    <s v="GENERAL PARE B"/>
    <m/>
    <n v="244.381"/>
    <n v="-244.381"/>
  </r>
  <r>
    <x v="986"/>
    <s v="L60368"/>
    <n v="1566.4770000000001"/>
    <m/>
    <n v="1566.4770000000001"/>
  </r>
  <r>
    <x v="986"/>
    <s v="ABIDMED"/>
    <m/>
    <n v="1566.4770000000001"/>
    <n v="-1566.4770000000001"/>
  </r>
  <r>
    <x v="987"/>
    <s v="L60373"/>
    <n v="882.43200000000002"/>
    <m/>
    <n v="882.43200000000002"/>
  </r>
  <r>
    <x v="987"/>
    <s v="SM2T"/>
    <m/>
    <n v="882.43200000000002"/>
    <n v="-882.43200000000002"/>
  </r>
  <r>
    <x v="988"/>
    <s v="L60376"/>
    <n v="1500.15"/>
    <m/>
    <n v="1500.15"/>
  </r>
  <r>
    <x v="988"/>
    <s v="STRPA"/>
    <m/>
    <n v="1500.15"/>
    <n v="-1500.15"/>
  </r>
  <r>
    <x v="989"/>
    <s v="L60378"/>
    <n v="551.97799999999995"/>
    <m/>
    <n v="551.97799999999995"/>
  </r>
  <r>
    <x v="989"/>
    <s v="STE EPIA"/>
    <m/>
    <n v="551.97799999999995"/>
    <n v="-551.97799999999995"/>
  </r>
  <r>
    <x v="990"/>
    <s v="L60379"/>
    <n v="4098.58"/>
    <m/>
    <n v="4098.58"/>
  </r>
  <r>
    <x v="990"/>
    <s v="SFH"/>
    <m/>
    <n v="4098.58"/>
    <n v="-4098.58"/>
  </r>
  <r>
    <x v="991"/>
    <s v="L60380"/>
    <n v="277.41199999999998"/>
    <m/>
    <n v="277.41199999999998"/>
  </r>
  <r>
    <x v="991"/>
    <s v="SOMAFI"/>
    <m/>
    <n v="277.41199999999998"/>
    <n v="-277.41199999999998"/>
  </r>
  <r>
    <x v="992"/>
    <s v="L60381"/>
    <n v="1683.364"/>
    <m/>
    <n v="1683.364"/>
  </r>
  <r>
    <x v="992"/>
    <s v="BYMS"/>
    <m/>
    <n v="1683.364"/>
    <n v="-1683.364"/>
  </r>
  <r>
    <x v="993"/>
    <s v="L60382"/>
    <n v="3041.8270000000002"/>
    <m/>
    <n v="3041.8270000000002"/>
  </r>
  <r>
    <x v="993"/>
    <s v="STE DELTA AUTO"/>
    <m/>
    <n v="3041.8270000000002"/>
    <n v="-3041.8270000000002"/>
  </r>
  <r>
    <x v="994"/>
    <s v="L60383"/>
    <n v="645.46"/>
    <m/>
    <n v="645.46"/>
  </r>
  <r>
    <x v="994"/>
    <s v="SOCIETE EL BAR"/>
    <m/>
    <n v="645.46"/>
    <n v="-645.46"/>
  </r>
  <r>
    <x v="995"/>
    <s v="l60384"/>
    <n v="3517.4209999999998"/>
    <m/>
    <n v="3517.4209999999998"/>
  </r>
  <r>
    <x v="995"/>
    <s v="ZORRAGA PIECES"/>
    <m/>
    <n v="3517.4209999999998"/>
    <n v="-3517.4209999999998"/>
  </r>
  <r>
    <x v="996"/>
    <s v="L60385"/>
    <n v="159.667"/>
    <m/>
    <n v="159.667"/>
  </r>
  <r>
    <x v="996"/>
    <s v="TOUFER"/>
    <m/>
    <n v="159.667"/>
    <n v="-159.667"/>
  </r>
  <r>
    <x v="997"/>
    <s v="L60387"/>
    <n v="75.504000000000005"/>
    <m/>
    <n v="75.504000000000005"/>
  </r>
  <r>
    <x v="997"/>
    <s v="CELECTRONIX"/>
    <m/>
    <n v="75.504000000000005"/>
    <n v="-75.504000000000005"/>
  </r>
  <r>
    <x v="998"/>
    <s v="L60390"/>
    <n v="348.50099999999998"/>
    <m/>
    <n v="348.50099999999998"/>
  </r>
  <r>
    <x v="998"/>
    <s v="JMS FELXIBLE"/>
    <m/>
    <n v="348.50099999999998"/>
    <n v="-348.50099999999998"/>
  </r>
  <r>
    <x v="999"/>
    <s v="L60392"/>
    <n v="12718.614"/>
    <m/>
    <n v="12718.614"/>
  </r>
  <r>
    <x v="999"/>
    <s v="STE E.P.S"/>
    <m/>
    <n v="12718.614"/>
    <n v="-12718.614"/>
  </r>
  <r>
    <x v="1000"/>
    <s v="L60393"/>
    <n v="4638.8239999999996"/>
    <m/>
    <n v="4638.8239999999996"/>
  </r>
  <r>
    <x v="1000"/>
    <s v="ITB"/>
    <m/>
    <n v="4638.8239999999996"/>
    <n v="-4638.8239999999996"/>
  </r>
  <r>
    <x v="1001"/>
    <s v="L60394"/>
    <n v="451.26"/>
    <m/>
    <n v="451.26"/>
  </r>
  <r>
    <x v="1001"/>
    <s v="FRIGOROUTE"/>
    <m/>
    <n v="451.26"/>
    <n v="-451.26"/>
  </r>
  <r>
    <x v="1002"/>
    <s v="L60395"/>
    <n v="16832.237000000001"/>
    <m/>
    <n v="16832.237000000001"/>
  </r>
  <r>
    <x v="1002"/>
    <s v="3IA"/>
    <m/>
    <n v="16832.237000000001"/>
    <n v="-16832.237000000001"/>
  </r>
  <r>
    <x v="1003"/>
    <s v="L60397"/>
    <n v="32089.715"/>
    <m/>
    <n v="32089.715"/>
  </r>
  <r>
    <x v="1003"/>
    <s v="EQUIPEMENT MOD"/>
    <m/>
    <n v="34573.349000000002"/>
    <n v="-34573.349000000002"/>
  </r>
  <r>
    <x v="1004"/>
    <s v="L60400"/>
    <n v="413.5"/>
    <m/>
    <n v="413.5"/>
  </r>
  <r>
    <x v="1004"/>
    <s v="EUROMAGHREB"/>
    <m/>
    <n v="413.5"/>
    <n v="-413.5"/>
  </r>
  <r>
    <x v="1005"/>
    <s v="L60401"/>
    <n v="399.49299999999999"/>
    <m/>
    <n v="399.49299999999999"/>
  </r>
  <r>
    <x v="1005"/>
    <s v="STE KOHI GENER"/>
    <m/>
    <n v="399.49299999999999"/>
    <n v="-399.49299999999999"/>
  </r>
  <r>
    <x v="1006"/>
    <s v="L60402"/>
    <n v="1340.5519999999999"/>
    <m/>
    <n v="1340.5519999999999"/>
  </r>
  <r>
    <x v="1006"/>
    <s v="FRIGELEC"/>
    <m/>
    <n v="1340.5519999999999"/>
    <n v="-1340.5519999999999"/>
  </r>
  <r>
    <x v="1007"/>
    <s v="L60403"/>
    <n v="89026.59"/>
    <m/>
    <n v="89026.59"/>
  </r>
  <r>
    <x v="1007"/>
    <s v="MODELEC"/>
    <m/>
    <n v="94407.794999999998"/>
    <n v="-94407.794999999998"/>
  </r>
  <r>
    <x v="1008"/>
    <s v="L60405"/>
    <n v="5043.4790000000003"/>
    <m/>
    <n v="5043.4790000000003"/>
  </r>
  <r>
    <x v="1008"/>
    <s v="HYDRO PRO"/>
    <m/>
    <n v="5043.4790000000003"/>
    <n v="-5043.4790000000003"/>
  </r>
  <r>
    <x v="1009"/>
    <s v="L60406"/>
    <n v="612.38599999999997"/>
    <m/>
    <n v="612.38599999999997"/>
  </r>
  <r>
    <x v="1009"/>
    <s v="EL BIBANI AHME"/>
    <m/>
    <n v="612.38599999999997"/>
    <n v="-612.38599999999997"/>
  </r>
  <r>
    <x v="1010"/>
    <s v="L60408"/>
    <n v="122.35599999999999"/>
    <m/>
    <n v="122.35599999999999"/>
  </r>
  <r>
    <x v="1010"/>
    <s v="ALFA"/>
    <m/>
    <n v="122.35599999999999"/>
    <n v="-122.35599999999999"/>
  </r>
  <r>
    <x v="1011"/>
    <s v="L60410"/>
    <n v="1246.6400000000001"/>
    <m/>
    <n v="1246.6400000000001"/>
  </r>
  <r>
    <x v="1011"/>
    <s v="WAJDI AUTO"/>
    <m/>
    <n v="1246.6400000000001"/>
    <n v="-1246.6400000000001"/>
  </r>
  <r>
    <x v="1012"/>
    <s v="L60412"/>
    <n v="228.5"/>
    <m/>
    <n v="228.5"/>
  </r>
  <r>
    <x v="1012"/>
    <s v="SPRAI"/>
    <m/>
    <n v="228.5"/>
    <n v="-228.5"/>
  </r>
  <r>
    <x v="1013"/>
    <s v="L60413"/>
    <n v="2745.1909999999998"/>
    <m/>
    <n v="2745.1909999999998"/>
  </r>
  <r>
    <x v="1013"/>
    <s v="COGEPA"/>
    <m/>
    <n v="2745.1909999999998"/>
    <n v="-2745.1909999999998"/>
  </r>
  <r>
    <x v="1014"/>
    <s v="L60414"/>
    <n v="9288.7199999999993"/>
    <m/>
    <n v="9288.7199999999993"/>
  </r>
  <r>
    <x v="1014"/>
    <s v="AMAL ELECTRIC"/>
    <m/>
    <n v="9539.2540000000008"/>
    <n v="-9539.2540000000008"/>
  </r>
  <r>
    <x v="1015"/>
    <s v="L60416"/>
    <n v="631.9"/>
    <m/>
    <n v="631.9"/>
  </r>
  <r>
    <x v="1015"/>
    <s v="E.C.P.A"/>
    <m/>
    <n v="631.9"/>
    <n v="-631.9"/>
  </r>
  <r>
    <x v="1016"/>
    <s v="L60423"/>
    <n v="53623.508999999998"/>
    <m/>
    <n v="53623.508999999998"/>
  </r>
  <r>
    <x v="1016"/>
    <s v="STAR EQUIPEMEN"/>
    <m/>
    <n v="54368.699000000001"/>
    <n v="-54368.699000000001"/>
  </r>
  <r>
    <x v="1017"/>
    <s v="L60426"/>
    <n v="804.625"/>
    <m/>
    <n v="804.625"/>
  </r>
  <r>
    <x v="1017"/>
    <s v="SOCIETE L'EQUI"/>
    <m/>
    <n v="804.625"/>
    <n v="-804.625"/>
  </r>
  <r>
    <x v="1018"/>
    <s v="L60429"/>
    <n v="5635.8419999999996"/>
    <m/>
    <n v="5635.8419999999996"/>
  </r>
  <r>
    <x v="1018"/>
    <s v="EITS AUTOMATIO"/>
    <m/>
    <n v="5635.8419999999996"/>
    <n v="-5635.8419999999996"/>
  </r>
  <r>
    <x v="1019"/>
    <s v="L60430"/>
    <n v="141128.63699999999"/>
    <m/>
    <n v="141128.63699999999"/>
  </r>
  <r>
    <x v="1019"/>
    <s v="SOQUIBAT"/>
    <m/>
    <n v="142121.31099999999"/>
    <n v="-142121.31099999999"/>
  </r>
  <r>
    <x v="1020"/>
    <s v="L60431"/>
    <n v="3795.3"/>
    <m/>
    <n v="3795.3"/>
  </r>
  <r>
    <x v="1020"/>
    <s v="SOCIETE TECHNI"/>
    <m/>
    <n v="3795.3"/>
    <n v="-3795.3"/>
  </r>
  <r>
    <x v="1021"/>
    <s v="L60432"/>
    <n v="231.94300000000001"/>
    <m/>
    <n v="231.94300000000001"/>
  </r>
  <r>
    <x v="1021"/>
    <s v="SAVES PLUS"/>
    <m/>
    <n v="231.94300000000001"/>
    <n v="-231.94300000000001"/>
  </r>
  <r>
    <x v="1022"/>
    <s v="L60433"/>
    <n v="14001.245000000001"/>
    <m/>
    <n v="14001.245000000001"/>
  </r>
  <r>
    <x v="1022"/>
    <s v="MORGAN CARBON"/>
    <m/>
    <n v="14001.245000000001"/>
    <n v="-14001.245000000001"/>
  </r>
  <r>
    <x v="1023"/>
    <s v="L60434"/>
    <n v="3076.94"/>
    <m/>
    <n v="3076.94"/>
  </r>
  <r>
    <x v="1023"/>
    <s v="TUBFLEX"/>
    <m/>
    <n v="3076.94"/>
    <n v="-3076.94"/>
  </r>
  <r>
    <x v="1024"/>
    <s v="L60435"/>
    <n v="48696.29"/>
    <m/>
    <n v="48696.29"/>
  </r>
  <r>
    <x v="1024"/>
    <s v="SPZ"/>
    <m/>
    <n v="61296.468000000001"/>
    <n v="-61296.468000000001"/>
  </r>
  <r>
    <x v="1025"/>
    <s v="L60437"/>
    <n v="1281.508"/>
    <m/>
    <n v="1281.508"/>
  </r>
  <r>
    <x v="1025"/>
    <s v="TECHNI-AIR"/>
    <m/>
    <n v="1281.508"/>
    <n v="-1281.508"/>
  </r>
  <r>
    <x v="1026"/>
    <s v="L60438"/>
    <n v="3592.4789999999998"/>
    <m/>
    <n v="3592.4789999999998"/>
  </r>
  <r>
    <x v="1026"/>
    <s v="PIMA"/>
    <m/>
    <n v="3592.4789999999998"/>
    <n v="-3592.4789999999998"/>
  </r>
  <r>
    <x v="1027"/>
    <s v="L60439"/>
    <n v="3125.616"/>
    <m/>
    <n v="3125.616"/>
  </r>
  <r>
    <x v="1027"/>
    <s v="BMA"/>
    <m/>
    <n v="3125.616"/>
    <n v="-3125.616"/>
  </r>
  <r>
    <x v="1028"/>
    <s v="L60440"/>
    <n v="1033.008"/>
    <m/>
    <n v="1033.008"/>
  </r>
  <r>
    <x v="1028"/>
    <s v="STE SAME"/>
    <m/>
    <n v="1033.008"/>
    <n v="-1033.008"/>
  </r>
  <r>
    <x v="1029"/>
    <s v="L60443"/>
    <n v="982.86400000000003"/>
    <m/>
    <n v="982.86400000000003"/>
  </r>
  <r>
    <x v="1029"/>
    <s v="SOMELEC"/>
    <m/>
    <n v="982.86400000000003"/>
    <n v="-982.86400000000003"/>
  </r>
  <r>
    <x v="1030"/>
    <s v="l60444"/>
    <n v="3622.357"/>
    <m/>
    <n v="3622.357"/>
  </r>
  <r>
    <x v="1030"/>
    <s v="CMR"/>
    <m/>
    <n v="3622.357"/>
    <n v="-3622.357"/>
  </r>
  <r>
    <x v="1031"/>
    <s v="L60445"/>
    <n v="13776.566000000001"/>
    <m/>
    <n v="13776.566000000001"/>
  </r>
  <r>
    <x v="1031"/>
    <s v="STUNAS INDUSTR"/>
    <m/>
    <n v="13776.566000000001"/>
    <n v="-13776.566000000001"/>
  </r>
  <r>
    <x v="1032"/>
    <s v="L60446"/>
    <n v="14964.771000000001"/>
    <m/>
    <n v="14964.771000000001"/>
  </r>
  <r>
    <x v="1032"/>
    <s v="COMPRESSEUR &amp;"/>
    <m/>
    <n v="14964.771000000001"/>
    <n v="-14964.771000000001"/>
  </r>
  <r>
    <x v="1033"/>
    <s v="L60447"/>
    <n v="123962.837"/>
    <m/>
    <n v="123962.837"/>
  </r>
  <r>
    <x v="1033"/>
    <s v="EEI"/>
    <m/>
    <n v="123962.837"/>
    <n v="-123962.837"/>
  </r>
  <r>
    <x v="1034"/>
    <s v="L60448"/>
    <n v="34363.616999999998"/>
    <m/>
    <n v="34363.616999999998"/>
  </r>
  <r>
    <x v="1034"/>
    <s v="UNIVERS AUTOMA"/>
    <m/>
    <n v="37566.716999999997"/>
    <n v="-37566.716999999997"/>
  </r>
  <r>
    <x v="1035"/>
    <s v="L60449"/>
    <n v="475.26100000000002"/>
    <m/>
    <n v="475.26100000000002"/>
  </r>
  <r>
    <x v="1035"/>
    <s v="ELECTRIFICATIO"/>
    <m/>
    <n v="475.26100000000002"/>
    <n v="-475.26100000000002"/>
  </r>
  <r>
    <x v="1036"/>
    <s v="L60450"/>
    <n v="801.39"/>
    <m/>
    <n v="801.39"/>
  </r>
  <r>
    <x v="1036"/>
    <s v="SIG"/>
    <m/>
    <n v="801.39"/>
    <n v="-801.39"/>
  </r>
  <r>
    <x v="1037"/>
    <s v="L60451"/>
    <n v="611.25800000000004"/>
    <m/>
    <n v="611.25800000000004"/>
  </r>
  <r>
    <x v="1037"/>
    <s v="ALFA SOLUTION"/>
    <m/>
    <n v="611.25800000000004"/>
    <n v="-611.25800000000004"/>
  </r>
  <r>
    <x v="1038"/>
    <s v="L60453"/>
    <n v="2361.5300000000002"/>
    <m/>
    <n v="2361.5300000000002"/>
  </r>
  <r>
    <x v="1038"/>
    <s v="AZZOUZ BOUKIL"/>
    <m/>
    <n v="2361.5300000000002"/>
    <n v="-2361.5300000000002"/>
  </r>
  <r>
    <x v="1039"/>
    <s v="L60454"/>
    <n v="854.95299999999997"/>
    <m/>
    <n v="854.95299999999997"/>
  </r>
  <r>
    <x v="1039"/>
    <s v="ADEM"/>
    <m/>
    <n v="854.95299999999997"/>
    <n v="-854.95299999999997"/>
  </r>
  <r>
    <x v="1040"/>
    <s v="L60456"/>
    <n v="1218.423"/>
    <m/>
    <n v="1218.423"/>
  </r>
  <r>
    <x v="1040"/>
    <s v="STE GHOUL DE C"/>
    <m/>
    <n v="1218.423"/>
    <n v="-1218.423"/>
  </r>
  <r>
    <x v="1041"/>
    <s v="L60458"/>
    <n v="20213.531999999999"/>
    <m/>
    <n v="20213.531999999999"/>
  </r>
  <r>
    <x v="1041"/>
    <s v="SOGIM"/>
    <m/>
    <n v="23860.166000000001"/>
    <n v="-23860.166000000001"/>
  </r>
  <r>
    <x v="1042"/>
    <s v="L60462"/>
    <n v="4616.8180000000002"/>
    <m/>
    <n v="4616.8180000000002"/>
  </r>
  <r>
    <x v="1042"/>
    <s v="STE POLY ELECT"/>
    <m/>
    <n v="4616.8180000000002"/>
    <n v="-4616.8180000000002"/>
  </r>
  <r>
    <x v="1043"/>
    <s v="L60464"/>
    <n v="1795.8789999999999"/>
    <m/>
    <n v="1795.8789999999999"/>
  </r>
  <r>
    <x v="1043"/>
    <s v="STPA"/>
    <m/>
    <n v="1597.9090000000001"/>
    <n v="-1597.9090000000001"/>
  </r>
  <r>
    <x v="1044"/>
    <s v="L60468"/>
    <n v="750.8"/>
    <m/>
    <n v="750.8"/>
  </r>
  <r>
    <x v="1044"/>
    <s v="SOGAM"/>
    <m/>
    <n v="750.8"/>
    <n v="-750.8"/>
  </r>
  <r>
    <x v="1045"/>
    <s v="L60470"/>
    <n v="3165.9279999999999"/>
    <m/>
    <n v="3165.9279999999999"/>
  </r>
  <r>
    <x v="1045"/>
    <s v="INDUS-PLUS"/>
    <m/>
    <n v="3165.9279999999999"/>
    <n v="-3165.9279999999999"/>
  </r>
  <r>
    <x v="1046"/>
    <s v="L60472"/>
    <n v="25065.054"/>
    <m/>
    <n v="25065.054"/>
  </r>
  <r>
    <x v="1046"/>
    <s v="LE MOTEUR"/>
    <m/>
    <n v="25065.054"/>
    <n v="-25065.054"/>
  </r>
  <r>
    <x v="1047"/>
    <s v="L60473"/>
    <n v="288728.33"/>
    <m/>
    <n v="288728.33"/>
  </r>
  <r>
    <x v="1047"/>
    <s v="COMPTOIR HAMMA"/>
    <m/>
    <n v="288728.33"/>
    <n v="-288728.33"/>
  </r>
  <r>
    <x v="1048"/>
    <s v="L60475"/>
    <n v="1036.0360000000001"/>
    <m/>
    <n v="1036.0360000000001"/>
  </r>
  <r>
    <x v="1048"/>
    <s v="EXCEL PLAST TU"/>
    <m/>
    <n v="1036.0360000000001"/>
    <n v="-1036.0360000000001"/>
  </r>
  <r>
    <x v="1049"/>
    <s v="L60481"/>
    <n v="12250.300999999999"/>
    <m/>
    <n v="12250.300999999999"/>
  </r>
  <r>
    <x v="1049"/>
    <s v="TECHNOPREST"/>
    <m/>
    <n v="12250.300999999999"/>
    <n v="-12250.300999999999"/>
  </r>
  <r>
    <x v="1050"/>
    <s v="L60482"/>
    <n v="8583.7659999999996"/>
    <m/>
    <n v="8583.7659999999996"/>
  </r>
  <r>
    <x v="1050"/>
    <s v="RECOPNEU"/>
    <m/>
    <n v="8583.7659999999996"/>
    <n v="-8583.7659999999996"/>
  </r>
  <r>
    <x v="1051"/>
    <s v="L60489"/>
    <n v="190.619"/>
    <m/>
    <n v="190.619"/>
  </r>
  <r>
    <x v="1051"/>
    <s v="ARGUS PIECES"/>
    <m/>
    <n v="190.619"/>
    <n v="-190.619"/>
  </r>
  <r>
    <x v="1052"/>
    <s v="L60490"/>
    <n v="115.97499999999999"/>
    <m/>
    <n v="115.97499999999999"/>
  </r>
  <r>
    <x v="1052"/>
    <s v="STE GHARBI SOF"/>
    <m/>
    <n v="115.97499999999999"/>
    <n v="-115.97499999999999"/>
  </r>
  <r>
    <x v="1053"/>
    <s v="L60492"/>
    <n v="1510.4590000000001"/>
    <m/>
    <n v="1510.4590000000001"/>
  </r>
  <r>
    <x v="1053"/>
    <s v="UNIVERS ELECTR"/>
    <m/>
    <n v="1510.4590000000001"/>
    <n v="-1510.4590000000001"/>
  </r>
  <r>
    <x v="1054"/>
    <s v="L60494"/>
    <n v="2547.306"/>
    <m/>
    <n v="2547.306"/>
  </r>
  <r>
    <x v="1054"/>
    <s v="TECHNIC SERVIC"/>
    <m/>
    <n v="2547.306"/>
    <n v="-2547.306"/>
  </r>
  <r>
    <x v="1055"/>
    <s v="L60498"/>
    <n v="1825.318"/>
    <m/>
    <n v="1825.318"/>
  </r>
  <r>
    <x v="1055"/>
    <s v="Sté GARGOURI e"/>
    <m/>
    <n v="1826.4079999999999"/>
    <n v="-1826.4079999999999"/>
  </r>
  <r>
    <x v="1056"/>
    <s v="L60499"/>
    <n v="595.6"/>
    <m/>
    <n v="595.6"/>
  </r>
  <r>
    <x v="1056"/>
    <s v="EBS"/>
    <m/>
    <n v="595.6"/>
    <n v="-595.6"/>
  </r>
  <r>
    <x v="1057"/>
    <s v="L60502"/>
    <n v="164293.90299999999"/>
    <m/>
    <n v="164293.90299999999"/>
  </r>
  <r>
    <x v="1057"/>
    <s v="STE ACHREF SER"/>
    <m/>
    <n v="168512.804"/>
    <n v="-168512.804"/>
  </r>
  <r>
    <x v="1058"/>
    <s v="L60503"/>
    <n v="2696.2"/>
    <m/>
    <n v="2696.2"/>
  </r>
  <r>
    <x v="1058"/>
    <s v="KHROUF ENTREPR"/>
    <m/>
    <n v="2696.2"/>
    <n v="-2696.2"/>
  </r>
  <r>
    <x v="1059"/>
    <s v="L60506"/>
    <n v="28656.651000000002"/>
    <m/>
    <n v="28656.651000000002"/>
  </r>
  <r>
    <x v="1059"/>
    <s v="PDR INDUSTRIE"/>
    <m/>
    <n v="30526.922999999999"/>
    <n v="-30526.922999999999"/>
  </r>
  <r>
    <x v="1060"/>
    <s v="L60507"/>
    <n v="8401.018"/>
    <m/>
    <n v="8401.018"/>
  </r>
  <r>
    <x v="1060"/>
    <s v="Technoquip Dis"/>
    <m/>
    <n v="8401.018"/>
    <n v="-8401.018"/>
  </r>
  <r>
    <x v="1061"/>
    <s v="L60508"/>
    <n v="7996.5230000000001"/>
    <m/>
    <n v="7996.5230000000001"/>
  </r>
  <r>
    <x v="1061"/>
    <s v="ACEM NEGOCE"/>
    <m/>
    <n v="7996.5230000000001"/>
    <n v="-7996.5230000000001"/>
  </r>
  <r>
    <x v="1062"/>
    <s v="L60509"/>
    <n v="433.39100000000002"/>
    <m/>
    <n v="433.39100000000002"/>
  </r>
  <r>
    <x v="1062"/>
    <s v="STE BEN AMOR"/>
    <m/>
    <n v="433.39100000000002"/>
    <n v="-433.39100000000002"/>
  </r>
  <r>
    <x v="1063"/>
    <s v="L60510"/>
    <n v="1558.1859999999999"/>
    <m/>
    <n v="1558.1859999999999"/>
  </r>
  <r>
    <x v="1063"/>
    <s v="SAME"/>
    <m/>
    <n v="1558.1859999999999"/>
    <n v="-1558.1859999999999"/>
  </r>
  <r>
    <x v="1064"/>
    <s v="L60511"/>
    <n v="1298.8040000000001"/>
    <m/>
    <n v="1298.8040000000001"/>
  </r>
  <r>
    <x v="1064"/>
    <s v="STE MATERIEL P"/>
    <m/>
    <n v="1298.8040000000001"/>
    <n v="-1298.8040000000001"/>
  </r>
  <r>
    <x v="1065"/>
    <s v="L60512"/>
    <n v="57846.546000000002"/>
    <m/>
    <n v="57846.546000000002"/>
  </r>
  <r>
    <x v="1065"/>
    <s v="STI-RELEC"/>
    <m/>
    <n v="57846.544999999998"/>
    <n v="-57846.544999999998"/>
  </r>
  <r>
    <x v="1066"/>
    <s v="L60513"/>
    <n v="226.10499999999999"/>
    <m/>
    <n v="226.10499999999999"/>
  </r>
  <r>
    <x v="1066"/>
    <s v="SO.MO.ELEC"/>
    <m/>
    <n v="226.10499999999999"/>
    <n v="-226.10499999999999"/>
  </r>
  <r>
    <x v="1067"/>
    <s v="L60514"/>
    <n v="307.49700000000001"/>
    <m/>
    <n v="307.49700000000001"/>
  </r>
  <r>
    <x v="1067"/>
    <s v="AD TUNISIE"/>
    <m/>
    <n v="307.49700000000001"/>
    <n v="-307.49700000000001"/>
  </r>
  <r>
    <x v="1068"/>
    <s v="L60516"/>
    <n v="4246.2820000000002"/>
    <m/>
    <n v="4246.2820000000002"/>
  </r>
  <r>
    <x v="1068"/>
    <s v="STIVI INDUSTRI"/>
    <m/>
    <n v="2123.1410000000001"/>
    <n v="-2123.1410000000001"/>
  </r>
  <r>
    <x v="1069"/>
    <s v="L60517"/>
    <n v="40588.794000000002"/>
    <m/>
    <n v="40588.794000000002"/>
  </r>
  <r>
    <x v="1069"/>
    <s v="SAJA PURE"/>
    <m/>
    <n v="41397.993999999999"/>
    <n v="-41397.993999999999"/>
  </r>
  <r>
    <x v="1070"/>
    <s v="L60522"/>
    <n v="1786.79"/>
    <m/>
    <n v="1786.79"/>
  </r>
  <r>
    <x v="1070"/>
    <s v="SETAM"/>
    <m/>
    <n v="1786.79"/>
    <n v="-1786.79"/>
  </r>
  <r>
    <x v="1071"/>
    <s v="L60523"/>
    <n v="4455.63"/>
    <m/>
    <n v="4455.63"/>
  </r>
  <r>
    <x v="1071"/>
    <s v="Sté CARPRO"/>
    <m/>
    <n v="9575.1049999999996"/>
    <n v="-9575.1049999999996"/>
  </r>
  <r>
    <x v="1072"/>
    <s v="L60524"/>
    <n v="1823.2059999999999"/>
    <m/>
    <n v="1823.2059999999999"/>
  </r>
  <r>
    <x v="1072"/>
    <s v="USTEC"/>
    <m/>
    <n v="1823.2059999999999"/>
    <n v="-1823.2059999999999"/>
  </r>
  <r>
    <x v="1073"/>
    <s v="L60525"/>
    <n v="4219.1679999999997"/>
    <m/>
    <n v="4219.1679999999997"/>
  </r>
  <r>
    <x v="1073"/>
    <s v="JBC LA PERFECT"/>
    <m/>
    <n v="4219.1679999999997"/>
    <n v="-4219.1679999999997"/>
  </r>
  <r>
    <x v="1074"/>
    <s v="L60527"/>
    <n v="21315"/>
    <m/>
    <n v="21315"/>
  </r>
  <r>
    <x v="1074"/>
    <s v="TUNISIE EQUIP"/>
    <m/>
    <n v="21315"/>
    <n v="-21315"/>
  </r>
  <r>
    <x v="1075"/>
    <s v="L60530"/>
    <n v="3919.2150000000001"/>
    <m/>
    <n v="3919.2150000000001"/>
  </r>
  <r>
    <x v="1075"/>
    <s v="MONDIALE SOUDU"/>
    <m/>
    <n v="3919.2150000000001"/>
    <n v="-3919.2150000000001"/>
  </r>
  <r>
    <x v="1076"/>
    <s v="L60536"/>
    <n v="13763.998"/>
    <m/>
    <n v="13763.998"/>
  </r>
  <r>
    <x v="1076"/>
    <s v="PESAGE INDUSTR"/>
    <m/>
    <n v="16830.248"/>
    <n v="-16830.248"/>
  </r>
  <r>
    <x v="1077"/>
    <s v="L60538"/>
    <n v="1957.867"/>
    <m/>
    <n v="1957.867"/>
  </r>
  <r>
    <x v="1077"/>
    <s v="2MTI"/>
    <m/>
    <n v="2736.8719999999998"/>
    <n v="-2736.8719999999998"/>
  </r>
  <r>
    <x v="1078"/>
    <s v="L60539"/>
    <n v="901.572"/>
    <m/>
    <n v="901.572"/>
  </r>
  <r>
    <x v="1078"/>
    <s v="GDS AUTOMATISM"/>
    <m/>
    <n v="901.572"/>
    <n v="-901.572"/>
  </r>
  <r>
    <x v="1079"/>
    <s v="L60542"/>
    <n v="27415.724999999999"/>
    <m/>
    <n v="27415.724999999999"/>
  </r>
  <r>
    <x v="1079"/>
    <s v="Sté Profession"/>
    <m/>
    <n v="27415.724999999999"/>
    <n v="-27415.724999999999"/>
  </r>
  <r>
    <x v="1080"/>
    <s v="L60548"/>
    <n v="63541.976999999999"/>
    <m/>
    <n v="63541.976999999999"/>
  </r>
  <r>
    <x v="1080"/>
    <s v="GOLDA GROUP"/>
    <m/>
    <n v="63541.976999999999"/>
    <n v="-63541.976999999999"/>
  </r>
  <r>
    <x v="1081"/>
    <s v="L60549"/>
    <n v="79979.313999999998"/>
    <m/>
    <n v="79979.313999999998"/>
  </r>
  <r>
    <x v="1081"/>
    <s v="PLOMB Pi Indus"/>
    <m/>
    <n v="81890.078999999998"/>
    <n v="-81890.078999999998"/>
  </r>
  <r>
    <x v="1082"/>
    <s v="L60550"/>
    <n v="1763.739"/>
    <m/>
    <n v="1763.739"/>
  </r>
  <r>
    <x v="1082"/>
    <s v="STE DRIDI AUTO"/>
    <m/>
    <n v="1763.739"/>
    <n v="-1763.739"/>
  </r>
  <r>
    <x v="1083"/>
    <s v="L60551"/>
    <n v="7299.82"/>
    <m/>
    <n v="7299.82"/>
  </r>
  <r>
    <x v="1083"/>
    <s v="HCCC"/>
    <m/>
    <n v="7299.82"/>
    <n v="-7299.82"/>
  </r>
  <r>
    <x v="1084"/>
    <s v="L60552"/>
    <n v="52018.324000000001"/>
    <m/>
    <n v="52018.324000000001"/>
  </r>
  <r>
    <x v="1084"/>
    <s v="STE EQUIPEMENT"/>
    <m/>
    <n v="55501.112000000001"/>
    <n v="-55501.112000000001"/>
  </r>
  <r>
    <x v="1085"/>
    <s v="L60553"/>
    <n v="26952.606"/>
    <m/>
    <n v="26952.606"/>
  </r>
  <r>
    <x v="1085"/>
    <s v="STG"/>
    <m/>
    <n v="27081.934000000001"/>
    <n v="-27081.934000000001"/>
  </r>
  <r>
    <x v="1086"/>
    <s v="L60554"/>
    <n v="17029.218000000001"/>
    <m/>
    <n v="17029.218000000001"/>
  </r>
  <r>
    <x v="1086"/>
    <s v="ROYAL ELECTRON"/>
    <m/>
    <n v="14674.874"/>
    <n v="-14674.874"/>
  </r>
  <r>
    <x v="1087"/>
    <s v="L60555"/>
    <n v="95779.044999999998"/>
    <m/>
    <n v="95779.044999999998"/>
  </r>
  <r>
    <x v="1087"/>
    <s v="DEVELOPPEMENT"/>
    <m/>
    <n v="100636.845"/>
    <n v="-100636.845"/>
  </r>
  <r>
    <x v="1088"/>
    <s v="L60556"/>
    <n v="29854.544999999998"/>
    <m/>
    <n v="29854.544999999998"/>
  </r>
  <r>
    <x v="1088"/>
    <s v="SOCIETE NOUR"/>
    <m/>
    <n v="29854.544999999998"/>
    <n v="-29854.544999999998"/>
  </r>
  <r>
    <x v="1089"/>
    <s v="L60557"/>
    <n v="2069.12"/>
    <m/>
    <n v="2069.12"/>
  </r>
  <r>
    <x v="1089"/>
    <s v="CITERNES PLAST"/>
    <m/>
    <n v="2069.12"/>
    <n v="-2069.12"/>
  </r>
  <r>
    <x v="1090"/>
    <s v="l60558"/>
    <n v="59713.599999999999"/>
    <m/>
    <n v="59713.599999999999"/>
  </r>
  <r>
    <x v="1090"/>
    <s v="HABIBA BEL HAJ"/>
    <m/>
    <n v="67267.600000000006"/>
    <n v="-67267.600000000006"/>
  </r>
  <r>
    <x v="1091"/>
    <s v="L60559"/>
    <n v="627.73"/>
    <m/>
    <n v="627.73"/>
  </r>
  <r>
    <x v="1091"/>
    <s v="SOCOMIC"/>
    <m/>
    <n v="627.73"/>
    <n v="-627.73"/>
  </r>
  <r>
    <x v="1092"/>
    <s v="L60560"/>
    <n v="335.30500000000001"/>
    <m/>
    <n v="335.30500000000001"/>
  </r>
  <r>
    <x v="1092"/>
    <s v="TUNISIA SELF A"/>
    <m/>
    <n v="335.30500000000001"/>
    <n v="-335.30500000000001"/>
  </r>
  <r>
    <x v="1093"/>
    <s v="L60561"/>
    <n v="1076.1590000000001"/>
    <m/>
    <n v="1076.1590000000001"/>
  </r>
  <r>
    <x v="1093"/>
    <s v="IMS TUNISIE"/>
    <m/>
    <n v="1076.1590000000001"/>
    <n v="-1076.1590000000001"/>
  </r>
  <r>
    <x v="1094"/>
    <s v="L60562"/>
    <n v="205307.07699999999"/>
    <m/>
    <n v="205307.07699999999"/>
  </r>
  <r>
    <x v="1094"/>
    <s v="Sté HBH"/>
    <m/>
    <n v="222053.639"/>
    <n v="-222053.639"/>
  </r>
  <r>
    <x v="1095"/>
    <s v="L60563"/>
    <n v="90999.392999999996"/>
    <m/>
    <n v="90999.392999999996"/>
  </r>
  <r>
    <x v="1095"/>
    <s v="CME Tunisie"/>
    <m/>
    <n v="93277.269"/>
    <n v="-93277.269"/>
  </r>
  <r>
    <x v="1096"/>
    <s v="L60564"/>
    <n v="921.05399999999997"/>
    <m/>
    <n v="921.05399999999997"/>
  </r>
  <r>
    <x v="1096"/>
    <s v="SALON PIECE DE"/>
    <m/>
    <n v="921.05399999999997"/>
    <n v="-921.05399999999997"/>
  </r>
  <r>
    <x v="1097"/>
    <s v="L60565"/>
    <n v="10267.209999999999"/>
    <m/>
    <n v="10267.209999999999"/>
  </r>
  <r>
    <x v="1097"/>
    <s v="STE BETTAIEB A"/>
    <m/>
    <n v="10267.209999999999"/>
    <n v="-10267.209999999999"/>
  </r>
  <r>
    <x v="1098"/>
    <s v="L60566"/>
    <n v="62239.597000000002"/>
    <m/>
    <n v="62239.597000000002"/>
  </r>
  <r>
    <x v="1098"/>
    <s v="SOCIETE HPR IN"/>
    <m/>
    <n v="69807.978000000003"/>
    <n v="-69807.978000000003"/>
  </r>
  <r>
    <x v="1099"/>
    <s v="L60567"/>
    <n v="2932.6390000000001"/>
    <m/>
    <n v="2932.6390000000001"/>
  </r>
  <r>
    <x v="1099"/>
    <s v="TMS"/>
    <m/>
    <n v="2932.6390000000001"/>
    <n v="-2932.6390000000001"/>
  </r>
  <r>
    <x v="1100"/>
    <s v="L60568"/>
    <n v="857.01900000000001"/>
    <m/>
    <n v="857.01900000000001"/>
  </r>
  <r>
    <x v="1100"/>
    <s v="UNITEC+"/>
    <m/>
    <n v="857.01900000000001"/>
    <n v="-857.01900000000001"/>
  </r>
  <r>
    <x v="1101"/>
    <s v="L60569"/>
    <n v="75060.491999999998"/>
    <m/>
    <n v="75060.491999999998"/>
  </r>
  <r>
    <x v="1101"/>
    <s v="DELTA ELECTRIC"/>
    <m/>
    <n v="92794.319000000003"/>
    <n v="-92794.319000000003"/>
  </r>
  <r>
    <x v="1102"/>
    <s v="L60570"/>
    <n v="1041.83"/>
    <m/>
    <n v="1041.83"/>
  </r>
  <r>
    <x v="1102"/>
    <s v="SUOT UNIVERS O"/>
    <m/>
    <n v="1041.83"/>
    <n v="-1041.83"/>
  </r>
  <r>
    <x v="1103"/>
    <s v="L60571"/>
    <n v="5819.17"/>
    <m/>
    <n v="5819.17"/>
  </r>
  <r>
    <x v="1103"/>
    <s v="SOCIETE RANIM"/>
    <m/>
    <n v="5337.6459999999997"/>
    <n v="-5337.6459999999997"/>
  </r>
  <r>
    <x v="1104"/>
    <s v="L60572"/>
    <n v="305.83499999999998"/>
    <m/>
    <n v="305.83499999999998"/>
  </r>
  <r>
    <x v="1104"/>
    <s v="Société Médite"/>
    <m/>
    <n v="305.83499999999998"/>
    <n v="-305.83499999999998"/>
  </r>
  <r>
    <x v="1105"/>
    <s v="L60573"/>
    <n v="4165.6000000000004"/>
    <m/>
    <n v="4165.6000000000004"/>
  </r>
  <r>
    <x v="1105"/>
    <s v="TORKHANI ABDEL"/>
    <m/>
    <n v="4165.6000000000004"/>
    <n v="-4165.6000000000004"/>
  </r>
  <r>
    <x v="1106"/>
    <s v="L60574"/>
    <n v="397.45400000000001"/>
    <m/>
    <n v="397.45400000000001"/>
  </r>
  <r>
    <x v="1106"/>
    <s v="SUZUKI"/>
    <m/>
    <n v="406.08100000000002"/>
    <n v="-406.08100000000002"/>
  </r>
  <r>
    <x v="1107"/>
    <s v="L60575"/>
    <n v="3320.6"/>
    <m/>
    <n v="3320.6"/>
  </r>
  <r>
    <x v="1107"/>
    <s v="Ste PNEUS AUTO"/>
    <m/>
    <n v="6319.924"/>
    <n v="-6319.924"/>
  </r>
  <r>
    <x v="1108"/>
    <s v="L60576"/>
    <n v="456.38200000000001"/>
    <m/>
    <n v="456.38200000000001"/>
  </r>
  <r>
    <x v="1108"/>
    <s v="SOGEMAC"/>
    <m/>
    <n v="456.38200000000001"/>
    <n v="-456.38200000000001"/>
  </r>
  <r>
    <x v="1109"/>
    <s v="L60577"/>
    <n v="220.23400000000001"/>
    <m/>
    <n v="220.23400000000001"/>
  </r>
  <r>
    <x v="1109"/>
    <s v="Ste L'industri"/>
    <m/>
    <n v="220.23400000000001"/>
    <n v="-220.23400000000001"/>
  </r>
  <r>
    <x v="1110"/>
    <s v="L60578"/>
    <n v="999.62800000000004"/>
    <m/>
    <n v="999.62800000000004"/>
  </r>
  <r>
    <x v="1110"/>
    <s v="COMAF COMPTOIR"/>
    <m/>
    <n v="999.62599999999998"/>
    <n v="-999.62599999999998"/>
  </r>
  <r>
    <x v="1111"/>
    <s v="L60579"/>
    <n v="69544.214000000007"/>
    <m/>
    <n v="69544.214000000007"/>
  </r>
  <r>
    <x v="1111"/>
    <s v="TOUPACK SARL"/>
    <m/>
    <n v="69544.214000000007"/>
    <n v="-69544.214000000007"/>
  </r>
  <r>
    <x v="1112"/>
    <s v="L60580"/>
    <n v="9128.4480000000003"/>
    <m/>
    <n v="9128.4480000000003"/>
  </r>
  <r>
    <x v="1112"/>
    <s v="VIP"/>
    <m/>
    <n v="9128.4480000000003"/>
    <n v="-9128.4480000000003"/>
  </r>
  <r>
    <x v="1113"/>
    <s v="L60581"/>
    <n v="12890.977999999999"/>
    <m/>
    <n v="12890.977999999999"/>
  </r>
  <r>
    <x v="1113"/>
    <s v="LACERAMIC S A"/>
    <m/>
    <n v="0"/>
    <n v="0"/>
  </r>
  <r>
    <x v="1114"/>
    <s v="L60582"/>
    <n v="36111.898999999998"/>
    <m/>
    <n v="36111.898999999998"/>
  </r>
  <r>
    <x v="1114"/>
    <s v="COMPTOIR AGRIC"/>
    <m/>
    <n v="44224.900999999998"/>
    <n v="-44224.900999999998"/>
  </r>
  <r>
    <x v="1115"/>
    <s v="L60584"/>
    <n v="12280.705"/>
    <m/>
    <n v="12280.705"/>
  </r>
  <r>
    <x v="1115"/>
    <s v="STE STAI NOUR"/>
    <m/>
    <n v="24347.558000000001"/>
    <n v="-24347.558000000001"/>
  </r>
  <r>
    <x v="1116"/>
    <s v="L60585"/>
    <n v="2827.7280000000001"/>
    <m/>
    <n v="2827.7280000000001"/>
  </r>
  <r>
    <x v="1116"/>
    <s v="MFN AUTOMATION"/>
    <m/>
    <n v="4991.3630000000003"/>
    <n v="-4991.3630000000003"/>
  </r>
  <r>
    <x v="1117"/>
    <s v="L60586"/>
    <n v="3173.5"/>
    <m/>
    <n v="3173.5"/>
  </r>
  <r>
    <x v="1117"/>
    <s v="MESTIRI PESAGE"/>
    <m/>
    <n v="3173.5"/>
    <n v="-3173.5"/>
  </r>
  <r>
    <x v="1118"/>
    <s v="L60587"/>
    <n v="1799.6569999999999"/>
    <m/>
    <n v="1799.6569999999999"/>
  </r>
  <r>
    <x v="1118"/>
    <s v="CEPA DE COMMER"/>
    <m/>
    <n v="2342.105"/>
    <n v="-2342.105"/>
  </r>
  <r>
    <x v="1119"/>
    <s v="L60588"/>
    <n v="2402.8000000000002"/>
    <m/>
    <n v="2402.8000000000002"/>
  </r>
  <r>
    <x v="1119"/>
    <s v="STE GENERALE P"/>
    <m/>
    <n v="1540"/>
    <n v="-1540"/>
  </r>
  <r>
    <x v="1120"/>
    <s v="L60589"/>
    <n v="27844.358"/>
    <m/>
    <n v="27844.358"/>
  </r>
  <r>
    <x v="1120"/>
    <s v="TUNISIAN IRO A"/>
    <m/>
    <n v="27844.358"/>
    <n v="-27844.358"/>
  </r>
  <r>
    <x v="1121"/>
    <s v="L60590"/>
    <n v="686.298"/>
    <m/>
    <n v="686.298"/>
  </r>
  <r>
    <x v="1121"/>
    <s v="GLOBAL COMMERC"/>
    <m/>
    <n v="686.298"/>
    <n v="-686.298"/>
  </r>
  <r>
    <x v="1122"/>
    <s v="L60593"/>
    <n v="5251.0529999999999"/>
    <m/>
    <n v="5251.0529999999999"/>
  </r>
  <r>
    <x v="1122"/>
    <s v="ENNAKL AUTOMOB"/>
    <m/>
    <n v="5251.0529999999999"/>
    <n v="-5251.0529999999999"/>
  </r>
  <r>
    <x v="1123"/>
    <s v="L60594"/>
    <n v="603.43799999999999"/>
    <m/>
    <n v="603.43799999999999"/>
  </r>
  <r>
    <x v="1123"/>
    <s v="PSP (PROFESSIO"/>
    <m/>
    <n v="603.43799999999999"/>
    <n v="-603.43799999999999"/>
  </r>
  <r>
    <x v="1124"/>
    <s v="L60958"/>
    <n v="250.5"/>
    <m/>
    <n v="250.5"/>
  </r>
  <r>
    <x v="1124"/>
    <s v="SILVER COATING"/>
    <m/>
    <n v="250.5"/>
    <n v="-250.5"/>
  </r>
  <r>
    <x v="1125"/>
    <s v="L60959"/>
    <n v="21911.044000000002"/>
    <m/>
    <n v="21911.044000000002"/>
  </r>
  <r>
    <x v="1125"/>
    <s v="SPHD-SELMA PRO"/>
    <m/>
    <n v="22724.028999999999"/>
    <n v="-22724.028999999999"/>
  </r>
  <r>
    <x v="1126"/>
    <s v="L80009"/>
    <n v="6154.4470000000001"/>
    <m/>
    <n v="6154.4470000000001"/>
  </r>
  <r>
    <x v="1126"/>
    <s v="SOTUFLEX"/>
    <m/>
    <n v="6154.4470000000001"/>
    <n v="-6154.4470000000001"/>
  </r>
  <r>
    <x v="1127"/>
    <s v="L80012"/>
    <n v="1740.076"/>
    <m/>
    <n v="1740.076"/>
  </r>
  <r>
    <x v="1127"/>
    <s v="JEC ROLLERS"/>
    <m/>
    <n v="1740.076"/>
    <n v="-1740.076"/>
  </r>
  <r>
    <x v="1128"/>
    <s v="L80014"/>
    <n v="509.36500000000001"/>
    <m/>
    <n v="509.36500000000001"/>
  </r>
  <r>
    <x v="1128"/>
    <s v="EQUIP GENERAL"/>
    <m/>
    <n v="509.36500000000001"/>
    <n v="-509.36500000000001"/>
  </r>
  <r>
    <x v="1129"/>
    <s v="L80045"/>
    <n v="1228.9000000000001"/>
    <m/>
    <n v="1228.9000000000001"/>
  </r>
  <r>
    <x v="1129"/>
    <s v="SOTUCOB"/>
    <m/>
    <n v="1228.9000000000001"/>
    <n v="-1228.9000000000001"/>
  </r>
  <r>
    <x v="1130"/>
    <s v="L80046"/>
    <n v="17294.931"/>
    <m/>
    <n v="17294.931"/>
  </r>
  <r>
    <x v="1130"/>
    <s v="RESSORT BEN AI"/>
    <m/>
    <n v="16699.789000000001"/>
    <n v="-16699.789000000001"/>
  </r>
  <r>
    <x v="1131"/>
    <s v="L80047"/>
    <n v="77878.551000000007"/>
    <m/>
    <n v="77878.551000000007"/>
  </r>
  <r>
    <x v="1131"/>
    <s v="Ulysse Spare P"/>
    <m/>
    <n v="77127.656000000003"/>
    <n v="-77127.656000000003"/>
  </r>
  <r>
    <x v="1132"/>
    <s v="L80052"/>
    <n v="768120.79599999997"/>
    <m/>
    <n v="768120.79599999997"/>
  </r>
  <r>
    <x v="1132"/>
    <s v="SNDP AGIL"/>
    <m/>
    <n v="768110.59600000002"/>
    <n v="-768110.59600000002"/>
  </r>
  <r>
    <x v="1133"/>
    <s v="L80054"/>
    <n v="834.84699999999998"/>
    <m/>
    <n v="834.84699999999998"/>
  </r>
  <r>
    <x v="1133"/>
    <s v="BSB DISTRIBUTI"/>
    <m/>
    <n v="834.84699999999998"/>
    <n v="-834.84699999999998"/>
  </r>
  <r>
    <x v="1134"/>
    <s v="L80062"/>
    <n v="1629"/>
    <m/>
    <n v="1629"/>
  </r>
  <r>
    <x v="1134"/>
    <s v="ST METAL"/>
    <m/>
    <n v="1629"/>
    <n v="-1629"/>
  </r>
  <r>
    <x v="1135"/>
    <s v="L80063"/>
    <n v="5919.4"/>
    <m/>
    <n v="5919.4"/>
  </r>
  <r>
    <x v="1135"/>
    <s v="ETS TORKHANI"/>
    <m/>
    <n v="5919.4"/>
    <n v="-5919.4"/>
  </r>
  <r>
    <x v="1136"/>
    <s v="L80067"/>
    <n v="4334.7"/>
    <m/>
    <n v="4334.7"/>
  </r>
  <r>
    <x v="1136"/>
    <s v="PROSSOL"/>
    <m/>
    <n v="4334.7"/>
    <n v="-4334.7"/>
  </r>
  <r>
    <x v="1137"/>
    <s v="L80069"/>
    <n v="4374.5060000000003"/>
    <m/>
    <n v="4374.5060000000003"/>
  </r>
  <r>
    <x v="1137"/>
    <s v="FONDO"/>
    <m/>
    <n v="4374.5060000000003"/>
    <n v="-4374.5060000000003"/>
  </r>
  <r>
    <x v="1138"/>
    <s v="L80070"/>
    <n v="15104.3"/>
    <m/>
    <n v="15104.3"/>
  </r>
  <r>
    <x v="1138"/>
    <s v="SIMEgaz"/>
    <m/>
    <n v="15104.3"/>
    <n v="-15104.3"/>
  </r>
  <r>
    <x v="1139"/>
    <s v="L80071"/>
    <n v="4888.5050000000001"/>
    <m/>
    <n v="4888.5050000000001"/>
  </r>
  <r>
    <x v="1139"/>
    <s v="MAGHREB TRANSM"/>
    <m/>
    <n v="4888.5050000000001"/>
    <n v="-4888.5050000000001"/>
  </r>
  <r>
    <x v="1140"/>
    <s v="L80072"/>
    <n v="205036.79699999999"/>
    <m/>
    <n v="205036.79699999999"/>
  </r>
  <r>
    <x v="1140"/>
    <s v="FRIGOLUX"/>
    <m/>
    <n v="205036.79699999999"/>
    <n v="-205036.79699999999"/>
  </r>
  <r>
    <x v="1141"/>
    <s v="L80073"/>
    <n v="1689.1210000000001"/>
    <m/>
    <n v="1689.1210000000001"/>
  </r>
  <r>
    <x v="1141"/>
    <s v="STE EL BOURAK"/>
    <m/>
    <n v="1689.1210000000001"/>
    <n v="-1689.1210000000001"/>
  </r>
  <r>
    <x v="1142"/>
    <s v="L80074"/>
    <n v="2220.9450000000002"/>
    <m/>
    <n v="2220.9450000000002"/>
  </r>
  <r>
    <x v="1142"/>
    <s v="SOTUCEP"/>
    <m/>
    <n v="2220.9450000000002"/>
    <n v="-2220.9450000000002"/>
  </r>
  <r>
    <x v="1143"/>
    <s v="L80075"/>
    <n v="1071.5920000000001"/>
    <m/>
    <n v="1071.5920000000001"/>
  </r>
  <r>
    <x v="1143"/>
    <s v="BMS"/>
    <m/>
    <n v="1071.5920000000001"/>
    <n v="-1071.5920000000001"/>
  </r>
  <r>
    <x v="1144"/>
    <s v="L80077"/>
    <n v="5575.3"/>
    <m/>
    <n v="5575.3"/>
  </r>
  <r>
    <x v="1144"/>
    <s v="Ets HABIB MAKN"/>
    <m/>
    <n v="5575.3"/>
    <n v="-5575.3"/>
  </r>
  <r>
    <x v="1145"/>
    <s v="L80078"/>
    <n v="12024.028"/>
    <m/>
    <n v="12024.028"/>
  </r>
  <r>
    <x v="1145"/>
    <s v="STE DES CARRIE"/>
    <m/>
    <n v="12024.028"/>
    <n v="-12024.028"/>
  </r>
  <r>
    <x v="1146"/>
    <s v="L80079"/>
    <n v="5353.82"/>
    <m/>
    <n v="5353.82"/>
  </r>
  <r>
    <x v="1146"/>
    <s v="SOFTEN"/>
    <m/>
    <n v="5353.82"/>
    <n v="-5353.82"/>
  </r>
  <r>
    <x v="1147"/>
    <s v="L80081"/>
    <n v="247079.095"/>
    <m/>
    <n v="247079.095"/>
  </r>
  <r>
    <x v="1147"/>
    <s v="ABDELBEKI B.SA"/>
    <m/>
    <n v="158217.603"/>
    <n v="-158217.603"/>
  </r>
  <r>
    <x v="1148"/>
    <s v="L80082"/>
    <n v="20997.893"/>
    <m/>
    <n v="20997.893"/>
  </r>
  <r>
    <x v="1148"/>
    <s v="Astuces Maison"/>
    <m/>
    <n v="20997.893"/>
    <n v="-20997.893"/>
  </r>
  <r>
    <x v="1149"/>
    <s v="L80083"/>
    <n v="7249.335"/>
    <m/>
    <n v="7249.335"/>
  </r>
  <r>
    <x v="1149"/>
    <s v="SMC YORK"/>
    <m/>
    <n v="7249.335"/>
    <n v="-7249.335"/>
  </r>
  <r>
    <x v="1150"/>
    <s v="L80086"/>
    <n v="70666.061000000002"/>
    <m/>
    <n v="70666.061000000002"/>
  </r>
  <r>
    <x v="1150"/>
    <s v="MAISON DE LA B"/>
    <m/>
    <n v="70666.061000000002"/>
    <n v="-70666.061000000002"/>
  </r>
  <r>
    <x v="1151"/>
    <s v="L80087"/>
    <n v="144719.78899999999"/>
    <m/>
    <n v="144719.78899999999"/>
  </r>
  <r>
    <x v="1151"/>
    <s v="BSB TOYOTA"/>
    <m/>
    <n v="144719.78899999999"/>
    <n v="-144719.78899999999"/>
  </r>
  <r>
    <x v="1152"/>
    <s v="L80088"/>
    <n v="3009.3"/>
    <m/>
    <n v="3009.3"/>
  </r>
  <r>
    <x v="1152"/>
    <s v="SCHOMBURG SUD"/>
    <m/>
    <n v="3009.3"/>
    <n v="-3009.3"/>
  </r>
  <r>
    <x v="1153"/>
    <s v="L80089"/>
    <n v="42757.540999999997"/>
    <m/>
    <n v="42757.540999999997"/>
  </r>
  <r>
    <x v="1153"/>
    <s v="GENERAL BETON"/>
    <m/>
    <n v="42757.540999999997"/>
    <n v="-42757.540999999997"/>
  </r>
  <r>
    <x v="1154"/>
    <s v="L80090"/>
    <n v="27684.2"/>
    <m/>
    <n v="27684.2"/>
  </r>
  <r>
    <x v="1154"/>
    <s v="FETHI MASSOUDI"/>
    <m/>
    <n v="27684.2"/>
    <n v="-27684.2"/>
  </r>
  <r>
    <x v="1155"/>
    <s v="L80092"/>
    <n v="53592.103000000003"/>
    <m/>
    <n v="53592.103000000003"/>
  </r>
  <r>
    <x v="1155"/>
    <s v="RECORD"/>
    <m/>
    <n v="53592.103000000003"/>
    <n v="-53592.103000000003"/>
  </r>
  <r>
    <x v="1156"/>
    <s v="L80094"/>
    <n v="742.52"/>
    <m/>
    <n v="742.52"/>
  </r>
  <r>
    <x v="1156"/>
    <s v="SOGES"/>
    <m/>
    <n v="742.52"/>
    <n v="-742.52"/>
  </r>
  <r>
    <x v="1157"/>
    <s v="L80099"/>
    <n v="23800"/>
    <m/>
    <n v="23800"/>
  </r>
  <r>
    <x v="1157"/>
    <s v="ITALCAR"/>
    <m/>
    <n v="23800"/>
    <n v="-23800"/>
  </r>
  <r>
    <x v="1158"/>
    <s v="L80100"/>
    <n v="132.947"/>
    <m/>
    <n v="132.947"/>
  </r>
  <r>
    <x v="1158"/>
    <s v="CFCP"/>
    <m/>
    <n v="132.947"/>
    <n v="-132.947"/>
  </r>
  <r>
    <x v="1159"/>
    <s v="L80104"/>
    <n v="31860.84"/>
    <m/>
    <n v="31860.84"/>
  </r>
  <r>
    <x v="1159"/>
    <s v="CITROEN AURES"/>
    <m/>
    <n v="31860.84"/>
    <n v="-31860.84"/>
  </r>
  <r>
    <x v="1160"/>
    <s v="L80106"/>
    <n v="1064"/>
    <m/>
    <n v="1064"/>
  </r>
  <r>
    <x v="1160"/>
    <s v="COMPTOIR JLELI"/>
    <m/>
    <n v="1064"/>
    <n v="-1064"/>
  </r>
  <r>
    <x v="1161"/>
    <s v="L80107"/>
    <n v="45694.25"/>
    <m/>
    <n v="45694.25"/>
  </r>
  <r>
    <x v="1161"/>
    <s v="SOFREB"/>
    <m/>
    <n v="45694.25"/>
    <n v="-45694.25"/>
  </r>
  <r>
    <x v="1162"/>
    <s v="L80108"/>
    <n v="1870.1"/>
    <m/>
    <n v="1870.1"/>
  </r>
  <r>
    <x v="1162"/>
    <s v="ELECTRO NABLI"/>
    <m/>
    <n v="1870.1"/>
    <n v="-1870.1"/>
  </r>
  <r>
    <x v="1163"/>
    <s v="L80110"/>
    <n v="380.065"/>
    <m/>
    <n v="380.065"/>
  </r>
  <r>
    <x v="1163"/>
    <s v="STE SLEIMA"/>
    <m/>
    <n v="380.065"/>
    <n v="-380.065"/>
  </r>
  <r>
    <x v="1164"/>
    <s v="L80113"/>
    <n v="11461.448"/>
    <m/>
    <n v="11461.448"/>
  </r>
  <r>
    <x v="1164"/>
    <s v="JOB BETON"/>
    <m/>
    <n v="14982.453"/>
    <n v="-14982.453"/>
  </r>
  <r>
    <x v="1165"/>
    <s v="L80114"/>
    <n v="3296.0729999999999"/>
    <m/>
    <n v="3296.0729999999999"/>
  </r>
  <r>
    <x v="1165"/>
    <s v="SOCIETE EL FAT"/>
    <m/>
    <n v="3296.0729999999999"/>
    <n v="-3296.0729999999999"/>
  </r>
  <r>
    <x v="1166"/>
    <s v="L80115"/>
    <n v="75.625"/>
    <m/>
    <n v="75.625"/>
  </r>
  <r>
    <x v="1166"/>
    <s v="S.B.A.EQUIPEME"/>
    <m/>
    <n v="75.625"/>
    <n v="-75.625"/>
  </r>
  <r>
    <x v="1167"/>
    <s v="L80116"/>
    <n v="6169.2830000000004"/>
    <m/>
    <n v="6169.2830000000004"/>
  </r>
  <r>
    <x v="1167"/>
    <s v="FAYCEL EL OUNI"/>
    <m/>
    <n v="6169.2830000000004"/>
    <n v="-6169.2830000000004"/>
  </r>
  <r>
    <x v="1168"/>
    <s v="L80118"/>
    <n v="1829.4"/>
    <m/>
    <n v="1829.4"/>
  </r>
  <r>
    <x v="1168"/>
    <s v="STE AQUA PUR"/>
    <m/>
    <n v="1829.4"/>
    <n v="-1829.4"/>
  </r>
  <r>
    <x v="1169"/>
    <s v="L80121"/>
    <n v="13242.395"/>
    <m/>
    <n v="13242.395"/>
  </r>
  <r>
    <x v="1169"/>
    <s v="OKBY INDUSTRIE"/>
    <m/>
    <n v="5151.7790000000005"/>
    <n v="-5151.7790000000005"/>
  </r>
  <r>
    <x v="1170"/>
    <s v="L80124"/>
    <n v="1700"/>
    <m/>
    <n v="1700"/>
  </r>
  <r>
    <x v="1170"/>
    <s v="USINE MOHAMED"/>
    <m/>
    <n v="1700"/>
    <n v="-1700"/>
  </r>
  <r>
    <x v="1171"/>
    <s v="L80128"/>
    <n v="49760.665999999997"/>
    <m/>
    <n v="49760.665999999997"/>
  </r>
  <r>
    <x v="1171"/>
    <s v="TAREK HADJ AMO"/>
    <m/>
    <n v="49760.665999999997"/>
    <n v="-49760.665999999997"/>
  </r>
  <r>
    <x v="1172"/>
    <s v="L80132"/>
    <n v="11553.111999999999"/>
    <m/>
    <n v="11553.111999999999"/>
  </r>
  <r>
    <x v="1172"/>
    <s v="STE MARIEM"/>
    <m/>
    <n v="11553.111999999999"/>
    <n v="-11553.111999999999"/>
  </r>
  <r>
    <x v="1173"/>
    <s v="L80134"/>
    <n v="3774.8"/>
    <m/>
    <n v="3774.8"/>
  </r>
  <r>
    <x v="1173"/>
    <s v="Safety &amp;Enviro"/>
    <m/>
    <n v="3774.8"/>
    <n v="-3774.8"/>
  </r>
  <r>
    <x v="1174"/>
    <s v="L80136"/>
    <n v="161778.83799999999"/>
    <m/>
    <n v="161778.83799999999"/>
  </r>
  <r>
    <x v="1174"/>
    <s v="ARTES renault"/>
    <m/>
    <n v="161778.83799999999"/>
    <n v="-161778.83799999999"/>
  </r>
  <r>
    <x v="1175"/>
    <s v="L80138"/>
    <n v="4567.5360000000001"/>
    <m/>
    <n v="4567.5360000000001"/>
  </r>
  <r>
    <x v="1175"/>
    <s v="SOCIETE EL BAR"/>
    <m/>
    <n v="4567.5360000000001"/>
    <n v="-4567.5360000000001"/>
  </r>
  <r>
    <x v="1176"/>
    <s v="L80140"/>
    <n v="9600.5010000000002"/>
    <m/>
    <n v="9600.5010000000002"/>
  </r>
  <r>
    <x v="1176"/>
    <s v="THFC"/>
    <m/>
    <n v="9600.5010000000002"/>
    <n v="-9600.5010000000002"/>
  </r>
  <r>
    <x v="1177"/>
    <s v="L80142"/>
    <n v="5134.32"/>
    <m/>
    <n v="5134.32"/>
  </r>
  <r>
    <x v="1177"/>
    <s v="RAFIK CHEBBI"/>
    <m/>
    <n v="5134.32"/>
    <n v="-5134.32"/>
  </r>
  <r>
    <x v="1178"/>
    <s v="L80146"/>
    <n v="3311.6489999999999"/>
    <m/>
    <n v="3311.6489999999999"/>
  </r>
  <r>
    <x v="1178"/>
    <s v="COMPAGNI GLE D"/>
    <m/>
    <n v="3311.6489999999999"/>
    <n v="-3311.6489999999999"/>
  </r>
  <r>
    <x v="1179"/>
    <s v="L80147"/>
    <n v="65550"/>
    <m/>
    <n v="65550"/>
  </r>
  <r>
    <x v="1179"/>
    <s v="STE FORGERON M"/>
    <m/>
    <n v="65550"/>
    <n v="-65550"/>
  </r>
  <r>
    <x v="1180"/>
    <s v="L80148"/>
    <n v="240373.08"/>
    <m/>
    <n v="240373.08"/>
  </r>
  <r>
    <x v="1180"/>
    <s v="SOFTHERM"/>
    <m/>
    <n v="240373.08"/>
    <n v="-240373.08"/>
  </r>
  <r>
    <x v="1181"/>
    <s v="L80149"/>
    <n v="17817.91"/>
    <m/>
    <n v="17817.91"/>
  </r>
  <r>
    <x v="1181"/>
    <s v="BONNA BETON"/>
    <m/>
    <n v="17817.91"/>
    <n v="-17817.91"/>
  </r>
  <r>
    <x v="1182"/>
    <s v="L80151"/>
    <n v="652776"/>
    <m/>
    <n v="652776"/>
  </r>
  <r>
    <x v="1182"/>
    <s v="T.I.P"/>
    <m/>
    <n v="652776"/>
    <n v="-652776"/>
  </r>
  <r>
    <x v="1183"/>
    <s v="L80155"/>
    <n v="7440.5050000000001"/>
    <m/>
    <n v="7440.5050000000001"/>
  </r>
  <r>
    <x v="1183"/>
    <s v="SSC"/>
    <m/>
    <n v="8967.0570000000007"/>
    <n v="-8967.0570000000007"/>
  </r>
  <r>
    <x v="1184"/>
    <s v="L80157"/>
    <n v="8696.41"/>
    <m/>
    <n v="8696.41"/>
  </r>
  <r>
    <x v="1184"/>
    <s v="ASCII"/>
    <m/>
    <n v="8696.41"/>
    <n v="-8696.41"/>
  </r>
  <r>
    <x v="1185"/>
    <s v="L80158"/>
    <n v="62896.307999999997"/>
    <m/>
    <n v="62896.307999999997"/>
  </r>
  <r>
    <x v="1185"/>
    <s v="SOTRAPRO"/>
    <m/>
    <n v="62896.307999999997"/>
    <n v="-62896.307999999997"/>
  </r>
  <r>
    <x v="1186"/>
    <s v="L80159"/>
    <n v="128323.603"/>
    <m/>
    <n v="128323.603"/>
  </r>
  <r>
    <x v="1186"/>
    <s v="ALPHA FORD"/>
    <m/>
    <n v="127322.91"/>
    <n v="-127322.91"/>
  </r>
  <r>
    <x v="1187"/>
    <s v="L80162"/>
    <n v="13382.099"/>
    <m/>
    <n v="13382.099"/>
  </r>
  <r>
    <x v="1187"/>
    <s v="TECHNOGAS S.A"/>
    <m/>
    <n v="13382.099"/>
    <n v="-13382.099"/>
  </r>
  <r>
    <x v="1188"/>
    <s v="L80164"/>
    <n v="12427.2"/>
    <m/>
    <n v="12427.2"/>
  </r>
  <r>
    <x v="1188"/>
    <s v="SRG"/>
    <m/>
    <n v="12427.2"/>
    <n v="-12427.2"/>
  </r>
  <r>
    <x v="1189"/>
    <s v="L80166"/>
    <n v="7853.8109999999997"/>
    <m/>
    <n v="7853.8109999999997"/>
  </r>
  <r>
    <x v="1189"/>
    <s v="SEMAT"/>
    <m/>
    <n v="7853.8109999999997"/>
    <n v="-7853.8109999999997"/>
  </r>
  <r>
    <x v="1190"/>
    <s v="L80168"/>
    <n v="4921.402"/>
    <m/>
    <n v="4921.402"/>
  </r>
  <r>
    <x v="1190"/>
    <s v="CAPRARI"/>
    <m/>
    <n v="4921.402"/>
    <n v="-4921.402"/>
  </r>
  <r>
    <x v="1191"/>
    <s v="L80171"/>
    <n v="7419.05"/>
    <m/>
    <n v="7419.05"/>
  </r>
  <r>
    <x v="1191"/>
    <s v="NIELSEN"/>
    <m/>
    <n v="7419.05"/>
    <n v="-7419.05"/>
  </r>
  <r>
    <x v="1192"/>
    <s v="L80172"/>
    <n v="1818.6010000000001"/>
    <m/>
    <n v="1818.6010000000001"/>
  </r>
  <r>
    <x v="1192"/>
    <s v="ELECTRO NABLI"/>
    <m/>
    <n v="1818.6010000000001"/>
    <n v="-1818.6010000000001"/>
  </r>
  <r>
    <x v="1193"/>
    <s v="L80174"/>
    <n v="12499"/>
    <m/>
    <n v="12499"/>
  </r>
  <r>
    <x v="1193"/>
    <s v="TRY&amp;BUY"/>
    <m/>
    <n v="12499"/>
    <n v="-12499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d v="2022-01-31T00:00:00"/>
    <s v="FN220007"/>
    <x v="0"/>
    <x v="0"/>
    <n v="20284"/>
    <n v="3853.96"/>
    <n v="0.6"/>
    <n v="24138.560000000001"/>
  </r>
  <r>
    <d v="2022-02-17T00:00:00"/>
    <s v="FN220009"/>
    <x v="0"/>
    <x v="0"/>
    <n v="23012"/>
    <n v="4372.28"/>
    <n v="0.6"/>
    <n v="27384.880000000001"/>
  </r>
  <r>
    <d v="2022-03-11T00:00:00"/>
    <s v="FN220015"/>
    <x v="0"/>
    <x v="0"/>
    <n v="16832.2"/>
    <n v="3198.1179999999999"/>
    <n v="0.6"/>
    <n v="20030.918000000001"/>
  </r>
  <r>
    <d v="2022-03-31T00:00:00"/>
    <s v="FN220021"/>
    <x v="0"/>
    <x v="0"/>
    <n v="24684"/>
    <n v="4689.96"/>
    <n v="0.6"/>
    <n v="29374.560000000001"/>
  </r>
  <r>
    <d v="2022-04-15T00:00:00"/>
    <s v="FN220023"/>
    <x v="0"/>
    <x v="0"/>
    <n v="16566"/>
    <n v="3147.54"/>
    <n v="0.6"/>
    <n v="19714.14"/>
  </r>
  <r>
    <d v="2022-05-11T00:00:00"/>
    <s v="FN220027"/>
    <x v="0"/>
    <x v="0"/>
    <n v="23496"/>
    <n v="4464.24"/>
    <n v="0.6"/>
    <n v="27960.84"/>
  </r>
  <r>
    <d v="2022-06-08T00:00:00"/>
    <s v="FN220036"/>
    <x v="0"/>
    <x v="0"/>
    <n v="13343"/>
    <n v="2535.17"/>
    <n v="0.6"/>
    <n v="15878.77"/>
  </r>
  <r>
    <d v="2022-01-31T00:00:00"/>
    <s v="AC220001"/>
    <x v="1"/>
    <x v="1"/>
    <n v="-5463.0550000000003"/>
    <n v="-1558.0640000000001"/>
    <n v="0"/>
    <n v="-7021.1189999999997"/>
  </r>
  <r>
    <d v="2022-01-31T00:00:00"/>
    <s v="FN220006"/>
    <x v="1"/>
    <x v="1"/>
    <n v="2032483.3540000001"/>
    <n v="579092.97600000002"/>
    <n v="0.6"/>
    <n v="2611576.9300000002"/>
  </r>
  <r>
    <d v="2022-02-28T00:00:00"/>
    <s v="AC220005"/>
    <x v="1"/>
    <x v="1"/>
    <n v="-6760.4939999999997"/>
    <n v="-1928.0940000000001"/>
    <n v="0"/>
    <n v="-8688.5879999999997"/>
  </r>
  <r>
    <d v="2022-02-28T00:00:00"/>
    <s v="FN220012"/>
    <x v="1"/>
    <x v="1"/>
    <n v="1792585.919"/>
    <n v="511235.94900000002"/>
    <n v="0.6"/>
    <n v="2303822.4679999999"/>
  </r>
  <r>
    <d v="2022-03-31T00:00:00"/>
    <s v="AC220006"/>
    <x v="1"/>
    <x v="1"/>
    <n v="-7997.1030000000001"/>
    <n v="-2280.7739999999999"/>
    <n v="0"/>
    <n v="-10277.877"/>
  </r>
  <r>
    <d v="2022-03-31T00:00:00"/>
    <s v="FN220020"/>
    <x v="1"/>
    <x v="1"/>
    <n v="1973777.798"/>
    <n v="562463.35600000003"/>
    <n v="0.6"/>
    <n v="2536241.7540000002"/>
  </r>
  <r>
    <d v="2022-04-30T00:00:00"/>
    <s v="AC220007"/>
    <x v="1"/>
    <x v="1"/>
    <n v="-34179.06"/>
    <n v="-9658.0349999999999"/>
    <n v="0"/>
    <n v="-43837.095000000001"/>
  </r>
  <r>
    <d v="2022-04-30T00:00:00"/>
    <s v="FN220025"/>
    <x v="1"/>
    <x v="1"/>
    <n v="1883093.1"/>
    <n v="536382.83299999998"/>
    <n v="0.6"/>
    <n v="2419476.5329999998"/>
  </r>
  <r>
    <d v="2022-05-31T00:00:00"/>
    <s v="AC220008"/>
    <x v="1"/>
    <x v="1"/>
    <n v="-28126.899000000001"/>
    <n v="-7999.3329999999996"/>
    <n v="0"/>
    <n v="-36126.232000000004"/>
  </r>
  <r>
    <d v="2022-05-31T00:00:00"/>
    <s v="FN220034"/>
    <x v="1"/>
    <x v="1"/>
    <n v="1588204.486"/>
    <n v="452866.08600000001"/>
    <n v="0.6"/>
    <n v="2041071.172"/>
  </r>
  <r>
    <d v="2022-06-30T00:00:00"/>
    <s v="AC220009"/>
    <x v="1"/>
    <x v="1"/>
    <n v="-42970.385999999999"/>
    <n v="-12255.156000000001"/>
    <n v="0"/>
    <n v="-55225.542000000001"/>
  </r>
  <r>
    <d v="2022-06-30T00:00:00"/>
    <s v="FN220041"/>
    <x v="1"/>
    <x v="1"/>
    <n v="2664155.7969999998"/>
    <n v="759366.08400000003"/>
    <n v="0.6"/>
    <n v="3423522.4810000001"/>
  </r>
  <r>
    <d v="2022-07-29T00:00:00"/>
    <s v="FN220057"/>
    <x v="1"/>
    <x v="1"/>
    <n v="3460859.0649999999"/>
    <n v="986602.321"/>
    <n v="0.6"/>
    <n v="4447461.9859999996"/>
  </r>
  <r>
    <d v="2022-08-31T00:00:00"/>
    <s v="AC220010"/>
    <x v="1"/>
    <x v="1"/>
    <n v="-55866.644"/>
    <n v="-15933.166999999999"/>
    <n v="0"/>
    <n v="-71799.811000000002"/>
  </r>
  <r>
    <d v="2022-08-31T00:00:00"/>
    <s v="FN220062"/>
    <x v="1"/>
    <x v="1"/>
    <n v="4119216.5980000002"/>
    <n v="1174005.061"/>
    <n v="0.6"/>
    <n v="5293222.2589999996"/>
  </r>
  <r>
    <d v="2022-09-30T00:00:00"/>
    <s v="AC220011"/>
    <x v="1"/>
    <x v="1"/>
    <n v="-54203.945"/>
    <n v="-15391.591"/>
    <n v="0"/>
    <n v="-69595.535999999993"/>
  </r>
  <r>
    <d v="2022-09-30T00:00:00"/>
    <s v="FN220072"/>
    <x v="1"/>
    <x v="1"/>
    <n v="3639140.16"/>
    <n v="1037195.039"/>
    <n v="0.6"/>
    <n v="4676335.7989999996"/>
  </r>
  <r>
    <d v="2022-10-31T00:00:00"/>
    <s v="AC220012"/>
    <x v="1"/>
    <x v="1"/>
    <n v="-100705.71400000001"/>
    <n v="-28721.271000000001"/>
    <n v="0"/>
    <n v="-129426.985"/>
  </r>
  <r>
    <d v="2022-10-31T00:00:00"/>
    <s v="FN220085"/>
    <x v="1"/>
    <x v="1"/>
    <n v="3145759.102"/>
    <n v="896474.10699999996"/>
    <n v="0.6"/>
    <n v="4042233.8089999999"/>
  </r>
  <r>
    <d v="2022-11-30T00:00:00"/>
    <s v="AC220013"/>
    <x v="1"/>
    <x v="1"/>
    <n v="-48014.824000000001"/>
    <n v="-13693.828"/>
    <n v="0"/>
    <n v="-61708.652000000002"/>
  </r>
  <r>
    <d v="2022-11-30T00:00:00"/>
    <s v="FN220097"/>
    <x v="1"/>
    <x v="1"/>
    <n v="2814575.8330000001"/>
    <n v="802692.77399999998"/>
    <n v="0.6"/>
    <n v="3617269.2069999999"/>
  </r>
  <r>
    <d v="2022-12-16T00:00:00"/>
    <s v="AC220014"/>
    <x v="1"/>
    <x v="1"/>
    <n v="-35438.635999999999"/>
    <n v="-10107.099"/>
    <n v="0"/>
    <n v="-45545.735000000001"/>
  </r>
  <r>
    <d v="2022-12-16T00:00:00"/>
    <s v="FN220101"/>
    <x v="1"/>
    <x v="1"/>
    <n v="1685"/>
    <n v="320.14999999999998"/>
    <n v="0.6"/>
    <n v="2005.75"/>
  </r>
  <r>
    <d v="2022-12-27T00:00:00"/>
    <s v="AC220015"/>
    <x v="1"/>
    <x v="1"/>
    <n v="-68314.447"/>
    <n v="-19483.278999999999"/>
    <n v="0"/>
    <n v="-87797.725999999995"/>
  </r>
  <r>
    <d v="2022-12-31T00:00:00"/>
    <s v="AC220016"/>
    <x v="1"/>
    <x v="1"/>
    <n v="-20947.514999999999"/>
    <n v="-5974.232"/>
    <n v="0"/>
    <n v="-26921.746999999999"/>
  </r>
  <r>
    <d v="2022-12-31T00:00:00"/>
    <s v="FN220107"/>
    <x v="1"/>
    <x v="1"/>
    <n v="2784859.2030000002"/>
    <n v="792955.07900000003"/>
    <n v="0.6"/>
    <n v="3577814.8820000002"/>
  </r>
  <r>
    <d v="2022-10-11T00:00:00"/>
    <s v="DS220012"/>
    <x v="2"/>
    <x v="2"/>
    <n v="0"/>
    <n v="0"/>
    <n v="0"/>
    <n v="0"/>
  </r>
  <r>
    <d v="2022-06-30T00:00:00"/>
    <s v="FN220042"/>
    <x v="3"/>
    <x v="3"/>
    <n v="2520"/>
    <n v="478.8"/>
    <n v="0.6"/>
    <n v="2999.4"/>
  </r>
  <r>
    <d v="2022-07-11T00:00:00"/>
    <s v="FN220045"/>
    <x v="3"/>
    <x v="3"/>
    <n v="1389.15"/>
    <n v="263.93900000000002"/>
    <n v="0.6"/>
    <n v="1653.6890000000001"/>
  </r>
  <r>
    <d v="2022-10-05T00:00:00"/>
    <s v="FN220076"/>
    <x v="3"/>
    <x v="3"/>
    <n v="1647.45"/>
    <n v="313.01600000000002"/>
    <n v="0.6"/>
    <n v="1961.066"/>
  </r>
  <r>
    <d v="2022-06-30T00:00:00"/>
    <s v="FN220043"/>
    <x v="4"/>
    <x v="4"/>
    <n v="16537.5"/>
    <n v="3142.125"/>
    <n v="0.6"/>
    <n v="19680.224999999999"/>
  </r>
  <r>
    <d v="2022-09-15T00:00:00"/>
    <s v="FN220068"/>
    <x v="4"/>
    <x v="4"/>
    <n v="8268.75"/>
    <n v="1571.0630000000001"/>
    <n v="0.6"/>
    <n v="9840.4130000000005"/>
  </r>
  <r>
    <d v="2022-10-05T00:00:00"/>
    <s v="FN220075"/>
    <x v="4"/>
    <x v="4"/>
    <n v="8268.75"/>
    <n v="1571.0630000000001"/>
    <n v="0.6"/>
    <n v="9840.4130000000005"/>
  </r>
  <r>
    <d v="2022-03-16T00:00:00"/>
    <s v="FN220017"/>
    <x v="5"/>
    <x v="5"/>
    <n v="526.84799999999996"/>
    <n v="100.101"/>
    <n v="0.6"/>
    <n v="627.54899999999998"/>
  </r>
  <r>
    <d v="2022-05-30T00:00:00"/>
    <s v="FN220030"/>
    <x v="5"/>
    <x v="5"/>
    <n v="291.45999999999998"/>
    <n v="55.377000000000002"/>
    <n v="0.6"/>
    <n v="347.43700000000001"/>
  </r>
  <r>
    <d v="2022-09-15T00:00:00"/>
    <s v="FN220066"/>
    <x v="6"/>
    <x v="6"/>
    <n v="136000"/>
    <n v="0"/>
    <n v="0.6"/>
    <n v="136000.6"/>
  </r>
  <r>
    <d v="2022-09-15T00:00:00"/>
    <s v="FN220067"/>
    <x v="6"/>
    <x v="6"/>
    <n v="30448"/>
    <n v="0"/>
    <n v="0.6"/>
    <n v="30448.6"/>
  </r>
  <r>
    <d v="2022-10-05T00:00:00"/>
    <s v="FN220077"/>
    <x v="6"/>
    <x v="6"/>
    <n v="6556"/>
    <n v="0"/>
    <n v="0.6"/>
    <n v="6556.6"/>
  </r>
  <r>
    <d v="2022-10-05T00:00:00"/>
    <s v="FN220078"/>
    <x v="6"/>
    <x v="6"/>
    <n v="47520"/>
    <n v="0"/>
    <n v="0.6"/>
    <n v="47520.6"/>
  </r>
  <r>
    <d v="2022-11-07T00:00:00"/>
    <s v="FN220088"/>
    <x v="6"/>
    <x v="6"/>
    <n v="2904"/>
    <n v="0"/>
    <n v="0.6"/>
    <n v="2904.6"/>
  </r>
  <r>
    <d v="2022-11-07T00:00:00"/>
    <s v="FN220089"/>
    <x v="6"/>
    <x v="6"/>
    <n v="39996"/>
    <n v="0"/>
    <n v="0.6"/>
    <n v="39996.6"/>
  </r>
  <r>
    <d v="2022-11-30T00:00:00"/>
    <s v="FN220098"/>
    <x v="6"/>
    <x v="6"/>
    <n v="176"/>
    <n v="0"/>
    <n v="0.6"/>
    <n v="176.6"/>
  </r>
  <r>
    <d v="2022-11-30T00:00:00"/>
    <s v="FN220099"/>
    <x v="6"/>
    <x v="6"/>
    <n v="51048"/>
    <n v="0"/>
    <n v="0.6"/>
    <n v="51048.6"/>
  </r>
  <r>
    <d v="2022-12-30T00:00:00"/>
    <s v="FN220106"/>
    <x v="6"/>
    <x v="6"/>
    <n v="53301.599999999999"/>
    <n v="0"/>
    <n v="0.6"/>
    <n v="53302.2"/>
  </r>
  <r>
    <d v="2022-02-14T00:00:00"/>
    <s v="DS220001"/>
    <x v="7"/>
    <x v="7"/>
    <n v="0"/>
    <n v="0"/>
    <n v="0"/>
    <n v="0"/>
  </r>
  <r>
    <d v="2022-02-23T00:00:00"/>
    <s v="DS220002"/>
    <x v="7"/>
    <x v="7"/>
    <n v="0"/>
    <n v="0"/>
    <n v="0"/>
    <n v="0"/>
  </r>
  <r>
    <d v="2022-02-24T00:00:00"/>
    <s v="DS220003"/>
    <x v="7"/>
    <x v="7"/>
    <n v="0"/>
    <n v="0"/>
    <n v="0"/>
    <n v="0"/>
  </r>
  <r>
    <d v="2022-06-01T00:00:00"/>
    <s v="DS220004"/>
    <x v="7"/>
    <x v="7"/>
    <n v="0"/>
    <n v="0"/>
    <n v="0"/>
    <n v="0"/>
  </r>
  <r>
    <d v="2022-06-08T00:00:00"/>
    <s v="DS220005"/>
    <x v="7"/>
    <x v="7"/>
    <n v="0"/>
    <n v="0"/>
    <n v="0"/>
    <n v="0"/>
  </r>
  <r>
    <d v="2022-06-28T00:00:00"/>
    <s v="DS220006"/>
    <x v="7"/>
    <x v="7"/>
    <n v="0"/>
    <n v="0"/>
    <n v="0"/>
    <n v="0"/>
  </r>
  <r>
    <d v="2022-07-22T00:00:00"/>
    <s v="DS220007"/>
    <x v="7"/>
    <x v="7"/>
    <n v="0"/>
    <n v="0"/>
    <n v="0"/>
    <n v="0"/>
  </r>
  <r>
    <d v="2022-09-10T00:00:00"/>
    <s v="DS220008"/>
    <x v="7"/>
    <x v="7"/>
    <n v="0"/>
    <n v="0"/>
    <n v="0"/>
    <n v="0"/>
  </r>
  <r>
    <d v="2022-09-23T00:00:00"/>
    <s v="DS220009"/>
    <x v="7"/>
    <x v="7"/>
    <n v="0"/>
    <n v="0"/>
    <n v="0.6"/>
    <n v="0.6"/>
  </r>
  <r>
    <d v="2022-09-23T00:00:00"/>
    <s v="DS220010"/>
    <x v="7"/>
    <x v="7"/>
    <n v="0"/>
    <n v="0"/>
    <n v="0.6"/>
    <n v="0.6"/>
  </r>
  <r>
    <d v="2022-09-27T00:00:00"/>
    <s v="DS220011"/>
    <x v="7"/>
    <x v="7"/>
    <n v="0"/>
    <n v="0"/>
    <n v="0"/>
    <n v="0"/>
  </r>
  <r>
    <d v="2022-11-18T00:00:00"/>
    <s v="DS220013"/>
    <x v="7"/>
    <x v="7"/>
    <n v="0"/>
    <n v="0"/>
    <n v="0"/>
    <n v="0"/>
  </r>
  <r>
    <d v="2022-12-08T00:00:00"/>
    <s v="DS220014"/>
    <x v="7"/>
    <x v="7"/>
    <n v="0"/>
    <n v="0"/>
    <n v="0"/>
    <n v="0"/>
  </r>
  <r>
    <d v="2022-12-30T00:00:00"/>
    <s v="DS220015"/>
    <x v="7"/>
    <x v="7"/>
    <n v="0"/>
    <n v="0"/>
    <n v="0"/>
    <n v="0"/>
  </r>
  <r>
    <d v="2022-05-19T00:00:00"/>
    <s v="FN220029"/>
    <x v="8"/>
    <x v="8"/>
    <n v="133898.73000000001"/>
    <n v="0"/>
    <n v="0"/>
    <n v="133898.73000000001"/>
  </r>
  <r>
    <d v="2022-06-23T00:00:00"/>
    <s v="FN220039"/>
    <x v="8"/>
    <x v="8"/>
    <n v="31386.876"/>
    <n v="0"/>
    <n v="0"/>
    <n v="31386.876"/>
  </r>
  <r>
    <d v="2022-07-26T00:00:00"/>
    <s v="FN220054"/>
    <x v="8"/>
    <x v="8"/>
    <n v="19935.966"/>
    <n v="0"/>
    <n v="0"/>
    <n v="19935.966"/>
  </r>
  <r>
    <d v="2022-11-29T00:00:00"/>
    <s v="FN220094"/>
    <x v="8"/>
    <x v="8"/>
    <n v="86200.538"/>
    <n v="0"/>
    <n v="0"/>
    <n v="86200.538"/>
  </r>
  <r>
    <d v="2022-11-24T00:00:00"/>
    <s v="FN220093"/>
    <x v="9"/>
    <x v="9"/>
    <n v="89.727999999999994"/>
    <n v="0"/>
    <n v="0"/>
    <n v="89.727999999999994"/>
  </r>
  <r>
    <d v="2022-12-31T00:00:00"/>
    <s v="AC220019"/>
    <x v="9"/>
    <x v="9"/>
    <n v="-89.727999999999994"/>
    <n v="0"/>
    <n v="0"/>
    <n v="-89.727999999999994"/>
  </r>
  <r>
    <d v="2022-07-14T00:00:00"/>
    <s v="FN220051"/>
    <x v="10"/>
    <x v="10"/>
    <n v="150989.13800000001"/>
    <n v="0"/>
    <n v="0"/>
    <n v="150989.13800000001"/>
  </r>
  <r>
    <d v="2022-07-14T00:00:00"/>
    <s v="FN220052"/>
    <x v="10"/>
    <x v="10"/>
    <n v="151495.514"/>
    <n v="0"/>
    <n v="0"/>
    <n v="151495.514"/>
  </r>
  <r>
    <d v="2022-10-24T00:00:00"/>
    <s v="FN220079"/>
    <x v="10"/>
    <x v="10"/>
    <n v="155511.989"/>
    <n v="0"/>
    <n v="0"/>
    <n v="155511.989"/>
  </r>
  <r>
    <d v="2022-10-24T00:00:00"/>
    <s v="FN220080"/>
    <x v="10"/>
    <x v="10"/>
    <n v="146189.27799999999"/>
    <n v="0"/>
    <n v="0"/>
    <n v="146189.27799999999"/>
  </r>
  <r>
    <d v="2022-10-24T00:00:00"/>
    <s v="FN220081"/>
    <x v="10"/>
    <x v="10"/>
    <n v="157659.497"/>
    <n v="0"/>
    <n v="0"/>
    <n v="157659.497"/>
  </r>
  <r>
    <d v="2022-11-07T00:00:00"/>
    <s v="FN220086"/>
    <x v="10"/>
    <x v="10"/>
    <n v="154943.66800000001"/>
    <n v="0"/>
    <n v="0"/>
    <n v="154943.66800000001"/>
  </r>
  <r>
    <d v="2022-11-07T00:00:00"/>
    <s v="FN220087"/>
    <x v="10"/>
    <x v="10"/>
    <n v="151020.755"/>
    <n v="0"/>
    <n v="0"/>
    <n v="151020.755"/>
  </r>
  <r>
    <d v="2022-06-23T00:00:00"/>
    <s v="FN220038"/>
    <x v="11"/>
    <x v="11"/>
    <n v="52829.317999999999"/>
    <n v="0"/>
    <n v="0"/>
    <n v="52829.317999999999"/>
  </r>
  <r>
    <d v="2022-07-26T00:00:00"/>
    <s v="FN220053"/>
    <x v="11"/>
    <x v="11"/>
    <n v="65106.927000000003"/>
    <n v="0"/>
    <n v="0"/>
    <n v="65106.927000000003"/>
  </r>
  <r>
    <d v="2022-08-17T00:00:00"/>
    <s v="FN220058"/>
    <x v="11"/>
    <x v="11"/>
    <n v="70069.842999999993"/>
    <n v="0"/>
    <n v="0"/>
    <n v="70069.842999999993"/>
  </r>
  <r>
    <d v="2022-09-07T00:00:00"/>
    <s v="FN220063"/>
    <x v="11"/>
    <x v="11"/>
    <n v="36153.599999999999"/>
    <n v="0"/>
    <n v="0"/>
    <n v="36153.599999999999"/>
  </r>
  <r>
    <d v="2022-09-28T00:00:00"/>
    <s v="FN220070"/>
    <x v="11"/>
    <x v="11"/>
    <n v="55891.512999999999"/>
    <n v="0"/>
    <n v="0"/>
    <n v="55891.512999999999"/>
  </r>
  <r>
    <d v="2022-10-05T00:00:00"/>
    <s v="FN220074"/>
    <x v="11"/>
    <x v="11"/>
    <n v="66542.264999999999"/>
    <n v="0"/>
    <n v="0"/>
    <n v="66542.264999999999"/>
  </r>
  <r>
    <d v="2022-11-16T00:00:00"/>
    <s v="FN220091"/>
    <x v="11"/>
    <x v="11"/>
    <n v="68771.178"/>
    <n v="0"/>
    <n v="0"/>
    <n v="68771.178"/>
  </r>
  <r>
    <d v="2022-12-08T00:00:00"/>
    <s v="FN220100"/>
    <x v="11"/>
    <x v="11"/>
    <n v="44532.607000000004"/>
    <n v="0"/>
    <n v="0"/>
    <n v="44532.607000000004"/>
  </r>
  <r>
    <d v="2022-01-27T00:00:00"/>
    <s v="FN220004"/>
    <x v="12"/>
    <x v="12"/>
    <n v="58875.129000000001"/>
    <n v="0"/>
    <n v="0"/>
    <n v="58875.129000000001"/>
  </r>
  <r>
    <d v="2022-03-02T00:00:00"/>
    <s v="FN220013"/>
    <x v="12"/>
    <x v="12"/>
    <n v="71923.763000000006"/>
    <n v="0"/>
    <n v="0"/>
    <n v="71923.763000000006"/>
  </r>
  <r>
    <d v="2022-03-16T00:00:00"/>
    <s v="FN220016"/>
    <x v="12"/>
    <x v="12"/>
    <n v="74907.08"/>
    <n v="0"/>
    <n v="0"/>
    <n v="74907.08"/>
  </r>
  <r>
    <d v="2022-04-01T00:00:00"/>
    <s v="FN220022"/>
    <x v="12"/>
    <x v="12"/>
    <n v="52051.868000000002"/>
    <n v="0"/>
    <n v="0"/>
    <n v="52051.868000000002"/>
  </r>
  <r>
    <d v="2022-04-27T00:00:00"/>
    <s v="FN220024"/>
    <x v="12"/>
    <x v="12"/>
    <n v="56627.872000000003"/>
    <n v="0"/>
    <n v="0"/>
    <n v="56627.872000000003"/>
  </r>
  <r>
    <d v="2022-05-19T00:00:00"/>
    <s v="FN220028"/>
    <x v="12"/>
    <x v="12"/>
    <n v="63848.864999999998"/>
    <n v="0"/>
    <n v="0"/>
    <n v="63848.864999999998"/>
  </r>
  <r>
    <d v="2022-06-08T00:00:00"/>
    <s v="FN220035"/>
    <x v="12"/>
    <x v="12"/>
    <n v="48783.336000000003"/>
    <n v="0"/>
    <n v="0"/>
    <n v="48783.336000000003"/>
  </r>
  <r>
    <d v="2022-02-21T00:00:00"/>
    <s v="FN220010"/>
    <x v="13"/>
    <x v="13"/>
    <n v="81764.934999999998"/>
    <n v="0"/>
    <n v="0"/>
    <n v="81764.934999999998"/>
  </r>
  <r>
    <d v="2022-05-05T00:00:00"/>
    <s v="FN220026"/>
    <x v="14"/>
    <x v="14"/>
    <n v="436344.53700000001"/>
    <n v="0"/>
    <n v="0"/>
    <n v="436344.53700000001"/>
  </r>
  <r>
    <d v="2022-01-17T00:00:00"/>
    <s v="FN220002"/>
    <x v="15"/>
    <x v="15"/>
    <n v="321104.33100000001"/>
    <n v="0"/>
    <n v="0"/>
    <n v="321104.33100000001"/>
  </r>
  <r>
    <d v="2022-01-29T00:00:00"/>
    <s v="FN220005"/>
    <x v="15"/>
    <x v="15"/>
    <n v="307499.98499999999"/>
    <n v="0"/>
    <n v="0"/>
    <n v="307499.98499999999"/>
  </r>
  <r>
    <d v="2022-02-16T00:00:00"/>
    <s v="FN220008"/>
    <x v="15"/>
    <x v="15"/>
    <n v="326933.26899999997"/>
    <n v="0"/>
    <n v="0"/>
    <n v="326933.26899999997"/>
  </r>
  <r>
    <d v="2022-03-10T00:00:00"/>
    <s v="FN220014"/>
    <x v="15"/>
    <x v="15"/>
    <n v="312544.71100000001"/>
    <n v="0"/>
    <n v="0"/>
    <n v="312544.71100000001"/>
  </r>
  <r>
    <d v="2022-07-11T00:00:00"/>
    <s v="FN220050"/>
    <x v="15"/>
    <x v="15"/>
    <n v="313855.13099999999"/>
    <n v="0"/>
    <n v="0"/>
    <n v="313855.13099999999"/>
  </r>
  <r>
    <d v="2022-08-29T00:00:00"/>
    <s v="FN220059"/>
    <x v="15"/>
    <x v="15"/>
    <n v="319734.179"/>
    <n v="0"/>
    <n v="0"/>
    <n v="319734.179"/>
  </r>
  <r>
    <d v="2022-09-20T00:00:00"/>
    <s v="FN220069"/>
    <x v="15"/>
    <x v="15"/>
    <n v="616230.52099999995"/>
    <n v="0"/>
    <n v="0"/>
    <n v="616230.52099999995"/>
  </r>
  <r>
    <d v="2022-10-03T00:00:00"/>
    <s v="FN220073"/>
    <x v="15"/>
    <x v="15"/>
    <n v="329557.18199999997"/>
    <n v="0"/>
    <n v="0"/>
    <n v="329557.18199999997"/>
  </r>
  <r>
    <d v="2022-10-24T00:00:00"/>
    <s v="FN220082"/>
    <x v="15"/>
    <x v="15"/>
    <n v="289361.96600000001"/>
    <n v="0"/>
    <n v="0"/>
    <n v="289361.96600000001"/>
  </r>
  <r>
    <d v="2022-11-09T00:00:00"/>
    <s v="FN220090"/>
    <x v="15"/>
    <x v="15"/>
    <n v="282467.005"/>
    <n v="0"/>
    <n v="0"/>
    <n v="282467.005"/>
  </r>
  <r>
    <d v="2022-11-16T00:00:00"/>
    <s v="FN220092"/>
    <x v="15"/>
    <x v="15"/>
    <n v="291881.36499999999"/>
    <n v="0"/>
    <n v="0"/>
    <n v="291881.36499999999"/>
  </r>
  <r>
    <d v="2022-01-10T00:00:00"/>
    <s v="FN220001"/>
    <x v="16"/>
    <x v="16"/>
    <n v="15379.554"/>
    <n v="0"/>
    <n v="0"/>
    <n v="15379.554"/>
  </r>
  <r>
    <d v="2022-01-25T00:00:00"/>
    <s v="FN220003"/>
    <x v="16"/>
    <x v="16"/>
    <n v="513.34199999999998"/>
    <n v="0"/>
    <n v="0"/>
    <n v="513.34199999999998"/>
  </r>
  <r>
    <d v="2022-01-31T00:00:00"/>
    <s v="AC220002"/>
    <x v="16"/>
    <x v="16"/>
    <n v="-513.34199999999998"/>
    <n v="0"/>
    <n v="0"/>
    <n v="-513.34199999999998"/>
  </r>
  <r>
    <d v="2022-07-01T00:00:00"/>
    <s v="FN220044"/>
    <x v="16"/>
    <x v="16"/>
    <n v="839.80200000000002"/>
    <n v="0"/>
    <n v="0"/>
    <n v="839.80200000000002"/>
  </r>
  <r>
    <d v="2022-07-11T00:00:00"/>
    <s v="FN220046"/>
    <x v="16"/>
    <x v="16"/>
    <n v="140675.35"/>
    <n v="0"/>
    <n v="0"/>
    <n v="140675.35"/>
  </r>
  <r>
    <d v="2022-07-11T00:00:00"/>
    <s v="FN220047"/>
    <x v="16"/>
    <x v="16"/>
    <n v="139520.755"/>
    <n v="0"/>
    <n v="0"/>
    <n v="139520.755"/>
  </r>
  <r>
    <d v="2022-07-11T00:00:00"/>
    <s v="FN220048"/>
    <x v="16"/>
    <x v="16"/>
    <n v="133891.704"/>
    <n v="0"/>
    <n v="0"/>
    <n v="133891.704"/>
  </r>
  <r>
    <d v="2022-07-11T00:00:00"/>
    <s v="FN220049"/>
    <x v="16"/>
    <x v="16"/>
    <n v="3900.8719999999998"/>
    <n v="0"/>
    <n v="0"/>
    <n v="3900.8719999999998"/>
  </r>
  <r>
    <d v="2022-09-07T00:00:00"/>
    <s v="FN220064"/>
    <x v="16"/>
    <x v="16"/>
    <n v="139809.63800000001"/>
    <n v="0"/>
    <n v="0"/>
    <n v="139809.63800000001"/>
  </r>
  <r>
    <d v="2022-09-07T00:00:00"/>
    <s v="FN220065"/>
    <x v="16"/>
    <x v="16"/>
    <n v="160535.962"/>
    <n v="0"/>
    <n v="0"/>
    <n v="160535.962"/>
  </r>
  <r>
    <d v="2022-12-31T00:00:00"/>
    <s v="AC220017"/>
    <x v="16"/>
    <x v="16"/>
    <n v="-839.80100000000004"/>
    <n v="0"/>
    <n v="0"/>
    <n v="-839.80100000000004"/>
  </r>
  <r>
    <d v="2022-12-31T00:00:00"/>
    <s v="AC220018"/>
    <x v="16"/>
    <x v="16"/>
    <n v="-3900.8710000000001"/>
    <n v="0"/>
    <n v="0"/>
    <n v="-3900.8710000000001"/>
  </r>
  <r>
    <d v="2022-12-26T00:00:00"/>
    <s v="FN220102"/>
    <x v="17"/>
    <x v="17"/>
    <n v="190530.54"/>
    <n v="0"/>
    <n v="0"/>
    <n v="190530.54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s v="L10138"/>
    <s v="STA NOUR"/>
    <n v="2596076.4"/>
    <n v="493254.516"/>
    <n v="3089330.9159999997"/>
    <n v="0"/>
    <n v="0"/>
    <x v="0"/>
    <n v="0.19108560364173299"/>
    <s v="CH"/>
  </r>
  <r>
    <s v="L10227"/>
    <s v="STE MNASRIA DES METALS"/>
    <n v="1806834.2"/>
    <n v="343298.49800000002"/>
    <n v="2150132.6979999999"/>
    <n v="126991.18400000036"/>
    <n v="0"/>
    <x v="0"/>
    <n v="0.13299300582507037"/>
    <s v="CH"/>
  </r>
  <r>
    <s v="L50045"/>
    <s v="S. T. E. G."/>
    <n v="1473641.578"/>
    <n v="279991.89981999999"/>
    <n v="1753633.4778199999"/>
    <n v="147457.57400000095"/>
    <n v="0"/>
    <x v="1"/>
    <n v="0.10846818317199215"/>
    <s v="CH"/>
  </r>
  <r>
    <s v="L10223"/>
    <s v="STTM"/>
    <n v="1175686.0999999996"/>
    <n v="223380.35899999994"/>
    <n v="1399066.4589999996"/>
    <n v="90606.744000000181"/>
    <n v="0"/>
    <x v="0"/>
    <n v="8.6537009508539431E-2"/>
    <s v="TR 30"/>
  </r>
  <r>
    <s v="L10225"/>
    <s v="STE CHM TRADING"/>
    <n v="1018611.5"/>
    <n v="193536.185"/>
    <n v="1212147.6850000001"/>
    <n v="0"/>
    <n v="0"/>
    <x v="0"/>
    <n v="7.4975448855785262E-2"/>
    <s v="TR 60"/>
  </r>
  <r>
    <s v="L10226"/>
    <s v="STE ALIOS DE METAL TRADING"/>
    <n v="623760.96"/>
    <n v="118514.5824"/>
    <n v="742275.54239999992"/>
    <n v="3.0000000260770321E-3"/>
    <n v="1.0912389817153683E-6"/>
    <x v="0"/>
    <n v="4.5912261892503185E-2"/>
    <s v="TR 120"/>
  </r>
  <r>
    <s v="L10195"/>
    <s v="STE TRIPLEX DES METAUX"/>
    <n v="581480"/>
    <n v="110481.2"/>
    <n v="691961.2"/>
    <n v="0"/>
    <n v="0"/>
    <x v="0"/>
    <n v="4.280014902704516E-2"/>
    <s v="CH"/>
  </r>
  <r>
    <s v="L10192"/>
    <s v="STE VALDEQ"/>
    <n v="572444.08000000007"/>
    <n v="108764.37520000001"/>
    <n v="681208.45520000008"/>
    <n v="0"/>
    <n v="0"/>
    <x v="0"/>
    <n v="4.2135055261831478E-2"/>
    <s v="CH"/>
  </r>
  <r>
    <s v="L30288"/>
    <s v="LYS IMPRESSION"/>
    <n v="556633.39599999983"/>
    <n v="105760.34523999997"/>
    <n v="662393.74123999977"/>
    <n v="59014.122999999672"/>
    <n v="90"/>
    <x v="2"/>
    <n v="4.0971301338361139E-2"/>
    <s v="CH"/>
  </r>
  <r>
    <s v="L50019"/>
    <s v="LA DOUANE"/>
    <n v="475927.95299999992"/>
    <n v="90426.311069999982"/>
    <n v="566354.26406999992"/>
    <n v="-86068.388999998569"/>
    <n v="0"/>
    <x v="3"/>
    <n v="3.5030933677059471E-2"/>
    <s v="CH"/>
  </r>
  <r>
    <s v="L10003"/>
    <s v="CHIMEX"/>
    <n v="436051.20000000001"/>
    <n v="82849.728000000003"/>
    <n v="518900.92800000001"/>
    <n v="72024.79899999965"/>
    <n v="0"/>
    <x v="4"/>
    <n v="3.2095783764569508E-2"/>
    <s v="CH"/>
  </r>
  <r>
    <s v="L50903"/>
    <s v="TNA"/>
    <n v="237614.27299999999"/>
    <n v="45146.711869999999"/>
    <n v="282760.98486999999"/>
    <n v="-14147.945000000007"/>
    <n v="0"/>
    <x v="3"/>
    <n v="1.7489726723796162E-2"/>
    <s v="CH"/>
  </r>
  <r>
    <s v="L10009"/>
    <s v="PALLISER"/>
    <n v="194152.5"/>
    <n v="36888.974999999999"/>
    <n v="231041.47500000001"/>
    <n v="64261"/>
    <n v="60"/>
    <x v="5"/>
    <n v="1.429069948058985E-2"/>
    <s v="TR 60"/>
  </r>
  <r>
    <s v="L50889"/>
    <s v="AST (AVENIR SERVICE TRANSPOR"/>
    <n v="152967.99899999998"/>
    <n v="29063.919809999996"/>
    <n v="182031.91880999997"/>
    <n v="-38156.135000000009"/>
    <n v="0"/>
    <x v="3"/>
    <n v="1.125929207121293E-2"/>
    <s v="TR 120"/>
  </r>
  <r>
    <s v="L10201"/>
    <s v="ACTD"/>
    <n v="151407.5"/>
    <n v="28767.424999999999"/>
    <n v="180174.92499999999"/>
    <n v="60693"/>
    <n v="60"/>
    <x v="5"/>
    <n v="1.1144430700647211E-2"/>
    <s v="TR 60"/>
  </r>
  <r>
    <s v="L10216"/>
    <s v="STE TUNISIE METAL"/>
    <n v="118434"/>
    <n v="22502.46"/>
    <n v="140936.46"/>
    <n v="3201.9410000005737"/>
    <n v="0"/>
    <x v="0"/>
    <n v="8.7173984485606846E-3"/>
    <s v="TR 120"/>
  </r>
  <r>
    <s v="L10186"/>
    <s v="SOCIETE EL KOUKI"/>
    <n v="113499"/>
    <n v="21564.81"/>
    <n v="135063.81"/>
    <n v="10711"/>
    <n v="60"/>
    <x v="6"/>
    <n v="8.3541551118191497E-3"/>
    <s v="TR 60"/>
  </r>
  <r>
    <s v="L50737"/>
    <s v="MAGHREB SOLUTIONS"/>
    <n v="93362.206999999995"/>
    <n v="17738.819329999998"/>
    <n v="111101.02632999999"/>
    <n v="17156.161000000022"/>
    <n v="0"/>
    <x v="3"/>
    <n v="6.8719756020737413E-3"/>
    <s v="CH"/>
  </r>
  <r>
    <s v="L20020"/>
    <s v="S O N E D E"/>
    <n v="89108.468999999983"/>
    <n v="16930.609109999998"/>
    <n v="106039.07810999997"/>
    <n v="7438.3000000000466"/>
    <n v="0"/>
    <x v="7"/>
    <n v="6.5588769222876681E-3"/>
    <s v="CH"/>
  </r>
  <r>
    <s v="L10194"/>
    <s v="LE MONTAGE TUNISIE"/>
    <n v="88354.995999999999"/>
    <n v="16787.449240000002"/>
    <n v="105142.44524"/>
    <n v="18908.434000000008"/>
    <n v="0"/>
    <x v="5"/>
    <n v="6.5034171357294824E-3"/>
    <s v="CH"/>
  </r>
  <r>
    <s v="L10015"/>
    <s v="SOCIETE TUNISO UKRAINE  TUNO"/>
    <n v="85711.873999999982"/>
    <n v="16285.256059999996"/>
    <n v="101997.13005999998"/>
    <n v="563.29199999989942"/>
    <n v="0"/>
    <x v="8"/>
    <n v="6.3088687153252335E-3"/>
    <s v="CH"/>
  </r>
  <r>
    <s v="L30490"/>
    <s v="STE MAYAR RECYCLAGE"/>
    <n v="83602.749999999985"/>
    <n v="15884.522499999997"/>
    <n v="99487.272499999977"/>
    <n v="0"/>
    <n v="0"/>
    <x v="3"/>
    <n v="6.1536255057281402E-3"/>
    <s v="CH"/>
  </r>
  <r>
    <s v="L10224"/>
    <s v="SFM"/>
    <n v="78020"/>
    <n v="14823.8"/>
    <n v="92843.8"/>
    <n v="57692.200000000004"/>
    <n v="0"/>
    <x v="0"/>
    <n v="5.7427041808661757E-3"/>
    <s v="CH"/>
  </r>
  <r>
    <s v="L10229"/>
    <s v="STE LC METAL TRADING"/>
    <n v="66294.600000000006"/>
    <n v="12595.974000000002"/>
    <n v="78890.574000000008"/>
    <n v="0"/>
    <n v="0"/>
    <x v="0"/>
    <n v="4.8796497896545854E-3"/>
    <s v="CH"/>
  </r>
  <r>
    <s v="L10211"/>
    <s v="STE STTM PLUS"/>
    <n v="60853.8"/>
    <n v="11562.222000000002"/>
    <n v="72416.021999999997"/>
    <n v="0.59899999992921948"/>
    <n v="0"/>
    <x v="0"/>
    <n v="4.4791767711047682E-3"/>
    <s v="CH"/>
  </r>
  <r>
    <s v="L50876"/>
    <s v="METIS"/>
    <n v="53641.608999999989"/>
    <n v="10191.905709999997"/>
    <n v="63833.514709999989"/>
    <n v="-1.0000000038417056E-3"/>
    <n v="-4.229753010842172E-6"/>
    <x v="3"/>
    <n v="3.9483195625825253E-3"/>
    <s v="TR 60"/>
  </r>
  <r>
    <s v="L10018"/>
    <s v="SOCOTU"/>
    <n v="47251.997000000003"/>
    <n v="8977.8794300000009"/>
    <n v="56229.876430000004"/>
    <n v="0"/>
    <n v="0"/>
    <x v="3"/>
    <n v="3.4780087250214815E-3"/>
    <s v="CH"/>
  </r>
  <r>
    <s v="L50706"/>
    <s v="EXPRESS TRANSIT"/>
    <n v="45146.122999999985"/>
    <n v="8577.7633699999969"/>
    <n v="53723.886369999978"/>
    <n v="12953.517999999982"/>
    <n v="0"/>
    <x v="3"/>
    <n v="3.3230047334273068E-3"/>
    <s v="CH"/>
  </r>
  <r>
    <s v="L10215"/>
    <s v="SIPP (société des industries"/>
    <n v="43005.48799999999"/>
    <n v="8171.0427199999986"/>
    <n v="51176.530719999988"/>
    <n v="15452.892999999996"/>
    <n v="0"/>
    <x v="6"/>
    <n v="3.1654421396794421E-3"/>
    <s v="CH"/>
  </r>
  <r>
    <s v="L50755"/>
    <s v="TUNISHIP"/>
    <n v="37288.972000000002"/>
    <n v="7084.9046800000006"/>
    <n v="44373.876680000001"/>
    <n v="40818.177999999956"/>
    <n v="0"/>
    <x v="3"/>
    <n v="2.7446748962394484E-3"/>
    <s v="CH"/>
  </r>
  <r>
    <s v="L20009"/>
    <s v="AIR LIQUIDE TUNISIE"/>
    <n v="31834.71099999997"/>
    <n v="6048.5950899999943"/>
    <n v="37883.306089999962"/>
    <n v="-1828.1720000000205"/>
    <n v="0"/>
    <x v="5"/>
    <n v="2.3432110735243047E-3"/>
    <s v="CH"/>
  </r>
  <r>
    <s v="L10228"/>
    <s v="GENPACK"/>
    <n v="25811.200000000001"/>
    <n v="4904.1280000000006"/>
    <n v="30715.328000000001"/>
    <n v="6357.9330000000009"/>
    <n v="0"/>
    <x v="6"/>
    <n v="1.899847297528493E-3"/>
    <s v="CH"/>
  </r>
  <r>
    <s v="L50754"/>
    <s v="IPSEN LOGISTICS"/>
    <n v="24916.539000000001"/>
    <n v="4734.1424100000004"/>
    <n v="29650.681410000001"/>
    <n v="-146.49300000000221"/>
    <n v="0"/>
    <x v="3"/>
    <n v="1.8339952920791479E-3"/>
    <s v="CH"/>
  </r>
  <r>
    <s v="L50210"/>
    <s v="STC"/>
    <n v="24858.976000000002"/>
    <n v="4723.2054400000006"/>
    <n v="29582.181440000004"/>
    <n v="14893.092000000004"/>
    <n v="0"/>
    <x v="3"/>
    <n v="1.8297583364169691E-3"/>
    <s v="CH"/>
  </r>
  <r>
    <s v="L10012"/>
    <s v="STE PLASTIFILM"/>
    <n v="24421.5"/>
    <n v="4640.085"/>
    <n v="29061.584999999999"/>
    <n v="1789.7849999999744"/>
    <n v="0"/>
    <x v="6"/>
    <n v="1.7975576794799191E-3"/>
    <s v="CH"/>
  </r>
  <r>
    <s v="L10170"/>
    <s v="TUNISIE COAL"/>
    <n v="24171.526999999998"/>
    <n v="4592.5901299999996"/>
    <n v="28764.117129999999"/>
    <n v="9.0000000782310963E-3"/>
    <n v="90"/>
    <x v="5"/>
    <n v="1.7791582819894852E-3"/>
    <s v="TR 90"/>
  </r>
  <r>
    <s v="L30493"/>
    <s v="GRENOBLE SERVICE"/>
    <n v="23636.525000000001"/>
    <n v="4490.9397500000005"/>
    <n v="28127.464750000003"/>
    <n v="5806.1769999999997"/>
    <n v="0"/>
    <x v="6"/>
    <n v="1.7397791712208137E-3"/>
    <s v="CH"/>
  </r>
  <r>
    <s v="L50280"/>
    <s v="MSC"/>
    <n v="23307"/>
    <n v="4428.33"/>
    <n v="27735.33"/>
    <n v="-109384.47399999999"/>
    <n v="0"/>
    <x v="3"/>
    <n v="1.7155243058632141E-3"/>
    <s v="CH"/>
  </r>
  <r>
    <s v="L10220"/>
    <s v="SMART SOLUTION"/>
    <n v="23069.88"/>
    <n v="4383.2772000000004"/>
    <n v="27453.157200000001"/>
    <n v="0"/>
    <n v="0"/>
    <x v="5"/>
    <n v="1.6980709603701739E-3"/>
    <s v="CH"/>
  </r>
  <r>
    <s v="L50216"/>
    <s v="STE HECHMI TRANSPORT"/>
    <n v="20606.599999999999"/>
    <n v="3915.2539999999999"/>
    <n v="24521.853999999999"/>
    <n v="6911.2000000000116"/>
    <n v="0"/>
    <x v="3"/>
    <n v="1.5167599073755054E-3"/>
    <s v="CH"/>
  </r>
  <r>
    <s v="L50973"/>
    <s v="ESILAB"/>
    <n v="19879"/>
    <n v="3777.01"/>
    <n v="23656.010000000002"/>
    <n v="628.12999999999738"/>
    <n v="0"/>
    <x v="5"/>
    <n v="1.4632045169371791E-3"/>
    <s v="CH"/>
  </r>
  <r>
    <s v="L50708"/>
    <s v="AKKON TUNISIA SARL"/>
    <n v="18397.977999999999"/>
    <n v="3495.61582"/>
    <n v="21893.593819999998"/>
    <n v="0"/>
    <n v="0"/>
    <x v="3"/>
    <n v="1.3541930938231724E-3"/>
    <s v="CH"/>
  </r>
  <r>
    <s v="L30469"/>
    <s v="MABRAY"/>
    <n v="17673.199999999997"/>
    <n v="3357.9079999999994"/>
    <n v="21031.107999999997"/>
    <n v="8193.6739999999991"/>
    <n v="0"/>
    <x v="5"/>
    <n v="1.3008454182169198E-3"/>
    <s v="CH"/>
  </r>
  <r>
    <s v="L10217"/>
    <s v="AMALPACK"/>
    <n v="14443.8"/>
    <n v="2744.3220000000001"/>
    <n v="17188.121999999999"/>
    <n v="17189.121999999996"/>
    <n v="0"/>
    <x v="6"/>
    <n v="1.0631436894077782E-3"/>
    <s v="CH"/>
  </r>
  <r>
    <s v="L60562"/>
    <s v="Sté HBH"/>
    <n v="12823.856000000002"/>
    <n v="2436.5326400000004"/>
    <n v="15260.388640000001"/>
    <n v="16746.562000000005"/>
    <n v="0"/>
    <x v="9"/>
    <n v="9.4390683755480383E-4"/>
    <s v="CH"/>
  </r>
  <r>
    <s v="L50102"/>
    <s v="ASS MAGHREBIA"/>
    <n v="10417.779999999999"/>
    <n v="1979.3781999999999"/>
    <n v="12397.158199999998"/>
    <n v="-17604.38400000002"/>
    <n v="0"/>
    <x v="9"/>
    <n v="7.6680631583368384E-4"/>
    <s v="CH"/>
  </r>
  <r>
    <s v="L50697"/>
    <s v="GERMANETTI"/>
    <n v="9882.6299999999992"/>
    <n v="1877.6996999999999"/>
    <n v="11760.329699999998"/>
    <n v="0"/>
    <n v="0"/>
    <x v="3"/>
    <n v="7.2741631144518696E-4"/>
    <s v="CH"/>
  </r>
  <r>
    <s v="L50140"/>
    <s v="STTAT"/>
    <n v="9414.5910000000003"/>
    <n v="1788.7722900000001"/>
    <n v="11203.363290000001"/>
    <n v="0"/>
    <n v="0"/>
    <x v="3"/>
    <n v="6.9296604840867815E-4"/>
    <s v="CH"/>
  </r>
  <r>
    <s v="L30475"/>
    <s v="ST TOTAL SALES COMPANY"/>
    <n v="8590.06"/>
    <n v="1632.1114"/>
    <n v="10222.171399999999"/>
    <n v="4204.8589999999967"/>
    <n v="90"/>
    <x v="10"/>
    <n v="6.3227599943464872E-4"/>
    <s v="CH"/>
  </r>
  <r>
    <s v="L10199"/>
    <s v="TECHNO FILM"/>
    <n v="8304"/>
    <n v="1577.76"/>
    <n v="9881.76"/>
    <n v="9882.7600000000093"/>
    <n v="0"/>
    <x v="6"/>
    <n v="6.11220398845331E-4"/>
    <s v="CH"/>
  </r>
  <r>
    <s v="L20083"/>
    <s v="STE EL KHADRA"/>
    <n v="7010.9359999999997"/>
    <n v="1332.0778399999999"/>
    <n v="8343.0138399999996"/>
    <n v="0"/>
    <n v="0"/>
    <x v="5"/>
    <n v="5.1604372569834884E-4"/>
    <s v="CH"/>
  </r>
  <r>
    <s v="L60325"/>
    <s v="LIN"/>
    <n v="6060"/>
    <n v="1151.4000000000001"/>
    <n v="7211.4"/>
    <n v="0"/>
    <n v="0"/>
    <x v="9"/>
    <n v="4.460495685215204E-4"/>
    <s v="CH"/>
  </r>
  <r>
    <s v="L10221"/>
    <s v="STE HOPEAX FOR SAFETY"/>
    <n v="5940"/>
    <n v="1128.5999999999999"/>
    <n v="7068.6"/>
    <n v="0"/>
    <n v="0"/>
    <x v="6"/>
    <n v="4.3721690379832203E-4"/>
    <s v="CH"/>
  </r>
  <r>
    <s v="L10218"/>
    <s v="TUNISIE ARRIMAGE"/>
    <n v="4272.2599999999993"/>
    <n v="811.72939999999983"/>
    <n v="5083.9893999999995"/>
    <n v="58.055000000000291"/>
    <n v="0"/>
    <x v="9"/>
    <n v="3.1446200158609746E-4"/>
    <s v="CH"/>
  </r>
  <r>
    <s v="L04375"/>
    <s v="FOURNISSEURS ACHATS"/>
    <n v="4121.76"/>
    <n v="783.13440000000003"/>
    <n v="4904.8944000000001"/>
    <n v="-54612.79299999983"/>
    <n v="0"/>
    <x v="9"/>
    <n v="3.0338436791241946E-4"/>
    <s v="CH"/>
  </r>
  <r>
    <s v="L10163"/>
    <s v="GENERALE CHIMIE"/>
    <n v="3800"/>
    <n v="722"/>
    <n v="4522"/>
    <n v="0"/>
    <n v="0"/>
    <x v="5"/>
    <n v="2.797010495679501E-4"/>
    <s v="CH"/>
  </r>
  <r>
    <s v="L50096"/>
    <s v="STAM"/>
    <n v="3695.4"/>
    <n v="702.12599999999998"/>
    <n v="4397.5259999999998"/>
    <n v="-4421.3080000000191"/>
    <n v="0"/>
    <x v="3"/>
    <n v="2.7200191015089547E-4"/>
    <s v="CH"/>
  </r>
  <r>
    <s v="L50992"/>
    <s v="SINDBAD TRANSWORLD SERVICES"/>
    <n v="3554.5460000000003"/>
    <n v="675.36374000000001"/>
    <n v="4229.9097400000001"/>
    <n v="2251.3760000000002"/>
    <n v="0"/>
    <x v="3"/>
    <n v="2.616342755098839E-4"/>
    <s v="CH"/>
  </r>
  <r>
    <s v="L50702"/>
    <s v="S-SELLINI TRANS"/>
    <n v="3240"/>
    <n v="615.6"/>
    <n v="3855.6"/>
    <n v="9394.4"/>
    <n v="0"/>
    <x v="3"/>
    <n v="2.3848194752635745E-4"/>
    <s v="CH"/>
  </r>
  <r>
    <s v="L50707"/>
    <s v="TUNIWORLD AIRSEA"/>
    <n v="3012.3850000000002"/>
    <n v="572.35315000000003"/>
    <n v="3584.7381500000001"/>
    <n v="0"/>
    <n v="0"/>
    <x v="3"/>
    <n v="2.2172822268493405E-4"/>
    <s v="CH"/>
  </r>
  <r>
    <s v="L30467"/>
    <s v="STE ABRAWARA TOUS SERVICE"/>
    <n v="2323"/>
    <n v="441.37"/>
    <n v="2764.37"/>
    <n v="0"/>
    <n v="0"/>
    <x v="6"/>
    <n v="1.7098566793324947E-4"/>
    <s v="CH"/>
  </r>
  <r>
    <s v="L30477"/>
    <s v="STE RAYHANA PRINT"/>
    <n v="2242.1999999999998"/>
    <n v="426.01799999999997"/>
    <n v="2668.2179999999998"/>
    <n v="2034.009"/>
    <n v="0"/>
    <x v="2"/>
    <n v="1.6503834035296253E-4"/>
    <s v="CH"/>
  </r>
  <r>
    <s v="L10187"/>
    <s v="SNCR"/>
    <n v="2169.4110000000001"/>
    <n v="412.18808999999999"/>
    <n v="2581.5990900000002"/>
    <n v="2582.5990000000002"/>
    <n v="0"/>
    <x v="5"/>
    <n v="1.5968066674848847E-4"/>
    <s v="CH"/>
  </r>
  <r>
    <s v="L30374"/>
    <s v="SMART PACK"/>
    <n v="1276.963"/>
    <n v="242.62297000000001"/>
    <n v="1519.5859700000001"/>
    <n v="0"/>
    <n v="0"/>
    <x v="6"/>
    <n v="9.3991550357746913E-5"/>
    <s v="CH"/>
  </r>
  <r>
    <s v="L30308"/>
    <s v="SAMIR MBAREK"/>
    <n v="630.25199999999995"/>
    <n v="119.74787999999999"/>
    <n v="749.99987999999996"/>
    <n v="750"/>
    <n v="0"/>
    <x v="6"/>
    <n v="4.639003839271044E-5"/>
    <s v="CH"/>
  </r>
  <r>
    <s v="L50408"/>
    <s v="Trans Glory Tunise"/>
    <n v="325"/>
    <n v="61.75"/>
    <n v="386.75"/>
    <n v="-130.70099999999911"/>
    <n v="0"/>
    <x v="3"/>
    <n v="2.3921800291995732E-5"/>
    <s v="CH"/>
  </r>
  <r>
    <s v="L60582"/>
    <s v="COMPTOIR AGRICOLE INDUSTRIEL"/>
    <n v="18.538"/>
    <n v="3.5222199999999999"/>
    <n v="22.060220000000001"/>
    <n v="8113.0020000000004"/>
    <n v="0"/>
    <x v="9"/>
    <n v="1.3644994886554365E-6"/>
    <s v="CH"/>
  </r>
  <r>
    <s v="L50621"/>
    <s v="ATMC"/>
    <n v="-1085.5250000000001"/>
    <n v="-206.24975000000001"/>
    <n v="-1291.77475"/>
    <n v="-1139.3599999999969"/>
    <n v="0"/>
    <x v="9"/>
    <n v="-7.9900653113749745E-5"/>
    <s v="CH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s v="L10138"/>
    <s v="STA NOUR"/>
    <n v="5953101.1179999998"/>
    <n v="1131089.21242"/>
    <n v="7084190.3304199995"/>
    <n v="0.59999999776482582"/>
    <n v="0"/>
    <x v="0"/>
    <n v="0.24047625072907478"/>
    <s v="CH"/>
  </r>
  <r>
    <s v="L10219"/>
    <s v="SBM"/>
    <n v="2829351"/>
    <n v="537576.69000000006"/>
    <n v="3366927.69"/>
    <n v="0"/>
    <n v="0"/>
    <x v="0"/>
    <n v="0.11429198110196764"/>
    <s v="CH"/>
  </r>
  <r>
    <s v="L10216"/>
    <s v="STE TUNISIE METAL"/>
    <n v="2426394.6"/>
    <n v="461014.97400000005"/>
    <n v="2887409.574"/>
    <n v="3201.9410000005737"/>
    <n v="0"/>
    <x v="0"/>
    <n v="9.8014507839117998E-2"/>
    <s v="TR 120"/>
  </r>
  <r>
    <s v="L10208"/>
    <s v="SOCIETE LINA METAL"/>
    <n v="2304772.6800000006"/>
    <n v="437906.80920000013"/>
    <n v="2742679.4892000007"/>
    <n v="26.418000000528991"/>
    <n v="0"/>
    <x v="0"/>
    <n v="9.3101575445001833E-2"/>
    <s v="TR 60"/>
  </r>
  <r>
    <s v="L10213"/>
    <s v="Ste Ben Achma de Metal"/>
    <n v="2149808.6169999996"/>
    <n v="408463.63722999993"/>
    <n v="2558272.2542299996"/>
    <n v="0"/>
    <n v="0"/>
    <x v="0"/>
    <n v="8.6841783089836214E-2"/>
    <s v="CH"/>
  </r>
  <r>
    <s v="L50045"/>
    <s v="S. T. E. G."/>
    <n v="1924599.9960000003"/>
    <n v="365673.99924000003"/>
    <n v="2290273.9952400001"/>
    <n v="115793.54199999943"/>
    <n v="0"/>
    <x v="1"/>
    <n v="7.7744453187914481E-2"/>
    <s v="CH"/>
  </r>
  <r>
    <s v="L10003"/>
    <s v="CHIMEX"/>
    <n v="1055269"/>
    <n v="200501.11000000002"/>
    <n v="1255770.1100000001"/>
    <n v="193338.52099999972"/>
    <n v="0"/>
    <x v="2"/>
    <n v="4.2627720846756839E-2"/>
    <s v="CH"/>
  </r>
  <r>
    <s v="L10209"/>
    <s v="STE MHC METALS TRADING"/>
    <n v="570624.80000000005"/>
    <n v="108418.71200000001"/>
    <n v="679043.5120000001"/>
    <n v="0"/>
    <n v="0"/>
    <x v="0"/>
    <n v="2.3050458871279697E-2"/>
    <s v="TR 60"/>
  </r>
  <r>
    <s v="L10192"/>
    <s v="STE VALDEQ"/>
    <n v="562002.79999999993"/>
    <n v="106780.53199999999"/>
    <n v="668783.33199999994"/>
    <n v="202328.15399999917"/>
    <n v="0"/>
    <x v="0"/>
    <n v="2.2702172122459497E-2"/>
    <s v="CH"/>
  </r>
  <r>
    <s v="L10201"/>
    <s v="ACTD"/>
    <n v="534805"/>
    <n v="101612.95"/>
    <n v="636417.94999999995"/>
    <n v="20242.5"/>
    <n v="90"/>
    <x v="3"/>
    <n v="2.1603513651447914E-2"/>
    <s v="TR 60"/>
  </r>
  <r>
    <s v="L30288"/>
    <s v="LYS IMPRESSION"/>
    <n v="487850.54800000018"/>
    <n v="92691.604120000033"/>
    <n v="580542.15212000022"/>
    <n v="90198.083999999799"/>
    <n v="90"/>
    <x v="4"/>
    <n v="1.9706782796691039E-2"/>
    <s v="CH"/>
  </r>
  <r>
    <s v="L10211"/>
    <s v="STE STTM PLUS"/>
    <n v="471361.88699999999"/>
    <n v="89558.758529999992"/>
    <n v="560920.64552999998"/>
    <n v="0.59900000016205013"/>
    <n v="0"/>
    <x v="0"/>
    <n v="1.9040721310714652E-2"/>
    <s v="CH"/>
  </r>
  <r>
    <s v="L20062"/>
    <s v="SOCIETE NOUR DISTRIBUTION"/>
    <n v="376692.86"/>
    <n v="71571.643400000001"/>
    <n v="448264.50339999999"/>
    <n v="621538.076"/>
    <n v="0"/>
    <x v="5"/>
    <n v="1.5216554339269375E-2"/>
    <s v="CH"/>
  </r>
  <r>
    <s v="L50755"/>
    <s v="TUNISHIP"/>
    <n v="354400.19699999999"/>
    <n v="67336.037429999997"/>
    <n v="421736.23442999995"/>
    <n v="40818.178000000073"/>
    <n v="0"/>
    <x v="6"/>
    <n v="1.4316039479745571E-2"/>
    <s v="CH"/>
  </r>
  <r>
    <s v="L10225"/>
    <s v="STE CHM TRADING"/>
    <n v="329083"/>
    <n v="62525.770000000004"/>
    <n v="391608.77"/>
    <n v="24102.859999999986"/>
    <n v="0"/>
    <x v="0"/>
    <n v="1.3293348197865455E-2"/>
    <s v="TR 60"/>
  </r>
  <r>
    <s v="L10009"/>
    <s v="PALLISER"/>
    <n v="282450"/>
    <n v="53665.5"/>
    <n v="336115.5"/>
    <n v="29435.25"/>
    <n v="90"/>
    <x v="3"/>
    <n v="1.1409602436124313E-2"/>
    <s v="TR 60"/>
  </r>
  <r>
    <s v="L10226"/>
    <s v="STE ALIOS DE METAL TRADING"/>
    <n v="271763.30000000005"/>
    <n v="51635.027000000009"/>
    <n v="323398.32700000005"/>
    <n v="323400.72700000001"/>
    <n v="0"/>
    <x v="0"/>
    <n v="1.0977911877249719E-2"/>
    <s v="TR 120"/>
  </r>
  <r>
    <s v="L50019"/>
    <s v="LA DOUANE"/>
    <n v="257634.01100000006"/>
    <n v="48950.462090000008"/>
    <n v="306584.47309000004"/>
    <n v="-6605.890000000596"/>
    <n v="0"/>
    <x v="6"/>
    <n v="1.0407157512954783E-2"/>
    <s v="CH"/>
  </r>
  <r>
    <s v="L10227"/>
    <s v="STE MNASRIA DES METALS"/>
    <n v="166552"/>
    <n v="31644.880000000001"/>
    <n v="198196.88"/>
    <n v="198197.48"/>
    <n v="0"/>
    <x v="0"/>
    <n v="6.7278884933311264E-3"/>
    <s v="CH"/>
  </r>
  <r>
    <s v="L50889"/>
    <s v="AST (AVENIR SERVICE TRANSPOR"/>
    <n v="135463.07699999999"/>
    <n v="25737.984629999999"/>
    <n v="161201.06162999998"/>
    <n v="-38154.135000000009"/>
    <n v="0"/>
    <x v="6"/>
    <n v="5.4720476308872199E-3"/>
    <s v="TR 120"/>
  </r>
  <r>
    <s v="L10222"/>
    <s v="MBT"/>
    <n v="129280"/>
    <n v="24563.200000000001"/>
    <n v="153843.20000000001"/>
    <n v="0"/>
    <n v="0"/>
    <x v="0"/>
    <n v="5.2222814761626888E-3"/>
    <s v="CH"/>
  </r>
  <r>
    <s v="L10015"/>
    <s v="SOCIETE TUNISO UKRAINE  TUNO"/>
    <n v="122412.23300000004"/>
    <n v="23258.324270000008"/>
    <n v="145670.55727000005"/>
    <n v="563.29200000001583"/>
    <n v="0"/>
    <x v="7"/>
    <n v="4.9448571848051603E-3"/>
    <s v="CH"/>
  </r>
  <r>
    <s v="L10186"/>
    <s v="SOCIETE EL KOUKI"/>
    <n v="94162.524999999994"/>
    <n v="17890.87975"/>
    <n v="112053.40474999999"/>
    <n v="5355.6000000000349"/>
    <n v="90"/>
    <x v="8"/>
    <n v="3.8037067609545633E-3"/>
    <s v="TR 60"/>
  </r>
  <r>
    <s v="L50737"/>
    <s v="MAGHREB SOLUTIONS"/>
    <n v="90386.977999999988"/>
    <n v="17173.525819999999"/>
    <n v="107560.50381999998"/>
    <n v="11499.448999999993"/>
    <n v="0"/>
    <x v="6"/>
    <n v="3.6511930762354915E-3"/>
    <s v="CH"/>
  </r>
  <r>
    <s v="L10223"/>
    <s v="STTM"/>
    <n v="84512"/>
    <n v="16057.28"/>
    <n v="100569.28"/>
    <n v="0"/>
    <n v="0"/>
    <x v="0"/>
    <n v="3.4138726184518957E-3"/>
    <s v="TR 30"/>
  </r>
  <r>
    <s v="L10195"/>
    <s v="STE TRIPLEX DES METAUX"/>
    <n v="74640"/>
    <n v="14181.6"/>
    <n v="88821.6"/>
    <n v="16993.800000000003"/>
    <n v="0"/>
    <x v="0"/>
    <n v="3.0150919661261068E-3"/>
    <s v="CH"/>
  </r>
  <r>
    <s v="L50706"/>
    <s v="EXPRESS TRANSIT"/>
    <n v="52415.366000000002"/>
    <n v="9958.9195400000008"/>
    <n v="62374.285540000004"/>
    <n v="3511.0720000000438"/>
    <n v="0"/>
    <x v="6"/>
    <n v="2.1173251464115688E-3"/>
    <s v="CH"/>
  </r>
  <r>
    <s v="L20020"/>
    <s v="S O N E D E"/>
    <n v="50076.373"/>
    <n v="9514.5108700000001"/>
    <n v="59590.883869999998"/>
    <n v="0"/>
    <n v="0"/>
    <x v="9"/>
    <n v="2.0228412369377581E-3"/>
    <s v="CH"/>
  </r>
  <r>
    <s v="L10215"/>
    <s v="SIPP (société des industries"/>
    <n v="46006.235000000001"/>
    <n v="8741.1846500000011"/>
    <n v="54747.419650000003"/>
    <n v="14853.068999999996"/>
    <n v="90"/>
    <x v="8"/>
    <n v="1.8584275125965929E-3"/>
    <s v="CH"/>
  </r>
  <r>
    <s v="L10217"/>
    <s v="AMALPACK"/>
    <n v="45854.400000000001"/>
    <n v="8712.3360000000011"/>
    <n v="54566.736000000004"/>
    <n v="0"/>
    <n v="0"/>
    <x v="8"/>
    <n v="1.8522941191255753E-3"/>
    <s v="CH"/>
  </r>
  <r>
    <s v="L60136"/>
    <s v="INTER METAL"/>
    <n v="45144.799999999996"/>
    <n v="8577.5119999999988"/>
    <n v="53722.311999999991"/>
    <n v="-1.0000000183936208E-3"/>
    <n v="0"/>
    <x v="3"/>
    <n v="1.8236297399835185E-3"/>
    <s v="CH"/>
  </r>
  <r>
    <s v="L30467"/>
    <s v="STE ABRAWARA TOUS SERVICE"/>
    <n v="39071.659"/>
    <n v="7423.6152099999999"/>
    <n v="46495.274210000003"/>
    <n v="0"/>
    <n v="0"/>
    <x v="8"/>
    <n v="1.5783044634796195E-3"/>
    <s v="CH"/>
  </r>
  <r>
    <s v="L30490"/>
    <s v="STE MAYAR RECYCLAGE"/>
    <n v="37168"/>
    <n v="7061.92"/>
    <n v="44229.919999999998"/>
    <n v="0"/>
    <n v="0"/>
    <x v="6"/>
    <n v="1.5014059243967728E-3"/>
    <s v="CH"/>
  </r>
  <r>
    <s v="L50903"/>
    <s v="TNA"/>
    <n v="33747.105000000003"/>
    <n v="6411.9499500000011"/>
    <n v="40159.054950000005"/>
    <n v="-1233.2809999999881"/>
    <n v="0"/>
    <x v="6"/>
    <n v="1.3632184507705542E-3"/>
    <s v="CH"/>
  </r>
  <r>
    <s v="L20009"/>
    <s v="AIR LIQUIDE TUNISIE"/>
    <n v="31969.96899999999"/>
    <n v="6074.294109999998"/>
    <n v="38044.263109999985"/>
    <n v="-1255.2619999999879"/>
    <n v="0"/>
    <x v="3"/>
    <n v="1.2914308238102979E-3"/>
    <s v="CH"/>
  </r>
  <r>
    <s v="L50460"/>
    <s v="HTRI"/>
    <n v="29651.05"/>
    <n v="5633.6994999999997"/>
    <n v="35284.749499999998"/>
    <n v="0"/>
    <n v="0"/>
    <x v="6"/>
    <n v="1.1977578060316651E-3"/>
    <s v="CH"/>
  </r>
  <r>
    <s v="L10204"/>
    <s v="STE MAM PACK SA"/>
    <n v="24391.88"/>
    <n v="4634.4571999999998"/>
    <n v="29026.337200000002"/>
    <n v="0"/>
    <n v="0"/>
    <x v="8"/>
    <n v="9.8531298803204801E-4"/>
    <s v="CH"/>
  </r>
  <r>
    <s v="L50973"/>
    <s v="ESILAB"/>
    <n v="23183.5"/>
    <n v="4404.8649999999998"/>
    <n v="27588.364999999998"/>
    <n v="0"/>
    <n v="0"/>
    <x v="3"/>
    <n v="9.3650032953757479E-4"/>
    <s v="CH"/>
  </r>
  <r>
    <s v="L10220"/>
    <s v="SMART SOLUTION"/>
    <n v="21627"/>
    <n v="4109.13"/>
    <n v="25736.13"/>
    <n v="6008.91"/>
    <n v="0"/>
    <x v="3"/>
    <n v="8.7362532089240764E-4"/>
    <s v="CH"/>
  </r>
  <r>
    <s v="L10194"/>
    <s v="LE MONTAGE TUNISIE"/>
    <n v="19888"/>
    <n v="3778.7200000000003"/>
    <n v="23666.720000000001"/>
    <n v="20194.319999999992"/>
    <n v="0"/>
    <x v="3"/>
    <n v="8.0337820233542347E-4"/>
    <s v="CH"/>
  </r>
  <r>
    <s v="L10224"/>
    <s v="SFM"/>
    <n v="19066"/>
    <n v="3622.54"/>
    <n v="22688.54"/>
    <n v="22689.14"/>
    <n v="0"/>
    <x v="0"/>
    <n v="7.7017341139014404E-4"/>
    <s v="CH"/>
  </r>
  <r>
    <s v="L10170"/>
    <s v="TUNISIE COAL"/>
    <n v="17731.194"/>
    <n v="3368.92686"/>
    <n v="21100.120859999999"/>
    <n v="21100.729999999981"/>
    <n v="90"/>
    <x v="3"/>
    <n v="7.162537590999922E-4"/>
    <s v="TR 90"/>
  </r>
  <r>
    <s v="L10199"/>
    <s v="TECHNO FILM"/>
    <n v="15126.4"/>
    <n v="2874.0160000000001"/>
    <n v="18000.416000000001"/>
    <n v="0"/>
    <n v="0"/>
    <x v="8"/>
    <n v="6.1103278558962944E-4"/>
    <s v="CH"/>
  </r>
  <r>
    <s v="L50995"/>
    <s v="MISTRAL SHIPPING"/>
    <n v="13910.866000000002"/>
    <n v="2643.0645400000003"/>
    <n v="16553.930540000001"/>
    <n v="-820.15800000000127"/>
    <n v="0"/>
    <x v="6"/>
    <n v="5.6193114038661314E-4"/>
    <s v="CH"/>
  </r>
  <r>
    <s v="L04375"/>
    <s v="FOURNISSEURS ACHATS"/>
    <n v="12501.071"/>
    <n v="2375.2034899999999"/>
    <n v="14876.27449"/>
    <n v="-27379.320999999996"/>
    <n v="0"/>
    <x v="10"/>
    <n v="5.0498229823247654E-4"/>
    <s v="CH"/>
  </r>
  <r>
    <s v="L50600"/>
    <s v="STUMAR"/>
    <n v="12469.907999999999"/>
    <n v="2369.2825199999997"/>
    <n v="14839.19052"/>
    <n v="-636.53999999999905"/>
    <n v="0"/>
    <x v="6"/>
    <n v="5.0372346502052065E-4"/>
    <s v="CH"/>
  </r>
  <r>
    <s v="L30308"/>
    <s v="SAMIR MBAREK"/>
    <n v="12321.36"/>
    <n v="2341.0584000000003"/>
    <n v="14662.4184"/>
    <n v="0"/>
    <n v="0"/>
    <x v="8"/>
    <n v="4.977228503181614E-4"/>
    <s v="CH"/>
  </r>
  <r>
    <s v="L50216"/>
    <s v="STE HECHMI TRANSPORT"/>
    <n v="12300"/>
    <n v="2337"/>
    <n v="14637"/>
    <n v="2997.2000000000116"/>
    <n v="0"/>
    <x v="6"/>
    <n v="4.9686001049505774E-4"/>
    <s v="CH"/>
  </r>
  <r>
    <s v="L50861"/>
    <s v="SOTUMAR"/>
    <n v="12249.585000000001"/>
    <n v="2327.4211500000001"/>
    <n v="14577.006150000001"/>
    <n v="-310"/>
    <n v="0"/>
    <x v="6"/>
    <n v="4.9482349037887014E-4"/>
    <s v="CH"/>
  </r>
  <r>
    <s v="L30360"/>
    <s v="BOUDAYA AZOUZ BEN JALLOUL"/>
    <n v="11000"/>
    <n v="2090"/>
    <n v="13090"/>
    <n v="0.59999999999854481"/>
    <n v="0"/>
    <x v="3"/>
    <n v="4.4434635084923864E-4"/>
    <s v="CH"/>
  </r>
  <r>
    <s v="L50984"/>
    <s v="SEA LOG"/>
    <n v="9968.36"/>
    <n v="1893.9884000000002"/>
    <n v="11862.348400000001"/>
    <n v="-180.40900000000329"/>
    <n v="0"/>
    <x v="6"/>
    <n v="4.0267312635922878E-4"/>
    <s v="CH"/>
  </r>
  <r>
    <s v="L50280"/>
    <s v="MSC"/>
    <n v="9644"/>
    <n v="1832.3600000000001"/>
    <n v="11476.36"/>
    <n v="-57538.793999999994"/>
    <n v="0"/>
    <x v="6"/>
    <n v="3.8957056432636884E-4"/>
    <s v="CH"/>
  </r>
  <r>
    <s v="L10210"/>
    <s v="STP"/>
    <n v="8707.65"/>
    <n v="1654.4534999999998"/>
    <n v="10362.103499999999"/>
    <n v="0"/>
    <n v="0"/>
    <x v="8"/>
    <n v="3.5174659108839747E-4"/>
    <s v="CH"/>
  </r>
  <r>
    <s v="L50102"/>
    <s v="ASS MAGHREBIA"/>
    <n v="7775.4019999999973"/>
    <n v="1477.3263799999995"/>
    <n v="9252.7283799999968"/>
    <n v="6079.6440000000293"/>
    <n v="0"/>
    <x v="10"/>
    <n v="3.1408831864417004E-4"/>
    <s v="CH"/>
  </r>
  <r>
    <s v="L60325"/>
    <s v="LIN"/>
    <n v="6787.2"/>
    <n v="1289.568"/>
    <n v="8076.768"/>
    <n v="3270.3680000000022"/>
    <n v="0"/>
    <x v="10"/>
    <n v="2.7416977749854113E-4"/>
    <s v="CH"/>
  </r>
  <r>
    <s v="L10221"/>
    <s v="STE HOPEAX FOR SAFETY"/>
    <n v="5830"/>
    <n v="1107.7"/>
    <n v="6937.7"/>
    <n v="6938.3"/>
    <n v="0"/>
    <x v="8"/>
    <n v="2.3550356595009646E-4"/>
    <s v="CH"/>
  </r>
  <r>
    <s v="L50583"/>
    <s v="M&amp;M(MILTZER &amp; MUNCH)"/>
    <n v="5465.9950000000008"/>
    <n v="1038.5390500000001"/>
    <n v="6504.5340500000011"/>
    <n v="0"/>
    <n v="0"/>
    <x v="6"/>
    <n v="2.2079953927365314E-4"/>
    <s v="CH"/>
  </r>
  <r>
    <s v="L50096"/>
    <s v="STAM"/>
    <n v="5272.2000000000007"/>
    <n v="1001.7180000000002"/>
    <n v="6273.9180000000006"/>
    <n v="49.276000000012573"/>
    <n v="0"/>
    <x v="6"/>
    <n v="2.1297116644975963E-4"/>
    <s v="CH"/>
  </r>
  <r>
    <s v="L10012"/>
    <s v="STE PLASTIFILM"/>
    <n v="3727.5"/>
    <n v="708.22500000000002"/>
    <n v="4435.7250000000004"/>
    <n v="4436.3250000000116"/>
    <n v="0"/>
    <x v="8"/>
    <n v="1.505728202536852E-4"/>
    <s v="CH"/>
  </r>
  <r>
    <s v="L30475"/>
    <s v="ST TOTAL SALES COMPANY"/>
    <n v="3034"/>
    <n v="576.46"/>
    <n v="3610.46"/>
    <n v="14482.717000000004"/>
    <n v="60"/>
    <x v="11"/>
    <n v="1.225588025887809E-4"/>
    <s v="CH"/>
  </r>
  <r>
    <s v="L10218"/>
    <s v="TUNISIE ARRIMAGE"/>
    <n v="2142.79"/>
    <n v="407.13009999999997"/>
    <n v="2549.9200999999998"/>
    <n v="0"/>
    <n v="0"/>
    <x v="10"/>
    <n v="8.6558265194203627E-5"/>
    <s v="CH"/>
  </r>
  <r>
    <s v="L30477"/>
    <s v="STE RAYHANA PRINT"/>
    <n v="1499.8489999999999"/>
    <n v="284.97131000000002"/>
    <n v="1784.8203100000001"/>
    <n v="1390.5940000000001"/>
    <n v="0"/>
    <x v="4"/>
    <n v="6.0586584543170885E-5"/>
    <s v="CH"/>
  </r>
  <r>
    <s v="L30444"/>
    <s v="STE HECOMED"/>
    <n v="1150"/>
    <n v="218.5"/>
    <n v="1368.5"/>
    <n v="0"/>
    <n v="0"/>
    <x v="10"/>
    <n v="4.6454391225147675E-5"/>
    <s v="CH"/>
  </r>
  <r>
    <s v="L30487"/>
    <s v="SECCO"/>
    <n v="1028.027"/>
    <n v="195.32513"/>
    <n v="1223.35213"/>
    <n v="0"/>
    <n v="0"/>
    <x v="6"/>
    <n v="4.1527276911317292E-5"/>
    <s v="CH"/>
  </r>
  <r>
    <s v="L50167"/>
    <s v="CETIME"/>
    <n v="970"/>
    <n v="184.3"/>
    <n v="1154.3"/>
    <n v="0"/>
    <n v="0"/>
    <x v="6"/>
    <n v="3.9183269120341952E-5"/>
    <s v="CH"/>
  </r>
  <r>
    <s v="L30476"/>
    <s v="STE SIPA SA"/>
    <n v="892"/>
    <n v="169.48"/>
    <n v="1061.48"/>
    <n v="-9.5200000000004366"/>
    <n v="0"/>
    <x v="8"/>
    <n v="3.6032449541592804E-5"/>
    <s v="CH"/>
  </r>
  <r>
    <s v="L50308"/>
    <s v="GENMAR"/>
    <n v="848.60400000000004"/>
    <n v="161.23476000000002"/>
    <n v="1009.8387600000001"/>
    <n v="-270.13000000000466"/>
    <n v="0"/>
    <x v="6"/>
    <n v="3.4279462792369756E-5"/>
    <s v="CH"/>
  </r>
  <r>
    <s v="L50125"/>
    <s v="ECULINE"/>
    <n v="667.60599999999999"/>
    <n v="126.84514"/>
    <n v="794.45114000000001"/>
    <n v="0"/>
    <n v="0"/>
    <x v="6"/>
    <n v="2.6968026355005163E-5"/>
    <s v="CH"/>
  </r>
  <r>
    <s v="L50363"/>
    <s v="CTN"/>
    <n v="471.065"/>
    <n v="89.502350000000007"/>
    <n v="560.56735000000003"/>
    <n v="0"/>
    <n v="0"/>
    <x v="6"/>
    <n v="1.9028728523890599E-5"/>
    <s v="CH"/>
  </r>
  <r>
    <s v="L50408"/>
    <s v="Trans Glory Tunise"/>
    <n v="440.8"/>
    <n v="83.75200000000001"/>
    <n v="524.55200000000002"/>
    <n v="128.64400000000023"/>
    <n v="0"/>
    <x v="6"/>
    <n v="1.7806170132213126E-5"/>
    <s v="CH"/>
  </r>
  <r>
    <s v="L30374"/>
    <s v="SMART PACK"/>
    <n v="369.00299999999999"/>
    <n v="70.110569999999996"/>
    <n v="439.11356999999998"/>
    <n v="0"/>
    <n v="0"/>
    <x v="8"/>
    <n v="1.4905921500220145E-5"/>
    <s v="CH"/>
  </r>
  <r>
    <s v="L50992"/>
    <s v="SINDBAD TRANSWORLD SERVICES"/>
    <n v="355.11799999999999"/>
    <n v="67.47242"/>
    <n v="422.59041999999999"/>
    <n v="4815.4399999999996"/>
    <n v="0"/>
    <x v="6"/>
    <n v="1.4345035220079993E-5"/>
    <s v="CH"/>
  </r>
  <r>
    <s v="L50297"/>
    <s v="CMA CGM Tunisie"/>
    <n v="317.89"/>
    <n v="60.399099999999997"/>
    <n v="378.28909999999996"/>
    <n v="0"/>
    <n v="0"/>
    <x v="6"/>
    <n v="1.284120558831495E-5"/>
    <s v="CH"/>
  </r>
  <r>
    <s v="L50601"/>
    <s v="GMC"/>
    <n v="198.5"/>
    <n v="37.715000000000003"/>
    <n v="236.215"/>
    <n v="0"/>
    <n v="0"/>
    <x v="10"/>
    <n v="8.0184318766885338E-6"/>
    <s v="CH"/>
  </r>
  <r>
    <s v="L50291"/>
    <s v="smti"/>
    <n v="1.0000000002037268E-3"/>
    <n v="1.9000000003870809E-4"/>
    <n v="1.1900000002424348E-3"/>
    <n v="0"/>
    <n v="0"/>
    <x v="10"/>
    <n v="4.0395122812705804E-11"/>
    <s v="CH"/>
  </r>
  <r>
    <s v="L50621"/>
    <s v="ATMC"/>
    <n v="-345.71499999999992"/>
    <n v="-65.685849999999988"/>
    <n v="-411.40084999999988"/>
    <n v="0"/>
    <n v="0"/>
    <x v="10"/>
    <n v="-1.3965199880349498E-5"/>
    <s v="CH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05">
  <r>
    <x v="0"/>
    <x v="0"/>
    <d v="2012-01-21T00:00:00"/>
    <x v="0"/>
    <x v="0"/>
    <s v="METALLIANCE 3"/>
    <s v=" N° 294/2 DU 22/12/11"/>
    <n v="1921.136"/>
    <m/>
    <m/>
    <n v="8"/>
    <n v="965.33"/>
    <m/>
    <n v="132.80000000000001"/>
    <n v="0"/>
    <m/>
    <n v="3027.2660000000001"/>
    <s v="USD"/>
    <n v="1.51715"/>
    <s v="600P0002"/>
    <s v="PLOMB DOUX"/>
    <n v="2.1974999999999998"/>
    <n v="200129"/>
    <n v="439783.47749999998"/>
    <n v="667217.50288912491"/>
    <n v="1"/>
    <n v="3027.2660000000001"/>
    <n v="1.5126573360182683E-2"/>
    <n v="3.3490636983601823"/>
    <n v="1921.136"/>
    <n v="0"/>
    <n v="0"/>
    <n v="8"/>
    <n v="965.33"/>
    <n v="0"/>
    <n v="132.80000000000001"/>
    <n v="0"/>
    <n v="0"/>
    <n v="3027.2660000000001"/>
    <m/>
    <m/>
    <m/>
    <m/>
    <m/>
    <m/>
    <m/>
    <m/>
    <m/>
    <m/>
    <m/>
    <m/>
    <m/>
    <m/>
    <m/>
  </r>
  <r>
    <x v="0"/>
    <x v="1"/>
    <d v="2012-01-27T00:00:00"/>
    <x v="1"/>
    <x v="0"/>
    <s v="ICS 1/2"/>
    <s v=" N°21000085 /  21000086  DU 19/01/2012 / 19/01/2012"/>
    <n v="5249.22"/>
    <m/>
    <n v="986.21600000000035"/>
    <n v="8"/>
    <n v="91.372"/>
    <m/>
    <m/>
    <n v="0"/>
    <m/>
    <n v="6334.8080000000009"/>
    <s v="EUR"/>
    <n v="1.9440999999999999"/>
    <s v="400L0115"/>
    <s v="BAC L1 B P0 GRIS"/>
    <n v="1.24"/>
    <n v="6480"/>
    <n v="8035.2"/>
    <n v="15621.232319999999"/>
    <n v="0.27372005420441936"/>
    <n v="1733.9639891345896"/>
    <n v="0.26758703536027617"/>
    <n v="2.6782710353602761"/>
    <n v="1436.8167829309223"/>
    <n v="0"/>
    <n v="269.94709697726574"/>
    <n v="2.1897604336353549"/>
    <n v="25.010348792766205"/>
    <n v="0"/>
    <n v="0"/>
    <n v="0"/>
    <n v="0"/>
    <n v="1733.9639891345896"/>
    <m/>
    <m/>
    <m/>
    <m/>
    <m/>
    <m/>
    <m/>
    <m/>
    <m/>
    <m/>
    <m/>
    <m/>
    <m/>
    <m/>
    <m/>
  </r>
  <r>
    <x v="0"/>
    <x v="1"/>
    <d v="2012-01-27T00:00:00"/>
    <x v="1"/>
    <x v="0"/>
    <s v="ICS 1/2"/>
    <s v=" N°21000085 /  21000086  DU 19/01/2012 / 19/01/2012"/>
    <n v="5249.22"/>
    <m/>
    <n v="986.21600000000035"/>
    <n v="8"/>
    <n v="91.372"/>
    <m/>
    <m/>
    <n v="0"/>
    <m/>
    <n v="6334.8080000000009"/>
    <s v="EUR"/>
    <n v="1.9440999999999999"/>
    <s v="420L0109"/>
    <s v="COUV L1 KAM D GRIS"/>
    <n v="1.03"/>
    <n v="6486"/>
    <n v="6680.58"/>
    <n v="12987.715577999999"/>
    <n v="0.22757476101614893"/>
    <n v="1441.6424166831887"/>
    <n v="0.22226987614603588"/>
    <n v="2.2246928761460358"/>
    <n v="1194.5899870211892"/>
    <n v="0"/>
    <n v="224.43787051030242"/>
    <n v="1.8205980881291914"/>
    <n v="20.793961063567561"/>
    <n v="0"/>
    <n v="0"/>
    <n v="0"/>
    <n v="0"/>
    <n v="1441.6424166831887"/>
    <m/>
    <m/>
    <m/>
    <m/>
    <m/>
    <m/>
    <m/>
    <m/>
    <m/>
    <m/>
    <m/>
    <m/>
    <m/>
    <m/>
    <m/>
  </r>
  <r>
    <x v="0"/>
    <x v="1"/>
    <d v="2012-01-27T00:00:00"/>
    <x v="1"/>
    <x v="0"/>
    <s v="ICS 1/2"/>
    <s v=" N°21000085 /  21000086  DU 19/01/2012 / 19/01/2012"/>
    <n v="5249.22"/>
    <m/>
    <n v="986.21600000000035"/>
    <n v="8"/>
    <n v="91.372"/>
    <m/>
    <m/>
    <n v="0"/>
    <m/>
    <n v="6334.8080000000009"/>
    <s v="EUR"/>
    <n v="1.9440999999999999"/>
    <s v="400L0212"/>
    <s v="BAC L2 GRIS P0 C33"/>
    <n v="1.32"/>
    <n v="5940"/>
    <n v="7840.8"/>
    <n v="15243.299279999999"/>
    <n v="0.26709779482850599"/>
    <n v="1692.0132474619786"/>
    <n v="0.28485071506093917"/>
    <n v="2.8510627150609391"/>
    <n v="1402.0550865696903"/>
    <n v="0"/>
    <n v="263.41611882458994"/>
    <n v="2.1367823586280479"/>
    <n v="24.405259709070251"/>
    <n v="0"/>
    <n v="0"/>
    <n v="0"/>
    <n v="0"/>
    <n v="1692.0132474619786"/>
    <m/>
    <m/>
    <m/>
    <m/>
    <m/>
    <m/>
    <m/>
    <m/>
    <m/>
    <m/>
    <m/>
    <m/>
    <m/>
    <m/>
    <m/>
  </r>
  <r>
    <x v="0"/>
    <x v="1"/>
    <d v="2012-01-27T00:00:00"/>
    <x v="1"/>
    <x v="0"/>
    <s v="ICS 1/2"/>
    <s v=" N°21000085 /  21000086  DU 19/01/2012 / 19/01/2012"/>
    <n v="5249.22"/>
    <m/>
    <n v="986.21600000000035"/>
    <n v="8"/>
    <n v="91.372"/>
    <m/>
    <m/>
    <n v="0"/>
    <m/>
    <n v="6334.8080000000009"/>
    <s v="EUR"/>
    <n v="1.9440999999999999"/>
    <s v="420L0211"/>
    <s v="COUV L2 KAM D GRIS"/>
    <n v="1.1399999999999999"/>
    <n v="2982"/>
    <n v="3399.4799999999996"/>
    <n v="6608.9290679999986"/>
    <n v="0.11580369497546288"/>
    <n v="733.59417336012211"/>
    <n v="0.24600743573444739"/>
    <n v="2.4622814357344467"/>
    <n v="607.87907173909923"/>
    <n v="0"/>
    <n v="114.20745684392114"/>
    <n v="0.92642955980370301"/>
    <n v="10.581215217297993"/>
    <n v="0"/>
    <n v="0"/>
    <n v="0"/>
    <n v="0"/>
    <n v="733.59417336012211"/>
    <m/>
    <m/>
    <m/>
    <m/>
    <m/>
    <m/>
    <m/>
    <m/>
    <m/>
    <m/>
    <m/>
    <m/>
    <m/>
    <m/>
    <m/>
  </r>
  <r>
    <x v="0"/>
    <x v="1"/>
    <d v="2012-01-27T00:00:00"/>
    <x v="1"/>
    <x v="0"/>
    <s v="ICS 1/2"/>
    <s v=" N°21000085 /  21000086  DU 19/01/2012 / 19/01/2012"/>
    <n v="5249.22"/>
    <m/>
    <n v="986.21600000000035"/>
    <n v="8"/>
    <n v="91.372"/>
    <m/>
    <m/>
    <n v="0"/>
    <m/>
    <n v="6334.8080000000009"/>
    <s v="EUR"/>
    <n v="1.9440999999999999"/>
    <s v="420L0233"/>
    <s v="COUV L2 KAM G GRIS"/>
    <n v="1.1399999999999999"/>
    <n v="2982"/>
    <n v="3399.4799999999996"/>
    <n v="6608.9290679999986"/>
    <n v="0.11580369497546288"/>
    <n v="733.59417336012211"/>
    <n v="0.24600743573444739"/>
    <n v="2.4622814357344467"/>
    <n v="607.87907173909923"/>
    <n v="0"/>
    <n v="114.20745684392114"/>
    <n v="0.92642955980370301"/>
    <n v="10.581215217297993"/>
    <n v="0"/>
    <n v="0"/>
    <n v="0"/>
    <n v="0"/>
    <n v="733.59417336012211"/>
    <m/>
    <m/>
    <m/>
    <m/>
    <m/>
    <m/>
    <m/>
    <m/>
    <m/>
    <m/>
    <m/>
    <m/>
    <m/>
    <m/>
    <m/>
  </r>
  <r>
    <x v="0"/>
    <x v="0"/>
    <d v="2012-01-30T00:00:00"/>
    <x v="2"/>
    <x v="0"/>
    <s v="ACCUMA 2"/>
    <s v=" N°95 DU 16/01/12"/>
    <n v="1795.845"/>
    <m/>
    <n v="220.02399999999989"/>
    <m/>
    <n v="21.370999999999999"/>
    <m/>
    <m/>
    <n v="257.32100000000003"/>
    <m/>
    <n v="2294.5610000000001"/>
    <s v="EUR"/>
    <n v="1.9494"/>
    <s v="400M1110"/>
    <s v="BAC M11 GRIS"/>
    <n v="2.2000000000000002"/>
    <n v="2025"/>
    <n v="4455"/>
    <n v="8684.5769999999993"/>
    <n v="0.73073516386182458"/>
    <n v="1488.6829052258636"/>
    <n v="0.7351520519633894"/>
    <n v="5.0238320519633888"/>
    <n v="1312.2870903454384"/>
    <n v="0"/>
    <n v="160.77927369353401"/>
    <n v="0"/>
    <n v="15.616541186891052"/>
    <n v="0"/>
    <n v="0"/>
    <n v="188.03350310008858"/>
    <n v="0"/>
    <n v="1676.7164083259522"/>
    <m/>
    <m/>
    <m/>
    <m/>
    <m/>
    <m/>
    <m/>
    <m/>
    <m/>
    <m/>
    <m/>
    <m/>
    <m/>
    <m/>
    <m/>
  </r>
  <r>
    <x v="0"/>
    <x v="0"/>
    <d v="2012-01-30T00:00:00"/>
    <x v="2"/>
    <x v="0"/>
    <s v="ACCUMA 2"/>
    <s v=" N°95 DU 16/01/12"/>
    <n v="1795.845"/>
    <m/>
    <n v="220.02399999999989"/>
    <m/>
    <n v="21.370999999999999"/>
    <m/>
    <m/>
    <n v="257.32100000000003"/>
    <m/>
    <n v="2294.5610000000001"/>
    <s v="EUR"/>
    <n v="1.9494"/>
    <s v="400M1102"/>
    <s v="BAC M11 OPAQUE"/>
    <n v="2.2000000000000002"/>
    <n v="540"/>
    <n v="1188"/>
    <n v="2315.8872000000001"/>
    <n v="0.19486271036315322"/>
    <n v="396.9821080602303"/>
    <n v="0.7351520519633894"/>
    <n v="5.0238320519633897"/>
    <n v="349.94322409211691"/>
    <n v="0"/>
    <n v="42.8744729849424"/>
    <n v="0"/>
    <n v="4.1644109831709475"/>
    <n v="0"/>
    <n v="0"/>
    <n v="50.142267493356954"/>
    <n v="0"/>
    <n v="447.12437555358724"/>
    <m/>
    <m/>
    <m/>
    <m/>
    <m/>
    <m/>
    <m/>
    <m/>
    <m/>
    <m/>
    <m/>
    <m/>
    <m/>
    <m/>
    <m/>
  </r>
  <r>
    <x v="0"/>
    <x v="0"/>
    <d v="2012-01-30T00:00:00"/>
    <x v="2"/>
    <x v="0"/>
    <s v="ACCUMA 2"/>
    <s v=" N°95 DU 16/01/12"/>
    <n v="1795.845"/>
    <m/>
    <n v="220.02399999999989"/>
    <m/>
    <n v="21.370999999999999"/>
    <m/>
    <m/>
    <n v="257.32100000000003"/>
    <m/>
    <n v="2294.5610000000001"/>
    <s v="EUR"/>
    <n v="1.9494"/>
    <s v="420M1114"/>
    <s v="COUV M11 GAUCHE BLEU"/>
    <n v="0.84"/>
    <n v="540"/>
    <n v="453.59999999999997"/>
    <n v="884.24784"/>
    <n v="7.4402125775022143E-2"/>
    <n v="151.5749867139061"/>
    <n v="0.28069441984056687"/>
    <n v="1.9181904198405668"/>
    <n v="133.61468556244463"/>
    <n v="0"/>
    <n v="16.370253321523464"/>
    <n v="0"/>
    <n v="1.5900478299379981"/>
    <n v="0"/>
    <n v="0"/>
    <n v="19.145229406554474"/>
    <n v="0"/>
    <n v="170.72021612046061"/>
    <m/>
    <m/>
    <m/>
    <m/>
    <m/>
    <m/>
    <m/>
    <m/>
    <m/>
    <m/>
    <m/>
    <m/>
    <m/>
    <m/>
    <m/>
  </r>
  <r>
    <x v="0"/>
    <x v="1"/>
    <d v="2012-01-30T00:00:00"/>
    <x v="2"/>
    <x v="0"/>
    <s v="ACCUMA 3"/>
    <s v=" N°96 DU 40924"/>
    <n v="1770.845"/>
    <m/>
    <n v="142.08400000000006"/>
    <m/>
    <n v="14.15"/>
    <m/>
    <m/>
    <n v="77.196240000000003"/>
    <m/>
    <n v="2004.2752400000002"/>
    <s v="EUR"/>
    <n v="1.9494"/>
    <s v="400L0117"/>
    <s v="BAC L1 NOIR"/>
    <n v="1.1850000000000001"/>
    <n v="550"/>
    <n v="651.75"/>
    <n v="1270.52145"/>
    <n v="0.17832488701302324"/>
    <n v="357.41215571600009"/>
    <n v="0.6498402831200002"/>
    <n v="2.9598792831199998"/>
    <n v="315.78573454257713"/>
    <n v="0"/>
    <n v="25.337113246358403"/>
    <n v="0"/>
    <n v="2.5232971512342788"/>
    <n v="0"/>
    <n v="0"/>
    <n v="13.766010775830225"/>
    <n v="0"/>
    <n v="357.41215571600009"/>
    <m/>
    <m/>
    <m/>
    <m/>
    <m/>
    <m/>
    <m/>
    <m/>
    <m/>
    <m/>
    <m/>
    <m/>
    <m/>
    <m/>
    <m/>
  </r>
  <r>
    <x v="0"/>
    <x v="1"/>
    <d v="2012-01-30T00:00:00"/>
    <x v="2"/>
    <x v="0"/>
    <s v="ACCUMA 3"/>
    <s v=" N°96 DU 40924"/>
    <n v="1770.845"/>
    <m/>
    <n v="142.08400000000006"/>
    <m/>
    <n v="14.15"/>
    <m/>
    <m/>
    <n v="77.196240000000003"/>
    <m/>
    <n v="2004.2752400000002"/>
    <s v="EUR"/>
    <n v="1.9494"/>
    <s v="400L0117"/>
    <s v="BAC L1 NOIR"/>
    <n v="1.256"/>
    <n v="550"/>
    <n v="690.8"/>
    <n v="1346.64552"/>
    <n v="0.18900933172013265"/>
    <n v="378.82672369560851"/>
    <n v="0.68877586126474277"/>
    <n v="3.1372222612647427"/>
    <n v="334.7062300299383"/>
    <n v="0"/>
    <n v="26.855201888123339"/>
    <n v="0"/>
    <n v="2.6744820438398769"/>
    <n v="0"/>
    <n v="0"/>
    <n v="14.590809733706973"/>
    <n v="0"/>
    <n v="378.82672369560851"/>
    <m/>
    <m/>
    <m/>
    <m/>
    <m/>
    <m/>
    <m/>
    <m/>
    <m/>
    <m/>
    <m/>
    <m/>
    <m/>
    <m/>
    <m/>
  </r>
  <r>
    <x v="0"/>
    <x v="1"/>
    <d v="2012-01-30T00:00:00"/>
    <x v="2"/>
    <x v="0"/>
    <s v="ACCUMA 3"/>
    <s v=" N°96 DU 40924"/>
    <n v="1770.845"/>
    <m/>
    <n v="142.08400000000006"/>
    <m/>
    <n v="14.15"/>
    <m/>
    <m/>
    <n v="77.196240000000003"/>
    <m/>
    <n v="2004.2752400000002"/>
    <s v="EUR"/>
    <n v="1.9494"/>
    <s v="420L0111"/>
    <s v="COUV L1 NOIR"/>
    <n v="0.97299999999999998"/>
    <n v="952"/>
    <n v="926.29599999999994"/>
    <n v="1805.7214223999999"/>
    <n v="0.25344323673281993"/>
    <n v="507.97000412904953"/>
    <n v="0.53358193711034618"/>
    <n v="2.4303481371103461"/>
    <n v="448.80868855213055"/>
    <n v="0"/>
    <n v="36.010228847946003"/>
    <n v="0"/>
    <n v="3.5862217997694019"/>
    <n v="0"/>
    <n v="0"/>
    <n v="19.564864929203583"/>
    <n v="0"/>
    <n v="507.97000412904953"/>
    <m/>
    <m/>
    <m/>
    <m/>
    <m/>
    <m/>
    <m/>
    <m/>
    <m/>
    <m/>
    <m/>
    <m/>
    <m/>
    <m/>
    <m/>
  </r>
  <r>
    <x v="0"/>
    <x v="1"/>
    <d v="2012-01-30T00:00:00"/>
    <x v="2"/>
    <x v="0"/>
    <s v="ACCUMA 3"/>
    <s v=" N°96 DU 40924"/>
    <n v="1770.845"/>
    <m/>
    <n v="142.08400000000006"/>
    <m/>
    <n v="14.15"/>
    <m/>
    <m/>
    <n v="77.196240000000003"/>
    <m/>
    <n v="2004.2752400000002"/>
    <s v="EUR"/>
    <n v="1.9494"/>
    <s v="420L0233"/>
    <s v="COUV L2 G GRIS"/>
    <n v="1.155"/>
    <n v="1200"/>
    <n v="1386"/>
    <n v="2701.8683999999998"/>
    <n v="0.3792225445340241"/>
    <n v="760.06635645934193"/>
    <n v="0.63338863038278492"/>
    <n v="2.8849456303827852"/>
    <n v="671.54434687535388"/>
    <n v="0"/>
    <n v="53.881456017572305"/>
    <n v="0"/>
    <n v="5.365999005156441"/>
    <n v="0"/>
    <n v="0"/>
    <n v="29.274554561259215"/>
    <n v="0"/>
    <n v="760.06635645934193"/>
    <m/>
    <m/>
    <m/>
    <m/>
    <m/>
    <m/>
    <m/>
    <m/>
    <m/>
    <m/>
    <m/>
    <m/>
    <m/>
    <m/>
    <m/>
  </r>
  <r>
    <x v="0"/>
    <x v="1"/>
    <d v="2012-01-30T00:00:00"/>
    <x v="3"/>
    <x v="0"/>
    <s v="GLATFELTER 2"/>
    <s v=" N°50500499 - 50500500 - 50500501 DU 40868"/>
    <n v="419.4"/>
    <m/>
    <n v="761.37200000000121"/>
    <n v="8"/>
    <n v="68.057000000000002"/>
    <m/>
    <n v="102.3"/>
    <n v="0"/>
    <m/>
    <n v="1359.1290000000013"/>
    <s v="EUR"/>
    <n v="1.93815"/>
    <s v="430P2009"/>
    <s v="SEP BAT 13/10 200X111"/>
    <n v="5.9369999999999999E-2"/>
    <n v="228640"/>
    <n v="13574.3568"/>
    <n v="26309.139631919999"/>
    <n v="0.59475649397081554"/>
    <n v="808.35079889406131"/>
    <n v="3.5354741029306391E-3"/>
    <n v="0.11860343960293063"/>
    <n v="249.44087357136002"/>
    <n v="0"/>
    <n v="452.83094132754849"/>
    <n v="4.7580519517665243"/>
    <n v="40.477342710171797"/>
    <n v="0"/>
    <n v="60.843589333214425"/>
    <n v="0"/>
    <n v="0"/>
    <n v="808.35079889406131"/>
    <m/>
    <m/>
    <m/>
    <m/>
    <m/>
    <m/>
    <m/>
    <m/>
    <m/>
    <m/>
    <m/>
    <m/>
    <m/>
    <m/>
    <m/>
  </r>
  <r>
    <x v="0"/>
    <x v="1"/>
    <d v="2012-01-30T00:00:00"/>
    <x v="3"/>
    <x v="0"/>
    <s v="GLATFELTER 2"/>
    <s v=" N°50500499 - 50500500 - 50500501 DU 40868"/>
    <n v="419.4"/>
    <m/>
    <n v="761.37200000000121"/>
    <n v="8"/>
    <n v="68.057000000000002"/>
    <m/>
    <n v="102.3"/>
    <n v="0"/>
    <m/>
    <n v="1359.1290000000013"/>
    <s v="EUR"/>
    <n v="1.93815"/>
    <s v="430P2010"/>
    <s v="SEP BAT 13/10 200X102"/>
    <n v="5.9380000000000002E-2"/>
    <n v="95520"/>
    <n v="5671.9776000000002"/>
    <n v="10993.14338544"/>
    <n v="0.24851604838153371"/>
    <n v="337.76536832074584"/>
    <n v="3.5360696013478415E-3"/>
    <n v="0.11862341660134784"/>
    <n v="104.22763069121524"/>
    <n v="0"/>
    <n v="189.21316078834539"/>
    <n v="1.9881283870522697"/>
    <n v="16.913256704702039"/>
    <n v="0"/>
    <n v="25.423191749430899"/>
    <n v="0"/>
    <n v="0"/>
    <n v="337.76536832074584"/>
    <m/>
    <m/>
    <m/>
    <m/>
    <m/>
    <m/>
    <m/>
    <m/>
    <m/>
    <m/>
    <m/>
    <m/>
    <m/>
    <m/>
    <m/>
  </r>
  <r>
    <x v="0"/>
    <x v="1"/>
    <d v="2012-01-30T00:00:00"/>
    <x v="3"/>
    <x v="0"/>
    <s v="GLATFELTER 2"/>
    <s v=" N°50500499 - 50500500 - 50500501 DU 40868"/>
    <n v="419.4"/>
    <m/>
    <n v="761.37200000000121"/>
    <n v="8"/>
    <n v="68.057000000000002"/>
    <m/>
    <n v="102.3"/>
    <n v="0"/>
    <m/>
    <n v="1359.1290000000013"/>
    <s v="EUR"/>
    <n v="1.93815"/>
    <s v="430P1014"/>
    <s v="SEP BAT 13/10 200X126"/>
    <n v="5.9380000000000002E-2"/>
    <n v="60240"/>
    <n v="3577.0512000000003"/>
    <n v="6932.861783280001"/>
    <n v="0.15672745764765067"/>
    <n v="213.01283278519401"/>
    <n v="3.5360696013478419E-3"/>
    <n v="0.11862341660134786"/>
    <n v="65.731495737424694"/>
    <n v="0"/>
    <n v="119.32789788410727"/>
    <n v="1.2538196611812054"/>
    <n v="10.666400585126162"/>
    <n v="0"/>
    <n v="16.033218917354663"/>
    <n v="0"/>
    <n v="0"/>
    <n v="213.01283278519401"/>
    <m/>
    <m/>
    <m/>
    <m/>
    <m/>
    <m/>
    <m/>
    <m/>
    <m/>
    <m/>
    <m/>
    <m/>
    <m/>
    <m/>
    <m/>
  </r>
  <r>
    <x v="0"/>
    <x v="1"/>
    <d v="2012-01-30T00:00:00"/>
    <x v="0"/>
    <x v="0"/>
    <s v="METALLIANCE 1"/>
    <s v=" N°255 DU 40889"/>
    <n v="2436.9650000000001"/>
    <m/>
    <m/>
    <n v="16"/>
    <n v="1633.0329999999999"/>
    <m/>
    <n v="751.9"/>
    <n v="0"/>
    <m/>
    <n v="4837.8980000000001"/>
    <s v="USD"/>
    <n v="1.5240499999999999"/>
    <s v="600P0002"/>
    <s v="PLOMB DOUX"/>
    <n v="2.1480000000000001"/>
    <n v="349965"/>
    <n v="751724.82000000007"/>
    <n v="1145666.2119209999"/>
    <n v="1"/>
    <n v="4837.8980000000001"/>
    <n v="1.3823948109096625E-2"/>
    <n v="3.2874833481090961"/>
    <n v="2436.9650000000001"/>
    <n v="0"/>
    <n v="0"/>
    <n v="16"/>
    <n v="1633.0329999999999"/>
    <n v="0"/>
    <n v="751.9"/>
    <n v="0"/>
    <n v="0"/>
    <n v="4837.8980000000001"/>
    <m/>
    <m/>
    <m/>
    <m/>
    <m/>
    <m/>
    <m/>
    <m/>
    <m/>
    <m/>
    <m/>
    <m/>
    <m/>
    <m/>
    <m/>
  </r>
  <r>
    <x v="0"/>
    <x v="0"/>
    <d v="2012-02-10T00:00:00"/>
    <x v="2"/>
    <x v="0"/>
    <s v="ACCUMA 4"/>
    <s v=" N°184 DU 27/01/12"/>
    <n v="1844.79"/>
    <m/>
    <n v="327.59899999999971"/>
    <m/>
    <n v="24.852"/>
    <m/>
    <m/>
    <n v="246.22916999999998"/>
    <m/>
    <n v="2443.4701699999996"/>
    <s v="EUR"/>
    <n v="1.9635499999999999"/>
    <s v="400M1110"/>
    <s v="BAC M11 GRIS"/>
    <n v="2.2000000000000002"/>
    <n v="1080"/>
    <n v="2376"/>
    <n v="4665.3948"/>
    <n v="0.32783266184668031"/>
    <n v="801.04932997406036"/>
    <n v="0.74171234256857443"/>
    <n v="5.0615223425685745"/>
    <n v="604.78241624813734"/>
    <n v="0"/>
    <n v="107.39765218831053"/>
    <n v="0"/>
    <n v="8.1472973122136985"/>
    <n v="0"/>
    <n v="0"/>
    <n v="80.72196422539875"/>
    <n v="0"/>
    <n v="801.04932997406036"/>
    <m/>
    <m/>
    <m/>
    <m/>
    <m/>
    <m/>
    <m/>
    <m/>
    <m/>
    <m/>
    <m/>
    <m/>
    <m/>
    <m/>
    <m/>
  </r>
  <r>
    <x v="0"/>
    <x v="0"/>
    <d v="2012-02-10T00:00:00"/>
    <x v="2"/>
    <x v="0"/>
    <s v="ACCUMA 4"/>
    <s v=" N°184 DU 27/01/12"/>
    <n v="1844.79"/>
    <m/>
    <n v="327.59899999999971"/>
    <m/>
    <n v="24.852"/>
    <m/>
    <m/>
    <n v="246.22916999999998"/>
    <m/>
    <n v="2443.4701699999996"/>
    <s v="EUR"/>
    <n v="1.9635499999999999"/>
    <s v="420M1123"/>
    <s v="COUV M11 GRIS"/>
    <n v="0.89"/>
    <n v="540"/>
    <n v="480.6"/>
    <n v="943.68213000000003"/>
    <n v="6.6311606600805789E-2"/>
    <n v="162.03043265384403"/>
    <n v="0.30005635676637782"/>
    <n v="2.0476158567663778"/>
    <n v="122.33098874110051"/>
    <n v="0"/>
    <n v="21.723616010817356"/>
    <n v="0"/>
    <n v="1.6479760472432254"/>
    <n v="0"/>
    <n v="0"/>
    <n v="16.32785185468293"/>
    <n v="0"/>
    <n v="162.03043265384403"/>
    <m/>
    <m/>
    <m/>
    <m/>
    <m/>
    <m/>
    <m/>
    <m/>
    <m/>
    <m/>
    <m/>
    <m/>
    <m/>
    <m/>
    <m/>
  </r>
  <r>
    <x v="0"/>
    <x v="0"/>
    <d v="2012-02-10T00:00:00"/>
    <x v="2"/>
    <x v="0"/>
    <s v="ACCUMA 4"/>
    <s v=" N°184 DU 27/01/12"/>
    <n v="1844.79"/>
    <m/>
    <n v="327.59899999999971"/>
    <m/>
    <n v="24.852"/>
    <m/>
    <m/>
    <n v="246.22916999999998"/>
    <m/>
    <n v="2443.4701699999996"/>
    <s v="EUR"/>
    <n v="1.9635499999999999"/>
    <s v="400M1509"/>
    <s v="BAC M15 GRIS"/>
    <n v="3.77"/>
    <n v="1000"/>
    <n v="3770"/>
    <n v="7402.5834999999997"/>
    <n v="0.5201721949334952"/>
    <n v="1271.0252415834204"/>
    <n v="1.2710252415834205"/>
    <n v="8.6736087415834202"/>
    <n v="959.60846349136261"/>
    <n v="0"/>
    <n v="170.40789088801793"/>
    <n v="0"/>
    <n v="12.927319388487224"/>
    <n v="0"/>
    <n v="0"/>
    <n v="128.08156781555272"/>
    <n v="0"/>
    <n v="1271.0252415834204"/>
    <m/>
    <m/>
    <m/>
    <m/>
    <m/>
    <m/>
    <m/>
    <m/>
    <m/>
    <m/>
    <m/>
    <m/>
    <m/>
    <m/>
    <m/>
  </r>
  <r>
    <x v="0"/>
    <x v="0"/>
    <d v="2012-02-10T00:00:00"/>
    <x v="2"/>
    <x v="0"/>
    <s v="ACCUMA 4"/>
    <s v=" N°184 DU 27/01/12"/>
    <n v="1844.79"/>
    <m/>
    <n v="327.59899999999971"/>
    <m/>
    <n v="24.852"/>
    <m/>
    <m/>
    <n v="246.22916999999998"/>
    <m/>
    <n v="2443.4701699999996"/>
    <s v="EUR"/>
    <n v="1.9635499999999999"/>
    <s v="460D2709"/>
    <s v="BOUCHON D27 ROUGE"/>
    <n v="2.3E-2"/>
    <n v="27000"/>
    <n v="621"/>
    <n v="1219.36455"/>
    <n v="8.5683536619018716E-2"/>
    <n v="209.36516578867486"/>
    <n v="7.7542653995805507E-3"/>
    <n v="5.291591539958055E-2"/>
    <n v="158.06813151939954"/>
    <n v="0"/>
    <n v="28.069840912853888"/>
    <n v="0"/>
    <n v="2.1294072520558531"/>
    <n v="0"/>
    <n v="0"/>
    <n v="21.097786104365582"/>
    <n v="0"/>
    <n v="209.36516578867486"/>
    <m/>
    <m/>
    <m/>
    <m/>
    <m/>
    <m/>
    <m/>
    <m/>
    <m/>
    <m/>
    <m/>
    <m/>
    <m/>
    <m/>
    <m/>
  </r>
  <r>
    <x v="0"/>
    <x v="1"/>
    <d v="2012-02-15T00:00:00"/>
    <x v="2"/>
    <x v="0"/>
    <s v="ACCUMA 5"/>
    <s v=" N°185 DU 40935"/>
    <n v="1819.79"/>
    <m/>
    <n v="476.06999999999971"/>
    <m/>
    <n v="27.31"/>
    <m/>
    <m/>
    <n v="90.716009999999983"/>
    <m/>
    <n v="2413.8860099999997"/>
    <s v="EUR"/>
    <n v="1.9635499999999999"/>
    <s v="400L0116"/>
    <s v="BAC L1 GRIS"/>
    <n v="1.256"/>
    <n v="550"/>
    <n v="690.8"/>
    <n v="1356.4203399999999"/>
    <n v="8.4445748374162632E-2"/>
    <n v="203.84241060437139"/>
    <n v="0.37062256473522071"/>
    <n v="2.8368413647352204"/>
    <n v="153.67352843381741"/>
    <n v="0"/>
    <n v="40.20208742848758"/>
    <n v="0"/>
    <n v="2.3062133880983815"/>
    <n v="0"/>
    <n v="0"/>
    <n v="7.6605813539680199"/>
    <n v="0"/>
    <n v="203.84241060437139"/>
    <m/>
    <m/>
    <m/>
    <m/>
    <m/>
    <m/>
    <m/>
    <m/>
    <m/>
    <m/>
    <m/>
    <m/>
    <m/>
    <m/>
    <m/>
  </r>
  <r>
    <x v="0"/>
    <x v="1"/>
    <d v="2012-02-15T00:00:00"/>
    <x v="2"/>
    <x v="0"/>
    <s v="ACCUMA 5"/>
    <s v=" N°185 DU 40935"/>
    <n v="1819.79"/>
    <m/>
    <n v="476.06999999999971"/>
    <m/>
    <n v="27.31"/>
    <m/>
    <m/>
    <n v="90.716009999999983"/>
    <m/>
    <n v="2413.8860099999997"/>
    <s v="EUR"/>
    <n v="1.9635499999999999"/>
    <s v="420L0109"/>
    <s v="COUV L1 GRIS"/>
    <n v="1.0309999999999999"/>
    <n v="5600"/>
    <n v="5773.5999999999995"/>
    <n v="11336.752279999999"/>
    <n v="0.70578455821231234"/>
    <n v="1703.6834711427312"/>
    <n v="0.3042291912754877"/>
    <n v="2.3286492412754876"/>
    <n v="1284.3796811891839"/>
    <n v="0"/>
    <n v="336.00285462813531"/>
    <n v="0"/>
    <n v="19.274976284778248"/>
    <n v="0"/>
    <n v="0"/>
    <n v="64.025959040633694"/>
    <n v="0"/>
    <n v="1703.6834711427312"/>
    <m/>
    <m/>
    <m/>
    <m/>
    <m/>
    <m/>
    <m/>
    <m/>
    <m/>
    <m/>
    <m/>
    <m/>
    <m/>
    <m/>
    <m/>
  </r>
  <r>
    <x v="0"/>
    <x v="1"/>
    <d v="2012-02-15T00:00:00"/>
    <x v="2"/>
    <x v="0"/>
    <s v="ACCUMA 5"/>
    <s v=" N°185 DU 40935"/>
    <n v="1819.79"/>
    <m/>
    <n v="476.06999999999971"/>
    <m/>
    <n v="27.31"/>
    <m/>
    <m/>
    <n v="90.716009999999983"/>
    <m/>
    <n v="2413.8860099999997"/>
    <s v="EUR"/>
    <n v="1.9635499999999999"/>
    <s v="460D1812"/>
    <s v="BOUCHON D18 GRIS"/>
    <n v="2.8000000000000001E-2"/>
    <n v="19500"/>
    <n v="546"/>
    <n v="1072.0982999999999"/>
    <n v="6.6744902449757962E-2"/>
    <n v="161.11458626228546"/>
    <n v="8.2622864749889984E-3"/>
    <n v="6.3241686474988984E-2"/>
    <n v="121.46170602904503"/>
    <n v="0"/>
    <n v="31.775245709256254"/>
    <n v="0"/>
    <n v="1.8228032859028898"/>
    <n v="0"/>
    <n v="0"/>
    <n v="6.0548312380812668"/>
    <n v="0"/>
    <n v="161.11458626228546"/>
    <m/>
    <m/>
    <m/>
    <m/>
    <m/>
    <m/>
    <m/>
    <m/>
    <m/>
    <m/>
    <m/>
    <m/>
    <m/>
    <m/>
    <m/>
  </r>
  <r>
    <x v="0"/>
    <x v="1"/>
    <d v="2012-02-15T00:00:00"/>
    <x v="2"/>
    <x v="0"/>
    <s v="ACCUMA 5"/>
    <s v=" N°185 DU 40935"/>
    <n v="1819.79"/>
    <m/>
    <n v="476.06999999999971"/>
    <m/>
    <n v="27.31"/>
    <m/>
    <m/>
    <n v="90.716009999999983"/>
    <m/>
    <n v="2413.8860099999997"/>
    <s v="EUR"/>
    <n v="1.9635499999999999"/>
    <s v="460D1810"/>
    <s v="BOUCHON D18 ROUGE"/>
    <n v="0.03"/>
    <n v="39000"/>
    <n v="1170"/>
    <n v="2297.3534999999997"/>
    <n v="0.14302479096376705"/>
    <n v="345.24554199061168"/>
    <n v="8.8524497946310694E-3"/>
    <n v="6.7758949794631068E-2"/>
    <n v="260.27508434795362"/>
    <n v="0"/>
    <n v="68.089812234120544"/>
    <n v="0"/>
    <n v="3.9060070412204779"/>
    <n v="0"/>
    <n v="0"/>
    <n v="12.974638367316999"/>
    <n v="0"/>
    <n v="345.24554199061168"/>
    <m/>
    <m/>
    <m/>
    <m/>
    <m/>
    <m/>
    <m/>
    <m/>
    <m/>
    <m/>
    <m/>
    <m/>
    <m/>
    <m/>
    <m/>
  </r>
  <r>
    <x v="0"/>
    <x v="0"/>
    <d v="2012-02-16T00:00:00"/>
    <x v="2"/>
    <x v="0"/>
    <s v="ACCUMA 7"/>
    <s v=" N°200 DU 30/01/12"/>
    <n v="1439.4740000000002"/>
    <m/>
    <n v="126.54300000000012"/>
    <m/>
    <n v="13.239000000000001"/>
    <m/>
    <m/>
    <n v="142.13264999999998"/>
    <m/>
    <n v="1721.3886500000003"/>
    <s v="EUR"/>
    <n v="1.9577500000000001"/>
    <s v="400M1110"/>
    <s v="BAC M11 GRIS"/>
    <n v="2.2000000000000002"/>
    <n v="1485"/>
    <n v="3267.0000000000005"/>
    <n v="6395.969250000001"/>
    <n v="1"/>
    <n v="1721.3886500000003"/>
    <n v="1.1591842760942763"/>
    <n v="5.4662342760942764"/>
    <n v="1439.4740000000002"/>
    <n v="0"/>
    <n v="126.54300000000012"/>
    <n v="0"/>
    <n v="13.239000000000001"/>
    <n v="0"/>
    <n v="0"/>
    <n v="142.13264999999998"/>
    <n v="0"/>
    <n v="1721.3886500000003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00M1008"/>
    <s v="BAC M10 GRIS"/>
    <n v="1.855"/>
    <n v="2574"/>
    <n v="4774.7699999999995"/>
    <n v="9407.7293309999986"/>
    <n v="0.31691440721805836"/>
    <n v="1430.706117279258"/>
    <n v="0.55582988239287412"/>
    <n v="4.2107363823928736"/>
    <n v="1034.0733297169058"/>
    <n v="0"/>
    <n v="267.78475123907896"/>
    <n v="2.5353152577444669"/>
    <n v="15.041708509790704"/>
    <n v="0"/>
    <n v="0"/>
    <n v="111.27101255573812"/>
    <n v="0"/>
    <n v="1430.706117279258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20M1013"/>
    <s v="COUV M10 GRIS"/>
    <n v="0.80600000000000005"/>
    <n v="2296"/>
    <n v="1850.576"/>
    <n v="3646.1898928000001"/>
    <n v="0.1228277374725831"/>
    <n v="554.50428056014857"/>
    <n v="0.24150883299658038"/>
    <n v="1.8295706329965804"/>
    <n v="400.77978336426526"/>
    <n v="0"/>
    <n v="103.78636747089595"/>
    <n v="0.98262189978066483"/>
    <n v="5.8297729036612118"/>
    <n v="0"/>
    <n v="0"/>
    <n v="43.125734921545465"/>
    <n v="0"/>
    <n v="554.50428056014857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00M1203"/>
    <s v="BAC M12 GRIS"/>
    <n v="2.544"/>
    <n v="1500"/>
    <n v="3816"/>
    <n v="7518.6647999999996"/>
    <n v="0.2532782475269198"/>
    <n v="1143.4214723510554"/>
    <n v="0.76228098156737023"/>
    <n v="5.77472418156737"/>
    <n v="826.43223154198279"/>
    <n v="0"/>
    <n v="214.01378720405916"/>
    <n v="2.0262259802153584"/>
    <n v="12.021345462370194"/>
    <n v="0"/>
    <n v="0"/>
    <n v="88.927882162428077"/>
    <n v="0"/>
    <n v="1143.4214723510554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20M1515"/>
    <s v="COUV M15 GRIS"/>
    <n v="1.752"/>
    <n v="1044"/>
    <n v="1829.088"/>
    <n v="3603.8520863999997"/>
    <n v="0.12140152075799755"/>
    <n v="548.06564308690963"/>
    <n v="0.5249670910794153"/>
    <n v="3.9769326910794152"/>
    <n v="396.12612094514208"/>
    <n v="0"/>
    <n v="102.58125000248903"/>
    <n v="0.97121216606398042"/>
    <n v="5.7620803797368376"/>
    <n v="0"/>
    <n v="0"/>
    <n v="42.624979593477789"/>
    <n v="0"/>
    <n v="548.06564308690963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60D1801"/>
    <s v="BOUCHON D18 NOIR PRESS"/>
    <n v="0.03"/>
    <n v="36000"/>
    <n v="1080"/>
    <n v="2127.924"/>
    <n v="7.1682522884977298E-2"/>
    <n v="323.60985066539308"/>
    <n v="8.989162518483142E-3"/>
    <n v="6.8098162518483149E-2"/>
    <n v="233.89591458735359"/>
    <n v="0"/>
    <n v="60.569939774733719"/>
    <n v="0.57346018307981839"/>
    <n v="3.4022675836896776"/>
    <n v="0"/>
    <n v="0"/>
    <n v="25.168268536536246"/>
    <n v="0"/>
    <n v="323.60985066539308"/>
    <m/>
    <m/>
    <m/>
    <m/>
    <m/>
    <m/>
    <m/>
    <m/>
    <m/>
    <m/>
    <m/>
    <m/>
    <m/>
    <m/>
    <m/>
  </r>
  <r>
    <x v="0"/>
    <x v="0"/>
    <d v="2012-02-16T00:00:00"/>
    <x v="2"/>
    <x v="0"/>
    <s v="ACCUMA 8"/>
    <s v=" N°242 DU 02/02/12"/>
    <n v="3262.942"/>
    <m/>
    <n v="844.97500000000036"/>
    <n v="8"/>
    <n v="47.463000000000001"/>
    <m/>
    <m/>
    <n v="351.10745999999995"/>
    <m/>
    <n v="4514.4874600000003"/>
    <s v="EUR"/>
    <n v="1.9702999999999999"/>
    <s v="460D1818"/>
    <s v="BOUCHON D18 ROUGE FILETE"/>
    <n v="2.4E-2"/>
    <n v="71500"/>
    <n v="1716"/>
    <n v="3381.0347999999999"/>
    <n v="0.11389556413946393"/>
    <n v="514.18009605723569"/>
    <n v="7.1913300147865133E-3"/>
    <n v="5.4478530014786516E-2"/>
    <n v="371.63461984435071"/>
    <n v="0"/>
    <n v="96.238904308743571"/>
    <n v="0.91116451311571145"/>
    <n v="5.4058251607513768"/>
    <n v="0"/>
    <n v="0"/>
    <n v="39.989582230274259"/>
    <n v="0"/>
    <n v="514.18009605723569"/>
    <m/>
    <m/>
    <m/>
    <m/>
    <m/>
    <m/>
    <m/>
    <m/>
    <m/>
    <m/>
    <m/>
    <m/>
    <m/>
    <m/>
    <m/>
  </r>
  <r>
    <x v="0"/>
    <x v="1"/>
    <d v="2012-02-21T00:00:00"/>
    <x v="0"/>
    <x v="0"/>
    <s v="METALLIANCE 2"/>
    <s v=" N°294 /1 DU 40899"/>
    <n v="2439.3339999999998"/>
    <m/>
    <m/>
    <n v="16"/>
    <n v="1561.152"/>
    <m/>
    <n v="4189.8999999999996"/>
    <n v="0"/>
    <m/>
    <n v="8206.3859999999986"/>
    <s v="USD"/>
    <n v="1.4962500000000001"/>
    <s v="600P0002"/>
    <s v="PLOMB DOUX"/>
    <n v="2.1370499999999999"/>
    <n v="349979"/>
    <n v="747922.62194999994"/>
    <n v="1119079.2230926875"/>
    <n v="1"/>
    <n v="8206.3859999999986"/>
    <n v="2.3448224036299318E-2"/>
    <n v="3.2210092865362996"/>
    <n v="2439.3339999999998"/>
    <n v="0"/>
    <n v="0"/>
    <n v="16"/>
    <n v="1561.152"/>
    <n v="0"/>
    <n v="4189.8999999999996"/>
    <n v="0"/>
    <n v="0"/>
    <n v="8206.3859999999986"/>
    <m/>
    <m/>
    <m/>
    <m/>
    <m/>
    <m/>
    <m/>
    <m/>
    <m/>
    <m/>
    <m/>
    <m/>
    <m/>
    <m/>
    <m/>
  </r>
  <r>
    <x v="0"/>
    <x v="0"/>
    <d v="2012-02-22T00:00:00"/>
    <x v="2"/>
    <x v="0"/>
    <s v="ACCUMA 9"/>
    <s v=" N°274 DU 08/02/12"/>
    <n v="1649.1789999999999"/>
    <m/>
    <n v="237.84299999999985"/>
    <m/>
    <n v="17.878999999999998"/>
    <m/>
    <m/>
    <n v="77.821919999999992"/>
    <m/>
    <n v="1982.7229199999997"/>
    <s v="EUR"/>
    <n v="1.9652000000000001"/>
    <s v="400E0203"/>
    <s v="BAC E2B P0 OPAQUE"/>
    <n v="1.5580000000000001"/>
    <n v="1540"/>
    <n v="2399.3200000000002"/>
    <n v="4715.1436640000002"/>
    <n v="0.46378369183664003"/>
    <n v="919.55455572672292"/>
    <n v="0.59711334787449544"/>
    <n v="3.6588949478744954"/>
    <n v="764.86232511945809"/>
    <n v="0"/>
    <n v="110.3077046175019"/>
    <n v="0"/>
    <n v="8.2919886263472868"/>
    <n v="0"/>
    <n v="0"/>
    <n v="36.092537363415651"/>
    <n v="0"/>
    <n v="919.55455572672292"/>
    <m/>
    <m/>
    <m/>
    <m/>
    <m/>
    <m/>
    <m/>
    <m/>
    <m/>
    <m/>
    <m/>
    <m/>
    <m/>
    <m/>
    <m/>
  </r>
  <r>
    <x v="0"/>
    <x v="0"/>
    <d v="2012-02-22T00:00:00"/>
    <x v="2"/>
    <x v="0"/>
    <s v="ACCUMA 9"/>
    <s v=" N°274 DU 08/02/12"/>
    <n v="1649.1789999999999"/>
    <m/>
    <n v="237.84299999999985"/>
    <m/>
    <n v="17.878999999999998"/>
    <m/>
    <m/>
    <n v="77.821919999999992"/>
    <m/>
    <n v="1982.7229199999997"/>
    <s v="EUR"/>
    <n v="1.9652000000000001"/>
    <s v="420E0204"/>
    <s v="COUV E2 FLAT DROITE OPAQUE"/>
    <n v="0.68600000000000005"/>
    <n v="1200"/>
    <n v="823.2"/>
    <n v="1617.7526400000002"/>
    <n v="0.15912289111911795"/>
    <n v="315.4966033185396"/>
    <n v="0.26291383609878299"/>
    <n v="1.6110410360987832"/>
    <n v="262.42213045293579"/>
    <n v="0"/>
    <n v="37.846265792444349"/>
    <n v="0"/>
    <n v="2.8449581703187095"/>
    <n v="0"/>
    <n v="0"/>
    <n v="12.383248902840707"/>
    <n v="0"/>
    <n v="315.4966033185396"/>
    <m/>
    <m/>
    <m/>
    <m/>
    <m/>
    <m/>
    <m/>
    <m/>
    <m/>
    <m/>
    <m/>
    <m/>
    <m/>
    <m/>
    <m/>
  </r>
  <r>
    <x v="0"/>
    <x v="0"/>
    <d v="2012-02-22T00:00:00"/>
    <x v="2"/>
    <x v="0"/>
    <s v="ACCUMA 9"/>
    <s v=" N°274 DU 08/02/12"/>
    <n v="1649.1789999999999"/>
    <m/>
    <n v="237.84299999999985"/>
    <m/>
    <n v="17.878999999999998"/>
    <m/>
    <m/>
    <n v="77.821919999999992"/>
    <m/>
    <n v="1982.7229199999997"/>
    <s v="EUR"/>
    <n v="1.9652000000000001"/>
    <s v="420M1123"/>
    <s v="COUV M11 G GRIS"/>
    <n v="0.82099999999999995"/>
    <n v="2040"/>
    <n v="1674.84"/>
    <n v="3291.3955679999999"/>
    <n v="0.32374317658156399"/>
    <n v="641.89301640187409"/>
    <n v="0.31465343941268337"/>
    <n v="1.9280826394126833"/>
    <n v="533.9104482116071"/>
    <n v="0"/>
    <n v="77.000048347688875"/>
    <n v="0"/>
    <n v="5.7882042541017817"/>
    <n v="0"/>
    <n v="0"/>
    <n v="25.194315588476343"/>
    <n v="0"/>
    <n v="641.89301640187409"/>
    <m/>
    <m/>
    <m/>
    <m/>
    <m/>
    <m/>
    <m/>
    <m/>
    <m/>
    <m/>
    <m/>
    <m/>
    <m/>
    <m/>
    <m/>
  </r>
  <r>
    <x v="0"/>
    <x v="0"/>
    <d v="2012-02-22T00:00:00"/>
    <x v="2"/>
    <x v="0"/>
    <s v="ACCUMA 9"/>
    <s v=" N°274 DU 08/02/12"/>
    <n v="1649.1789999999999"/>
    <m/>
    <n v="237.84299999999985"/>
    <m/>
    <n v="17.878999999999998"/>
    <m/>
    <m/>
    <n v="77.821919999999992"/>
    <m/>
    <n v="1982.7229199999997"/>
    <s v="EUR"/>
    <n v="1.9652000000000001"/>
    <s v="460D2709"/>
    <s v="BOUCHON D27 ROUGE"/>
    <n v="2.3E-2"/>
    <n v="12000"/>
    <n v="276"/>
    <n v="542.39520000000005"/>
    <n v="5.3350240462678028E-2"/>
    <n v="105.77874455286312"/>
    <n v="8.8148953794052604E-3"/>
    <n v="5.4014495379405267E-2"/>
    <n v="87.984096215998875"/>
    <n v="0"/>
    <n v="12.688981242364722"/>
    <n v="0"/>
    <n v="0.9538489492322203"/>
    <n v="0"/>
    <n v="0"/>
    <n v="4.151818145267292"/>
    <n v="0"/>
    <n v="105.77874455286312"/>
    <m/>
    <m/>
    <m/>
    <m/>
    <m/>
    <m/>
    <m/>
    <m/>
    <m/>
    <m/>
    <m/>
    <m/>
    <m/>
    <m/>
    <m/>
  </r>
  <r>
    <x v="0"/>
    <x v="1"/>
    <d v="2012-02-28T00:00:00"/>
    <x v="2"/>
    <x v="0"/>
    <s v="ACCUMA 6"/>
    <s v=" N°199 DU 40938"/>
    <n v="2202.8310000000001"/>
    <m/>
    <n v="235.62300000000005"/>
    <m/>
    <n v="22.39"/>
    <m/>
    <m/>
    <n v="219.65955000000002"/>
    <m/>
    <n v="2680.5035499999999"/>
    <s v="EUR"/>
    <n v="1.9577500000000001"/>
    <s v="400L0115"/>
    <s v="BAC L1B GRIS"/>
    <n v="1.256"/>
    <n v="5100"/>
    <n v="6405.6"/>
    <n v="12540.563400000001"/>
    <n v="1"/>
    <n v="2680.5035499999999"/>
    <n v="0.52558893137254903"/>
    <n v="2.984522931372549"/>
    <n v="2202.8310000000001"/>
    <n v="0"/>
    <n v="235.62300000000005"/>
    <n v="0"/>
    <n v="22.39"/>
    <n v="0"/>
    <n v="0"/>
    <n v="219.65955000000002"/>
    <n v="0"/>
    <n v="2680.5035499999999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00M1203"/>
    <s v="BAC M12 GRIS"/>
    <n v="2.3460000000000001"/>
    <n v="1200"/>
    <n v="2815.2000000000003"/>
    <n v="5601.1219200000005"/>
    <n v="0.15391721274691705"/>
    <n v="670.85172416670821"/>
    <n v="0.55904310347225683"/>
    <n v="5.2266447034722567"/>
    <n v="506.52092224359592"/>
    <n v="0"/>
    <n v="97.711264168125339"/>
    <n v="1.2313377019753364"/>
    <n v="8.7962147912735631"/>
    <n v="0"/>
    <n v="0"/>
    <n v="56.591985261737982"/>
    <n v="0"/>
    <n v="670.85172416670821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20M1214"/>
    <s v="COUV M12 DROITE GRIS"/>
    <n v="1.2290000000000001"/>
    <n v="3528"/>
    <n v="4335.9120000000003"/>
    <n v="8626.7305152000008"/>
    <n v="0.23706006314148573"/>
    <n v="1033.2317565484229"/>
    <n v="0.2928661441463784"/>
    <n v="2.7380845441463788"/>
    <n v="780.13290175016857"/>
    <n v="0"/>
    <n v="150.49283988410937"/>
    <n v="1.8964805051318858"/>
    <n v="13.547745548472768"/>
    <n v="0"/>
    <n v="0"/>
    <n v="87.161788860540227"/>
    <n v="0"/>
    <n v="1033.2317565484229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20M1213"/>
    <s v="COUV M12 GAUCHE GRIS"/>
    <n v="1.2270000000000001"/>
    <n v="2800"/>
    <n v="3435.6000000000004"/>
    <n v="6835.4697600000009"/>
    <n v="0.18783673490810893"/>
    <n v="818.69074436883443"/>
    <n v="0.292389551560298"/>
    <n v="2.7336287515602984"/>
    <n v="618.14552446010873"/>
    <n v="0"/>
    <n v="119.24439442171477"/>
    <n v="1.5026938792648714"/>
    <n v="10.734681563263518"/>
    <n v="0"/>
    <n v="0"/>
    <n v="69.063450044482465"/>
    <n v="0"/>
    <n v="818.69074436883443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00M1202"/>
    <s v="BAC M12 NOIR"/>
    <n v="2.4"/>
    <n v="1050"/>
    <n v="2520"/>
    <n v="5013.7920000000004"/>
    <n v="0.13777755616731707"/>
    <n v="600.50665846124775"/>
    <n v="0.57191110329642647"/>
    <n v="5.3469511032964272"/>
    <n v="453.40747515411408"/>
    <n v="0"/>
    <n v="87.465325981697887"/>
    <n v="1.1022204493385366"/>
    <n v="7.8738495574060039"/>
    <n v="0"/>
    <n v="0"/>
    <n v="50.657787318691298"/>
    <n v="0"/>
    <n v="600.50665846124775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00M1202"/>
    <s v="BAC M12 NOIR"/>
    <n v="2.544"/>
    <n v="1050"/>
    <n v="2671.2"/>
    <n v="5314.6195199999993"/>
    <n v="0.14604420953735606"/>
    <n v="636.53705796892245"/>
    <n v="0.60622576949421181"/>
    <n v="5.6677681694942113"/>
    <n v="480.61192366336076"/>
    <n v="0"/>
    <n v="92.713245540599729"/>
    <n v="1.1683536762988485"/>
    <n v="8.3462805308503611"/>
    <n v="0"/>
    <n v="0"/>
    <n v="53.697254557812755"/>
    <n v="0"/>
    <n v="636.53705796892245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20M1208"/>
    <s v="Couv.M12 gauche noir "/>
    <n v="1.2290000000000001"/>
    <n v="560"/>
    <n v="688.24"/>
    <n v="1369.322304"/>
    <n v="3.7628581451029479E-2"/>
    <n v="164.00504072197188"/>
    <n v="0.29286614414637835"/>
    <n v="2.7380845441463784"/>
    <n v="123.83061932542357"/>
    <n v="0"/>
    <n v="23.887752362557041"/>
    <n v="0.30102865160823583"/>
    <n v="2.1504358013448837"/>
    <n v="0"/>
    <n v="0"/>
    <n v="13.835204581038132"/>
    <n v="0"/>
    <n v="164.00504072197188"/>
    <m/>
    <m/>
    <m/>
    <m/>
    <m/>
    <m/>
    <m/>
    <m/>
    <m/>
    <m/>
    <m/>
    <m/>
    <m/>
    <m/>
    <m/>
  </r>
  <r>
    <x v="0"/>
    <x v="0"/>
    <d v="2012-03-05T00:00:00"/>
    <x v="2"/>
    <x v="0"/>
    <s v="ACCUMA 10"/>
    <s v=" N°391 DU 21/02/12"/>
    <n v="3290.866"/>
    <m/>
    <n v="634.82999999999993"/>
    <n v="8"/>
    <n v="57.149000000000001"/>
    <m/>
    <m/>
    <n v="367.67807999999997"/>
    <m/>
    <n v="4358.5230799999999"/>
    <s v="EUR"/>
    <n v="1.9896"/>
    <s v="420M1208"/>
    <s v="Couv.M12 gauche noir "/>
    <n v="1.3029999999999999"/>
    <n v="1400"/>
    <n v="1824.1999999999998"/>
    <n v="3629.4283199999995"/>
    <n v="9.9735642047785608E-2"/>
    <n v="434.70009776389202"/>
    <n v="0.31050006983135142"/>
    <n v="2.9029488698313513"/>
    <n v="328.21663340322806"/>
    <n v="0"/>
    <n v="63.315177641195731"/>
    <n v="0.79788513638228487"/>
    <n v="5.6997922073889002"/>
    <n v="0"/>
    <n v="0"/>
    <n v="36.670609375697076"/>
    <n v="0"/>
    <n v="434.70009776389202"/>
    <m/>
    <m/>
    <m/>
    <m/>
    <m/>
    <m/>
    <m/>
    <m/>
    <m/>
    <m/>
    <m/>
    <m/>
    <m/>
    <m/>
    <m/>
  </r>
  <r>
    <x v="0"/>
    <x v="0"/>
    <d v="2012-03-05T00:00:00"/>
    <x v="2"/>
    <x v="0"/>
    <s v="ACCUMA 11"/>
    <s v=" N°398 DU 22/02/12"/>
    <n v="3298.136"/>
    <m/>
    <n v="482.56600000000071"/>
    <n v="8"/>
    <n v="43.171999999999997"/>
    <m/>
    <m/>
    <n v="341.41536000000002"/>
    <m/>
    <n v="4173.2893600000007"/>
    <s v="EUR"/>
    <n v="1.9896"/>
    <s v="400M1409"/>
    <s v="BAC M14 GRIS"/>
    <n v="3.2040000000000002"/>
    <n v="2640"/>
    <n v="8458.5600000000013"/>
    <n v="16829.150976000004"/>
    <n v="0.62893598037028786"/>
    <n v="2624.7318350004916"/>
    <n v="0.99421660416685287"/>
    <n v="7.3688950041668546"/>
    <n v="2074.3163985545398"/>
    <n v="0"/>
    <n v="303.5031203033688"/>
    <n v="5.0314878429623029"/>
    <n v="27.152424144546067"/>
    <n v="0"/>
    <n v="0"/>
    <n v="214.72840415507477"/>
    <n v="0"/>
    <n v="2624.7318350004916"/>
    <m/>
    <m/>
    <m/>
    <m/>
    <m/>
    <m/>
    <m/>
    <m/>
    <m/>
    <m/>
    <m/>
    <m/>
    <m/>
    <m/>
    <m/>
  </r>
  <r>
    <x v="0"/>
    <x v="0"/>
    <d v="2012-03-05T00:00:00"/>
    <x v="2"/>
    <x v="0"/>
    <s v="ACCUMA 11"/>
    <s v=" N°398 DU 22/02/12"/>
    <n v="3298.136"/>
    <m/>
    <n v="482.56600000000071"/>
    <n v="8"/>
    <n v="43.171999999999997"/>
    <m/>
    <m/>
    <n v="341.41536000000002"/>
    <m/>
    <n v="4173.2893600000007"/>
    <s v="EUR"/>
    <n v="1.9896"/>
    <s v="420M1413"/>
    <s v="COUV M14 GRIS"/>
    <n v="1.613"/>
    <n v="2880"/>
    <n v="4645.4399999999996"/>
    <n v="9242.5674239999989"/>
    <n v="0.34541155476243579"/>
    <n v="1441.5023663111308"/>
    <n v="0.50052165496914269"/>
    <n v="3.7097464549691423"/>
    <n v="1139.2142835779609"/>
    <n v="0"/>
    <n v="166.68387233548984"/>
    <n v="2.7632924380994863"/>
    <n v="14.912107642203877"/>
    <n v="0"/>
    <n v="0"/>
    <n v="117.92881031737674"/>
    <n v="0"/>
    <n v="1441.5023663111308"/>
    <m/>
    <m/>
    <m/>
    <m/>
    <m/>
    <m/>
    <m/>
    <m/>
    <m/>
    <m/>
    <m/>
    <m/>
    <m/>
    <m/>
    <m/>
  </r>
  <r>
    <x v="0"/>
    <x v="0"/>
    <d v="2012-03-05T00:00:00"/>
    <x v="2"/>
    <x v="0"/>
    <s v="ACCUMA 11"/>
    <s v=" N°398 DU 22/02/12"/>
    <n v="3298.136"/>
    <m/>
    <n v="482.56600000000071"/>
    <n v="8"/>
    <n v="43.171999999999997"/>
    <m/>
    <m/>
    <n v="341.41536000000002"/>
    <m/>
    <n v="4173.2893600000007"/>
    <s v="EUR"/>
    <n v="1.9896"/>
    <s v="400M1509"/>
    <s v="BAC M15 GRIS"/>
    <n v="3.45"/>
    <n v="100"/>
    <n v="345"/>
    <n v="686.41200000000003"/>
    <n v="2.5652464867276376E-2"/>
    <n v="107.05515868837833"/>
    <n v="1.0705515868837834"/>
    <n v="7.934671586883784"/>
    <n v="84.605317867499437"/>
    <n v="0"/>
    <n v="12.37900736114211"/>
    <n v="0.205219718938211"/>
    <n v="1.1074682132500555"/>
    <n v="0"/>
    <n v="0"/>
    <n v="8.7581455275485158"/>
    <n v="0"/>
    <n v="107.05515868837833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20M1611"/>
    <s v="COUV M16 GRIS"/>
    <n v="1.9259999999999999"/>
    <n v="650"/>
    <n v="1251.8999999999999"/>
    <n v="2490.7802399999996"/>
    <n v="0.10613049192869087"/>
    <n v="436.8965028891501"/>
    <n v="0.6721484659833078"/>
    <n v="4.5041180659833069"/>
    <n v="350.03279612772479"/>
    <n v="0"/>
    <n v="45.707537350405055"/>
    <n v="0.84904393542952694"/>
    <n v="4.0725453667796545"/>
    <n v="0"/>
    <n v="0"/>
    <n v="36.234541901833992"/>
    <n v="0"/>
    <n v="436.89646468217302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00M1511"/>
    <s v="BAC M15 OPAQUE"/>
    <n v="3.9510000000000001"/>
    <n v="500"/>
    <n v="1975.5"/>
    <n v="3930.4548"/>
    <n v="0.16747406885943672"/>
    <n v="689.42330973521541"/>
    <n v="1.3788466194704307"/>
    <n v="9.239756219470431"/>
    <n v="552.35225557178717"/>
    <n v="0"/>
    <n v="72.12655965790016"/>
    <n v="1.3397925508754938"/>
    <n v="6.426482444343165"/>
    <n v="0"/>
    <n v="0"/>
    <n v="57.178159219644591"/>
    <n v="0"/>
    <n v="689.42324944455061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00M1203"/>
    <s v="BAC M12 GRIS"/>
    <n v="2.3460000000000001"/>
    <n v="300"/>
    <n v="703.80000000000007"/>
    <n v="1400.2804800000001"/>
    <n v="5.9665021343088626E-2"/>
    <n v="245.61686934530226"/>
    <n v="0.81872289781767416"/>
    <n v="5.4863244978176748"/>
    <n v="196.78335483240895"/>
    <n v="0"/>
    <n v="25.696113736891995"/>
    <n v="0.477320170744709"/>
    <n v="2.2895258639983398"/>
    <n v="0"/>
    <n v="0"/>
    <n v="20.370533261850603"/>
    <n v="0"/>
    <n v="245.61684786589458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00M1605"/>
    <s v="BAC M16 OPAQUE"/>
    <n v="4.5979999999999999"/>
    <n v="504"/>
    <n v="2317.3919999999998"/>
    <n v="4610.6831231999995"/>
    <n v="0.19645814597940156"/>
    <n v="808.73908508929901"/>
    <n v="1.6046410418438473"/>
    <n v="10.752821841843845"/>
    <n v="647.94568374791959"/>
    <n v="0"/>
    <n v="84.609219103386764"/>
    <n v="1.5716651678352125"/>
    <n v="7.5386884356675754"/>
    <n v="0"/>
    <n v="0"/>
    <n v="67.073757909557386"/>
    <n v="0"/>
    <n v="808.73901436436643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00M1606"/>
    <s v="BAC M16 GRIS"/>
    <n v="4.4580000000000002"/>
    <n v="648"/>
    <n v="2888.7840000000001"/>
    <n v="5747.5246464000002"/>
    <n v="0.2448982083199388"/>
    <n v="1008.1473178385901"/>
    <n v="1.5557828978990589"/>
    <n v="10.425419697899059"/>
    <n v="807.70759719548971"/>
    <n v="0"/>
    <n v="105.47104607177295"/>
    <n v="1.9591856665595104"/>
    <n v="9.3974789478610106"/>
    <n v="0"/>
    <n v="0"/>
    <n v="83.611921793551915"/>
    <n v="0"/>
    <n v="1008.1472296752351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20M1213"/>
    <s v="COUV M12 GRIS"/>
    <n v="1.2270000000000001"/>
    <n v="168"/>
    <n v="206.13600000000002"/>
    <n v="410.12818560000005"/>
    <n v="1.7475289627136854E-2"/>
    <n v="71.938731144306956"/>
    <n v="0.4282067330018271"/>
    <n v="2.8694459330018276"/>
    <n v="57.635881829686639"/>
    <n v="0"/>
    <n v="7.5261354095879067"/>
    <n v="0.13980231701709483"/>
    <n v="0.67057928886212248"/>
    <n v="0"/>
    <n v="0"/>
    <n v="5.9663260080489291"/>
    <n v="0"/>
    <n v="71.938724853202686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20M1506"/>
    <s v="COUV M15 BLEU"/>
    <n v="1.7929999999999999"/>
    <n v="464"/>
    <n v="831.952"/>
    <n v="1655.2516992000001"/>
    <n v="7.0529175669828456E-2"/>
    <n v="290.34021836539205"/>
    <n v="0.62573322923575869"/>
    <n v="4.1930860292357588"/>
    <n v="232.61481332698534"/>
    <n v="0"/>
    <n v="30.375011673252015"/>
    <n v="0.56423340535862765"/>
    <n v="2.706416057978327"/>
    <n v="0"/>
    <n v="0"/>
    <n v="24.079718511314482"/>
    <n v="0"/>
    <n v="290.34019297488879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20M1515"/>
    <s v="COUV M15 GRIS"/>
    <n v="1.6359999999999999"/>
    <n v="290"/>
    <n v="474.44"/>
    <n v="943.94582400000002"/>
    <n v="4.0220904697378469E-2"/>
    <n v="165.5732700940398"/>
    <n v="0.57094231066910273"/>
    <n v="3.8259279106691029"/>
    <n v="132.65401373499304"/>
    <n v="0"/>
    <n v="17.32205768873407"/>
    <n v="0.32176723757902775"/>
    <n v="1.5433967759525038"/>
    <n v="0"/>
    <n v="0"/>
    <n v="13.732020177255471"/>
    <n v="0"/>
    <n v="165.5732556145141"/>
    <m/>
    <m/>
    <m/>
    <m/>
    <m/>
    <m/>
    <m/>
    <m/>
    <m/>
    <m/>
    <m/>
    <m/>
    <m/>
    <m/>
    <m/>
  </r>
  <r>
    <x v="0"/>
    <x v="0"/>
    <d v="2012-03-05T00:00:00"/>
    <x v="2"/>
    <x v="0"/>
    <s v="ACCUMA 12"/>
    <s v=" N°399 DU 22/02/12"/>
    <n v="3298.136"/>
    <m/>
    <n v="430.67299999999977"/>
    <n v="8"/>
    <n v="38.372999999999998"/>
    <m/>
    <m/>
    <n v="341.41500000000002"/>
    <m/>
    <n v="4116.5969999999998"/>
    <s v="EUR"/>
    <n v="1.9896"/>
    <s v="420M1605"/>
    <s v="COUV M16 BLEU"/>
    <n v="2.0760000000000001"/>
    <n v="552"/>
    <n v="1145.952"/>
    <n v="2279.9860991999999"/>
    <n v="9.7148693575099587E-2"/>
    <n v="399.92205549870391"/>
    <n v="0.72449647735272449"/>
    <n v="4.8549060773527248"/>
    <n v="320.40960363300462"/>
    <n v="0"/>
    <n v="41.839319308068845"/>
    <n v="0.7771895486007967"/>
    <n v="3.7278868185572964"/>
    <n v="0"/>
    <n v="0"/>
    <n v="33.168021216942627"/>
    <n v="0"/>
    <n v="399.92202052517422"/>
    <m/>
    <m/>
    <m/>
    <m/>
    <m/>
    <m/>
    <m/>
    <m/>
    <m/>
    <m/>
    <m/>
    <m/>
    <m/>
    <m/>
    <m/>
  </r>
  <r>
    <x v="0"/>
    <x v="1"/>
    <d v="2012-03-06T00:00:00"/>
    <x v="4"/>
    <x v="0"/>
    <s v="ACCUMA 17"/>
    <s v=" N°428 DU 40963"/>
    <n v="1835.895"/>
    <m/>
    <n v="243.01499999999987"/>
    <m/>
    <n v="23.521000000000001"/>
    <m/>
    <m/>
    <n v="131.29050000000001"/>
    <m/>
    <n v="2233.7215000000001"/>
    <s v="EUR"/>
    <n v="1.98925"/>
    <s v="400L0211"/>
    <s v="BAC L2 BASSE GRIS "/>
    <n v="1.2410000000000001"/>
    <n v="2016"/>
    <n v="2501.8560000000002"/>
    <n v="4976.8170480000008"/>
    <n v="0.37059789680254274"/>
    <n v="827.81248994262103"/>
    <n v="0.41062127477312549"/>
    <n v="2.8792805247731259"/>
    <n v="680.37882575030415"/>
    <n v="0"/>
    <n v="90.060847891469876"/>
    <n v="0"/>
    <n v="8.7168331306926081"/>
    <n v="0"/>
    <n v="0"/>
    <n v="48.655983170154244"/>
    <n v="0"/>
    <n v="827.81248994262103"/>
    <m/>
    <m/>
    <m/>
    <m/>
    <m/>
    <m/>
    <m/>
    <m/>
    <m/>
    <m/>
    <m/>
    <m/>
    <m/>
    <m/>
    <m/>
  </r>
  <r>
    <x v="0"/>
    <x v="1"/>
    <d v="2012-03-06T00:00:00"/>
    <x v="2"/>
    <x v="0"/>
    <s v="ACCUMA 17"/>
    <s v=" N°428 DU "/>
    <n v="1835.895"/>
    <m/>
    <n v="243.01499999999987"/>
    <m/>
    <n v="23.521000000000001"/>
    <m/>
    <m/>
    <n v="131.29050000000001"/>
    <m/>
    <n v="2233.7215000000001"/>
    <s v="EUR"/>
    <n v="1.98925"/>
    <s v="420L0211"/>
    <s v="COUV  L2 KAM GRIS"/>
    <n v="1.071"/>
    <n v="2016"/>
    <n v="2159.136"/>
    <n v="4295.0612879999999"/>
    <n v="0.31983106162411218"/>
    <n v="714.41351871760435"/>
    <n v="0.35437178507817674"/>
    <n v="2.4848585350781764"/>
    <n v="587.17624688039939"/>
    <n v="0"/>
    <n v="77.723745440583585"/>
    <n v="0"/>
    <n v="7.5227464004607425"/>
    <n v="0"/>
    <n v="0"/>
    <n v="41.990779996160505"/>
    <n v="0"/>
    <n v="714.41351871760435"/>
    <m/>
    <m/>
    <m/>
    <m/>
    <m/>
    <m/>
    <m/>
    <m/>
    <m/>
    <m/>
    <m/>
    <m/>
    <m/>
    <m/>
    <m/>
  </r>
  <r>
    <x v="0"/>
    <x v="1"/>
    <d v="2012-03-06T00:00:00"/>
    <x v="2"/>
    <x v="0"/>
    <s v="ACCUMA 17"/>
    <s v=" N°428 DU "/>
    <n v="1835.895"/>
    <m/>
    <n v="243.01499999999987"/>
    <m/>
    <n v="23.521000000000001"/>
    <m/>
    <m/>
    <n v="131.29050000000001"/>
    <m/>
    <n v="2233.7215000000001"/>
    <s v="EUR"/>
    <n v="1.98925"/>
    <s v="420L0321"/>
    <s v="COUV L3 KAM GRIS"/>
    <n v="1.262"/>
    <n v="1656"/>
    <n v="2089.8719999999998"/>
    <n v="4157.2778759999992"/>
    <n v="0.30957104157334525"/>
    <n v="691.49549133977519"/>
    <n v="0.41756974114720724"/>
    <n v="2.9280032411472066"/>
    <n v="568.33992736929667"/>
    <n v="0"/>
    <n v="75.230406667946454"/>
    <n v="0"/>
    <n v="7.2814204688466537"/>
    <n v="0"/>
    <n v="0"/>
    <n v="40.643736833685288"/>
    <n v="0"/>
    <n v="691.49549133977519"/>
    <m/>
    <m/>
    <m/>
    <m/>
    <m/>
    <m/>
    <m/>
    <m/>
    <m/>
    <m/>
    <m/>
    <m/>
    <m/>
    <m/>
    <m/>
  </r>
  <r>
    <x v="0"/>
    <x v="0"/>
    <d v="2012-03-07T00:00:00"/>
    <x v="4"/>
    <x v="0"/>
    <s v="ACCUMA 16"/>
    <s v=" N°427 DU 40963"/>
    <n v="1835.895"/>
    <m/>
    <n v="170.4079999999999"/>
    <m/>
    <n v="16.768000000000001"/>
    <m/>
    <m/>
    <n v="341.3553"/>
    <m/>
    <n v="2364.4263000000001"/>
    <s v="EUR"/>
    <n v="1.98925"/>
    <s v="400M1110"/>
    <s v="BAC M11 GRIS"/>
    <n v="2.036"/>
    <n v="2160"/>
    <n v="4397.76"/>
    <n v="8748.2440800000004"/>
    <n v="1"/>
    <n v="2364.4263000000001"/>
    <n v="1.0946418055555556"/>
    <n v="5.1447548055555563"/>
    <n v="1835.895"/>
    <n v="0"/>
    <n v="170.4079999999999"/>
    <n v="0"/>
    <n v="16.768000000000001"/>
    <n v="0"/>
    <n v="0"/>
    <n v="341.3553"/>
    <n v="0"/>
    <n v="2364.4263000000001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00M1102"/>
    <s v="BAC M11 P8.5 C42.5 OPAQUE "/>
    <n v="2.2000000000000002"/>
    <n v="938"/>
    <n v="2063.6000000000004"/>
    <n v="4105.7385600000007"/>
    <n v="0.15462565694923794"/>
    <n v="706.66636741321997"/>
    <n v="0.75337565822304897"/>
    <n v="5.1304956582230492"/>
    <n v="509.97644570793182"/>
    <n v="0"/>
    <n v="136.03207632674906"/>
    <n v="1.2370052555939035"/>
    <n v="6.6292657903846779"/>
    <n v="0"/>
    <n v="0"/>
    <n v="52.791574332560579"/>
    <n v="0"/>
    <n v="706.66636741321997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00M1110"/>
    <s v="BAC M11 GRIS"/>
    <n v="2.036"/>
    <n v="2025"/>
    <n v="4122.8999999999996"/>
    <n v="8202.9218399999991"/>
    <n v="0.30892911467145417"/>
    <n v="1411.8602278580945"/>
    <n v="0.69721492733733059"/>
    <n v="4.7480405273373298"/>
    <n v="1018.8902345460511"/>
    <n v="0"/>
    <n v="271.78069756132652"/>
    <n v="2.4714329173716334"/>
    <n v="13.244717933309254"/>
    <n v="0"/>
    <n v="0"/>
    <n v="105.47314490003582"/>
    <n v="0"/>
    <n v="1411.8602278580945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20E0204"/>
    <s v="COUV E2 FLAT DROITE OPAQUE"/>
    <n v="0.74399999999999999"/>
    <n v="300"/>
    <n v="223.2"/>
    <n v="444.07871999999998"/>
    <n v="1.6724387784003633E-2"/>
    <n v="76.433384961538408"/>
    <n v="0.2547779498717947"/>
    <n v="1.7350403498717948"/>
    <n v="55.159305428382609"/>
    <n v="0"/>
    <n v="14.713296877364984"/>
    <n v="0.13379510227202907"/>
    <n v="0.71702467746358767"/>
    <n v="0"/>
    <n v="0"/>
    <n v="5.7099628760552026"/>
    <n v="0"/>
    <n v="76.433384961538408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20M1013"/>
    <s v="COUV M10 G FLAT GRIS"/>
    <n v="0.74"/>
    <n v="336"/>
    <n v="248.64"/>
    <n v="494.69414399999999"/>
    <n v="1.8630608327126628E-2"/>
    <n v="85.145147118444939"/>
    <n v="0.25340817594775278"/>
    <n v="1.7257121759477529"/>
    <n v="61.44628002559611"/>
    <n v="0"/>
    <n v="16.390296306397982"/>
    <n v="0.14904486661701302"/>
    <n v="0.79875007080889981"/>
    <n v="0"/>
    <n v="0"/>
    <n v="6.360775849024936"/>
    <n v="0"/>
    <n v="85.145147118444939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20M1108"/>
    <s v="COUV. M11P GAUCHE NOIR"/>
    <n v="0.89"/>
    <n v="300"/>
    <n v="267"/>
    <n v="531.22320000000002"/>
    <n v="2.000632409645596E-2"/>
    <n v="91.432409429797303"/>
    <n v="0.30477469809932434"/>
    <n v="2.0755186980993243"/>
    <n v="65.98357773018887"/>
    <n v="0"/>
    <n v="17.60058363018123"/>
    <n v="0.16005059277164768"/>
    <n v="0.85773113298735637"/>
    <n v="0"/>
    <n v="0"/>
    <n v="6.8304663436681867"/>
    <n v="0"/>
    <n v="91.432409429797303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20M1114"/>
    <s v="Couv M11 gauche bleu"/>
    <n v="0.84"/>
    <n v="360"/>
    <n v="302.39999999999998"/>
    <n v="601.65503999999999"/>
    <n v="2.2658847965424278E-2"/>
    <n v="103.55490865756818"/>
    <n v="0.28765252404880048"/>
    <n v="1.9589165240488002"/>
    <n v="74.73196219329256"/>
    <n v="0"/>
    <n v="19.93414415642998"/>
    <n v="0.18127078372339422"/>
    <n v="0.97145278882163499"/>
    <n v="0"/>
    <n v="0"/>
    <n v="7.7360787353005982"/>
    <n v="0"/>
    <n v="103.55490865756818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20M1123"/>
    <s v="COUV M11 G FLAT GRIS"/>
    <n v="0.82099999999999995"/>
    <n v="3240"/>
    <n v="2660.04"/>
    <n v="5292.4155840000003"/>
    <n v="0.19931693763871428"/>
    <n v="910.91335722710858"/>
    <n v="0.28114609790960143"/>
    <n v="1.9146076979096016"/>
    <n v="657.37436743599858"/>
    <n v="0"/>
    <n v="175.34927520459655"/>
    <n v="1.5945355011097142"/>
    <n v="8.5453150673845961"/>
    <n v="0"/>
    <n v="0"/>
    <n v="68.049864018019193"/>
    <n v="0"/>
    <n v="910.91335722710858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1801"/>
    <s v="BOUCHON D18 NOIR PRESS"/>
    <n v="0.03"/>
    <n v="22500"/>
    <n v="675"/>
    <n v="1342.98"/>
    <n v="5.0577785637107762E-2"/>
    <n v="231.1493496820718"/>
    <n v="1.0273304430314302E-2"/>
    <n v="6.99613044303143E-2"/>
    <n v="166.81241561002804"/>
    <n v="0"/>
    <n v="44.495857492031199"/>
    <n v="0.4046222850968621"/>
    <n v="2.1684214036197211"/>
    <n v="0"/>
    <n v="0"/>
    <n v="17.268032891295977"/>
    <n v="0"/>
    <n v="231.1493496820718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1819"/>
    <s v="BOUCHON D18 JAUNE FILETAGE "/>
    <n v="2.3E-2"/>
    <n v="45500"/>
    <n v="1046.5"/>
    <n v="2082.1163999999999"/>
    <n v="7.8414300250715954E-2"/>
    <n v="358.36710287746388"/>
    <n v="7.8762000632409644E-3"/>
    <n v="5.3637000063240958E-2"/>
    <n v="258.62102657169532"/>
    <n v="0"/>
    <n v="68.985059059867623"/>
    <n v="0.62731440200572763"/>
    <n v="3.3618562946489448"/>
    <n v="0"/>
    <n v="0"/>
    <n v="26.77184654924628"/>
    <n v="0"/>
    <n v="358.36710287746388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1822"/>
    <s v="BOUCHON D18 BLEU FILETAGE"/>
    <n v="2.3E-2"/>
    <n v="6500"/>
    <n v="149.5"/>
    <n v="297.4452"/>
    <n v="1.1202042892959424E-2"/>
    <n v="51.195300411066277"/>
    <n v="7.8762000632409662E-3"/>
    <n v="5.3637000063240965E-2"/>
    <n v="36.945860938813624"/>
    <n v="0"/>
    <n v="9.8550084371239492"/>
    <n v="8.9616343143675392E-2"/>
    <n v="0.48026518494984938"/>
    <n v="0"/>
    <n v="0"/>
    <n v="3.8245495070351834"/>
    <n v="0"/>
    <n v="51.195300411066277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2709"/>
    <s v="BOUCHON D27 ROUGE"/>
    <n v="2.3E-2"/>
    <n v="33000"/>
    <n v="759"/>
    <n v="1510.1064000000001"/>
    <n v="5.6871910071947848E-2"/>
    <n v="259.9146020869519"/>
    <n v="7.8762000632409662E-3"/>
    <n v="5.3637000063240972E-2"/>
    <n v="187.5712939970538"/>
    <n v="0"/>
    <n v="50.033119757706203"/>
    <n v="0.45497528057558279"/>
    <n v="2.4382694005146202"/>
    <n v="0"/>
    <n v="0"/>
    <n v="19.4169436511017"/>
    <n v="0"/>
    <n v="259.9146020869519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2710"/>
    <s v="BOUCHON D27 JAUNE "/>
    <n v="2.3E-2"/>
    <n v="18000"/>
    <n v="414"/>
    <n v="823.69439999999997"/>
    <n v="3.1021041857426095E-2"/>
    <n v="141.77160113833739"/>
    <n v="7.8762000632409662E-3"/>
    <n v="5.3637000063240965E-2"/>
    <n v="102.31161490748387"/>
    <n v="0"/>
    <n v="27.290792595112471"/>
    <n v="0.24816833485940876"/>
    <n v="1.3299651275534288"/>
    <n v="0"/>
    <n v="0"/>
    <n v="10.591060173328199"/>
    <n v="0"/>
    <n v="141.77160113833739"/>
    <m/>
    <m/>
    <m/>
    <m/>
    <m/>
    <m/>
    <m/>
    <m/>
    <m/>
    <m/>
    <m/>
    <m/>
    <m/>
    <m/>
    <m/>
  </r>
  <r>
    <x v="0"/>
    <x v="0"/>
    <d v="2012-03-08T00:00:00"/>
    <x v="2"/>
    <x v="0"/>
    <s v="ACCUMA 13 "/>
    <s v=" N°401 DU 40961"/>
    <n v="3298.136"/>
    <m/>
    <n v="879.7510000000002"/>
    <n v="8"/>
    <n v="42.872999999999998"/>
    <m/>
    <m/>
    <n v="341.41536000000002"/>
    <m/>
    <n v="4570.1753600000002"/>
    <s v="EUR"/>
    <n v="1.9896"/>
    <s v="460D2711"/>
    <s v="BOUCHON D27 BLEU"/>
    <n v="2.3E-2"/>
    <n v="18000"/>
    <n v="414"/>
    <n v="823.69439999999997"/>
    <n v="3.1021041857426095E-2"/>
    <n v="141.77160113833739"/>
    <n v="7.8762000632409662E-3"/>
    <n v="5.3637000063240965E-2"/>
    <n v="102.31161490748387"/>
    <n v="0"/>
    <n v="27.290792595112471"/>
    <n v="0.24816833485940876"/>
    <n v="1.3299651275534288"/>
    <n v="0"/>
    <n v="0"/>
    <n v="10.591060173328199"/>
    <n v="0"/>
    <n v="141.77160113833739"/>
    <m/>
    <m/>
    <m/>
    <m/>
    <m/>
    <m/>
    <m/>
    <m/>
    <m/>
    <m/>
    <m/>
    <m/>
    <m/>
    <m/>
    <m/>
  </r>
  <r>
    <x v="0"/>
    <x v="0"/>
    <d v="2012-03-12T00:00:00"/>
    <x v="4"/>
    <x v="0"/>
    <s v="ACCUMA 15"/>
    <s v=" N°409 DU 40962"/>
    <n v="3306.7280000000001"/>
    <m/>
    <n v="437.02399999999943"/>
    <n v="8"/>
    <n v="39.134"/>
    <m/>
    <m/>
    <n v="339.85379999999998"/>
    <m/>
    <n v="4130.7397999999994"/>
    <s v="EUR"/>
    <n v="1.9804999999999999"/>
    <s v="400M1008"/>
    <s v="BAC M10 P15,4 C33 GRIS"/>
    <n v="1.8049999999999999"/>
    <n v="396"/>
    <n v="714.78"/>
    <n v="1415.6217899999999"/>
    <n v="5.9319712986799583E-2"/>
    <n v="245.03429935914988"/>
    <n v="0.61877348323017645"/>
    <n v="4.1935759832301764"/>
    <n v="196.15415588541381"/>
    <n v="0"/>
    <n v="25.924138248343066"/>
    <n v="0.47455770389439667"/>
    <n v="2.3214176480254149"/>
    <n v="0"/>
    <n v="0"/>
    <n v="20.160029873473189"/>
    <n v="0"/>
    <n v="245.03429935914988"/>
    <m/>
    <m/>
    <m/>
    <m/>
    <m/>
    <m/>
    <m/>
    <m/>
    <m/>
    <m/>
    <m/>
    <m/>
    <m/>
    <m/>
    <m/>
  </r>
  <r>
    <x v="0"/>
    <x v="0"/>
    <d v="2012-03-12T00:00:00"/>
    <x v="2"/>
    <x v="0"/>
    <s v="ACCUMA 15"/>
    <s v=" N°409 DU "/>
    <n v="3306.7280000000001"/>
    <m/>
    <n v="437.02399999999943"/>
    <n v="8"/>
    <n v="39.134"/>
    <m/>
    <m/>
    <n v="339.85379999999998"/>
    <m/>
    <n v="4130.7397999999994"/>
    <s v="EUR"/>
    <n v="1.9804999999999999"/>
    <s v="420M1013"/>
    <s v="COUV M10 G FLAT GRIS"/>
    <n v="0.74"/>
    <n v="1680"/>
    <n v="1243.2"/>
    <n v="2462.1576"/>
    <n v="0.10317337808163246"/>
    <n v="426.18237914224682"/>
    <n v="0.2536799875846707"/>
    <n v="1.7192499875846707"/>
    <n v="341.16629815712037"/>
    <n v="0"/>
    <n v="45.089242382747287"/>
    <n v="0.82538702465305969"/>
    <n v="4.0375869778466047"/>
    <n v="0"/>
    <n v="0"/>
    <n v="35.063864599879501"/>
    <n v="0"/>
    <n v="426.18237914224682"/>
    <m/>
    <m/>
    <m/>
    <m/>
    <m/>
    <m/>
    <m/>
    <m/>
    <m/>
    <m/>
    <m/>
    <m/>
    <m/>
    <m/>
    <m/>
  </r>
  <r>
    <x v="0"/>
    <x v="0"/>
    <d v="2012-03-12T00:00:00"/>
    <x v="2"/>
    <x v="0"/>
    <s v="ACCUMA 15"/>
    <s v=" N°409 DU "/>
    <n v="3306.7280000000001"/>
    <m/>
    <n v="437.02399999999943"/>
    <n v="8"/>
    <n v="39.134"/>
    <m/>
    <m/>
    <n v="339.85379999999998"/>
    <m/>
    <n v="4130.7397999999994"/>
    <s v="EUR"/>
    <n v="1.9804999999999999"/>
    <s v="400M1509"/>
    <s v="BAC M15 GRIS"/>
    <n v="3.45"/>
    <n v="2100"/>
    <n v="7245"/>
    <n v="14348.7225"/>
    <n v="0.60126377429329725"/>
    <n v="2483.6642027715393"/>
    <n v="1.1826972394150188"/>
    <n v="8.0154222394150185"/>
    <n v="1988.2157578413262"/>
    <n v="0"/>
    <n v="262.76669969675362"/>
    <n v="4.810110194346378"/>
    <n v="23.529856543193894"/>
    <n v="0"/>
    <n v="0"/>
    <n v="204.34177849591939"/>
    <n v="0"/>
    <n v="2483.6642027715393"/>
    <m/>
    <m/>
    <m/>
    <m/>
    <m/>
    <m/>
    <m/>
    <m/>
    <m/>
    <m/>
    <m/>
    <m/>
    <m/>
    <m/>
    <m/>
  </r>
  <r>
    <x v="0"/>
    <x v="0"/>
    <d v="2012-03-12T00:00:00"/>
    <x v="2"/>
    <x v="0"/>
    <s v="ACCUMA 15"/>
    <s v=" N°409 DU "/>
    <n v="3306.7280000000001"/>
    <m/>
    <n v="437.02399999999943"/>
    <n v="8"/>
    <n v="39.134"/>
    <m/>
    <m/>
    <n v="339.85379999999998"/>
    <m/>
    <n v="4130.7397999999994"/>
    <s v="EUR"/>
    <n v="1.9804999999999999"/>
    <s v="420M1515"/>
    <s v="COUV M15 GRIS GAUCHE"/>
    <n v="1.6359999999999999"/>
    <n v="1740"/>
    <n v="2846.64"/>
    <n v="5637.7705199999991"/>
    <n v="0.23624313463827074"/>
    <n v="975.85891872706338"/>
    <n v="0.56083845903854213"/>
    <n v="3.8009364590385419"/>
    <n v="781.19178811613972"/>
    <n v="0"/>
    <n v="103.2439196721555"/>
    <n v="1.8899450771061659"/>
    <n v="9.2451388309340867"/>
    <n v="0"/>
    <n v="0"/>
    <n v="80.288127030727935"/>
    <n v="0"/>
    <n v="975.85891872706338"/>
    <m/>
    <m/>
    <m/>
    <m/>
    <m/>
    <m/>
    <m/>
    <m/>
    <m/>
    <m/>
    <m/>
    <m/>
    <m/>
    <m/>
    <m/>
  </r>
  <r>
    <x v="0"/>
    <x v="0"/>
    <d v="2012-03-13T00:00:00"/>
    <x v="2"/>
    <x v="0"/>
    <s v="ACCUMA 14"/>
    <s v=" N°413 DU 40961"/>
    <n v="3297.31"/>
    <m/>
    <n v="352.60100000000011"/>
    <n v="8"/>
    <n v="31.298999999999999"/>
    <m/>
    <m/>
    <n v="339.85379999999998"/>
    <m/>
    <n v="4029.0637999999999"/>
    <s v="EUR"/>
    <n v="1.9804999999999999"/>
    <s v="400M1008"/>
    <s v="BAC M10 P15,4 C33 GRIS"/>
    <n v="1.8049999999999999"/>
    <n v="2970"/>
    <n v="5360.8499999999995"/>
    <n v="10617.163424999999"/>
    <n v="0.57319048611890744"/>
    <n v="2309.4210381260923"/>
    <n v="0.7775828411198964"/>
    <n v="4.3523853411198958"/>
    <n v="1889.9867217847348"/>
    <n v="0"/>
    <n v="202.10753859601294"/>
    <n v="4.5855238889512595"/>
    <n v="17.940289025035682"/>
    <n v="0"/>
    <n v="0"/>
    <n v="194.80096483135793"/>
    <n v="0"/>
    <n v="2309.4210381260923"/>
    <m/>
    <m/>
    <m/>
    <m/>
    <m/>
    <m/>
    <m/>
    <m/>
    <m/>
    <m/>
    <m/>
    <m/>
    <m/>
    <m/>
    <m/>
  </r>
  <r>
    <x v="0"/>
    <x v="0"/>
    <d v="2012-03-13T00:00:00"/>
    <x v="2"/>
    <x v="0"/>
    <s v="ACCUMA 14"/>
    <s v=" N°413 DU "/>
    <n v="3297.31"/>
    <m/>
    <n v="352.60100000000011"/>
    <n v="8"/>
    <n v="31.298999999999999"/>
    <m/>
    <m/>
    <n v="339.85379999999998"/>
    <m/>
    <n v="4029.0637999999999"/>
    <s v="EUR"/>
    <n v="1.9804999999999999"/>
    <s v="420M1013"/>
    <s v="COUV M10 G FLAT GRIS"/>
    <n v="0.74"/>
    <n v="1680"/>
    <n v="1243.2"/>
    <n v="2462.1576"/>
    <n v="0.13292489294478035"/>
    <n v="535.5628742826899"/>
    <n v="0.3187874251682678"/>
    <n v="1.7843574251682679"/>
    <n v="438.29457875575372"/>
    <n v="0"/>
    <n v="46.869450177222511"/>
    <n v="1.0633991435582428"/>
    <n v="4.1604162242786806"/>
    <n v="0"/>
    <n v="0"/>
    <n v="45.17502998187679"/>
    <n v="0"/>
    <n v="535.5628742826899"/>
    <m/>
    <m/>
    <m/>
    <m/>
    <m/>
    <m/>
    <m/>
    <m/>
    <m/>
    <m/>
    <m/>
    <m/>
    <m/>
    <m/>
    <m/>
  </r>
  <r>
    <x v="0"/>
    <x v="0"/>
    <d v="2012-03-13T00:00:00"/>
    <x v="2"/>
    <x v="0"/>
    <s v="ACCUMA 14"/>
    <s v=" N°413 DU "/>
    <n v="3297.31"/>
    <m/>
    <n v="352.60100000000011"/>
    <n v="8"/>
    <n v="31.298999999999999"/>
    <m/>
    <m/>
    <n v="339.85379999999998"/>
    <m/>
    <n v="4029.0637999999999"/>
    <s v="EUR"/>
    <n v="1.9804999999999999"/>
    <s v="400M1110"/>
    <s v="BAC M11 GRIS"/>
    <n v="2.036"/>
    <n v="1350"/>
    <n v="2748.6"/>
    <n v="5443.6022999999996"/>
    <n v="0.29388462093631212"/>
    <n v="1184.0798875912174"/>
    <n v="0.87709621303053142"/>
    <n v="4.9093942130305317"/>
    <n v="969.02869945951136"/>
    <n v="0"/>
    <n v="103.62401122676462"/>
    <n v="2.351076967490497"/>
    <n v="9.1982947506856334"/>
    <n v="0"/>
    <n v="0"/>
    <n v="99.877805186765229"/>
    <n v="0"/>
    <n v="1184.0798875912174"/>
    <m/>
    <m/>
    <m/>
    <m/>
    <m/>
    <m/>
    <m/>
    <m/>
    <m/>
    <m/>
    <m/>
    <m/>
    <m/>
    <m/>
    <m/>
  </r>
  <r>
    <x v="0"/>
    <x v="1"/>
    <d v="2012-03-14T00:00:00"/>
    <x v="5"/>
    <x v="0"/>
    <s v="METALLIANCE 4"/>
    <s v=" N°22 DU 40940"/>
    <n v="1536.3"/>
    <m/>
    <n v="0"/>
    <n v="8"/>
    <n v="1052.8789999999999"/>
    <m/>
    <n v="685.5"/>
    <n v="0"/>
    <m/>
    <n v="3282.6790000000001"/>
    <s v="USD"/>
    <n v="1.4794499999999999"/>
    <s v="600P0002"/>
    <s v="PLOMB DOUX"/>
    <n v="2.2440699999999998"/>
    <n v="214400"/>
    <n v="481128.60799999995"/>
    <n v="711805.71910559991"/>
    <n v="1"/>
    <n v="3282.6790000000001"/>
    <n v="1.5311002798507464E-2"/>
    <n v="3.3353003642985071"/>
    <n v="1536.3"/>
    <n v="0"/>
    <n v="0"/>
    <n v="8"/>
    <n v="1052.8789999999999"/>
    <n v="0"/>
    <n v="685.5"/>
    <n v="0"/>
    <n v="0"/>
    <n v="3282.6790000000001"/>
    <m/>
    <m/>
    <m/>
    <m/>
    <m/>
    <m/>
    <m/>
    <m/>
    <m/>
    <m/>
    <m/>
    <m/>
    <m/>
    <m/>
    <m/>
  </r>
  <r>
    <x v="0"/>
    <x v="0"/>
    <d v="2012-03-16T00:00:00"/>
    <x v="4"/>
    <x v="0"/>
    <s v="ACCUMA 18"/>
    <s v=" N°518 DU 40974"/>
    <n v="852.2"/>
    <m/>
    <n v="167.67599999999993"/>
    <m/>
    <n v="16.013999999999999"/>
    <m/>
    <m/>
    <n v="91.115639999999999"/>
    <m/>
    <n v="1127.0056399999999"/>
    <s v="EUR"/>
    <n v="1.9722"/>
    <s v="400D2301"/>
    <s v="BAC D23 P15,5 NOIR"/>
    <n v="1.7470000000000001"/>
    <n v="864"/>
    <n v="1509.4080000000001"/>
    <n v="2976.8544576000004"/>
    <n v="0.35765758507769668"/>
    <n v="403.08211557134393"/>
    <n v="0.46653022635572217"/>
    <n v="3.9119636263557229"/>
    <n v="304.79579400321313"/>
    <n v="0"/>
    <n v="59.970593235487847"/>
    <n v="0"/>
    <n v="5.7275285674342342"/>
    <n v="0"/>
    <n v="0"/>
    <n v="32.588199765208785"/>
    <n v="0"/>
    <n v="403.08211557134393"/>
    <m/>
    <m/>
    <m/>
    <m/>
    <m/>
    <m/>
    <m/>
    <m/>
    <m/>
    <m/>
    <m/>
    <m/>
    <m/>
    <m/>
    <m/>
  </r>
  <r>
    <x v="0"/>
    <x v="0"/>
    <d v="2012-03-16T00:00:00"/>
    <x v="2"/>
    <x v="0"/>
    <s v="ACCUMA 18"/>
    <s v=" N°518 DU "/>
    <n v="852.2"/>
    <m/>
    <n v="167.67599999999993"/>
    <m/>
    <n v="16.013999999999999"/>
    <m/>
    <m/>
    <n v="91.115639999999999"/>
    <m/>
    <n v="1127.0056399999999"/>
    <s v="EUR"/>
    <n v="1.9722"/>
    <s v="420D2301"/>
    <s v="COUV D23 DROITE NOIR"/>
    <n v="0.79800000000000004"/>
    <n v="864"/>
    <n v="689.47199999999998"/>
    <n v="1359.7766784"/>
    <n v="0.16337192495249109"/>
    <n v="184.12108083911417"/>
    <n v="0.21310310282304881"/>
    <n v="1.7869187028230489"/>
    <n v="139.22555444451291"/>
    <n v="0"/>
    <n v="27.393550888333884"/>
    <n v="0"/>
    <n v="2.6162380061891923"/>
    <n v="0"/>
    <n v="0"/>
    <n v="14.885737500078195"/>
    <n v="0"/>
    <n v="184.12108083911417"/>
    <m/>
    <m/>
    <m/>
    <m/>
    <m/>
    <m/>
    <m/>
    <m/>
    <m/>
    <m/>
    <m/>
    <m/>
    <m/>
    <m/>
    <m/>
  </r>
  <r>
    <x v="0"/>
    <x v="0"/>
    <d v="2012-03-16T00:00:00"/>
    <x v="2"/>
    <x v="0"/>
    <s v="ACCUMA 18"/>
    <s v=" N°518 DU "/>
    <n v="852.2"/>
    <m/>
    <n v="167.67599999999993"/>
    <m/>
    <n v="16.013999999999999"/>
    <m/>
    <m/>
    <n v="91.115639999999999"/>
    <m/>
    <n v="1127.0056399999999"/>
    <s v="EUR"/>
    <n v="1.9722"/>
    <s v="420M1123"/>
    <s v="COUV M11 GRIS GAUCHE"/>
    <n v="0.82099999999999995"/>
    <n v="2280"/>
    <n v="1871.8799999999999"/>
    <n v="3691.7217359999995"/>
    <n v="0.44354613222882"/>
    <n v="499.87899262206582"/>
    <n v="0.21924517220266046"/>
    <n v="1.8384213722026603"/>
    <n v="377.9900138854004"/>
    <n v="0"/>
    <n v="74.372041267599599"/>
    <n v="0"/>
    <n v="7.1029477615123229"/>
    <n v="0"/>
    <n v="0"/>
    <n v="40.413989707553561"/>
    <n v="0"/>
    <n v="499.87899262206582"/>
    <m/>
    <m/>
    <m/>
    <m/>
    <m/>
    <m/>
    <m/>
    <m/>
    <m/>
    <m/>
    <m/>
    <m/>
    <m/>
    <m/>
    <m/>
  </r>
  <r>
    <x v="0"/>
    <x v="0"/>
    <d v="2012-03-16T00:00:00"/>
    <x v="2"/>
    <x v="0"/>
    <s v="ACCUMA 18"/>
    <s v=" N°518 DU "/>
    <n v="852.2"/>
    <m/>
    <n v="167.67599999999993"/>
    <m/>
    <n v="16.013999999999999"/>
    <m/>
    <m/>
    <n v="91.115639999999999"/>
    <m/>
    <n v="1127.0056399999999"/>
    <s v="EUR"/>
    <n v="1.9722"/>
    <s v="460D1815"/>
    <s v="BOUCHON D18 NOIR FILETE"/>
    <n v="2.3E-2"/>
    <n v="6500"/>
    <n v="149.5"/>
    <n v="294.84390000000002"/>
    <n v="3.5424357740992264E-2"/>
    <n v="39.923450967475937"/>
    <n v="6.1420693796116824E-3"/>
    <n v="5.1502669379611683E-2"/>
    <n v="30.18863766687361"/>
    <n v="0"/>
    <n v="5.9398146085786161"/>
    <n v="0"/>
    <n v="0.56728566486425014"/>
    <n v="0"/>
    <n v="0"/>
    <n v="3.2277130271594645"/>
    <n v="0"/>
    <n v="39.923450967475937"/>
    <m/>
    <m/>
    <m/>
    <m/>
    <m/>
    <m/>
    <m/>
    <m/>
    <m/>
    <m/>
    <m/>
    <m/>
    <m/>
    <m/>
    <m/>
  </r>
  <r>
    <x v="0"/>
    <x v="2"/>
    <d v="2012-03-16T00:00:00"/>
    <x v="6"/>
    <x v="0"/>
    <s v="SUDAMIN 1"/>
    <s v=" N°28949/28950 DU 03/02/12"/>
    <n v="492.81499999999994"/>
    <m/>
    <n v="576.375"/>
    <m/>
    <n v="163.143"/>
    <m/>
    <n v="238"/>
    <n v="0"/>
    <m/>
    <n v="1470.3330000000001"/>
    <s v="USD"/>
    <n v="1.4900500000000001"/>
    <s v="610P0002"/>
    <s v="ANTIMOINE METAL 99,95% MIN."/>
    <n v="18.684999999999999"/>
    <n v="2875.5"/>
    <n v="53728.717499999999"/>
    <n v="80058.475510875011"/>
    <n v="0.75514374900716363"/>
    <n v="1110.31277390895"/>
    <n v="0.38612859464752219"/>
    <n v="28.227712844647527"/>
    <n v="372.14616666696531"/>
    <n v="0"/>
    <n v="435.24597833400395"/>
    <n v="0"/>
    <n v="123.1964166442757"/>
    <n v="0"/>
    <n v="179.72421226370494"/>
    <n v="0"/>
    <n v="0"/>
    <n v="1110.31277390895"/>
    <m/>
    <m/>
    <m/>
    <m/>
    <m/>
    <m/>
    <m/>
    <m/>
    <m/>
    <m/>
    <m/>
    <m/>
    <m/>
    <m/>
    <m/>
  </r>
  <r>
    <x v="0"/>
    <x v="2"/>
    <d v="2012-03-16T00:00:00"/>
    <x v="6"/>
    <x v="0"/>
    <s v="SUDAMIN 1"/>
    <s v=" N°28949/28950 DU 03/02/12"/>
    <n v="492.81499999999994"/>
    <m/>
    <n v="576.375"/>
    <m/>
    <n v="163.143"/>
    <m/>
    <n v="238"/>
    <n v="0"/>
    <m/>
    <n v="1470.3330000000001"/>
    <s v="USD"/>
    <n v="1.4900500000000001"/>
    <s v="600P0013"/>
    <s v="CALCIUM METAL"/>
    <n v="18.3"/>
    <n v="952"/>
    <n v="17421.600000000002"/>
    <n v="25959.055080000006"/>
    <n v="0.24485625099283642"/>
    <n v="360.02022609105018"/>
    <n v="0.37817250639816197"/>
    <n v="27.646087506398167"/>
    <n v="120.66883333303467"/>
    <n v="0"/>
    <n v="141.12902166599611"/>
    <n v="0"/>
    <n v="39.946583355724314"/>
    <n v="0"/>
    <n v="58.275787736295065"/>
    <n v="0"/>
    <n v="0"/>
    <n v="360.02022609105018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40974"/>
    <n v="2556.6"/>
    <m/>
    <n v="791.9409999999998"/>
    <m/>
    <n v="41.018999999999998"/>
    <m/>
    <m/>
    <n v="273.34691999999995"/>
    <m/>
    <n v="3662.9069199999994"/>
    <s v="EUR"/>
    <n v="1.9722"/>
    <s v="400L0101"/>
    <s v="BAC L1BASSE PRISME 0 OP C22"/>
    <n v="1.1850000000000001"/>
    <n v="1200"/>
    <n v="1422"/>
    <n v="2804.4683999999997"/>
    <n v="0.11162941420934108"/>
    <n v="408.88815378294174"/>
    <n v="0.34074012815245147"/>
    <n v="2.6777971281524513"/>
    <n v="285.39176036760142"/>
    <n v="0"/>
    <n v="88.403909918359759"/>
    <n v="0"/>
    <n v="4.5789269414529619"/>
    <n v="0"/>
    <n v="0"/>
    <n v="30.513556555527614"/>
    <n v="0"/>
    <n v="408.88815378294174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20L0112"/>
    <s v="COUV L1 EK D+ BLEU B11,4"/>
    <n v="0.97299999999999998"/>
    <n v="1008"/>
    <n v="980.78399999999999"/>
    <n v="1934.3022048"/>
    <n v="7.6993209132133894E-2"/>
    <n v="282.01895852310037"/>
    <n v="0.27978071282053607"/>
    <n v="2.1987313128205361"/>
    <n v="196.8408384672135"/>
    <n v="0"/>
    <n v="60.974079033311234"/>
    <n v="0"/>
    <n v="3.158184445391"/>
    <n v="0"/>
    <n v="0"/>
    <n v="21.045856577184669"/>
    <n v="0"/>
    <n v="282.01895852310037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00L0503"/>
    <s v="BAC L5 C45 P0 OPAQUE "/>
    <n v="1.591"/>
    <n v="330"/>
    <n v="525.03"/>
    <n v="1035.464166"/>
    <n v="4.1215746372946803E-2"/>
    <n v="150.96944260243171"/>
    <n v="0.45748315940130824"/>
    <n v="3.5952533594013083"/>
    <n v="105.3721771770758"/>
    <n v="0"/>
    <n v="32.640439398337854"/>
    <n v="0"/>
    <n v="1.6906287004719049"/>
    <n v="0"/>
    <n v="0"/>
    <n v="11.266197326546179"/>
    <n v="0"/>
    <n v="150.96944260243171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20L0509"/>
    <s v="COUV L5 EK DROITE  BLEU"/>
    <n v="1.536"/>
    <n v="408"/>
    <n v="626.68799999999999"/>
    <n v="1235.9540735999999"/>
    <n v="4.9196071963448343E-2"/>
    <n v="180.20063243173288"/>
    <n v="0.44166821674444334"/>
    <n v="3.4709674167444429"/>
    <n v="125.77467758175203"/>
    <n v="0"/>
    <n v="38.960386426805236"/>
    <n v="0"/>
    <n v="2.0179736758686877"/>
    <n v="0"/>
    <n v="0"/>
    <n v="13.447594747306955"/>
    <n v="0"/>
    <n v="180.20063243173288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00L0117"/>
    <s v="BAC L1 NOIR P0 C29,5 AKU"/>
    <n v="1.256"/>
    <n v="550"/>
    <n v="690.8"/>
    <n v="1362.3957599999999"/>
    <n v="5.4228972809994946E-2"/>
    <n v="198.63567977022231"/>
    <n v="0.36115578140040422"/>
    <n v="2.8382389814004036"/>
    <n v="138.64179188603308"/>
    <n v="0"/>
    <n v="42.946146956120195"/>
    <n v="0"/>
    <n v="2.2244182356931828"/>
    <n v="0"/>
    <n v="0"/>
    <n v="14.823322692375861"/>
    <n v="0"/>
    <n v="198.63567977022231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20L0111"/>
    <s v="COUV L1 EK DROITE NOIR"/>
    <n v="0.97299999999999998"/>
    <n v="560"/>
    <n v="544.88"/>
    <n v="1074.6123359999999"/>
    <n v="4.2774005073407714E-2"/>
    <n v="156.67719917950021"/>
    <n v="0.27978071282053607"/>
    <n v="2.1987313128205361"/>
    <n v="109.35602137067416"/>
    <n v="0"/>
    <n v="33.874488351839567"/>
    <n v="0"/>
    <n v="1.754546914106111"/>
    <n v="0"/>
    <n v="0"/>
    <n v="11.69214254288037"/>
    <n v="0"/>
    <n v="156.67719917950021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00L0115"/>
    <s v="BAC L1 BASSE P0 C22 GRIS"/>
    <n v="1.151"/>
    <n v="1200"/>
    <n v="1381.2"/>
    <n v="2724.0026400000002"/>
    <n v="0.10842654494088742"/>
    <n v="397.1563417756675"/>
    <n v="0.33096361814638958"/>
    <n v="2.6009658181463897"/>
    <n v="277.20330479587278"/>
    <n v="0"/>
    <n v="85.867426427031305"/>
    <n v="0"/>
    <n v="4.4475484469302611"/>
    <n v="0"/>
    <n v="0"/>
    <n v="29.638062105833153"/>
    <n v="0"/>
    <n v="397.1563417756675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00L0116"/>
    <s v="BAC L1 GRIS"/>
    <n v="1.137"/>
    <n v="1100"/>
    <n v="1250.7"/>
    <n v="2466.6305400000001"/>
    <n v="9.8182073383701066E-2"/>
    <n v="359.63179601710641"/>
    <n v="0.32693799637918763"/>
    <n v="2.5693293963791879"/>
    <n v="251.01228881277012"/>
    <n v="0"/>
    <n v="77.754409377561586"/>
    <n v="0"/>
    <n v="4.027330468126034"/>
    <n v="0"/>
    <n v="0"/>
    <n v="26.837767358648659"/>
    <n v="0"/>
    <n v="359.63179601710641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20L0109"/>
    <s v="COUV L1 EK DROITE GRIS"/>
    <n v="0.95099999999999996"/>
    <n v="2296"/>
    <n v="2183.4960000000001"/>
    <n v="4306.2908112000005"/>
    <n v="0.17140814304390961"/>
    <n v="627.85207329988623"/>
    <n v="0.27345473575779017"/>
    <n v="2.1490169357577904"/>
    <n v="438.22205850605928"/>
    <n v="0"/>
    <n v="135.7451362103368"/>
    <n v="0"/>
    <n v="7.0309906195181284"/>
    <n v="0"/>
    <n v="0"/>
    <n v="46.853887963972106"/>
    <n v="0"/>
    <n v="627.85207329988623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60D1809"/>
    <s v="BOUCHON KAMINA D18 BLEU"/>
    <n v="2.8000000000000001E-2"/>
    <n v="19500"/>
    <n v="546"/>
    <n v="1076.8211999999999"/>
    <n v="4.2861926974894674E-2"/>
    <n v="156.99924892087634"/>
    <n v="8.0512435344039148E-3"/>
    <n v="6.3272843534403905E-2"/>
    <n v="109.58080250401572"/>
    <n v="0"/>
    <n v="33.944117310425057"/>
    <n v="0"/>
    <n v="1.7581533825832045"/>
    <n v="0"/>
    <n v="0"/>
    <n v="11.716175723852375"/>
    <n v="0"/>
    <n v="156.99924892087634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60D1810"/>
    <s v="BOUCHON KAMINA D18 ROUGE"/>
    <n v="2.9000000000000001E-2"/>
    <n v="39000"/>
    <n v="1131"/>
    <n v="2230.5581999999999"/>
    <n v="8.8785420162281831E-2"/>
    <n v="325.21272990752959"/>
    <n v="8.3387879463469126E-3"/>
    <n v="6.5532587946346907E-2"/>
    <n v="226.98880518688972"/>
    <n v="0"/>
    <n v="70.312814428737624"/>
    <n v="0"/>
    <n v="3.6418891496366381"/>
    <n v="0"/>
    <n v="0"/>
    <n v="24.269221142265636"/>
    <n v="0"/>
    <n v="325.21272990752959"/>
    <m/>
    <m/>
    <m/>
    <m/>
    <m/>
    <m/>
    <m/>
    <m/>
    <m/>
    <m/>
    <m/>
    <m/>
    <m/>
    <m/>
    <m/>
  </r>
  <r>
    <x v="0"/>
    <x v="1"/>
    <d v="2012-03-19T00:00:00"/>
    <x v="2"/>
    <x v="0"/>
    <s v="ACCUMA 19"/>
    <s v=" N°519 DU "/>
    <n v="2556.6"/>
    <m/>
    <n v="791.9409999999998"/>
    <m/>
    <n v="41.018999999999998"/>
    <m/>
    <m/>
    <n v="273.34691999999995"/>
    <m/>
    <n v="3662.9069199999994"/>
    <s v="EUR"/>
    <n v="1.9722"/>
    <s v="460D1811"/>
    <s v="BOUCHON KAMINA D18 JAUNE"/>
    <n v="2.8000000000000001E-2"/>
    <n v="52000"/>
    <n v="1456"/>
    <n v="2871.5232000000001"/>
    <n v="0.11429847193305248"/>
    <n v="418.66466378900367"/>
    <n v="8.0512435344039165E-3"/>
    <n v="6.3272843534403919E-2"/>
    <n v="292.21547334404198"/>
    <n v="0"/>
    <n v="90.517646161133499"/>
    <n v="0"/>
    <n v="4.6884090202218793"/>
    <n v="0"/>
    <n v="0"/>
    <n v="31.243135263606337"/>
    <n v="0"/>
    <n v="418.66466378900367"/>
    <m/>
    <m/>
    <m/>
    <m/>
    <m/>
    <m/>
    <m/>
    <m/>
    <m/>
    <m/>
    <m/>
    <m/>
    <m/>
    <m/>
    <m/>
  </r>
  <r>
    <x v="0"/>
    <x v="0"/>
    <d v="2012-03-19T00:00:00"/>
    <x v="7"/>
    <x v="0"/>
    <s v="DARAMIC 1"/>
    <s v=" N°905617 DU 40974"/>
    <n v="4783.2"/>
    <m/>
    <n v="503.03800000000047"/>
    <n v="8"/>
    <n v="132.732"/>
    <m/>
    <m/>
    <n v="0"/>
    <m/>
    <n v="5426.97"/>
    <s v="EUR"/>
    <n v="1.9722"/>
    <s v="430P1004"/>
    <s v="SEPARATEUR 161/1,2/0,2"/>
    <n v="0.67900000000000005"/>
    <n v="42487.9"/>
    <n v="28849.284100000004"/>
    <n v="56896.558102020004"/>
    <n v="0.64888123924268504"/>
    <n v="3521.4590189328746"/>
    <n v="8.2881456107100487E-2"/>
    <n v="1.4220052561071006"/>
    <n v="3103.728743545611"/>
    <n v="0"/>
    <n v="326.41192082616209"/>
    <n v="5.1910499139414803"/>
    <n v="86.127304647160074"/>
    <n v="0"/>
    <n v="0"/>
    <n v="0"/>
    <n v="0"/>
    <n v="3521.4590189328746"/>
    <m/>
    <m/>
    <m/>
    <m/>
    <m/>
    <m/>
    <m/>
    <m/>
    <m/>
    <m/>
    <m/>
    <m/>
    <m/>
    <m/>
    <m/>
  </r>
  <r>
    <x v="0"/>
    <x v="0"/>
    <d v="2012-03-19T00:00:00"/>
    <x v="7"/>
    <x v="0"/>
    <s v="DARAMIC 1"/>
    <s v=" N°905617 DU "/>
    <n v="4783.2"/>
    <m/>
    <n v="503.03800000000047"/>
    <n v="8"/>
    <n v="132.732"/>
    <m/>
    <m/>
    <n v="0"/>
    <m/>
    <n v="5426.97"/>
    <s v="EUR"/>
    <n v="1.9722"/>
    <s v="430P1018"/>
    <s v="SEPARATEUR 161/1,3/0,2"/>
    <n v="0.67900000000000005"/>
    <n v="22990.799999999999"/>
    <n v="15610.753200000001"/>
    <n v="30787.527461040001"/>
    <n v="0.35111876075731502"/>
    <n v="1905.5109810671261"/>
    <n v="8.2881456107100501E-2"/>
    <n v="1.4220052561071006"/>
    <n v="1679.471256454389"/>
    <n v="0"/>
    <n v="176.62607917383841"/>
    <n v="2.8089500860585201"/>
    <n v="46.60469535283994"/>
    <n v="0"/>
    <n v="0"/>
    <n v="0"/>
    <n v="0"/>
    <n v="1905.5109810671261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40976"/>
    <n v="3188.8"/>
    <m/>
    <n v="439.65500000000065"/>
    <n v="8"/>
    <n v="39.639000000000003"/>
    <m/>
    <m/>
    <n v="336.06288000000001"/>
    <m/>
    <n v="4012.1568800000009"/>
    <s v="EUR"/>
    <n v="1.9722"/>
    <s v="400L0304"/>
    <s v="BAC L3 C31 P0 OPAQUE"/>
    <n v="1.3839999999999999"/>
    <n v="880"/>
    <n v="1217.9199999999998"/>
    <n v="2401.9818239999995"/>
    <n v="9.9450625767618581E-2"/>
    <n v="399.01151239385626"/>
    <n v="0.45342217317483668"/>
    <n v="3.1829469731748361"/>
    <n v="317.12815544778215"/>
    <n v="0"/>
    <n v="43.723964871862414"/>
    <n v="0.79560500614094865"/>
    <n v="3.9421233548026331"/>
    <n v="0"/>
    <n v="0"/>
    <n v="33.42166371326811"/>
    <n v="0"/>
    <n v="399.01151239385626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"/>
    <n v="3188.8"/>
    <m/>
    <n v="439.65500000000065"/>
    <n v="8"/>
    <n v="39.639000000000003"/>
    <m/>
    <m/>
    <n v="336.06288000000001"/>
    <m/>
    <n v="4012.1568800000009"/>
    <s v="EUR"/>
    <n v="1.9722"/>
    <s v="420L0307"/>
    <s v="COUV. L3 EURO KAM DROITE NOIR"/>
    <n v="1.3380000000000001"/>
    <n v="1518"/>
    <n v="2031.0840000000001"/>
    <n v="4005.7038648000002"/>
    <n v="0.16585044566687293"/>
    <n v="665.41800663341053"/>
    <n v="0.43835178302596212"/>
    <n v="3.0771553830259624"/>
    <n v="528.86390114252447"/>
    <n v="0"/>
    <n v="72.916977689669125"/>
    <n v="1.3268035653349834"/>
    <n v="6.5741458157891763"/>
    <n v="0"/>
    <n v="0"/>
    <n v="55.736178420092841"/>
    <n v="0"/>
    <n v="665.41800663341053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"/>
    <n v="3188.8"/>
    <m/>
    <n v="439.65500000000065"/>
    <n v="8"/>
    <n v="39.639000000000003"/>
    <m/>
    <m/>
    <n v="336.06288000000001"/>
    <m/>
    <n v="4012.1568800000009"/>
    <s v="EUR"/>
    <n v="1.9722"/>
    <s v="400L0314"/>
    <s v="BAC L3 NOIR P0 C40,1 AKU"/>
    <n v="1.3839999999999999"/>
    <n v="2200"/>
    <n v="3044.7999999999997"/>
    <n v="6004.9545599999992"/>
    <n v="0.24862656441904649"/>
    <n v="997.52878098464078"/>
    <n v="0.45342217317483674"/>
    <n v="3.1829469731748365"/>
    <n v="792.82038861945546"/>
    <n v="0"/>
    <n v="109.30991217965605"/>
    <n v="1.9890125153523719"/>
    <n v="9.8553083870065841"/>
    <n v="0"/>
    <n v="0"/>
    <n v="83.554159283170293"/>
    <n v="0"/>
    <n v="997.52878098464078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"/>
    <n v="3188.8"/>
    <m/>
    <n v="439.65500000000065"/>
    <n v="8"/>
    <n v="39.639000000000003"/>
    <m/>
    <m/>
    <n v="336.06288000000001"/>
    <m/>
    <n v="4012.1568800000009"/>
    <s v="EUR"/>
    <n v="1.9722"/>
    <s v="400L0115"/>
    <s v="BAC L1 BASSE P0 C22 GRIS"/>
    <n v="1.151"/>
    <n v="1500"/>
    <n v="1726.5"/>
    <n v="3405.0032999999999"/>
    <n v="0.14097929698813841"/>
    <n v="565.63105634852297"/>
    <n v="0.37708737089901534"/>
    <n v="2.6470895708990154"/>
    <n v="449.5547822357758"/>
    <n v="0"/>
    <n v="61.982252817320081"/>
    <n v="1.1278343759051073"/>
    <n v="5.5882783533128189"/>
    <n v="0"/>
    <n v="0"/>
    <n v="47.377908566209122"/>
    <n v="0"/>
    <n v="565.63105634852297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"/>
    <n v="3188.8"/>
    <m/>
    <n v="439.65500000000065"/>
    <n v="8"/>
    <n v="39.639000000000003"/>
    <m/>
    <m/>
    <n v="336.06288000000001"/>
    <m/>
    <n v="4012.1568800000009"/>
    <s v="EUR"/>
    <n v="1.9722"/>
    <s v="400L0116"/>
    <s v="BAC L1 GRIS"/>
    <n v="1.137"/>
    <n v="1375"/>
    <n v="1563.375"/>
    <n v="3083.2881750000001"/>
    <n v="0.12765914186436772"/>
    <n v="512.18850432601914"/>
    <n v="0.37250073041892301"/>
    <n v="2.6148921304189234"/>
    <n v="407.07947157709583"/>
    <n v="0"/>
    <n v="56.125980016378676"/>
    <n v="1.0212731349149418"/>
    <n v="5.0602807243616725"/>
    <n v="0"/>
    <n v="0"/>
    <n v="42.90149887326799"/>
    <n v="0"/>
    <n v="512.18850432601914"/>
    <m/>
    <m/>
    <m/>
    <m/>
    <m/>
    <m/>
    <m/>
    <m/>
    <m/>
    <m/>
    <m/>
    <m/>
    <m/>
    <m/>
    <m/>
  </r>
  <r>
    <x v="0"/>
    <x v="1"/>
    <d v="2012-03-21T00:00:00"/>
    <x v="2"/>
    <x v="0"/>
    <s v="ACCUMA 20"/>
    <s v=" N°555 DU "/>
    <n v="3188.8"/>
    <m/>
    <n v="439.65500000000065"/>
    <n v="8"/>
    <n v="39.639000000000003"/>
    <m/>
    <m/>
    <n v="336.06288000000001"/>
    <m/>
    <n v="4012.1568800000009"/>
    <s v="EUR"/>
    <n v="1.9722"/>
    <s v="420L0109"/>
    <s v="COUV L1 EK DROITE GRIS"/>
    <n v="0.95099999999999996"/>
    <n v="2800"/>
    <n v="2662.7999999999997"/>
    <n v="5251.5741599999992"/>
    <n v="0.21743392529395592"/>
    <n v="872.37901931355145"/>
    <n v="0.31156393546912553"/>
    <n v="2.1871261354691249"/>
    <n v="693.35330097736664"/>
    <n v="0"/>
    <n v="95.595912425114335"/>
    <n v="1.7394714023516473"/>
    <n v="8.6188633647271189"/>
    <n v="0"/>
    <n v="0"/>
    <n v="73.071471143991673"/>
    <n v="0"/>
    <n v="872.37901931355145"/>
    <m/>
    <m/>
    <m/>
    <m/>
    <m/>
    <m/>
    <m/>
    <m/>
    <m/>
    <m/>
    <m/>
    <m/>
    <m/>
    <m/>
    <m/>
  </r>
  <r>
    <x v="0"/>
    <x v="1"/>
    <d v="2012-03-27T00:00:00"/>
    <x v="4"/>
    <x v="0"/>
    <s v="ACCUMA 21"/>
    <s v=" N°586 DU 40981"/>
    <n v="3187.2"/>
    <m/>
    <n v="467.34700000000066"/>
    <n v="8"/>
    <n v="77.090999999999994"/>
    <m/>
    <m/>
    <n v="338.84135999999995"/>
    <m/>
    <n v="4078.4793600000003"/>
    <s v="EUR"/>
    <n v="1.9745999999999999"/>
    <s v="400L0212"/>
    <s v="BAC L2 GRIS "/>
    <n v="1.232"/>
    <n v="5280"/>
    <n v="6504.96"/>
    <n v="12844.694015999999"/>
    <n v="0.49647390691114246"/>
    <n v="2024.858582115656"/>
    <n v="0.3834959435825106"/>
    <n v="2.8162031435825106"/>
    <n v="1582.3616361071931"/>
    <n v="0"/>
    <n v="232.02559097320201"/>
    <n v="3.9717912552891397"/>
    <n v="38.273669957686877"/>
    <n v="0"/>
    <n v="0"/>
    <n v="168.22589382228489"/>
    <n v="0"/>
    <n v="2024.858582115656"/>
    <m/>
    <m/>
    <m/>
    <m/>
    <m/>
    <m/>
    <m/>
    <m/>
    <m/>
    <m/>
    <m/>
    <m/>
    <m/>
    <m/>
    <m/>
  </r>
  <r>
    <x v="0"/>
    <x v="1"/>
    <d v="2012-03-27T00:00:00"/>
    <x v="4"/>
    <x v="0"/>
    <s v="ACCUMA 21"/>
    <s v=" N°586 DU "/>
    <n v="3187.2"/>
    <m/>
    <n v="467.34700000000066"/>
    <n v="8"/>
    <n v="77.090999999999994"/>
    <m/>
    <m/>
    <n v="338.84135999999995"/>
    <m/>
    <n v="4078.4793600000003"/>
    <s v="EUR"/>
    <n v="1.9745999999999999"/>
    <s v="420L0211"/>
    <s v="COUV  L2 KAM DROITE GRIS"/>
    <n v="1.071"/>
    <n v="2640"/>
    <n v="2827.44"/>
    <n v="5583.063024"/>
    <n v="0.2157968970380818"/>
    <n v="880.12319052186183"/>
    <n v="0.33337999640979615"/>
    <n v="2.4481765964097963"/>
    <n v="687.78787023977429"/>
    <n v="0"/>
    <n v="100.85203244005656"/>
    <n v="1.7263751763046544"/>
    <n v="16.635998589562764"/>
    <n v="0"/>
    <n v="0"/>
    <n v="73.120914076163601"/>
    <n v="0"/>
    <n v="880.12319052186183"/>
    <m/>
    <m/>
    <m/>
    <m/>
    <m/>
    <m/>
    <m/>
    <m/>
    <m/>
    <m/>
    <m/>
    <m/>
    <m/>
    <m/>
    <m/>
  </r>
  <r>
    <x v="0"/>
    <x v="1"/>
    <d v="2012-03-27T00:00:00"/>
    <x v="4"/>
    <x v="0"/>
    <s v="ACCUMA 21"/>
    <s v=" N°586 DU "/>
    <n v="3187.2"/>
    <m/>
    <n v="467.34700000000066"/>
    <n v="8"/>
    <n v="77.090999999999994"/>
    <m/>
    <m/>
    <n v="338.84135999999995"/>
    <m/>
    <n v="4078.4793600000003"/>
    <s v="EUR"/>
    <n v="1.9745999999999999"/>
    <s v="420L0233"/>
    <s v="COUV  L2 KAM GAUCHE GRIS"/>
    <n v="1.155"/>
    <n v="3264"/>
    <n v="3769.92"/>
    <n v="7444.0840319999998"/>
    <n v="0.28772919605077574"/>
    <n v="1173.4975873624824"/>
    <n v="0.35952744710860368"/>
    <n v="2.640190447108604"/>
    <n v="917.05049365303239"/>
    <n v="0"/>
    <n v="134.46937658674207"/>
    <n v="2.3018335684062059"/>
    <n v="22.181331452750349"/>
    <n v="0"/>
    <n v="0"/>
    <n v="97.494552101551463"/>
    <n v="0"/>
    <n v="1173.4975873624824"/>
    <m/>
    <m/>
    <m/>
    <m/>
    <m/>
    <m/>
    <m/>
    <m/>
    <m/>
    <m/>
    <m/>
    <m/>
    <m/>
    <m/>
    <m/>
  </r>
  <r>
    <x v="0"/>
    <x v="0"/>
    <d v="2012-03-30T00:00:00"/>
    <x v="5"/>
    <x v="0"/>
    <s v="METALLIANCE 6"/>
    <s v=" N°29 DU 40945"/>
    <n v="480.3"/>
    <m/>
    <m/>
    <n v="8"/>
    <n v="260.678"/>
    <m/>
    <n v="156.6"/>
    <n v="0"/>
    <m/>
    <n v="905.57800000000009"/>
    <s v="USD"/>
    <n v="1.5099499999999999"/>
    <s v="600P0002"/>
    <s v="PLOMB DOUX"/>
    <n v="2.1990699999999999"/>
    <n v="53600"/>
    <n v="117870.15199999999"/>
    <n v="177978.03601239997"/>
    <n v="1"/>
    <n v="905.57800000000009"/>
    <n v="1.689511194029851E-2"/>
    <n v="3.337380858440298"/>
    <n v="480.3"/>
    <n v="0"/>
    <n v="0"/>
    <n v="8"/>
    <n v="260.678"/>
    <n v="0"/>
    <n v="156.6"/>
    <n v="0"/>
    <n v="0"/>
    <n v="905.57800000000009"/>
    <m/>
    <m/>
    <m/>
    <m/>
    <m/>
    <m/>
    <m/>
    <m/>
    <m/>
    <m/>
    <m/>
    <m/>
    <m/>
    <m/>
    <m/>
  </r>
  <r>
    <x v="0"/>
    <x v="1"/>
    <d v="2012-03-31T00:00:00"/>
    <x v="5"/>
    <x v="0"/>
    <s v="METALLIANCE 7"/>
    <s v=" N°28 DU 40945"/>
    <n v="1656.3"/>
    <m/>
    <n v="6564.6270000000077"/>
    <m/>
    <n v="1107.9960000000001"/>
    <m/>
    <n v="1071.25"/>
    <n v="0"/>
    <m/>
    <n v="10400.173000000006"/>
    <s v="USD"/>
    <n v="1.5099499999999999"/>
    <s v="600P0002"/>
    <s v="PLOMB DOUX"/>
    <n v="2.31636"/>
    <n v="214400"/>
    <n v="496627.58399999997"/>
    <n v="749882.82046079997"/>
    <n v="1"/>
    <n v="10400.173000000006"/>
    <n v="4.8508269589552268E-2"/>
    <n v="3.5460960515895521"/>
    <n v="1656.3"/>
    <n v="0"/>
    <n v="6564.6270000000077"/>
    <n v="0"/>
    <n v="1107.9960000000001"/>
    <n v="0"/>
    <n v="1071.25"/>
    <n v="0"/>
    <n v="0"/>
    <n v="10400.173000000006"/>
    <m/>
    <m/>
    <m/>
    <m/>
    <m/>
    <m/>
    <m/>
    <m/>
    <m/>
    <m/>
    <m/>
    <m/>
    <m/>
    <m/>
    <m/>
  </r>
  <r>
    <x v="0"/>
    <x v="1"/>
    <d v="2012-04-02T00:00:00"/>
    <x v="4"/>
    <x v="0"/>
    <s v="ACCUMA 24"/>
    <s v=" N°663 DU 40991"/>
    <n v="1835.895"/>
    <m/>
    <n v="203.10699999999997"/>
    <m/>
    <n v="19.803999999999998"/>
    <m/>
    <m/>
    <n v="249.28266000000002"/>
    <m/>
    <n v="2308.0886599999999"/>
    <s v="EUR"/>
    <n v="1.9879"/>
    <s v="400L0509"/>
    <s v="BAC L5 GRIS P0"/>
    <n v="1.5009999999999999"/>
    <n v="1650"/>
    <n v="2476.6499999999996"/>
    <n v="4923.3325349999996"/>
    <n v="0.45664369419982404"/>
    <n v="1053.9741322431216"/>
    <n v="0.63877220135946766"/>
    <n v="3.6226101013594674"/>
    <n v="838.34987496298595"/>
    <n v="0"/>
    <n v="92.747530797843652"/>
    <n v="0"/>
    <n v="9.0433717199333152"/>
    <n v="0"/>
    <n v="0"/>
    <n v="113.83335476235872"/>
    <n v="0"/>
    <n v="1053.9741322431216"/>
    <m/>
    <m/>
    <m/>
    <m/>
    <m/>
    <m/>
    <m/>
    <m/>
    <m/>
    <m/>
    <m/>
    <m/>
    <m/>
    <m/>
    <m/>
  </r>
  <r>
    <x v="0"/>
    <x v="1"/>
    <d v="2012-04-02T00:00:00"/>
    <x v="4"/>
    <x v="0"/>
    <s v="ACCUMA 24"/>
    <s v=" N°663 DU "/>
    <n v="1835.895"/>
    <m/>
    <n v="203.10699999999997"/>
    <m/>
    <n v="19.803999999999998"/>
    <m/>
    <m/>
    <n v="249.28266000000002"/>
    <m/>
    <n v="2308.0886599999999"/>
    <s v="EUR"/>
    <n v="1.9879"/>
    <s v="400L0207"/>
    <s v="BAC L2 GRIS P0 C34"/>
    <n v="1.349"/>
    <n v="1056"/>
    <n v="1424.5439999999999"/>
    <n v="2831.8510175999995"/>
    <n v="0.26265682866379747"/>
    <n v="606.23524771047391"/>
    <n v="0.57408640881673667"/>
    <n v="3.2557635088167363"/>
    <n v="482.21035845972244"/>
    <n v="0"/>
    <n v="53.347440499417907"/>
    <n v="0"/>
    <n v="5.2016558348578448"/>
    <n v="0"/>
    <n v="0"/>
    <n v="65.475792916475683"/>
    <n v="0"/>
    <n v="606.23524771047391"/>
    <m/>
    <m/>
    <m/>
    <m/>
    <m/>
    <m/>
    <m/>
    <m/>
    <m/>
    <m/>
    <m/>
    <m/>
    <m/>
    <m/>
    <m/>
  </r>
  <r>
    <x v="0"/>
    <x v="1"/>
    <d v="2012-04-02T00:00:00"/>
    <x v="4"/>
    <x v="0"/>
    <s v="ACCUMA 24"/>
    <s v=" N°663 DU "/>
    <n v="1835.895"/>
    <m/>
    <n v="203.10699999999997"/>
    <m/>
    <n v="19.803999999999998"/>
    <m/>
    <m/>
    <n v="249.28266000000002"/>
    <m/>
    <n v="2308.0886599999999"/>
    <s v="EUR"/>
    <n v="1.9879"/>
    <s v="400L0316"/>
    <s v="BAC L3 GRIS P0 C40,5"/>
    <n v="1.3839999999999999"/>
    <n v="1100"/>
    <n v="1522.3999999999999"/>
    <n v="3026.3789599999996"/>
    <n v="0.28069947713637861"/>
    <n v="647.87928004640469"/>
    <n v="0.58898116367854969"/>
    <n v="3.3402347636785494"/>
    <n v="515.33476657729182"/>
    <n v="0"/>
    <n v="57.012028702738441"/>
    <n v="0"/>
    <n v="5.5589724452088412"/>
    <n v="0"/>
    <n v="0"/>
    <n v="69.973512321165643"/>
    <n v="0"/>
    <n v="647.87928004640469"/>
    <m/>
    <m/>
    <m/>
    <m/>
    <m/>
    <m/>
    <m/>
    <m/>
    <m/>
    <m/>
    <m/>
    <m/>
    <m/>
    <m/>
    <m/>
  </r>
  <r>
    <x v="0"/>
    <x v="1"/>
    <d v="2012-04-03T00:00:00"/>
    <x v="4"/>
    <x v="0"/>
    <s v="ACCUMA 22"/>
    <s v=" N°623 DU 40984"/>
    <n v="3248.375"/>
    <m/>
    <n v="427.44999999999982"/>
    <n v="8"/>
    <n v="38.244999999999997"/>
    <m/>
    <m/>
    <n v="353.43296999999995"/>
    <m/>
    <n v="4075.5029699999996"/>
    <s v="EUR"/>
    <n v="1.9833499999999999"/>
    <s v="400L0212"/>
    <s v="BAC L2 GRIS "/>
    <n v="1.232"/>
    <n v="3960"/>
    <n v="4878.72"/>
    <n v="9676.2093120000009"/>
    <n v="0.41524696654001719"/>
    <n v="1692.3402454173306"/>
    <n v="0.42735864783265926"/>
    <n v="2.8708458478326597"/>
    <n v="1348.8778649344283"/>
    <n v="0"/>
    <n v="177.49731584753027"/>
    <n v="3.3219757323201375"/>
    <n v="15.881120235322957"/>
    <n v="0"/>
    <n v="0"/>
    <n v="146.76196866772889"/>
    <n v="0"/>
    <n v="1692.3402454173306"/>
    <m/>
    <m/>
    <m/>
    <m/>
    <m/>
    <m/>
    <m/>
    <m/>
    <m/>
    <m/>
    <m/>
    <m/>
    <m/>
    <m/>
    <m/>
  </r>
  <r>
    <x v="0"/>
    <x v="1"/>
    <d v="2012-04-03T00:00:00"/>
    <x v="4"/>
    <x v="0"/>
    <s v="ACCUMA 22"/>
    <s v=" N°623 DU "/>
    <n v="3248.375"/>
    <m/>
    <n v="427.44999999999982"/>
    <n v="8"/>
    <n v="38.244999999999997"/>
    <m/>
    <m/>
    <n v="353.43296999999995"/>
    <m/>
    <n v="4075.5029699999996"/>
    <s v="EUR"/>
    <n v="1.9833499999999999"/>
    <s v="400L0312"/>
    <s v="BAC L3 BASSE GRIS PRISME 0 C34"/>
    <n v="1.3839999999999999"/>
    <n v="2160"/>
    <n v="2989.4399999999996"/>
    <n v="5929.1058239999993"/>
    <n v="0.25444294643951465"/>
    <n v="1036.9829839097927"/>
    <n v="0.48008471477305215"/>
    <n v="3.2250411147730516"/>
    <n v="826.52610614045841"/>
    <n v="0"/>
    <n v="108.76163745557049"/>
    <n v="2.0355435715161172"/>
    <n v="9.7311704865792379"/>
    <n v="0"/>
    <n v="0"/>
    <n v="89.928526255668572"/>
    <n v="0"/>
    <n v="1036.9829839097927"/>
    <m/>
    <m/>
    <m/>
    <m/>
    <m/>
    <m/>
    <m/>
    <m/>
    <m/>
    <m/>
    <m/>
    <m/>
    <m/>
    <m/>
    <m/>
  </r>
  <r>
    <x v="0"/>
    <x v="1"/>
    <d v="2012-04-03T00:00:00"/>
    <x v="4"/>
    <x v="0"/>
    <s v="ACCUMA 22"/>
    <s v=" N°623 DU "/>
    <n v="3248.375"/>
    <m/>
    <n v="427.44999999999982"/>
    <n v="8"/>
    <n v="38.244999999999997"/>
    <m/>
    <m/>
    <n v="353.43296999999995"/>
    <m/>
    <n v="4075.5029699999996"/>
    <s v="EUR"/>
    <n v="1.9833499999999999"/>
    <s v="420L0233"/>
    <s v="COUV  L2 KAM GAUCHE GRIS"/>
    <n v="1.155"/>
    <n v="3360"/>
    <n v="3880.8"/>
    <n v="7696.9846800000005"/>
    <n v="0.33031008702046821"/>
    <n v="1346.1797406728765"/>
    <n v="0.40064873234311799"/>
    <n v="2.6914179823431184"/>
    <n v="1072.9710289251134"/>
    <n v="0"/>
    <n v="141.19104669689906"/>
    <n v="2.6424806961637457"/>
    <n v="12.632709278097806"/>
    <n v="0"/>
    <n v="0"/>
    <n v="116.74247507660252"/>
    <n v="0"/>
    <n v="1346.1797406728765"/>
    <m/>
    <m/>
    <m/>
    <m/>
    <m/>
    <m/>
    <m/>
    <m/>
    <m/>
    <m/>
    <m/>
    <m/>
    <m/>
    <m/>
    <m/>
  </r>
  <r>
    <x v="0"/>
    <x v="0"/>
    <d v="2012-04-10T00:00:00"/>
    <x v="4"/>
    <x v="0"/>
    <s v="ACCUMA 23"/>
    <s v=" N°662 DU 40991"/>
    <n v="1810.895"/>
    <m/>
    <n v="174.22299999999996"/>
    <n v="8"/>
    <n v="14.984999999999999"/>
    <m/>
    <m/>
    <n v="118.08126"/>
    <m/>
    <n v="2126.18426"/>
    <s v="EUR"/>
    <n v="1.9870000000000001"/>
    <s v="420M1014"/>
    <s v="COUV M10 G FLAT NOIR"/>
    <n v="0.73899999999999999"/>
    <n v="224"/>
    <n v="165.536"/>
    <n v="329.06901440000001"/>
    <n v="4.314179069080136E-2"/>
    <n v="91.382261989469967"/>
    <n v="0.40795652673870519"/>
    <n v="1.8770146267387053"/>
    <n v="78.125253053018724"/>
    <n v="0"/>
    <n v="7.516292199523483"/>
    <n v="0.34513432552641088"/>
    <n v="0.64647973350165833"/>
    <n v="0"/>
    <n v="0"/>
    <n v="5.0942370034260946"/>
    <n v="0"/>
    <n v="91.727396314996383"/>
    <m/>
    <m/>
    <m/>
    <m/>
    <m/>
    <m/>
    <m/>
    <m/>
    <m/>
    <m/>
    <m/>
    <m/>
    <m/>
    <m/>
    <m/>
  </r>
  <r>
    <x v="0"/>
    <x v="0"/>
    <d v="2012-04-10T00:00:00"/>
    <x v="4"/>
    <x v="0"/>
    <s v="ACCUMA 23"/>
    <s v=" N°662 DU "/>
    <n v="1810.895"/>
    <m/>
    <n v="174.22299999999996"/>
    <n v="8"/>
    <n v="14.984999999999999"/>
    <m/>
    <m/>
    <n v="118.08126"/>
    <m/>
    <n v="2126.18426"/>
    <s v="EUR"/>
    <n v="1.9870000000000001"/>
    <s v="420M1408"/>
    <s v="COUV J14 GAUCHE BLEU "/>
    <n v="1.6120000000000001"/>
    <n v="528"/>
    <n v="851.13600000000008"/>
    <n v="1691.9732544000001"/>
    <n v="0.22182202760369893"/>
    <n v="469.85992739144058"/>
    <n v="0.88988622612015256"/>
    <n v="4.0943810261201525"/>
    <n v="401.69640067740039"/>
    <n v="0"/>
    <n v="38.646499115199227"/>
    <n v="1.7745762208295914"/>
    <n v="3.3240030836414283"/>
    <n v="0"/>
    <n v="0"/>
    <n v="26.19302451519955"/>
    <n v="0"/>
    <n v="471.63450361227018"/>
    <m/>
    <m/>
    <m/>
    <m/>
    <m/>
    <m/>
    <m/>
    <m/>
    <m/>
    <m/>
    <m/>
    <m/>
    <m/>
    <m/>
    <m/>
  </r>
  <r>
    <x v="0"/>
    <x v="0"/>
    <d v="2012-04-10T00:00:00"/>
    <x v="4"/>
    <x v="0"/>
    <s v="ACCUMA 23"/>
    <s v=" N°662 DU "/>
    <n v="1810.895"/>
    <m/>
    <n v="174.22299999999996"/>
    <n v="8"/>
    <n v="14.984999999999999"/>
    <m/>
    <m/>
    <n v="118.08126"/>
    <m/>
    <n v="2126.18426"/>
    <s v="EUR"/>
    <n v="1.9870000000000001"/>
    <s v="460D1822"/>
    <s v="BOUCHON D18 BLEU FILETE POUR GAMME M "/>
    <n v="2.35E-2"/>
    <n v="6500"/>
    <n v="152.75"/>
    <n v="303.651725"/>
    <n v="3.9809518944639882E-2"/>
    <n v="84.323896426708004"/>
    <n v="1.2972907142570463E-2"/>
    <n v="5.9688557142570459E-2"/>
    <n v="72.090858809253632"/>
    <n v="0"/>
    <n v="6.9357338190919924"/>
    <n v="0.31847615155711906"/>
    <n v="0.59654564138542865"/>
    <n v="0"/>
    <n v="0"/>
    <n v="4.7007581569769474"/>
    <n v="0"/>
    <n v="84.642372578265125"/>
    <m/>
    <m/>
    <m/>
    <m/>
    <m/>
    <m/>
    <m/>
    <m/>
    <m/>
    <m/>
    <m/>
    <m/>
    <m/>
    <m/>
    <m/>
  </r>
  <r>
    <x v="0"/>
    <x v="0"/>
    <d v="2012-04-10T00:00:00"/>
    <x v="4"/>
    <x v="0"/>
    <s v="ACCUMA 23"/>
    <s v=" N°662 DU "/>
    <n v="1810.895"/>
    <m/>
    <n v="174.22299999999996"/>
    <n v="8"/>
    <n v="14.984999999999999"/>
    <m/>
    <m/>
    <n v="118.08126"/>
    <m/>
    <n v="2126.18426"/>
    <s v="EUR"/>
    <n v="1.9870000000000001"/>
    <s v="400M1410"/>
    <s v="BAC M14 OPAQUE"/>
    <n v="3.2959999999999998"/>
    <n v="600"/>
    <n v="1977.6"/>
    <n v="3931.2710399999996"/>
    <n v="0.51539970320733108"/>
    <n v="1091.7115389424403"/>
    <n v="1.8195192315707338"/>
    <n v="8.3716376315707333"/>
    <n v="933.33474553963981"/>
    <n v="0"/>
    <n v="89.794482491890818"/>
    <n v="4.1231976256586487"/>
    <n v="7.7232645525618562"/>
    <n v="0"/>
    <n v="0"/>
    <n v="60.859046358347697"/>
    <n v="0"/>
    <n v="1095.8347365680988"/>
    <m/>
    <m/>
    <m/>
    <m/>
    <m/>
    <m/>
    <m/>
    <m/>
    <m/>
    <m/>
    <m/>
    <m/>
    <m/>
    <m/>
    <m/>
  </r>
  <r>
    <x v="0"/>
    <x v="0"/>
    <d v="2012-04-10T00:00:00"/>
    <x v="4"/>
    <x v="0"/>
    <s v="ACCUMA 23"/>
    <s v=" N°662 DU "/>
    <n v="1810.895"/>
    <m/>
    <n v="174.22299999999996"/>
    <n v="8"/>
    <n v="14.984999999999999"/>
    <m/>
    <m/>
    <n v="118.08126"/>
    <m/>
    <n v="2126.18426"/>
    <s v="EUR"/>
    <n v="1.9870000000000001"/>
    <s v="400m1509"/>
    <s v="BAC M15 GRIS "/>
    <n v="3.45"/>
    <n v="200"/>
    <n v="690"/>
    <n v="1371.6510000000001"/>
    <n v="0.17982695955352876"/>
    <n v="380.90663524994125"/>
    <n v="1.9045331762497062"/>
    <n v="8.7627881762497069"/>
    <n v="325.64774192068745"/>
    <n v="0"/>
    <n v="31.329992374294434"/>
    <n v="1.4386156764282301"/>
    <n v="2.6947069889096285"/>
    <n v="0"/>
    <n v="0"/>
    <n v="21.234193966049713"/>
    <n v="0"/>
    <n v="382.34525092636949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40998"/>
    <n v="3309.0410000000002"/>
    <m/>
    <n v="436.57899999999972"/>
    <n v="8"/>
    <n v="35.447000000000003"/>
    <m/>
    <m/>
    <n v="341.02068000000003"/>
    <m/>
    <n v="4130.0876799999996"/>
    <s v="EUR"/>
    <n v="1.9873000000000001"/>
    <s v="400M1008"/>
    <s v="BAC M10 GRIS"/>
    <n v="1.679"/>
    <n v="2970"/>
    <n v="4986.63"/>
    <n v="9909.9297990000014"/>
    <n v="0.45291587019795904"/>
    <n v="1870.5822555810696"/>
    <n v="0.62982567527982136"/>
    <n v="3.9665023752798216"/>
    <n v="1498.7171840357246"/>
    <n v="0"/>
    <n v="197.73355769515464"/>
    <n v="3.6233269615836723"/>
    <n v="16.054508850907055"/>
    <n v="0"/>
    <n v="0"/>
    <n v="154.45367803769975"/>
    <n v="0"/>
    <n v="1870.5822555810696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00M1104"/>
    <s v="BAC M11 NOIR"/>
    <n v="2.036"/>
    <n v="270"/>
    <n v="549.72"/>
    <n v="1092.458556"/>
    <n v="4.9928892291030619E-2"/>
    <n v="206.21070292723252"/>
    <n v="0.76374334417493528"/>
    <n v="4.8098861441749357"/>
    <n v="165.21675167560426"/>
    <n v="0"/>
    <n v="21.797905867525841"/>
    <n v="0.39943113832824495"/>
    <n v="1.7698294450401624"/>
    <n v="0"/>
    <n v="0"/>
    <n v="17.026784800734021"/>
    <n v="0"/>
    <n v="206.21070292723252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00M1110"/>
    <s v="BAC M11 GRIS"/>
    <n v="2.036"/>
    <n v="270"/>
    <n v="549.72"/>
    <n v="1092.458556"/>
    <n v="4.9928892291030619E-2"/>
    <n v="206.21070292723252"/>
    <n v="0.76374334417493528"/>
    <n v="4.8098861441749357"/>
    <n v="165.21675167560426"/>
    <n v="0"/>
    <n v="21.797905867525841"/>
    <n v="0.39943113832824495"/>
    <n v="1.7698294450401624"/>
    <n v="0"/>
    <n v="0"/>
    <n v="17.026784800734021"/>
    <n v="0"/>
    <n v="206.21070292723252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00m1509"/>
    <s v="BAC M15 GRIS "/>
    <n v="3.45"/>
    <n v="400"/>
    <n v="1380"/>
    <n v="2742.4740000000002"/>
    <n v="0.12533993917198255"/>
    <n v="517.66493858615445"/>
    <n v="1.2941623464653862"/>
    <n v="8.1503473464653862"/>
    <n v="414.75499765759633"/>
    <n v="0"/>
    <n v="54.720785303764934"/>
    <n v="1.0027195133758604"/>
    <n v="4.4429248238292658"/>
    <n v="0"/>
    <n v="0"/>
    <n v="42.743511287588127"/>
    <n v="0"/>
    <n v="517.66493858615445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20M1013"/>
    <s v="COUV M10 GAUCHE GRIS"/>
    <n v="0.73899999999999999"/>
    <n v="3080"/>
    <n v="2276.12"/>
    <n v="4523.3332760000003"/>
    <n v="0.20673097271603838"/>
    <n v="853.81704348892617"/>
    <n v="0.27721332580809294"/>
    <n v="1.7458280258080929"/>
    <n v="684.08126468725243"/>
    <n v="0"/>
    <n v="90.254401337395265"/>
    <n v="1.653847781728307"/>
    <n v="7.3279927898654131"/>
    <n v="0"/>
    <n v="0"/>
    <n v="70.499536892684858"/>
    <n v="0"/>
    <n v="853.81704348892617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20M1123"/>
    <s v="COUV M11 GAUCHE GRIS"/>
    <n v="0.82099999999999995"/>
    <n v="540"/>
    <n v="443.34"/>
    <n v="881.04958199999999"/>
    <n v="4.0266817849642568E-2"/>
    <n v="166.30548831361284"/>
    <n v="0.30797312650669045"/>
    <n v="1.9395464265066904"/>
    <n v="133.24455120399909"/>
    <n v="0"/>
    <n v="17.579647069979092"/>
    <n v="0.32213454279714054"/>
    <n v="1.4273378923162803"/>
    <n v="0"/>
    <n v="0"/>
    <n v="13.731817604521247"/>
    <n v="0"/>
    <n v="166.30548831361284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20M1515"/>
    <s v="COUV M15 GAUCHE GRIS"/>
    <n v="1.6359999999999999"/>
    <n v="348"/>
    <n v="569.32799999999997"/>
    <n v="1131.4255344000001"/>
    <n v="5.1709809339787312E-2"/>
    <n v="213.5660464894045"/>
    <n v="0.61369553588909342"/>
    <n v="3.8649183358890937"/>
    <n v="171.10987920753917"/>
    <n v="0"/>
    <n v="22.575416851754991"/>
    <n v="0.41367847471829849"/>
    <n v="1.8329576116674411"/>
    <n v="0"/>
    <n v="0"/>
    <n v="17.634114343724622"/>
    <n v="0"/>
    <n v="213.5660464894045"/>
    <m/>
    <m/>
    <m/>
    <m/>
    <m/>
    <m/>
    <m/>
    <m/>
    <m/>
    <m/>
    <m/>
    <m/>
    <m/>
    <m/>
    <m/>
  </r>
  <r>
    <x v="0"/>
    <x v="0"/>
    <d v="2012-04-13T00:00:00"/>
    <x v="2"/>
    <x v="0"/>
    <s v="ACCUMA 25"/>
    <s v=" N°705 DU "/>
    <n v="3309.0410000000002"/>
    <m/>
    <n v="436.57899999999972"/>
    <n v="8"/>
    <n v="35.447000000000003"/>
    <m/>
    <m/>
    <n v="341.02068000000003"/>
    <m/>
    <n v="4130.0876799999996"/>
    <s v="EUR"/>
    <n v="1.9873000000000001"/>
    <s v="460D1812"/>
    <s v="BOUCHON D18 KAMINA GRIS"/>
    <n v="2.9000000000000001E-2"/>
    <n v="8800"/>
    <n v="255.20000000000002"/>
    <n v="507.15896000000004"/>
    <n v="2.317880614252895E-2"/>
    <n v="95.730501686367134"/>
    <n v="1.0878466100723539E-2"/>
    <n v="6.8510166100723538E-2"/>
    <n v="76.699619856680144"/>
    <n v="0"/>
    <n v="10.11938000689914"/>
    <n v="0.1854304491402316"/>
    <n v="0.82161914133422376"/>
    <n v="0"/>
    <n v="0"/>
    <n v="7.9044522323134006"/>
    <n v="0"/>
    <n v="95.730501686367134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40998"/>
    <n v="3309.0410000000002"/>
    <m/>
    <m/>
    <n v="8"/>
    <n v="36.122999999999998"/>
    <m/>
    <m/>
    <n v="341.10647999999998"/>
    <m/>
    <n v="3694.2704800000001"/>
    <s v="EUR"/>
    <n v="1.9878"/>
    <s v="400M1008"/>
    <s v="BAC M10 GRIS"/>
    <n v="1.679"/>
    <n v="396"/>
    <n v="664.88400000000001"/>
    <n v="1321.6564152000001"/>
    <n v="5.9120696084922451E-2"/>
    <n v="500.92590258093253"/>
    <n v="1.2649644004569003"/>
    <n v="4.6024806004569001"/>
    <n v="195.63280729354787"/>
    <n v="0"/>
    <n v="0"/>
    <n v="0.47296556867937961"/>
    <n v="2.1356169046756537"/>
    <n v="0"/>
    <n v="0"/>
    <n v="20.166452536677678"/>
    <n v="0"/>
    <n v="218.40784230358059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m/>
    <n v="8"/>
    <n v="36.122999999999998"/>
    <m/>
    <m/>
    <n v="341.10647999999998"/>
    <m/>
    <n v="3694.2704800000001"/>
    <s v="EUR"/>
    <n v="1.9878"/>
    <s v="400M1104"/>
    <s v="BAC M11 NOIR"/>
    <n v="2.036"/>
    <n v="270"/>
    <n v="549.72"/>
    <n v="1092.733416"/>
    <n v="4.8880449900739933E-2"/>
    <n v="414.1609471227917"/>
    <n v="1.5339294337881173"/>
    <n v="5.5810902337881174"/>
    <n v="161.74741281999437"/>
    <n v="0"/>
    <n v="0"/>
    <n v="0.39104359920591947"/>
    <n v="1.7657084917644286"/>
    <n v="0"/>
    <n v="0"/>
    <n v="16.673438206457746"/>
    <n v="0"/>
    <n v="180.57760311742248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n v="4778.6659999999993"/>
    <n v="8"/>
    <n v="36.122999999999998"/>
    <m/>
    <m/>
    <n v="341.10647999999998"/>
    <m/>
    <n v="8472.9364799999985"/>
    <s v="EUR"/>
    <n v="1.9878"/>
    <s v="400M1110"/>
    <s v="BAC M11 GRIS"/>
    <n v="2.036"/>
    <n v="270"/>
    <n v="549.72"/>
    <n v="1092.733416"/>
    <n v="4.8880449900739933E-2"/>
    <n v="414.1609471227917"/>
    <n v="1.5339294337881173"/>
    <n v="5.5810902337881174"/>
    <n v="161.74741281999437"/>
    <n v="0"/>
    <n v="233.58334400536927"/>
    <n v="0.39104359920591947"/>
    <n v="1.7657084917644286"/>
    <n v="0"/>
    <n v="0"/>
    <n v="16.673438206457746"/>
    <n v="0"/>
    <n v="414.1609471227917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n v="4778.6659999999993"/>
    <n v="8"/>
    <n v="36.122999999999998"/>
    <m/>
    <m/>
    <n v="341.10647999999998"/>
    <m/>
    <n v="8472.9364799999985"/>
    <s v="EUR"/>
    <n v="1.9878"/>
    <s v="400M1203"/>
    <s v="BAC M12 GRIS"/>
    <n v="2.3450000000000002"/>
    <n v="750"/>
    <n v="1758.7500000000002"/>
    <n v="3496.0432500000006"/>
    <n v="0.15638596242255398"/>
    <n v="1325.0483259699665"/>
    <n v="1.7667311012932887"/>
    <n v="6.4281221012932894"/>
    <n v="517.48756148069049"/>
    <n v="0"/>
    <n v="747.31628150593622"/>
    <n v="1.2510876993804319"/>
    <n v="5.6491301205899171"/>
    <n v="0"/>
    <n v="0"/>
    <n v="53.344265163369656"/>
    <n v="0"/>
    <n v="1325.0483259699665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n v="4778.6659999999993"/>
    <n v="8"/>
    <n v="36.122999999999998"/>
    <m/>
    <m/>
    <n v="341.10647999999998"/>
    <m/>
    <n v="8472.9364799999985"/>
    <s v="EUR"/>
    <n v="1.9878"/>
    <s v="400M1509"/>
    <s v="BAC M15 GRIS"/>
    <n v="3.45"/>
    <n v="1300"/>
    <n v="4485"/>
    <n v="8915.2829999999994"/>
    <n v="0.39880087645495632"/>
    <n v="3379.0144943711721"/>
    <n v="2.5992419187470555"/>
    <n v="9.457151918747055"/>
    <n v="1319.6484510253852"/>
    <n v="0"/>
    <n v="1905.7361890855"/>
    <n v="3.1904070116396506"/>
    <n v="14.405884060182386"/>
    <n v="0"/>
    <n v="0"/>
    <n v="136.03356318846502"/>
    <n v="0"/>
    <n v="3379.0144943711721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n v="4778.6659999999993"/>
    <n v="8"/>
    <n v="36.122999999999998"/>
    <m/>
    <m/>
    <n v="341.10647999999998"/>
    <m/>
    <n v="8472.9364799999985"/>
    <s v="EUR"/>
    <n v="1.9878"/>
    <s v="420M1515"/>
    <s v="COUV M15 GAUCHE GRIS"/>
    <n v="1.6359999999999999"/>
    <n v="1740"/>
    <n v="2846.64"/>
    <n v="5658.5509919999995"/>
    <n v="0.25311984993349762"/>
    <n v="2144.6684103136572"/>
    <n v="1.2325680519044007"/>
    <n v="4.4846088519044001"/>
    <n v="837.58396134379097"/>
    <n v="0"/>
    <n v="1209.5752208023071"/>
    <n v="2.024958799467981"/>
    <n v="9.1434483391477333"/>
    <n v="0"/>
    <n v="0"/>
    <n v="86.340821028943608"/>
    <n v="0"/>
    <n v="2144.6684103136572"/>
    <m/>
    <m/>
    <m/>
    <m/>
    <m/>
    <m/>
    <m/>
    <m/>
    <m/>
    <m/>
    <m/>
    <m/>
    <m/>
    <m/>
    <m/>
  </r>
  <r>
    <x v="0"/>
    <x v="0"/>
    <d v="2012-04-13T00:00:00"/>
    <x v="2"/>
    <x v="0"/>
    <s v="ACCUMA 26"/>
    <s v=" N°712 DU "/>
    <n v="3309.0410000000002"/>
    <m/>
    <n v="4778.6659999999993"/>
    <n v="8"/>
    <n v="36.122999999999998"/>
    <m/>
    <m/>
    <n v="341.10647999999998"/>
    <m/>
    <n v="8472.9364799999985"/>
    <s v="EUR"/>
    <n v="1.9878"/>
    <s v="460D1801"/>
    <s v="BOUCON D18 PRESS NOIR"/>
    <n v="2.9000000000000001E-2"/>
    <n v="13500"/>
    <n v="391.5"/>
    <n v="778.22370000000001"/>
    <n v="3.4811715302589835E-2"/>
    <n v="294.9574525186876"/>
    <n v="2.1848700186569453E-2"/>
    <n v="7.9494900186569462E-2"/>
    <n v="115.19339321659717"/>
    <n v="0"/>
    <n v="166.35356031816573"/>
    <n v="0.27849372242071868"/>
    <n v="1.2575035918754525"/>
    <n v="0"/>
    <n v="0"/>
    <n v="11.874501669628552"/>
    <n v="0"/>
    <n v="294.9574525186876"/>
    <m/>
    <m/>
    <m/>
    <m/>
    <m/>
    <m/>
    <m/>
    <m/>
    <m/>
    <m/>
    <m/>
    <m/>
    <m/>
    <m/>
    <m/>
  </r>
  <r>
    <x v="0"/>
    <x v="1"/>
    <d v="2012-04-18T00:00:00"/>
    <x v="2"/>
    <x v="0"/>
    <s v="ACCUMA 30"/>
    <s v=" N°762 DU 41005"/>
    <n v="3298.136"/>
    <m/>
    <n v="475.25600000000031"/>
    <n v="8"/>
    <n v="42.78"/>
    <m/>
    <m/>
    <n v="339.00437999999997"/>
    <m/>
    <n v="4163.1763800000008"/>
    <s v="EUR"/>
    <n v="1.9755499999999999"/>
    <s v="400L0212"/>
    <s v="BAC L2 GRIS "/>
    <n v="1.232"/>
    <n v="5544"/>
    <n v="6830.2079999999996"/>
    <n v="13493.417414399999"/>
    <n v="0.51311675807830026"/>
    <n v="2136.1955674137544"/>
    <n v="0.38531666078891674"/>
    <n v="2.8191942607889167"/>
    <n v="1692.328852021333"/>
    <n v="0"/>
    <n v="243.86181797726084"/>
    <n v="4.1049340646264021"/>
    <n v="21.951134910589687"/>
    <n v="0"/>
    <n v="0"/>
    <n v="173.94882843994415"/>
    <n v="0"/>
    <n v="2136.1955674137544"/>
    <m/>
    <m/>
    <m/>
    <m/>
    <m/>
    <m/>
    <m/>
    <m/>
    <m/>
    <m/>
    <m/>
    <m/>
    <m/>
    <m/>
    <m/>
  </r>
  <r>
    <x v="0"/>
    <x v="1"/>
    <d v="2012-04-18T00:00:00"/>
    <x v="2"/>
    <x v="0"/>
    <s v="ACCUMA 30"/>
    <s v=" N°762 DU "/>
    <n v="3298.136"/>
    <m/>
    <n v="475.25600000000031"/>
    <n v="8"/>
    <n v="42.78"/>
    <m/>
    <m/>
    <n v="339.00437999999997"/>
    <m/>
    <n v="4163.1763800000008"/>
    <s v="EUR"/>
    <n v="1.9755499999999999"/>
    <s v="420L0211"/>
    <s v="COUV  L2 KAM DROITE GRIS"/>
    <n v="1.071"/>
    <n v="2448"/>
    <n v="2621.808"/>
    <n v="5179.5127943999996"/>
    <n v="0.19696232109823775"/>
    <n v="819.98888294615915"/>
    <n v="0.33496277898127419"/>
    <n v="2.4507768289812741"/>
    <n v="649.60852185765748"/>
    <n v="0"/>
    <n v="93.607524875864144"/>
    <n v="1.575698568785902"/>
    <n v="8.4260480965826119"/>
    <n v="0"/>
    <n v="0"/>
    <n v="66.771089547269"/>
    <n v="0"/>
    <n v="819.98888294615915"/>
    <m/>
    <m/>
    <m/>
    <m/>
    <m/>
    <m/>
    <m/>
    <m/>
    <m/>
    <m/>
    <m/>
    <m/>
    <m/>
    <m/>
    <m/>
  </r>
  <r>
    <x v="0"/>
    <x v="1"/>
    <d v="2012-04-18T00:00:00"/>
    <x v="2"/>
    <x v="0"/>
    <s v="ACCUMA 30"/>
    <s v=" N°762 DU "/>
    <n v="3298.136"/>
    <m/>
    <n v="475.25600000000031"/>
    <n v="8"/>
    <n v="42.78"/>
    <m/>
    <m/>
    <n v="339.00437999999997"/>
    <m/>
    <n v="4163.1763800000008"/>
    <s v="EUR"/>
    <n v="1.9755499999999999"/>
    <s v="420L0233"/>
    <s v="COUV  L2 KAM GAUCHE GRIS"/>
    <n v="1.0720000000000001"/>
    <n v="3600"/>
    <n v="3859.2000000000003"/>
    <n v="7624.0425599999999"/>
    <n v="0.28992092082346199"/>
    <n v="1206.9919296400874"/>
    <n v="0.33527553601113541"/>
    <n v="2.4530651360111353"/>
    <n v="956.19862612100962"/>
    <n v="0"/>
    <n v="137.78665714687534"/>
    <n v="2.3193673665876959"/>
    <n v="12.402816992827704"/>
    <n v="0"/>
    <n v="0"/>
    <n v="98.284462012786818"/>
    <n v="0"/>
    <n v="1206.9919296400874"/>
    <m/>
    <m/>
    <m/>
    <m/>
    <m/>
    <m/>
    <m/>
    <m/>
    <m/>
    <m/>
    <m/>
    <m/>
    <m/>
    <m/>
    <m/>
  </r>
  <r>
    <x v="0"/>
    <x v="0"/>
    <d v="2012-04-18T00:00:00"/>
    <x v="5"/>
    <x v="0"/>
    <s v="METALLIANCE 5"/>
    <s v=" N°23 DU 40940"/>
    <n v="690.3"/>
    <m/>
    <m/>
    <m/>
    <n v="483.69200000000001"/>
    <m/>
    <n v="673.2"/>
    <n v="0"/>
    <m/>
    <n v="1847.192"/>
    <s v="USD"/>
    <n v="1.4876"/>
    <s v="600P0002"/>
    <s v="PLOMB DOUX"/>
    <n v="2.1990699999999999"/>
    <n v="100102"/>
    <n v="220131.30513999998"/>
    <n v="327467.32952626399"/>
    <n v="1"/>
    <n v="1847.192"/>
    <n v="1.8453097840202992E-2"/>
    <n v="3.289789629840203"/>
    <n v="690.3"/>
    <n v="0"/>
    <n v="0"/>
    <n v="0"/>
    <n v="483.69200000000001"/>
    <n v="0"/>
    <n v="673.2"/>
    <n v="0"/>
    <n v="0"/>
    <n v="1847.192"/>
    <m/>
    <m/>
    <m/>
    <m/>
    <m/>
    <m/>
    <m/>
    <m/>
    <m/>
    <m/>
    <m/>
    <m/>
    <m/>
    <m/>
    <m/>
  </r>
  <r>
    <x v="0"/>
    <x v="1"/>
    <d v="2012-04-19T00:00:00"/>
    <x v="4"/>
    <x v="0"/>
    <s v="ACCUMA 27"/>
    <s v=" N°750 DU 41003"/>
    <n v="3298.136"/>
    <m/>
    <n v="731.59699999999975"/>
    <n v="8"/>
    <n v="46.793999999999997"/>
    <m/>
    <m/>
    <n v="338.66976"/>
    <m/>
    <n v="4423.1967599999998"/>
    <s v="EUR"/>
    <n v="1.9736"/>
    <s v="400L0212"/>
    <s v="BAC L2 GRIS "/>
    <n v="1.232"/>
    <n v="5280"/>
    <n v="6504.96"/>
    <n v="12838.189056000001"/>
    <n v="0.4435631465969872"/>
    <n v="1961.9670728831986"/>
    <n v="0.37158467289454522"/>
    <n v="2.8030598728945457"/>
    <n v="1462.931582064801"/>
    <n v="0"/>
    <n v="324.50946736091595"/>
    <n v="3.5485051727758976"/>
    <n v="20.756093881859417"/>
    <n v="0"/>
    <n v="0"/>
    <n v="150.22142440284648"/>
    <n v="0"/>
    <n v="1961.9670728831986"/>
    <m/>
    <m/>
    <m/>
    <m/>
    <m/>
    <m/>
    <m/>
    <m/>
    <m/>
    <m/>
    <m/>
    <m/>
    <m/>
    <m/>
    <m/>
  </r>
  <r>
    <x v="0"/>
    <x v="1"/>
    <d v="2012-04-19T00:00:00"/>
    <x v="4"/>
    <x v="0"/>
    <s v="ACCUMA 27"/>
    <s v=" N°750 DU "/>
    <n v="3298.136"/>
    <m/>
    <n v="731.59699999999975"/>
    <n v="8"/>
    <n v="46.793999999999997"/>
    <m/>
    <m/>
    <n v="338.66976"/>
    <m/>
    <n v="4423.1967599999998"/>
    <s v="EUR"/>
    <n v="1.9736"/>
    <s v="420L0211"/>
    <s v="COUV  L2 KAM DROITE GRIS"/>
    <n v="1.071"/>
    <n v="2352"/>
    <n v="2518.9919999999997"/>
    <n v="4971.4826111999992"/>
    <n v="0.17176616270855435"/>
    <n v="759.75553437011047"/>
    <n v="0.32302531223218983"/>
    <n v="2.4367509122321893"/>
    <n v="566.50816481094057"/>
    <n v="0"/>
    <n v="125.6636093390902"/>
    <n v="1.3741293016684348"/>
    <n v="8.0376258177840914"/>
    <n v="0"/>
    <n v="0"/>
    <n v="58.172005100627054"/>
    <n v="0"/>
    <n v="759.75553437011047"/>
    <m/>
    <m/>
    <m/>
    <m/>
    <m/>
    <m/>
    <m/>
    <m/>
    <m/>
    <m/>
    <m/>
    <m/>
    <m/>
    <m/>
    <m/>
  </r>
  <r>
    <x v="0"/>
    <x v="1"/>
    <d v="2012-04-19T00:00:00"/>
    <x v="4"/>
    <x v="0"/>
    <s v="ACCUMA 27"/>
    <s v=" N°750 DU "/>
    <n v="3298.136"/>
    <m/>
    <n v="731.59699999999975"/>
    <n v="8"/>
    <n v="46.793999999999997"/>
    <m/>
    <m/>
    <n v="338.66976"/>
    <m/>
    <n v="4423.1967599999998"/>
    <s v="EUR"/>
    <n v="1.9736"/>
    <s v="420L0233"/>
    <s v="COUV  L2 KAM GAUCHE GRIS"/>
    <n v="1.0720000000000001"/>
    <n v="3504"/>
    <n v="3756.288"/>
    <n v="7413.4099968"/>
    <n v="0.25613546044933461"/>
    <n v="1132.9375387806049"/>
    <n v="0.32332692316798084"/>
    <n v="2.4390261231679808"/>
    <n v="844.76958298452666"/>
    <n v="0"/>
    <n v="187.38793445835179"/>
    <n v="2.0490836835946769"/>
    <n v="11.985602736266163"/>
    <n v="0"/>
    <n v="0"/>
    <n v="86.745334917865648"/>
    <n v="0"/>
    <n v="1132.9375387806049"/>
    <m/>
    <m/>
    <m/>
    <m/>
    <m/>
    <m/>
    <m/>
    <m/>
    <m/>
    <m/>
    <m/>
    <m/>
    <m/>
    <m/>
    <m/>
  </r>
  <r>
    <x v="0"/>
    <x v="1"/>
    <d v="2012-04-19T00:00:00"/>
    <x v="4"/>
    <x v="0"/>
    <s v="ACCUMA 27"/>
    <s v=" N°750 DU "/>
    <n v="3298.136"/>
    <m/>
    <n v="731.59699999999975"/>
    <n v="8"/>
    <n v="46.793999999999997"/>
    <m/>
    <m/>
    <n v="338.66976"/>
    <m/>
    <n v="4423.1967599999998"/>
    <s v="EUR"/>
    <n v="1.9736"/>
    <s v="460D1812"/>
    <s v="BOUCHON D18 KAM GRIS"/>
    <n v="2.9000000000000001E-2"/>
    <n v="65000"/>
    <n v="1885"/>
    <n v="3720.2359999999999"/>
    <n v="0.12853523024512384"/>
    <n v="568.53661396608572"/>
    <n v="8.7467171379397805E-3"/>
    <n v="6.5981117137939777E-2"/>
    <n v="423.92667013973175"/>
    <n v="0"/>
    <n v="94.035988841641839"/>
    <n v="1.0282818419609907"/>
    <n v="6.0146775640903245"/>
    <n v="0"/>
    <n v="0"/>
    <n v="43.530995578660828"/>
    <n v="0"/>
    <n v="568.53661396608572"/>
    <m/>
    <m/>
    <m/>
    <m/>
    <m/>
    <m/>
    <m/>
    <m/>
    <m/>
    <m/>
    <m/>
    <m/>
    <m/>
    <m/>
    <m/>
  </r>
  <r>
    <x v="0"/>
    <x v="1"/>
    <d v="2012-04-19T00:00:00"/>
    <x v="2"/>
    <x v="0"/>
    <s v="ACCUMA 28"/>
    <s v=" N°753 DU 41003"/>
    <n v="3298.136"/>
    <m/>
    <n v="475.30300000000079"/>
    <n v="8"/>
    <n v="42.899000000000001"/>
    <m/>
    <m/>
    <n v="364.72128000000004"/>
    <m/>
    <n v="4189.0592800000004"/>
    <s v="EUR"/>
    <n v="1.9736"/>
    <s v="400L0212"/>
    <s v="BAC L2 GRIS "/>
    <n v="1.232"/>
    <n v="2640"/>
    <n v="3252.48"/>
    <n v="6419.0945280000005"/>
    <n v="0.24431180041139283"/>
    <n v="1023.436614726853"/>
    <n v="0.38766538436623221"/>
    <n v="2.8191405843662327"/>
    <n v="805.7735441616295"/>
    <n v="0"/>
    <n v="116.12213167093644"/>
    <n v="1.9544944032911427"/>
    <n v="10.480731925848341"/>
    <n v="0"/>
    <n v="0"/>
    <n v="89.105712565147726"/>
    <n v="0"/>
    <n v="1023.436614726853"/>
    <m/>
    <m/>
    <m/>
    <m/>
    <m/>
    <m/>
    <m/>
    <m/>
    <m/>
    <m/>
    <m/>
    <m/>
    <m/>
    <m/>
    <m/>
  </r>
  <r>
    <x v="0"/>
    <x v="1"/>
    <d v="2012-04-19T00:00:00"/>
    <x v="2"/>
    <x v="0"/>
    <s v="ACCUMA 28"/>
    <s v=" N°753 DU "/>
    <n v="3298.136"/>
    <m/>
    <n v="475.30300000000079"/>
    <n v="8"/>
    <n v="42.899000000000001"/>
    <m/>
    <m/>
    <n v="364.72128000000004"/>
    <m/>
    <n v="4189.0592800000004"/>
    <s v="EUR"/>
    <n v="1.9736"/>
    <s v="420L0211"/>
    <s v="COUV  L2 KAM DROITE GRIS"/>
    <n v="1.071"/>
    <n v="1200"/>
    <n v="1285.2"/>
    <n v="2536.4707200000003"/>
    <n v="9.6538495513799338E-2"/>
    <n v="404.40548050931955"/>
    <n v="0.3370045670910996"/>
    <n v="2.4507301670911001"/>
    <n v="318.39708743990008"/>
    <n v="0"/>
    <n v="45.885036533195446"/>
    <n v="0.77230796411039471"/>
    <n v="4.1414049190464777"/>
    <n v="0"/>
    <n v="0"/>
    <n v="35.209643653067154"/>
    <n v="0"/>
    <n v="404.40548050931955"/>
    <m/>
    <m/>
    <m/>
    <m/>
    <m/>
    <m/>
    <m/>
    <m/>
    <m/>
    <m/>
    <m/>
    <m/>
    <m/>
    <m/>
    <m/>
  </r>
  <r>
    <x v="0"/>
    <x v="1"/>
    <d v="2012-04-19T00:00:00"/>
    <x v="2"/>
    <x v="0"/>
    <s v="ACCUMA 28"/>
    <s v=" N°753 DU "/>
    <n v="3298.136"/>
    <m/>
    <n v="475.30300000000079"/>
    <n v="8"/>
    <n v="42.899000000000001"/>
    <m/>
    <m/>
    <n v="364.72128000000004"/>
    <m/>
    <n v="4189.0592800000004"/>
    <s v="EUR"/>
    <n v="1.9736"/>
    <s v="400L0115"/>
    <s v="BAC L1B GRIS "/>
    <n v="1.151"/>
    <n v="4200"/>
    <n v="4834.2"/>
    <n v="9540.7771200000007"/>
    <n v="0.36312355665484652"/>
    <n v="1521.1461047915907"/>
    <n v="0.36217764399799779"/>
    <n v="2.6337912439979982"/>
    <n v="1197.6308746513889"/>
    <n v="0"/>
    <n v="172.5937158487188"/>
    <n v="2.9049884532387722"/>
    <n v="15.577637456936261"/>
    <n v="0"/>
    <n v="0"/>
    <n v="132.43888838130815"/>
    <n v="0"/>
    <n v="1521.1461047915907"/>
    <m/>
    <m/>
    <m/>
    <m/>
    <m/>
    <m/>
    <m/>
    <m/>
    <m/>
    <m/>
    <m/>
    <m/>
    <m/>
    <m/>
    <m/>
  </r>
  <r>
    <x v="0"/>
    <x v="1"/>
    <d v="2012-04-19T00:00:00"/>
    <x v="2"/>
    <x v="0"/>
    <s v="ACCUMA 28"/>
    <s v=" N°753 DU "/>
    <n v="3298.136"/>
    <m/>
    <n v="475.30300000000079"/>
    <n v="8"/>
    <n v="42.899000000000001"/>
    <m/>
    <m/>
    <n v="364.72128000000004"/>
    <m/>
    <n v="4189.0592800000004"/>
    <s v="EUR"/>
    <n v="1.9736"/>
    <s v="420L0109"/>
    <s v="COUV L1 KAM GAUCHE GIRS"/>
    <n v="0.95099999999999996"/>
    <n v="4144"/>
    <n v="3940.944"/>
    <n v="7777.8470784000001"/>
    <n v="0.29602614741996142"/>
    <n v="1240.0710799722376"/>
    <n v="0.29924495173075233"/>
    <n v="2.1761385517307525"/>
    <n v="976.33449374708186"/>
    <n v="0"/>
    <n v="140.70211594715016"/>
    <n v="2.3682091793596913"/>
    <n v="12.699225698168926"/>
    <n v="0"/>
    <n v="0"/>
    <n v="107.96703540047703"/>
    <n v="0"/>
    <n v="1240.0710799722376"/>
    <m/>
    <m/>
    <m/>
    <m/>
    <m/>
    <m/>
    <m/>
    <m/>
    <m/>
    <m/>
    <m/>
    <m/>
    <m/>
    <m/>
    <m/>
  </r>
  <r>
    <x v="0"/>
    <x v="1"/>
    <d v="2012-04-19T00:00:00"/>
    <x v="2"/>
    <x v="0"/>
    <s v="ACCUMA 29"/>
    <s v=" N°761 DU 41004"/>
    <n v="3298.136"/>
    <m/>
    <n v="541.09900000000016"/>
    <n v="8"/>
    <n v="48.951999999999998"/>
    <m/>
    <m/>
    <n v="365.47896000000003"/>
    <m/>
    <n v="4261.6659600000003"/>
    <s v="EUR"/>
    <n v="1.9777"/>
    <s v="400L0212"/>
    <s v="BAC L2 GRIS "/>
    <n v="1.232"/>
    <n v="1320"/>
    <n v="1626.24"/>
    <n v="3216.2148480000001"/>
    <n v="0.10564431573244361"/>
    <n v="450.22078422444741"/>
    <n v="0.34107635168518746"/>
    <n v="2.7776027516851873"/>
    <n v="348.42932091253863"/>
    <n v="0"/>
    <n v="57.164033598509519"/>
    <n v="0.84515452585954887"/>
    <n v="5.1715005437345791"/>
    <n v="0"/>
    <n v="0"/>
    <n v="38.610774643805129"/>
    <n v="0"/>
    <n v="450.22078422444741"/>
    <m/>
    <m/>
    <m/>
    <m/>
    <m/>
    <m/>
    <m/>
    <m/>
    <m/>
    <m/>
    <m/>
    <m/>
    <m/>
    <m/>
    <m/>
  </r>
  <r>
    <x v="0"/>
    <x v="1"/>
    <d v="2012-04-19T00:00:00"/>
    <x v="2"/>
    <x v="0"/>
    <s v="ACCUMA 29"/>
    <s v=" N°761 DU "/>
    <n v="3298.136"/>
    <m/>
    <n v="541.09900000000016"/>
    <n v="8"/>
    <n v="48.951999999999998"/>
    <m/>
    <m/>
    <n v="365.47896000000003"/>
    <m/>
    <n v="4261.6659600000003"/>
    <s v="EUR"/>
    <n v="1.9777"/>
    <s v="420L0211"/>
    <s v="COUV  L2 KAM DROITE GRIS"/>
    <n v="1.071"/>
    <n v="1200"/>
    <n v="1285.2"/>
    <n v="2541.7400400000001"/>
    <n v="8.3489567701776193E-2"/>
    <n v="355.80464868977504"/>
    <n v="0.29650387390814587"/>
    <n v="2.4146205739081461"/>
    <n v="275.35994886166532"/>
    <n v="0"/>
    <n v="45.176121593863407"/>
    <n v="0.66791654161420955"/>
    <n v="4.0869813181373482"/>
    <n v="0"/>
    <n v="0"/>
    <n v="30.513680374494754"/>
    <n v="0"/>
    <n v="355.80464868977504"/>
    <m/>
    <m/>
    <m/>
    <m/>
    <m/>
    <m/>
    <m/>
    <m/>
    <m/>
    <m/>
    <m/>
    <m/>
    <m/>
    <m/>
    <m/>
  </r>
  <r>
    <x v="0"/>
    <x v="1"/>
    <d v="2012-04-19T00:00:00"/>
    <x v="2"/>
    <x v="0"/>
    <s v="ACCUMA 29"/>
    <s v=" N°761 DU "/>
    <n v="3298.136"/>
    <m/>
    <n v="541.09900000000016"/>
    <n v="8"/>
    <n v="48.951999999999998"/>
    <m/>
    <m/>
    <n v="365.47896000000003"/>
    <m/>
    <n v="4261.6659600000003"/>
    <s v="EUR"/>
    <n v="1.9777"/>
    <s v="420L0233"/>
    <s v="COUV  L2 KAM GAUCHE GRIS"/>
    <n v="1.0720000000000001"/>
    <n v="1200"/>
    <n v="1286.4000000000001"/>
    <n v="2544.11328"/>
    <n v="8.3567522480209225E-2"/>
    <n v="356.13686591544246"/>
    <n v="0.29678072159620206"/>
    <n v="2.4168751215962021"/>
    <n v="275.61705432278734"/>
    <n v="0"/>
    <n v="45.218302846518746"/>
    <n v="0.6685401798416738"/>
    <n v="4.0907973604512016"/>
    <n v="0"/>
    <n v="0"/>
    <n v="30.542171205843491"/>
    <n v="0"/>
    <n v="356.13686591544246"/>
    <m/>
    <m/>
    <m/>
    <m/>
    <m/>
    <m/>
    <m/>
    <m/>
    <m/>
    <m/>
    <m/>
    <m/>
    <m/>
    <m/>
    <m/>
  </r>
  <r>
    <x v="0"/>
    <x v="1"/>
    <d v="2012-04-19T00:00:00"/>
    <x v="2"/>
    <x v="0"/>
    <s v="ACCUMA 29"/>
    <s v=" N°761 DU "/>
    <n v="3298.136"/>
    <m/>
    <n v="541.09900000000016"/>
    <n v="8"/>
    <n v="48.951999999999998"/>
    <m/>
    <m/>
    <n v="365.47896000000003"/>
    <m/>
    <n v="4261.6659600000003"/>
    <s v="EUR"/>
    <n v="1.9777"/>
    <s v="400L0115"/>
    <s v="BAC L1B GRIS "/>
    <n v="1.151"/>
    <n v="5100"/>
    <n v="5870.1"/>
    <n v="11609.296770000001"/>
    <n v="0.3813352873997794"/>
    <n v="1625.1236136584569"/>
    <n v="0.31865168895263862"/>
    <n v="2.5949843889526387"/>
    <n v="1257.6956394435588"/>
    <n v="0"/>
    <n v="206.34014267673331"/>
    <n v="3.0506822991982352"/>
    <n v="18.667124988794001"/>
    <n v="0"/>
    <n v="0"/>
    <n v="139.37002425017249"/>
    <n v="0"/>
    <n v="1625.1236136584569"/>
    <m/>
    <m/>
    <m/>
    <m/>
    <m/>
    <m/>
    <m/>
    <m/>
    <m/>
    <m/>
    <m/>
    <m/>
    <m/>
    <m/>
    <m/>
  </r>
  <r>
    <x v="0"/>
    <x v="1"/>
    <d v="2012-04-19T00:00:00"/>
    <x v="2"/>
    <x v="0"/>
    <s v="ACCUMA 29"/>
    <s v=" N°761 DU "/>
    <n v="3298.136"/>
    <m/>
    <n v="541.09900000000016"/>
    <n v="8"/>
    <n v="48.951999999999998"/>
    <m/>
    <m/>
    <n v="365.47896000000003"/>
    <m/>
    <n v="4261.6659600000003"/>
    <s v="EUR"/>
    <n v="1.9777"/>
    <s v="420L0109"/>
    <s v="COUV L1 KAM GAUCHE GIRS"/>
    <n v="0.95099999999999996"/>
    <n v="5600"/>
    <n v="5325.5999999999995"/>
    <n v="10532.439119999999"/>
    <n v="0.34596330668579151"/>
    <n v="1474.3800475118783"/>
    <n v="0.26328215134140681"/>
    <n v="2.1440748513414065"/>
    <n v="1141.0340364594497"/>
    <n v="0"/>
    <n v="187.20039928437515"/>
    <n v="2.767706453486332"/>
    <n v="16.935595788882864"/>
    <n v="0"/>
    <n v="0"/>
    <n v="126.44230952568414"/>
    <n v="0"/>
    <n v="1474.3800475118783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41011"/>
    <n v="3200"/>
    <m/>
    <n v="373.20899999999983"/>
    <n v="8"/>
    <n v="33.366"/>
    <m/>
    <m/>
    <n v="339.74225999999999"/>
    <m/>
    <n v="3954.3172599999998"/>
    <s v="EUR"/>
    <n v="1.9798500000000001"/>
    <s v="400M1008"/>
    <s v="BAC M10 GRIS"/>
    <n v="1.679"/>
    <n v="2574"/>
    <n v="4321.7460000000001"/>
    <n v="8556.4088181000006"/>
    <n v="0.42940382885393713"/>
    <n v="1697.9989719472096"/>
    <n v="0.65967326027475126"/>
    <n v="3.9838414102747515"/>
    <n v="1374.0922523325987"/>
    <n v="0"/>
    <n v="160.25737356274894"/>
    <n v="3.435230630831497"/>
    <n v="14.327488153540466"/>
    <n v="0"/>
    <n v="0"/>
    <n v="145.88662726748981"/>
    <n v="0"/>
    <n v="1697.9989719472096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"/>
    <n v="3200"/>
    <m/>
    <n v="373.20899999999983"/>
    <n v="8"/>
    <n v="33.366"/>
    <m/>
    <m/>
    <n v="339.74225999999999"/>
    <m/>
    <n v="3954.3172599999998"/>
    <s v="EUR"/>
    <n v="1.9798500000000001"/>
    <s v="400M1104"/>
    <s v="BAC M11 NOIR"/>
    <n v="2.036"/>
    <n v="540"/>
    <n v="1099.44"/>
    <n v="2176.7262840000003"/>
    <n v="0.10923912363085954"/>
    <n v="431.96615204078171"/>
    <n v="0.79993731859404016"/>
    <n v="4.8309119185940403"/>
    <n v="349.56519561875052"/>
    <n v="0"/>
    <n v="40.76902409114944"/>
    <n v="0.87391298904687631"/>
    <n v="3.6448725990672592"/>
    <n v="0"/>
    <n v="0"/>
    <n v="37.113146742767626"/>
    <n v="0"/>
    <n v="431.96615204078171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"/>
    <n v="3200"/>
    <m/>
    <n v="373.20899999999983"/>
    <n v="8"/>
    <n v="33.366"/>
    <m/>
    <m/>
    <n v="339.74225999999999"/>
    <m/>
    <n v="3954.3172599999998"/>
    <s v="EUR"/>
    <n v="1.9798500000000001"/>
    <s v="400M1110"/>
    <s v="BAC M11 GRIS"/>
    <n v="2.036"/>
    <n v="945"/>
    <n v="1924.02"/>
    <n v="3809.2709970000001"/>
    <n v="0.19116846635400417"/>
    <n v="755.94076607136788"/>
    <n v="0.79993731859404005"/>
    <n v="4.8309119185940403"/>
    <n v="611.73909233281336"/>
    <n v="0"/>
    <n v="71.345792159511504"/>
    <n v="1.5293477308320333"/>
    <n v="6.3785270483677028"/>
    <n v="0"/>
    <n v="0"/>
    <n v="64.948006799843327"/>
    <n v="0"/>
    <n v="755.94076607136788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"/>
    <n v="3200"/>
    <m/>
    <n v="373.20899999999983"/>
    <n v="8"/>
    <n v="33.366"/>
    <m/>
    <m/>
    <n v="339.74225999999999"/>
    <m/>
    <n v="3954.3172599999998"/>
    <s v="EUR"/>
    <n v="1.9798500000000001"/>
    <s v="420M1013"/>
    <s v="COUV M10 G GRIS"/>
    <n v="0.73899999999999999"/>
    <n v="1680"/>
    <n v="1241.52"/>
    <n v="2458.0233720000001"/>
    <n v="0.12335603286235239"/>
    <n v="487.78888987272722"/>
    <n v="0.29035052968614716"/>
    <n v="1.7534596796861472"/>
    <n v="394.73930515952765"/>
    <n v="0"/>
    <n v="46.037581668525654"/>
    <n v="0.98684826289881911"/>
    <n v="4.11589739248525"/>
    <n v="0"/>
    <n v="0"/>
    <n v="41.90925738928987"/>
    <n v="0"/>
    <n v="487.78888987272722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"/>
    <n v="3200"/>
    <m/>
    <n v="373.20899999999983"/>
    <n v="8"/>
    <n v="33.366"/>
    <m/>
    <m/>
    <n v="339.74225999999999"/>
    <m/>
    <n v="3954.3172599999998"/>
    <s v="EUR"/>
    <n v="1.9798500000000001"/>
    <s v="420M1108"/>
    <s v="COUV M11 G NOIR"/>
    <n v="0.82099999999999995"/>
    <n v="420"/>
    <n v="344.82"/>
    <n v="682.69187699999998"/>
    <n v="3.4260927936397602E-2"/>
    <n v="135.47857868251322"/>
    <n v="0.3225680444821743"/>
    <n v="1.9480248944821743"/>
    <n v="109.63496939647233"/>
    <n v="0"/>
    <n v="12.786486654215008"/>
    <n v="0.27408742349118081"/>
    <n v="1.1431501215258424"/>
    <n v="0"/>
    <n v="0"/>
    <n v="11.639885086808857"/>
    <n v="0"/>
    <n v="135.47857868251322"/>
    <m/>
    <m/>
    <m/>
    <m/>
    <m/>
    <m/>
    <m/>
    <m/>
    <m/>
    <m/>
    <m/>
    <m/>
    <m/>
    <m/>
    <m/>
  </r>
  <r>
    <x v="0"/>
    <x v="0"/>
    <d v="2012-04-30T00:00:00"/>
    <x v="2"/>
    <x v="0"/>
    <s v="ACCUMA 31"/>
    <s v=" N°777 DU "/>
    <n v="3200"/>
    <m/>
    <n v="373.20899999999983"/>
    <n v="8"/>
    <n v="33.366"/>
    <m/>
    <m/>
    <n v="339.74225999999999"/>
    <m/>
    <n v="3954.3172599999998"/>
    <s v="EUR"/>
    <n v="1.9798500000000001"/>
    <s v="420M1123"/>
    <s v="COUV M11 G GRIS"/>
    <n v="0.82099999999999995"/>
    <n v="1380"/>
    <n v="1132.98"/>
    <n v="2243.1304530000002"/>
    <n v="0.11257162036244928"/>
    <n v="445.14390138540062"/>
    <n v="0.32256804448217435"/>
    <n v="1.9480248944821745"/>
    <n v="360.2291851598377"/>
    <n v="0"/>
    <n v="42.012741863849314"/>
    <n v="0.90057296289959421"/>
    <n v="3.7560646850134827"/>
    <n v="0"/>
    <n v="0"/>
    <n v="38.245336713800533"/>
    <n v="0"/>
    <n v="445.14390138540062"/>
    <m/>
    <m/>
    <m/>
    <m/>
    <m/>
    <m/>
    <m/>
    <m/>
    <m/>
    <m/>
    <m/>
    <m/>
    <m/>
    <m/>
    <m/>
  </r>
  <r>
    <x v="0"/>
    <x v="0"/>
    <d v="2012-05-02T00:00:00"/>
    <x v="5"/>
    <x v="0"/>
    <s v="METALLIANCE 8"/>
    <s v=" N°19 DU 01/03/12"/>
    <n v="384.12599999999998"/>
    <m/>
    <n v="1604.7130000000034"/>
    <n v="8"/>
    <n v="270.28199999999998"/>
    <m/>
    <n v="248.6"/>
    <n v="0"/>
    <m/>
    <n v="2515.7210000000032"/>
    <s v="USD"/>
    <n v="1.5024500000000001"/>
    <s v="600P0002"/>
    <s v="PLOMB DOUX"/>
    <n v="2.2311200000000002"/>
    <n v="27505"/>
    <n v="61366.955600000008"/>
    <n v="92200.782441220013"/>
    <n v="0.50370813056260944"/>
    <n v="1267.1891219270999"/>
    <n v="4.6071227846831479E-2"/>
    <n v="3.3982174718468321"/>
    <n v="193.4873893604929"/>
    <n v="0"/>
    <n v="808.30698531951839"/>
    <n v="4.0296650445008755"/>
    <n v="136.1432409447232"/>
    <n v="0"/>
    <n v="125.2218412578647"/>
    <n v="0"/>
    <n v="0"/>
    <n v="1267.1891219270999"/>
    <m/>
    <m/>
    <m/>
    <m/>
    <m/>
    <m/>
    <m/>
    <m/>
    <m/>
    <m/>
    <m/>
    <m/>
    <m/>
    <m/>
    <m/>
  </r>
  <r>
    <x v="0"/>
    <x v="0"/>
    <d v="2012-05-02T00:00:00"/>
    <x v="5"/>
    <x v="0"/>
    <s v="METALLIANCE 8"/>
    <s v=" N°19 DU 01/03/12"/>
    <n v="384.12599999999998"/>
    <m/>
    <n v="1604.7130000000034"/>
    <n v="8"/>
    <n v="270.28199999999998"/>
    <m/>
    <n v="248.6"/>
    <n v="0"/>
    <m/>
    <n v="2515.7210000000032"/>
    <s v="USD"/>
    <n v="1.5024500000000001"/>
    <s v="600P0002"/>
    <s v="PLOMB DOUX"/>
    <n v="2.1990699999999999"/>
    <n v="27495"/>
    <n v="60463.429649999998"/>
    <n v="90843.279877642504"/>
    <n v="0.49629186943739062"/>
    <n v="1248.5318780729033"/>
    <n v="4.5409415460007395E-2"/>
    <n v="3.3494021369600078"/>
    <n v="190.63861063950711"/>
    <n v="0"/>
    <n v="796.4060146804851"/>
    <n v="3.970334955499125"/>
    <n v="134.13875905527681"/>
    <n v="0"/>
    <n v="123.37815874213531"/>
    <n v="0"/>
    <n v="0"/>
    <n v="1248.5318780729033"/>
    <m/>
    <m/>
    <m/>
    <m/>
    <m/>
    <m/>
    <m/>
    <m/>
    <m/>
    <m/>
    <m/>
    <m/>
    <m/>
    <m/>
    <m/>
  </r>
  <r>
    <x v="0"/>
    <x v="0"/>
    <d v="2012-05-03T00:00:00"/>
    <x v="4"/>
    <x v="0"/>
    <s v="ACCUMA 33"/>
    <s v=" N°805 DU 16/04/13"/>
    <n v="2404.8000000000002"/>
    <m/>
    <n v="373.20899999999983"/>
    <n v="8"/>
    <n v="33.366"/>
    <m/>
    <m/>
    <n v="235.20618000000002"/>
    <m/>
    <n v="3054.5811800000001"/>
    <s v="EUR"/>
    <n v="1.9798500000000001"/>
    <s v="400M1110"/>
    <s v="BAC M11 GRIS"/>
    <n v="2.036"/>
    <n v="2160"/>
    <n v="4397.76"/>
    <n v="8706.9051360000012"/>
    <n v="0.70971265235931813"/>
    <n v="2167.8749111046559"/>
    <n v="1.0036457921780815"/>
    <n v="5.0346203921780823"/>
    <n v="1706.7169863936883"/>
    <n v="0"/>
    <n v="264.87114927436863"/>
    <n v="5.677701218874545"/>
    <n v="23.680272358621007"/>
    <n v="0"/>
    <n v="0"/>
    <n v="166.92880185910323"/>
    <n v="0"/>
    <n v="2167.8749111046559"/>
    <m/>
    <m/>
    <m/>
    <m/>
    <m/>
    <m/>
    <m/>
    <m/>
    <m/>
    <m/>
    <m/>
    <m/>
    <m/>
    <m/>
    <m/>
  </r>
  <r>
    <x v="0"/>
    <x v="0"/>
    <d v="2012-05-03T00:00:00"/>
    <x v="4"/>
    <x v="0"/>
    <s v="ACCUMA 33"/>
    <s v=" N°805 DU "/>
    <n v="2404.8000000000002"/>
    <m/>
    <n v="373.20899999999983"/>
    <n v="8"/>
    <n v="33.366"/>
    <m/>
    <m/>
    <n v="235.20618000000002"/>
    <m/>
    <n v="3054.5811800000001"/>
    <s v="EUR"/>
    <n v="1.9798500000000001"/>
    <s v="420M1123"/>
    <s v="COUV M11 G GRIS"/>
    <n v="0.82099999999999995"/>
    <n v="1800"/>
    <n v="1477.8"/>
    <n v="2925.82233"/>
    <n v="0.23848808431033078"/>
    <n v="728.48121398858973"/>
    <n v="0.4047117855492165"/>
    <n v="2.0301686355492166"/>
    <n v="573.51614514948346"/>
    <n v="0"/>
    <n v="89.005899457374198"/>
    <n v="1.9079046744826462"/>
    <n v="7.9573934210984962"/>
    <n v="0"/>
    <n v="0"/>
    <n v="56.093871286150844"/>
    <n v="0"/>
    <n v="728.48121398858973"/>
    <m/>
    <m/>
    <m/>
    <m/>
    <m/>
    <m/>
    <m/>
    <m/>
    <m/>
    <m/>
    <m/>
    <m/>
    <m/>
    <m/>
    <m/>
  </r>
  <r>
    <x v="0"/>
    <x v="0"/>
    <d v="2012-05-03T00:00:00"/>
    <x v="4"/>
    <x v="0"/>
    <s v="ACCUMA 33"/>
    <s v=" N°805 DU "/>
    <n v="2404.8000000000002"/>
    <m/>
    <n v="373.20899999999983"/>
    <n v="8"/>
    <n v="33.366"/>
    <m/>
    <m/>
    <n v="235.20618000000002"/>
    <m/>
    <n v="3054.5811800000001"/>
    <s v="EUR"/>
    <n v="1.9798500000000001"/>
    <s v="400M1606"/>
    <s v="BAC M16 GRIS"/>
    <n v="4.4580000000000002"/>
    <n v="72"/>
    <n v="320.976"/>
    <n v="635.48433360000001"/>
    <n v="5.1799263330351016E-2"/>
    <n v="158.22505490675434"/>
    <n v="2.1975702070382548"/>
    <n v="11.023741507038256"/>
    <n v="124.56686845682813"/>
    <n v="0"/>
    <n v="19.331951268256965"/>
    <n v="0.41439410664280812"/>
    <n v="1.7283342202804919"/>
    <n v="0"/>
    <n v="0"/>
    <n v="12.183506854745941"/>
    <n v="0"/>
    <n v="158.22505490675434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41017"/>
    <n v="3206.4"/>
    <m/>
    <n v="533.22000000000025"/>
    <m/>
    <n v="36.094000000000001"/>
    <m/>
    <m/>
    <n v="370.57943999999998"/>
    <m/>
    <n v="4146.2934400000004"/>
    <s v="EUR"/>
    <n v="2.0053000000000001"/>
    <s v="400M1203"/>
    <s v="BAC M12 GRIS"/>
    <n v="2.3450000000000002"/>
    <n v="1650"/>
    <n v="3869.2500000000005"/>
    <n v="7759.0070250000008"/>
    <n v="0.35270355007961973"/>
    <n v="1462.4124159598389"/>
    <n v="0.88631055512717505"/>
    <n v="5.5887390551271761"/>
    <n v="1130.9086629752928"/>
    <n v="0"/>
    <n v="188.06858697345493"/>
    <n v="0"/>
    <n v="12.730481936573796"/>
    <n v="0"/>
    <n v="0"/>
    <n v="130.70468407451742"/>
    <n v="0"/>
    <n v="1462.4124159598389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00M1410"/>
    <s v="BAC M14 OPAQUE"/>
    <n v="3.2040000000000002"/>
    <n v="480"/>
    <n v="1537.92"/>
    <n v="3083.990976"/>
    <n v="0.14018991890894844"/>
    <n v="581.26854112630497"/>
    <n v="1.2109761273464688"/>
    <n v="7.6359573273464694"/>
    <n v="449.50495598965227"/>
    <n v="0"/>
    <n v="74.752068560629525"/>
    <n v="0"/>
    <n v="5.0600149330995849"/>
    <n v="0"/>
    <n v="0"/>
    <n v="51.951501642923517"/>
    <n v="0"/>
    <n v="581.26854112630497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00M1605"/>
    <s v="BAC M16 OPAQUE"/>
    <n v="4.4580000000000002"/>
    <n v="288"/>
    <n v="1283.904"/>
    <n v="2574.6126912"/>
    <n v="0.11703495477454909"/>
    <n v="485.26126523240958"/>
    <n v="1.6849349487236445"/>
    <n v="10.624562348723643"/>
    <n v="375.26087898911419"/>
    <n v="0"/>
    <n v="62.405378584885092"/>
    <n v="0"/>
    <n v="4.224259657632575"/>
    <n v="0"/>
    <n v="0"/>
    <n v="43.370748000777724"/>
    <n v="0"/>
    <n v="485.26126523240958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00M1606"/>
    <s v="BAC M16 GRIS"/>
    <n v="4.4580000000000002"/>
    <n v="360"/>
    <n v="1604.88"/>
    <n v="3218.2658640000004"/>
    <n v="0.14629369346818638"/>
    <n v="606.57658154051205"/>
    <n v="1.6849349487236447"/>
    <n v="10.624562348723646"/>
    <n v="469.07609873639285"/>
    <n v="0"/>
    <n v="78.006723231106378"/>
    <n v="0"/>
    <n v="5.280324572040719"/>
    <n v="0"/>
    <n v="0"/>
    <n v="54.213435000972162"/>
    <n v="0"/>
    <n v="606.57658154051205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20M1408"/>
    <s v="COUV M14 GAUCHE BLEU"/>
    <n v="1.6120000000000001"/>
    <n v="576"/>
    <n v="928.51200000000006"/>
    <n v="1861.9451136000002"/>
    <n v="8.4639007221432555E-2"/>
    <n v="350.93816041033847"/>
    <n v="0.60926763960128205"/>
    <n v="3.8418112396012827"/>
    <n v="271.38651275480134"/>
    <n v="0"/>
    <n v="45.131211430612289"/>
    <n v="0"/>
    <n v="3.0549603266503866"/>
    <n v="0"/>
    <n v="0"/>
    <n v="31.365475898274429"/>
    <n v="0"/>
    <n v="350.93816041033847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20M1605"/>
    <s v="COUV M16 GAUCHE BLEU"/>
    <n v="1.9550000000000001"/>
    <n v="207"/>
    <n v="404.685"/>
    <n v="811.51483050000002"/>
    <n v="3.6889277292491029E-2"/>
    <n v="152.95376844419653"/>
    <n v="0.73890709393331655"/>
    <n v="4.6592685939333167"/>
    <n v="118.28177871064324"/>
    <n v="0"/>
    <n v="19.670100437902075"/>
    <n v="0"/>
    <n v="1.3314815745951714"/>
    <n v="0"/>
    <n v="0"/>
    <n v="13.670407721056041"/>
    <n v="0"/>
    <n v="152.95376844419653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60D1801"/>
    <s v="BOUCHON D18 NOIR PRESS"/>
    <n v="2.9000000000000001E-2"/>
    <n v="31500"/>
    <n v="913.5"/>
    <n v="1831.8415500000001"/>
    <n v="8.3270580344442111E-2"/>
    <n v="345.26426102715328"/>
    <n v="1.0960770191338199E-2"/>
    <n v="6.9114470191338206E-2"/>
    <n v="266.99878881641916"/>
    <n v="0"/>
    <n v="44.401538851263446"/>
    <n v="0"/>
    <n v="3.0055683269522935"/>
    <n v="0"/>
    <n v="0"/>
    <n v="30.858365032518364"/>
    <n v="0"/>
    <n v="345.26426102715328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60D1822"/>
    <s v="BOUCHON D18 BLEU FILETE"/>
    <n v="2.35E-2"/>
    <n v="6500"/>
    <n v="152.75"/>
    <n v="306.309575"/>
    <n v="1.3924007824426416E-2"/>
    <n v="57.733022300927928"/>
    <n v="8.8820034309119895E-3"/>
    <n v="5.6006553430911987E-2"/>
    <n v="44.645938688240861"/>
    <n v="0"/>
    <n v="7.4245594521406577"/>
    <n v="0"/>
    <n v="0.50257313841484708"/>
    <n v="0"/>
    <n v="0"/>
    <n v="5.1599510221315592"/>
    <n v="0"/>
    <n v="57.733022300927928"/>
    <m/>
    <m/>
    <m/>
    <m/>
    <m/>
    <m/>
    <m/>
    <m/>
    <m/>
    <m/>
    <m/>
    <m/>
    <m/>
    <m/>
    <m/>
  </r>
  <r>
    <x v="0"/>
    <x v="0"/>
    <d v="2012-05-03T00:00:00"/>
    <x v="4"/>
    <x v="0"/>
    <s v="ACCUMA 36"/>
    <s v=" N°820 DU "/>
    <n v="3206.4"/>
    <m/>
    <n v="533.22000000000025"/>
    <m/>
    <n v="36.094000000000001"/>
    <m/>
    <m/>
    <n v="370.57943999999998"/>
    <m/>
    <n v="4146.2934400000004"/>
    <s v="EUR"/>
    <n v="2.0053000000000001"/>
    <s v="400M1110"/>
    <s v="BAC M11 GRIS"/>
    <n v="2.036"/>
    <n v="135"/>
    <n v="274.86"/>
    <n v="551.17675800000006"/>
    <n v="2.5055010085904061E-2"/>
    <n v="103.88542395831786"/>
    <n v="0.76952165895050262"/>
    <n v="4.8523124589505029"/>
    <n v="80.336384339442787"/>
    <n v="0"/>
    <n v="13.359832478005769"/>
    <n v="0"/>
    <n v="0.90433553404062117"/>
    <n v="0"/>
    <n v="0"/>
    <n v="9.2848716068286787"/>
    <n v="0"/>
    <n v="103.88542395831786"/>
    <m/>
    <m/>
    <m/>
    <m/>
    <m/>
    <m/>
    <m/>
    <m/>
    <m/>
    <m/>
    <m/>
    <m/>
    <m/>
    <m/>
    <m/>
  </r>
  <r>
    <x v="0"/>
    <x v="0"/>
    <d v="2012-05-03T00:00:00"/>
    <x v="8"/>
    <x v="0"/>
    <s v="ORION 1"/>
    <s v=" N°44491 DU 41000"/>
    <n v="283.3"/>
    <m/>
    <n v="51.938999999999851"/>
    <m/>
    <n v="16.588999999999999"/>
    <m/>
    <n v="72.7"/>
    <n v="0"/>
    <m/>
    <n v="424.52799999999985"/>
    <s v="EUR"/>
    <n v="2.0265"/>
    <s v="600A0004"/>
    <s v="NOIR DE FUMEE"/>
    <n v="3.72"/>
    <n v="1200"/>
    <n v="4464"/>
    <n v="9046.2960000000003"/>
    <n v="1"/>
    <n v="424.52799999999985"/>
    <n v="0.35377333333333322"/>
    <n v="7.8923533333333333"/>
    <n v="283.3"/>
    <n v="0"/>
    <n v="51.938999999999851"/>
    <n v="0"/>
    <n v="16.588999999999999"/>
    <n v="0"/>
    <n v="72.7"/>
    <n v="0"/>
    <n v="0"/>
    <n v="424.52799999999985"/>
    <m/>
    <m/>
    <m/>
    <m/>
    <m/>
    <m/>
    <m/>
    <m/>
    <m/>
    <m/>
    <m/>
    <m/>
    <m/>
    <m/>
    <m/>
  </r>
  <r>
    <x v="0"/>
    <x v="1"/>
    <d v="2012-05-03T00:00:00"/>
    <x v="9"/>
    <x v="1"/>
    <s v="SOVEMA 3"/>
    <s v=" N°80201 DU 41022"/>
    <n v="612.51300000000003"/>
    <m/>
    <n v="61.373999999999796"/>
    <n v="8"/>
    <n v="18.629000000000001"/>
    <n v="282.72999999999996"/>
    <m/>
    <n v="0"/>
    <m/>
    <n v="983.24599999999987"/>
    <s v="EUR"/>
    <n v="2.0194999999999999"/>
    <s v="690X0003"/>
    <s v="FLUX COS 5"/>
    <n v="16.5"/>
    <n v="300"/>
    <n v="4950"/>
    <n v="9996.5249999999996"/>
    <n v="1"/>
    <n v="983.24599999999987"/>
    <n v="3.2774866666666664"/>
    <n v="36.59923666666667"/>
    <n v="612.51300000000003"/>
    <n v="0"/>
    <n v="61.373999999999796"/>
    <n v="8"/>
    <n v="18.629000000000001"/>
    <n v="282.72999999999996"/>
    <n v="0"/>
    <n v="0"/>
    <n v="0"/>
    <n v="983.24599999999987"/>
    <m/>
    <m/>
    <m/>
    <m/>
    <m/>
    <m/>
    <m/>
    <m/>
    <m/>
    <m/>
    <m/>
    <m/>
    <m/>
    <m/>
    <m/>
  </r>
  <r>
    <x v="0"/>
    <x v="1"/>
    <d v="2012-05-07T00:00:00"/>
    <x v="4"/>
    <x v="0"/>
    <s v="ACCUMA 32"/>
    <s v=" N°804 DU 41015"/>
    <n v="801.6"/>
    <m/>
    <n v="160.49"/>
    <m/>
    <n v="16.881"/>
    <m/>
    <m/>
    <n v="105.87984"/>
    <m/>
    <n v="1084.8508400000001"/>
    <s v="EUR"/>
    <n v="2.0053000000000001"/>
    <s v="400L0212"/>
    <s v="BAC L2 GRIS "/>
    <n v="1.232"/>
    <n v="1584"/>
    <n v="1951.4880000000001"/>
    <n v="3913.3188864000003"/>
    <n v="0.43133593617382443"/>
    <n v="467.93515268035986"/>
    <n v="0.29541360649012616"/>
    <n v="2.7659432064901264"/>
    <n v="345.7588864369377"/>
    <n v="0"/>
    <n v="69.225104396537091"/>
    <n v="0"/>
    <n v="7.2813819385503304"/>
    <n v="0"/>
    <n v="0"/>
    <n v="45.669779908334746"/>
    <n v="0"/>
    <n v="467.93515268035986"/>
    <m/>
    <m/>
    <m/>
    <m/>
    <m/>
    <m/>
    <m/>
    <m/>
    <m/>
    <m/>
    <m/>
    <m/>
    <m/>
    <m/>
    <m/>
  </r>
  <r>
    <x v="0"/>
    <x v="1"/>
    <d v="2012-05-07T00:00:00"/>
    <x v="4"/>
    <x v="0"/>
    <s v="ACCUMA 32"/>
    <s v=" N°804 DU "/>
    <n v="801.6"/>
    <m/>
    <n v="160.49"/>
    <m/>
    <n v="16.881"/>
    <m/>
    <m/>
    <n v="105.87984"/>
    <m/>
    <n v="1084.8508400000001"/>
    <s v="EUR"/>
    <n v="2.0053000000000001"/>
    <s v="420L0211"/>
    <s v="COUV  L2 KAM DROITE GRIS"/>
    <n v="1.0720000000000001"/>
    <n v="1200"/>
    <n v="1286.4000000000001"/>
    <n v="2579.6179200000001"/>
    <n v="0.2843320319130877"/>
    <n v="308.45784365982001"/>
    <n v="0.25704820304984999"/>
    <n v="2.4067298030498501"/>
    <n v="227.9205567815311"/>
    <n v="0"/>
    <n v="45.632447801731445"/>
    <n v="0"/>
    <n v="4.7998090307248331"/>
    <n v="0"/>
    <n v="0"/>
    <n v="30.105030045832621"/>
    <n v="0"/>
    <n v="308.45784365982001"/>
    <m/>
    <m/>
    <m/>
    <m/>
    <m/>
    <m/>
    <m/>
    <m/>
    <m/>
    <m/>
    <m/>
    <m/>
    <m/>
    <m/>
    <m/>
  </r>
  <r>
    <x v="0"/>
    <x v="1"/>
    <d v="2012-05-07T00:00:00"/>
    <x v="4"/>
    <x v="0"/>
    <s v="ACCUMA 32"/>
    <s v=" N°804 DU "/>
    <n v="801.6"/>
    <m/>
    <n v="160.49"/>
    <m/>
    <n v="16.881"/>
    <m/>
    <m/>
    <n v="105.87984"/>
    <m/>
    <n v="1084.8508400000001"/>
    <s v="EUR"/>
    <n v="2.0053000000000001"/>
    <s v="420L0233"/>
    <s v="COUV  L2 KAM GAUCHE GRIS"/>
    <n v="1.0720000000000001"/>
    <n v="1200"/>
    <n v="1286.4000000000001"/>
    <n v="2579.6179200000001"/>
    <n v="0.2843320319130877"/>
    <n v="308.45784365982001"/>
    <n v="0.25704820304984999"/>
    <n v="2.4067298030498501"/>
    <n v="227.9205567815311"/>
    <n v="0"/>
    <n v="45.632447801731445"/>
    <n v="0"/>
    <n v="4.7998090307248331"/>
    <n v="0"/>
    <n v="0"/>
    <n v="30.105030045832621"/>
    <n v="0"/>
    <n v="308.45784365982001"/>
    <m/>
    <m/>
    <m/>
    <m/>
    <m/>
    <m/>
    <m/>
    <m/>
    <m/>
    <m/>
    <m/>
    <m/>
    <m/>
    <m/>
    <m/>
  </r>
  <r>
    <x v="0"/>
    <x v="1"/>
    <d v="2012-05-07T00:00:00"/>
    <x v="4"/>
    <x v="0"/>
    <s v="ACCUMA 34"/>
    <s v=" N°812 DU 41016"/>
    <n v="3308.7109999999998"/>
    <m/>
    <n v="449.78200000000015"/>
    <m/>
    <n v="39.930999999999997"/>
    <m/>
    <m/>
    <n v="344.10948000000002"/>
    <m/>
    <n v="4142.5334800000001"/>
    <s v="EUR"/>
    <n v="2.0053000000000001"/>
    <s v="400L0212"/>
    <s v="BAC L2 GRIS "/>
    <n v="1.232"/>
    <n v="5808"/>
    <n v="7155.4560000000001"/>
    <n v="14348.835916800001"/>
    <n v="0.58169444964724981"/>
    <n v="2414.3422883910844"/>
    <n v="0.41569254276705997"/>
    <n v="2.8862221427670605"/>
    <n v="1924.6588241868014"/>
    <n v="0"/>
    <n v="261.63569295123938"/>
    <n v="0"/>
    <n v="23.22764106886433"/>
    <n v="0"/>
    <n v="0"/>
    <n v="200.16657458700132"/>
    <n v="0"/>
    <n v="2409.6887327939066"/>
    <m/>
    <m/>
    <m/>
    <m/>
    <m/>
    <m/>
    <m/>
    <m/>
    <m/>
    <m/>
    <m/>
    <m/>
    <m/>
    <m/>
    <m/>
  </r>
  <r>
    <x v="0"/>
    <x v="1"/>
    <d v="2012-05-07T00:00:00"/>
    <x v="4"/>
    <x v="0"/>
    <s v="ACCUMA 34"/>
    <s v=" N°812 DU "/>
    <n v="3308.7109999999998"/>
    <m/>
    <n v="449.78200000000015"/>
    <m/>
    <n v="39.930999999999997"/>
    <m/>
    <m/>
    <n v="344.10948000000002"/>
    <m/>
    <n v="4142.5334800000001"/>
    <s v="EUR"/>
    <n v="2.0053000000000001"/>
    <s v="420L0211"/>
    <s v="COUV  L2 KAM DROITE GRIS"/>
    <n v="1.0720000000000001"/>
    <n v="2400"/>
    <n v="2572.8000000000002"/>
    <n v="5159.2358400000003"/>
    <n v="0.20915277517637509"/>
    <n v="868.09559580445773"/>
    <n v="0.36170649825185741"/>
    <n v="2.5113880982518575"/>
    <n v="692.02608790659917"/>
    <n v="0"/>
    <n v="94.073153524380373"/>
    <n v="0"/>
    <n v="8.3516794655678339"/>
    <n v="0"/>
    <n v="0"/>
    <n v="71.971452706499349"/>
    <n v="0"/>
    <n v="866.42237360304671"/>
    <m/>
    <m/>
    <m/>
    <m/>
    <m/>
    <m/>
    <m/>
    <m/>
    <m/>
    <m/>
    <m/>
    <m/>
    <m/>
    <m/>
    <m/>
  </r>
  <r>
    <x v="0"/>
    <x v="1"/>
    <d v="2012-05-07T00:00:00"/>
    <x v="4"/>
    <x v="0"/>
    <s v="ACCUMA 34"/>
    <s v=" N°812 DU "/>
    <n v="3308.7109999999998"/>
    <m/>
    <n v="449.78200000000015"/>
    <m/>
    <n v="39.930999999999997"/>
    <m/>
    <m/>
    <n v="344.10948000000002"/>
    <m/>
    <n v="4142.5334800000001"/>
    <s v="EUR"/>
    <n v="2.0053000000000001"/>
    <s v="420L0233"/>
    <s v="COUV  L2 KAM GAUCHE GRIS"/>
    <n v="1.0720000000000001"/>
    <n v="2400"/>
    <n v="2572.8000000000002"/>
    <n v="5159.2358400000003"/>
    <n v="0.20915277517637509"/>
    <n v="868.09559580445773"/>
    <n v="0.36170649825185741"/>
    <n v="2.5113880982518575"/>
    <n v="692.02608790659917"/>
    <n v="0"/>
    <n v="94.073153524380373"/>
    <n v="0"/>
    <n v="8.3516794655678339"/>
    <n v="0"/>
    <n v="0"/>
    <n v="71.971452706499349"/>
    <n v="0"/>
    <n v="866.42237360304671"/>
    <m/>
    <m/>
    <m/>
    <m/>
    <m/>
    <m/>
    <m/>
    <m/>
    <m/>
    <m/>
    <m/>
    <m/>
    <m/>
    <m/>
    <m/>
  </r>
  <r>
    <x v="0"/>
    <x v="1"/>
    <d v="2012-05-07T00:00:00"/>
    <x v="4"/>
    <x v="0"/>
    <s v="ACCUAM 35"/>
    <s v=" N°814 DU 41016"/>
    <n v="3308.7109999999998"/>
    <m/>
    <n v="436.16499999999996"/>
    <n v="8"/>
    <n v="38.677"/>
    <m/>
    <m/>
    <n v="344.10948000000002"/>
    <m/>
    <n v="4135.66248"/>
    <s v="EUR"/>
    <n v="2.0053000000000001"/>
    <s v="400L0212"/>
    <s v="BAC L2 GRIS "/>
    <n v="1.232"/>
    <n v="5544"/>
    <n v="6830.2079999999996"/>
    <n v="13696.616102399999"/>
    <n v="0.57538899492123052"/>
    <n v="2379.6146777006438"/>
    <n v="0.42922342671368036"/>
    <n v="2.8997530267136802"/>
    <n v="1903.7958967748195"/>
    <n v="0"/>
    <n v="250.9645409698185"/>
    <n v="4.6031119593698442"/>
    <n v="22.254320156568433"/>
    <n v="0"/>
    <n v="0"/>
    <n v="197.99680784006728"/>
    <n v="0"/>
    <n v="2379.6146777006438"/>
    <m/>
    <m/>
    <m/>
    <m/>
    <m/>
    <m/>
    <m/>
    <m/>
    <m/>
    <m/>
    <m/>
    <m/>
    <m/>
    <m/>
    <m/>
  </r>
  <r>
    <x v="0"/>
    <x v="1"/>
    <d v="2012-05-07T00:00:00"/>
    <x v="4"/>
    <x v="0"/>
    <s v="ACCUAM 35"/>
    <s v=" N°814 DU "/>
    <n v="3308.7109999999998"/>
    <m/>
    <n v="436.16499999999996"/>
    <n v="8"/>
    <n v="38.677"/>
    <m/>
    <m/>
    <n v="344.10948000000002"/>
    <m/>
    <n v="4135.66248"/>
    <s v="EUR"/>
    <n v="2.0053000000000001"/>
    <s v="420L0211"/>
    <s v="COUV  L2 KAM DROITE GRIS"/>
    <n v="1.071"/>
    <n v="2304"/>
    <n v="2467.5839999999998"/>
    <n v="4948.2461951999994"/>
    <n v="0.20787371008960631"/>
    <n v="859.6955033959822"/>
    <n v="0.37313172890450619"/>
    <n v="2.5208080289045061"/>
    <n v="687.79403118429138"/>
    <n v="0"/>
    <n v="90.667236761233127"/>
    <n v="1.6629896807168505"/>
    <n v="8.0399314851357033"/>
    <n v="0"/>
    <n v="0"/>
    <n v="71.531314284605187"/>
    <n v="0"/>
    <n v="859.6955033959822"/>
    <m/>
    <m/>
    <m/>
    <m/>
    <m/>
    <m/>
    <m/>
    <m/>
    <m/>
    <m/>
    <m/>
    <m/>
    <m/>
    <m/>
    <m/>
  </r>
  <r>
    <x v="0"/>
    <x v="1"/>
    <d v="2012-05-07T00:00:00"/>
    <x v="4"/>
    <x v="0"/>
    <s v="ACCUAM 35"/>
    <s v=" N°814 DU "/>
    <n v="3308.7109999999998"/>
    <m/>
    <n v="436.16499999999996"/>
    <n v="8"/>
    <n v="38.677"/>
    <m/>
    <m/>
    <n v="344.10948000000002"/>
    <m/>
    <n v="4135.66248"/>
    <s v="EUR"/>
    <n v="2.0053000000000001"/>
    <s v="420L0211"/>
    <s v="COUV  L2 KAM DROITE GRIS"/>
    <n v="1.0720000000000001"/>
    <n v="1200"/>
    <n v="1286.4000000000001"/>
    <n v="2579.6179200000001"/>
    <n v="0.10836864749458158"/>
    <n v="448.17614945168702"/>
    <n v="0.3734801245430725"/>
    <n v="2.5231617245430726"/>
    <n v="358.56053602044449"/>
    <n v="0"/>
    <n v="47.266611134474175"/>
    <n v="0.86694917995665266"/>
    <n v="4.1913741791479318"/>
    <n v="0"/>
    <n v="0"/>
    <n v="37.29067893766377"/>
    <n v="0"/>
    <n v="448.17614945168702"/>
    <m/>
    <m/>
    <m/>
    <m/>
    <m/>
    <m/>
    <m/>
    <m/>
    <m/>
    <m/>
    <m/>
    <m/>
    <m/>
    <m/>
    <m/>
  </r>
  <r>
    <x v="0"/>
    <x v="1"/>
    <d v="2012-05-07T00:00:00"/>
    <x v="4"/>
    <x v="0"/>
    <s v="ACCUAM 35"/>
    <s v=" N°814 DU "/>
    <n v="3308.7109999999998"/>
    <m/>
    <n v="436.16499999999996"/>
    <n v="8"/>
    <n v="38.677"/>
    <m/>
    <m/>
    <n v="344.10948000000002"/>
    <m/>
    <n v="4135.66248"/>
    <s v="EUR"/>
    <n v="2.0053000000000001"/>
    <s v="420L0233"/>
    <s v="COUV  L2 KAM GAUCHE GRIS"/>
    <n v="1.0720000000000001"/>
    <n v="1200"/>
    <n v="1286.4000000000001"/>
    <n v="2579.6179200000001"/>
    <n v="0.10836864749458158"/>
    <n v="448.17614945168702"/>
    <n v="0.3734801245430725"/>
    <n v="2.5231617245430726"/>
    <n v="358.56053602044449"/>
    <n v="0"/>
    <n v="47.266611134474175"/>
    <n v="0.86694917995665266"/>
    <n v="4.1913741791479318"/>
    <n v="0"/>
    <n v="0"/>
    <n v="37.29067893766377"/>
    <n v="0"/>
    <n v="448.17614945168702"/>
    <m/>
    <m/>
    <m/>
    <m/>
    <m/>
    <m/>
    <m/>
    <m/>
    <m/>
    <m/>
    <m/>
    <m/>
    <m/>
    <m/>
    <m/>
  </r>
  <r>
    <x v="0"/>
    <x v="1"/>
    <d v="2012-05-07T00:00:00"/>
    <x v="5"/>
    <x v="0"/>
    <s v="METALLIANCE 10"/>
    <s v=" N°42 DU 40969"/>
    <n v="1656.3"/>
    <m/>
    <n v="6223.7609999999986"/>
    <m/>
    <n v="1041.3910000000001"/>
    <m/>
    <n v="3635.5839999999998"/>
    <n v="0"/>
    <m/>
    <n v="12557.036"/>
    <s v="USD"/>
    <n v="1.4994499999999999"/>
    <s v="600P0002"/>
    <s v="PLOMB DOUX"/>
    <n v="2.2114500000000001"/>
    <n v="214400"/>
    <n v="474134.88"/>
    <n v="710941.54581599997"/>
    <n v="1"/>
    <n v="12557.036"/>
    <n v="5.8568264925373134E-2"/>
    <n v="3.3745269674253726"/>
    <n v="1656.3"/>
    <n v="0"/>
    <n v="6223.7609999999986"/>
    <n v="0"/>
    <n v="1041.3910000000001"/>
    <n v="0"/>
    <n v="3635.5839999999998"/>
    <n v="0"/>
    <n v="0"/>
    <n v="12557.036"/>
    <m/>
    <m/>
    <m/>
    <m/>
    <m/>
    <m/>
    <m/>
    <m/>
    <m/>
    <m/>
    <m/>
    <m/>
    <m/>
    <m/>
    <m/>
  </r>
  <r>
    <x v="0"/>
    <x v="1"/>
    <d v="2012-05-08T00:00:00"/>
    <x v="4"/>
    <x v="0"/>
    <s v="ACCUMA 37"/>
    <s v=" N°821 DU 41017"/>
    <n v="3308.7109999999998"/>
    <m/>
    <n v="448.20599999999922"/>
    <n v="8"/>
    <n v="39.786000000000001"/>
    <m/>
    <m/>
    <n v="347.23774800000001"/>
    <m/>
    <n v="4151.9407479999991"/>
    <s v="EUR"/>
    <n v="2.0053000000000001"/>
    <s v="400L0212"/>
    <s v="BAC L2 GRIS "/>
    <n v="1.232"/>
    <n v="5808"/>
    <n v="7155.4560000000001"/>
    <n v="14348.835916800001"/>
    <n v="0.58413793103448286"/>
    <n v="2425.3060783144824"/>
    <n v="0.41758024764367813"/>
    <n v="2.8881098476436784"/>
    <n v="1932.7435979310346"/>
    <n v="0"/>
    <n v="261.814125517241"/>
    <n v="4.6731034482758629"/>
    <n v="23.240511724137935"/>
    <n v="0"/>
    <n v="0"/>
    <n v="202.83473969379315"/>
    <n v="0"/>
    <n v="2425.3060783144824"/>
    <m/>
    <m/>
    <m/>
    <m/>
    <m/>
    <m/>
    <m/>
    <m/>
    <m/>
    <m/>
    <m/>
    <m/>
    <m/>
    <m/>
    <m/>
  </r>
  <r>
    <x v="0"/>
    <x v="1"/>
    <d v="2012-05-08T00:00:00"/>
    <x v="4"/>
    <x v="0"/>
    <s v="ACCUMA 37"/>
    <s v=" N°821 DU "/>
    <n v="3308.7109999999998"/>
    <m/>
    <n v="448.20599999999922"/>
    <n v="8"/>
    <n v="39.786000000000001"/>
    <m/>
    <m/>
    <n v="347.23774800000001"/>
    <m/>
    <n v="4151.9407479999991"/>
    <s v="EUR"/>
    <n v="2.0053000000000001"/>
    <s v="420L0211"/>
    <s v="COUV  L2 KAM DROITE GRIS"/>
    <n v="1.0720000000000001"/>
    <n v="2352"/>
    <n v="2521.3440000000001"/>
    <n v="5056.0511231999999"/>
    <n v="0.20583072100313479"/>
    <n v="854.59695772313455"/>
    <n v="0.3633490466509926"/>
    <n v="2.5130306466509928"/>
    <n v="681.03437072100303"/>
    <n v="0"/>
    <n v="92.254564137930871"/>
    <n v="1.6466457680250783"/>
    <n v="8.1891810658307218"/>
    <n v="0"/>
    <n v="0"/>
    <n v="71.472196030344833"/>
    <n v="0"/>
    <n v="854.59695772313455"/>
    <m/>
    <m/>
    <m/>
    <m/>
    <m/>
    <m/>
    <m/>
    <m/>
    <m/>
    <m/>
    <m/>
    <m/>
    <m/>
    <m/>
    <m/>
  </r>
  <r>
    <x v="0"/>
    <x v="1"/>
    <d v="2012-05-08T00:00:00"/>
    <x v="4"/>
    <x v="0"/>
    <s v="ACCUMA 37"/>
    <s v=" N°821 DU "/>
    <n v="3308.7109999999998"/>
    <m/>
    <n v="448.20599999999922"/>
    <n v="8"/>
    <n v="39.786000000000001"/>
    <m/>
    <m/>
    <n v="347.23774800000001"/>
    <m/>
    <n v="4151.9407479999991"/>
    <s v="EUR"/>
    <n v="2.0053000000000001"/>
    <s v="420L0233"/>
    <s v="COUV  L2 KAM GAUCHE GRIS"/>
    <n v="1.0720000000000001"/>
    <n v="2400"/>
    <n v="2572.8000000000002"/>
    <n v="5159.2358400000003"/>
    <n v="0.21003134796238246"/>
    <n v="872.03771196238233"/>
    <n v="0.36334904665099266"/>
    <n v="2.5130306466509928"/>
    <n v="694.93303134796236"/>
    <n v="0"/>
    <n v="94.137310344827426"/>
    <n v="1.6802507836990597"/>
    <n v="8.356307210031348"/>
    <n v="0"/>
    <n v="0"/>
    <n v="72.930812275862081"/>
    <n v="0"/>
    <n v="872.03771196238233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41022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00M1008"/>
    <s v="BAC M10 GRIS"/>
    <n v="1.679"/>
    <n v="1188"/>
    <n v="1994.652"/>
    <n v="4047.6475710000004"/>
    <n v="0.204172018373979"/>
    <n v="533.60647947165603"/>
    <n v="0.4491637032589697"/>
    <n v="3.8562744532589699"/>
    <n v="387.61343086235604"/>
    <n v="0"/>
    <n v="70.911800389540204"/>
    <n v="0"/>
    <n v="6.7190969526692745"/>
    <n v="0"/>
    <n v="0"/>
    <n v="68.362151267090482"/>
    <n v="0"/>
    <n v="533.60647947165603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00M1009"/>
    <s v="BAC M10 NOIR"/>
    <n v="1.714"/>
    <n v="396"/>
    <n v="678.74400000000003"/>
    <n v="1377.3412620000001"/>
    <n v="6.9476045164383562E-2"/>
    <n v="181.57663407076006"/>
    <n v="0.45852685371404056"/>
    <n v="3.9366613537140411"/>
    <n v="131.89784008300146"/>
    <n v="0"/>
    <n v="24.130003150222734"/>
    <n v="0"/>
    <n v="2.2863871703146987"/>
    <n v="0"/>
    <n v="0"/>
    <n v="23.262403667221182"/>
    <n v="0"/>
    <n v="181.57663407076006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00M1509"/>
    <s v="BAC M15 GRIS"/>
    <n v="3.45"/>
    <n v="1400"/>
    <n v="4830"/>
    <n v="9801.277500000002"/>
    <n v="0.49439744313610529"/>
    <n v="1292.1147627997761"/>
    <n v="0.92293911628555436"/>
    <n v="7.923851616285555"/>
    <n v="938.59624188338614"/>
    <n v="0"/>
    <n v="171.71115356537342"/>
    <n v="0"/>
    <n v="16.270125456166088"/>
    <n v="0"/>
    <n v="0"/>
    <n v="165.53724189485038"/>
    <n v="0"/>
    <n v="1292.1147627997761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20M1013"/>
    <s v="COUV M10 GAUCHE GRIS"/>
    <n v="0.73899999999999999"/>
    <n v="2016"/>
    <n v="1489.8240000000001"/>
    <n v="3023.2253520000004"/>
    <n v="0.15249796611238195"/>
    <n v="398.5556075307274"/>
    <n v="0.19769623389421001"/>
    <n v="1.6973119838942103"/>
    <n v="289.5120512355432"/>
    <n v="0"/>
    <n v="52.964678602355868"/>
    <n v="0"/>
    <n v="5.0185555667923776"/>
    <n v="0"/>
    <n v="0"/>
    <n v="51.060322126035928"/>
    <n v="0"/>
    <n v="398.5556075307274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20M1014"/>
    <s v="COUV M10 GAUCHE NOIR"/>
    <n v="0.73899999999999999"/>
    <n v="280"/>
    <n v="206.92"/>
    <n v="419.89241000000004"/>
    <n v="2.1180273071164161E-2"/>
    <n v="55.35494549037881"/>
    <n v="0.19769623389421004"/>
    <n v="1.6973119838942103"/>
    <n v="40.21000711604767"/>
    <n v="0"/>
    <n v="7.3562053614383158"/>
    <n v="0"/>
    <n v="0.69702160649894129"/>
    <n v="0"/>
    <n v="0"/>
    <n v="7.0917114063938795"/>
    <n v="0"/>
    <n v="55.35494549037881"/>
    <m/>
    <m/>
    <m/>
    <m/>
    <m/>
    <m/>
    <m/>
    <m/>
    <m/>
    <m/>
    <m/>
    <m/>
    <m/>
    <m/>
    <m/>
  </r>
  <r>
    <x v="0"/>
    <x v="0"/>
    <d v="2012-05-08T00:00:00"/>
    <x v="4"/>
    <x v="0"/>
    <s v="ACCUMA 39"/>
    <s v=" N°855 DU "/>
    <n v="1898.4650000000001"/>
    <m/>
    <n v="347.31400000000031"/>
    <n v="0"/>
    <n v="32.908999999999999"/>
    <n v="0"/>
    <n v="0"/>
    <n v="334.82625000000002"/>
    <m/>
    <n v="2613.5142500000006"/>
    <s v="EUR"/>
    <n v="2.0292500000000002"/>
    <s v="420M1515"/>
    <s v="COUV M15 GAUCHE GRIS"/>
    <n v="1.6359999999999999"/>
    <n v="348"/>
    <n v="569.32799999999997"/>
    <n v="1155.3088440000001"/>
    <n v="5.8276254141986027E-2"/>
    <n v="152.30582063670204"/>
    <n v="0.43766040412845414"/>
    <n v="3.7575134041284546"/>
    <n v="110.63542881966551"/>
    <n v="0"/>
    <n v="20.240158931069754"/>
    <n v="0"/>
    <n v="1.917813247558618"/>
    <n v="0"/>
    <n v="0"/>
    <n v="19.512419638408151"/>
    <n v="0"/>
    <n v="152.30582063670204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40991"/>
    <n v="85.623999999999995"/>
    <m/>
    <n v="1910.076"/>
    <m/>
    <n v="26.733000000000001"/>
    <m/>
    <n v="1372.17975"/>
    <n v="0"/>
    <m/>
    <n v="3394.6127500000002"/>
    <s v="USD"/>
    <n v="1.4996499999999999"/>
    <s v="702ELE095"/>
    <s v="RESIST CONT 5/8X38-1/4&quot; 5000W 230V"/>
    <n v="217.2"/>
    <n v="7"/>
    <n v="1520.3999999999999"/>
    <n v="2280.0678599999997"/>
    <n v="0.16003385088558589"/>
    <n v="543.25295064780869"/>
    <n v="77.607564378258388"/>
    <n v="403.33154437825829"/>
    <n v="13.702738448227405"/>
    <n v="0"/>
    <n v="305.67681776413633"/>
    <n v="0"/>
    <n v="4.2781849357243678"/>
    <n v="0"/>
    <n v="219.59520949972051"/>
    <n v="0"/>
    <n v="0"/>
    <n v="543.25295064780869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96"/>
    <s v="RESIST CONT D20X438 1500W 230V"/>
    <n v="156.05000000000001"/>
    <n v="5"/>
    <n v="780.25"/>
    <n v="1170.1019125"/>
    <n v="8.2127342905471204E-2"/>
    <n v="278.79052535053461"/>
    <n v="55.758105070106922"/>
    <n v="289.7784875701069"/>
    <n v="7.0320716089380664"/>
    <n v="0"/>
    <n v="156.8694666275108"/>
    <n v="0"/>
    <n v="2.1955102578919616"/>
    <n v="0"/>
    <n v="112.69347685619375"/>
    <n v="0"/>
    <n v="0"/>
    <n v="278.79052535053461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97"/>
    <s v="RESIST CONT D20X561 2000W 230V"/>
    <n v="177.99"/>
    <n v="10"/>
    <n v="1779.9"/>
    <n v="2669.2270349999999"/>
    <n v="0.18734823151226937"/>
    <n v="635.97469538150142"/>
    <n v="63.597469538150143"/>
    <n v="330.52017303815018"/>
    <n v="16.04150497500655"/>
    <n v="0"/>
    <n v="357.84936065402945"/>
    <n v="0"/>
    <n v="5.0083802730174973"/>
    <n v="0"/>
    <n v="257.07544947944791"/>
    <n v="0"/>
    <n v="0"/>
    <n v="635.97469538150142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98"/>
    <s v="RESIST CONT D12.5X418 1000W 230V"/>
    <n v="94.46"/>
    <n v="4"/>
    <n v="377.84"/>
    <n v="566.62775599999998"/>
    <n v="3.9770580254281623E-2"/>
    <n v="135.00571880608265"/>
    <n v="33.751429701520664"/>
    <n v="175.40836870152066"/>
    <n v="3.4053161636926097"/>
    <n v="0"/>
    <n v="75.964830849777229"/>
    <n v="0"/>
    <n v="1.0631869219377106"/>
    <n v="0"/>
    <n v="54.572384870675094"/>
    <n v="0"/>
    <n v="0"/>
    <n v="135.00571880608265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99"/>
    <s v="RESIST CONT D12.5X380 1000W 230V"/>
    <n v="91.5"/>
    <n v="5"/>
    <n v="457.5"/>
    <n v="686.08987500000001"/>
    <n v="4.8155410931436174E-2"/>
    <n v="163.46897192934262"/>
    <n v="32.693794385868522"/>
    <n v="169.91176938586852"/>
    <n v="4.1232589055932909"/>
    <n v="0"/>
    <n v="91.980494690273886"/>
    <n v="0"/>
    <n v="1.2873386004300833"/>
    <n v="0"/>
    <n v="66.07787973304535"/>
    <n v="0"/>
    <n v="0"/>
    <n v="163.46897192934262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58"/>
    <s v="RESIST CONT D15,7X285 -1380W 240V"/>
    <n v="88"/>
    <n v="30"/>
    <n v="2640"/>
    <n v="3959.076"/>
    <n v="0.27788040406336939"/>
    <n v="943.29636260866562"/>
    <n v="31.443212086955519"/>
    <n v="163.41241208695553"/>
    <n v="23.793231717521941"/>
    <n v="0"/>
    <n v="530.77269067174439"/>
    <n v="0"/>
    <n v="7.4285768418260538"/>
    <n v="0"/>
    <n v="381.30186337757317"/>
    <n v="0"/>
    <n v="0"/>
    <n v="943.29636260866562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81"/>
    <s v="RESIST CONT D16X320 - 2000W 240V"/>
    <n v="96.3"/>
    <n v="6"/>
    <n v="577.79999999999995"/>
    <n v="866.49776999999995"/>
    <n v="6.0817915707505617E-2"/>
    <n v="206.45327208912386"/>
    <n v="34.40887868152064"/>
    <n v="178.82517368152062"/>
    <n v="5.2074732145394602"/>
    <n v="0"/>
    <n v="116.1668411629295"/>
    <n v="0"/>
    <n v="1.6258453406087476"/>
    <n v="0"/>
    <n v="83.453112371046132"/>
    <n v="0"/>
    <n v="0"/>
    <n v="206.45327208912386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02ELE019"/>
    <s v="RESIST CONT D12,7x300 1500W 240V"/>
    <n v="62.9"/>
    <n v="7"/>
    <n v="440.3"/>
    <n v="660.29589499999997"/>
    <n v="4.6344977995871797E-2"/>
    <n v="157.32325320325586"/>
    <n v="22.474750457607978"/>
    <n v="116.80273545760798"/>
    <n v="3.9682423959185265"/>
    <n v="0"/>
    <n v="88.522430190442819"/>
    <n v="0"/>
    <n v="1.2389402967636407"/>
    <n v="0"/>
    <n v="63.593640320130866"/>
    <n v="0"/>
    <n v="0"/>
    <n v="157.32325320325586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10ELE077"/>
    <s v="RESIST CONT D10x60 315W 240V"/>
    <n v="62.9"/>
    <n v="5"/>
    <n v="314.5"/>
    <n v="471.63992500000001"/>
    <n v="3.3103555711336996E-2"/>
    <n v="112.3737522880399"/>
    <n v="22.474750457607978"/>
    <n v="116.80273545760798"/>
    <n v="2.8344588542275186"/>
    <n v="0"/>
    <n v="63.230307278887722"/>
    <n v="0"/>
    <n v="0.88495735483117188"/>
    <n v="0"/>
    <n v="45.424028800093474"/>
    <n v="0"/>
    <n v="0"/>
    <n v="112.3737522880399"/>
    <m/>
    <m/>
    <m/>
    <m/>
    <m/>
    <m/>
    <m/>
    <m/>
    <m/>
    <m/>
    <m/>
    <m/>
    <m/>
    <m/>
    <m/>
  </r>
  <r>
    <x v="0"/>
    <x v="1"/>
    <d v="2012-05-10T00:00:00"/>
    <x v="10"/>
    <x v="2"/>
    <s v="SORFIN 1"/>
    <s v=" N°662 DU "/>
    <n v="85.623999999999995"/>
    <m/>
    <n v="1910.076"/>
    <m/>
    <n v="26.733000000000001"/>
    <m/>
    <n v="1372.17975"/>
    <n v="0"/>
    <m/>
    <n v="3394.6127500000002"/>
    <s v="USD"/>
    <n v="1.4996499999999999"/>
    <s v="710ELE050"/>
    <s v="RESIST CONT D12,7x300 2000W 240V"/>
    <n v="36"/>
    <n v="17"/>
    <n v="612"/>
    <n v="917.78579999999999"/>
    <n v="6.4417730032872003E-2"/>
    <n v="218.67324769564524"/>
    <n v="12.863132217390897"/>
    <n v="66.850532217390892"/>
    <n v="5.5157037163346319"/>
    <n v="0"/>
    <n v="123.04276011026802"/>
    <n v="0"/>
    <n v="1.7220791769687673"/>
    <n v="0"/>
    <n v="88.392704692073792"/>
    <n v="0"/>
    <n v="0"/>
    <n v="218.67324769564524"/>
    <m/>
    <m/>
    <m/>
    <m/>
    <m/>
    <m/>
    <m/>
    <m/>
    <m/>
    <m/>
    <m/>
    <m/>
    <m/>
    <m/>
    <m/>
  </r>
  <r>
    <x v="0"/>
    <x v="1"/>
    <d v="2012-05-15T00:00:00"/>
    <x v="4"/>
    <x v="0"/>
    <s v="ACCUMA 40"/>
    <s v=" N°856 DU 41022"/>
    <n v="1798.165"/>
    <m/>
    <n v="70.655000000000086"/>
    <m/>
    <n v="7.4370000000000003"/>
    <m/>
    <m/>
    <n v="13.393050000000001"/>
    <m/>
    <n v="1889.65005"/>
    <s v="EUR"/>
    <n v="2.0292500000000002"/>
    <s v="420L0211"/>
    <s v="COUV  L2 KAM DROITE GRIS"/>
    <n v="1.0720000000000001"/>
    <n v="1200"/>
    <n v="1286.4000000000001"/>
    <n v="2610.4272000000005"/>
    <n v="1"/>
    <n v="1889.65005"/>
    <n v="1.5747083749999999"/>
    <n v="3.750064375"/>
    <n v="1798.165"/>
    <n v="0"/>
    <n v="70.655000000000086"/>
    <n v="0"/>
    <n v="7.4370000000000003"/>
    <n v="0"/>
    <n v="0"/>
    <n v="13.393050000000001"/>
    <n v="0"/>
    <n v="1889.65005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m/>
    <n v="53.067999999999998"/>
    <m/>
    <m/>
    <n v="361.61234999999999"/>
    <m/>
    <n v="4608.3783500000009"/>
    <s v="EUR"/>
    <n v="2.0292500000000002"/>
    <s v="400L0212"/>
    <s v="BAC L2 GRIS "/>
    <n v="1.232"/>
    <n v="1584"/>
    <n v="1951.4880000000001"/>
    <n v="3960.0570240000006"/>
    <n v="0.11686063515567979"/>
    <n v="539.47290609992922"/>
    <n v="0.34057632960854117"/>
    <n v="2.8406123296085419"/>
    <n v="388.20273288207221"/>
    <n v="0"/>
    <n v="101.87547904903184"/>
    <n v="0"/>
    <n v="6.2015601864416148"/>
    <n v="0"/>
    <n v="0"/>
    <n v="42.258248901137982"/>
    <n v="0"/>
    <n v="538.53802101868371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20L0211"/>
    <s v="COUV  L2 KAM DROITE GRIS"/>
    <n v="1.0720000000000001"/>
    <n v="1200"/>
    <n v="1286.4000000000001"/>
    <n v="2610.4272000000005"/>
    <n v="7.7033279766140758E-2"/>
    <n v="355.61476494190532"/>
    <n v="0.29634563745158776"/>
    <n v="2.4717016374515879"/>
    <n v="255.89908602025622"/>
    <n v="0"/>
    <n v="67.155225268448774"/>
    <n v="0.61626623812912606"/>
    <n v="4.0880020906295576"/>
    <n v="0"/>
    <n v="0"/>
    <n v="27.856185324441608"/>
    <n v="0"/>
    <n v="355.61476494190532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20L0233"/>
    <s v="COUV  L2 KAM GAUCHE GRIS"/>
    <n v="1.0720000000000001"/>
    <n v="528"/>
    <n v="566.01600000000008"/>
    <n v="1148.5879680000003"/>
    <n v="3.3894643097101933E-2"/>
    <n v="156.47049657443833"/>
    <n v="0.29634563745158776"/>
    <n v="2.4717016374515883"/>
    <n v="112.59559784891273"/>
    <n v="0"/>
    <n v="29.548299118117463"/>
    <n v="0.27115714477681546"/>
    <n v="1.7987209198770053"/>
    <n v="0"/>
    <n v="0"/>
    <n v="12.256721542754308"/>
    <n v="0"/>
    <n v="156.47049657443833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00L0115"/>
    <s v="BAC L1B GRIS"/>
    <n v="1.151"/>
    <n v="5100"/>
    <n v="5870.1"/>
    <n v="11911.900425000002"/>
    <n v="0.35151823348509237"/>
    <n v="1622.7411626908258"/>
    <n v="0.3181845417040835"/>
    <n v="2.6538512917040835"/>
    <n v="1167.7186138428995"/>
    <n v="0"/>
    <n v="306.44269888706555"/>
    <n v="2.8121458678807389"/>
    <n v="18.65436961458688"/>
    <n v="0"/>
    <n v="0"/>
    <n v="127.11333447839294"/>
    <n v="0"/>
    <n v="1622.7411626908258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20L0109"/>
    <s v="COUV L1 GRIS"/>
    <n v="0.95099999999999996"/>
    <n v="4872"/>
    <n v="4633.2719999999999"/>
    <n v="9402.0672060000015"/>
    <n v="0.27745346564725321"/>
    <n v="1280.8301719464487"/>
    <n v="0.26289617650789177"/>
    <n v="2.192712926507892"/>
    <n v="921.68071368411427"/>
    <n v="0"/>
    <n v="241.87533029384034"/>
    <n v="2.2196277251780256"/>
    <n v="14.723900514968433"/>
    <n v="0"/>
    <n v="0"/>
    <n v="100.33059972834749"/>
    <n v="0"/>
    <n v="1280.8301719464487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60D1812"/>
    <s v="BOUCHON D18 KAM GRIS"/>
    <n v="2.9000000000000001E-2"/>
    <n v="26000"/>
    <n v="754"/>
    <n v="1530.0545000000002"/>
    <n v="4.5151658071882872E-2"/>
    <n v="208.43713678964286"/>
    <n v="8.0168129534478032E-3"/>
    <n v="6.686506295344781E-2"/>
    <n v="149.99060234707181"/>
    <n v="0"/>
    <n v="39.36181580566727"/>
    <n v="0.36121326457506298"/>
    <n v="2.3961081905586803"/>
    <n v="0"/>
    <n v="0"/>
    <n v="16.327397181770035"/>
    <n v="0"/>
    <n v="208.43713678964286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60D1811"/>
    <s v="BOUCHON D18 KAM JAUNE"/>
    <n v="2.8000000000000001E-2"/>
    <n v="32500"/>
    <n v="910"/>
    <n v="1846.6175000000003"/>
    <n v="5.4493380431582777E-2"/>
    <n v="251.56206164267243"/>
    <n v="7.7403711274668437E-3"/>
    <n v="6.4559371127466847E-2"/>
    <n v="181.02314076370735"/>
    <n v="0"/>
    <n v="47.505639765460501"/>
    <n v="0.43594704345266222"/>
    <n v="2.8918547127432346"/>
    <n v="0"/>
    <n v="0"/>
    <n v="19.705479357308661"/>
    <n v="0"/>
    <n v="251.56206164267243"/>
    <m/>
    <m/>
    <m/>
    <m/>
    <m/>
    <m/>
    <m/>
    <m/>
    <m/>
    <m/>
    <m/>
    <m/>
    <m/>
    <m/>
    <m/>
  </r>
  <r>
    <x v="0"/>
    <x v="1"/>
    <d v="2012-05-15T00:00:00"/>
    <x v="4"/>
    <x v="0"/>
    <s v="ACCUMA 38"/>
    <s v=" N°841 DU 41019"/>
    <n v="3321.9290000000001"/>
    <m/>
    <n v="871.76900000000023"/>
    <n v="8"/>
    <n v="53.067999999999998"/>
    <n v="0"/>
    <n v="0"/>
    <n v="361.61234999999999"/>
    <m/>
    <n v="4616.3783500000009"/>
    <s v="EUR"/>
    <n v="2.0292500000000002"/>
    <s v="460D1809"/>
    <s v="BOUCHON D18 KAM BLEU"/>
    <n v="2.8000000000000001E-2"/>
    <n v="26000"/>
    <n v="728"/>
    <n v="1477.2940000000001"/>
    <n v="4.3594704345266223E-2"/>
    <n v="201.24964931413797"/>
    <n v="7.7403711274668446E-3"/>
    <n v="6.4559371127466847E-2"/>
    <n v="144.81851261096588"/>
    <n v="0"/>
    <n v="38.004511812368399"/>
    <n v="0.34875763476212979"/>
    <n v="2.3134837701945878"/>
    <n v="0"/>
    <n v="0"/>
    <n v="15.764383485846929"/>
    <n v="0"/>
    <n v="201.24964931413797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41029"/>
    <n v="1939.6950000000002"/>
    <m/>
    <n v="583.22900000000027"/>
    <m/>
    <n v="45.402000000000001"/>
    <m/>
    <m/>
    <n v="361.42523999999997"/>
    <m/>
    <n v="2929.7512400000005"/>
    <s v="EUR"/>
    <n v="2.0282"/>
    <s v="400L0212"/>
    <s v="BAC L2 GRIS "/>
    <n v="1.232"/>
    <n v="1320"/>
    <n v="1626.24"/>
    <n v="3298.3399680000002"/>
    <n v="0.11745407544494514"/>
    <n v="344.11122317788164"/>
    <n v="0.26069032058930425"/>
    <n v="2.7594327205893046"/>
    <n v="227.82508287018288"/>
    <n v="0"/>
    <n v="68.50262296767994"/>
    <n v="0"/>
    <n v="5.3326499333513997"/>
    <n v="0"/>
    <n v="0"/>
    <n v="42.450867406667399"/>
    <n v="0"/>
    <n v="344.11122317788164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"/>
    <n v="1939.6950000000002"/>
    <m/>
    <n v="583.22900000000027"/>
    <m/>
    <n v="45.402000000000001"/>
    <m/>
    <m/>
    <n v="361.42523999999997"/>
    <m/>
    <n v="2929.7512400000005"/>
    <s v="EUR"/>
    <n v="2.0282"/>
    <s v="420L0211"/>
    <s v="COUV  L2 KAM DROITE GRIS"/>
    <n v="1.0720000000000001"/>
    <n v="96"/>
    <n v="102.91200000000001"/>
    <n v="208.72611840000002"/>
    <n v="7.4327490482279336E-3"/>
    <n v="21.776105740654611"/>
    <n v="0.22683443479848553"/>
    <n v="2.4010648347984858"/>
    <n v="14.417266165102482"/>
    <n v="0"/>
    <n v="4.3349947946489316"/>
    <n v="0"/>
    <n v="0.33746167228764462"/>
    <n v="0"/>
    <n v="0"/>
    <n v="2.6863831086155523"/>
    <n v="0"/>
    <n v="21.776105740654611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"/>
    <n v="1939.6950000000002"/>
    <m/>
    <n v="583.22900000000027"/>
    <m/>
    <n v="45.402000000000001"/>
    <m/>
    <m/>
    <n v="361.42523999999997"/>
    <m/>
    <n v="2929.7512400000005"/>
    <s v="EUR"/>
    <n v="2.0282"/>
    <s v="420L0233"/>
    <s v="COUV  L2 KAM GAUCHE GRIS"/>
    <n v="1.0720000000000001"/>
    <n v="576"/>
    <n v="617.47199999999998"/>
    <n v="1252.3567103999999"/>
    <n v="4.4596494289367593E-2"/>
    <n v="130.65663444392766"/>
    <n v="0.22683443479848553"/>
    <n v="2.4010648347984853"/>
    <n v="86.503596990614881"/>
    <n v="0"/>
    <n v="26.009968767893582"/>
    <n v="0"/>
    <n v="2.0247700337258676"/>
    <n v="0"/>
    <n v="0"/>
    <n v="16.118298651693312"/>
    <n v="0"/>
    <n v="130.65663444392766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"/>
    <n v="1939.6950000000002"/>
    <m/>
    <n v="583.22900000000027"/>
    <m/>
    <n v="45.402000000000001"/>
    <m/>
    <m/>
    <n v="361.42523999999997"/>
    <m/>
    <n v="2929.7512400000005"/>
    <s v="EUR"/>
    <n v="2.0282"/>
    <s v="400L0115"/>
    <s v="BAC L1B GRIS"/>
    <n v="1.151"/>
    <n v="5100"/>
    <n v="5870.1"/>
    <n v="11905.73682"/>
    <n v="0.42396397104324846"/>
    <n v="1242.1089698792814"/>
    <n v="0.24355077840770223"/>
    <n v="2.578008978407702"/>
    <n v="822.36079481273384"/>
    <n v="0"/>
    <n v="247.26808286758288"/>
    <n v="0"/>
    <n v="19.248812213305566"/>
    <n v="0"/>
    <n v="0"/>
    <n v="153.23127998565911"/>
    <n v="0"/>
    <n v="1242.1089698792814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"/>
    <n v="1939.6950000000002"/>
    <m/>
    <n v="583.22900000000027"/>
    <m/>
    <n v="45.402000000000001"/>
    <m/>
    <m/>
    <n v="361.42523999999997"/>
    <m/>
    <n v="2929.7512400000005"/>
    <s v="EUR"/>
    <n v="2.0282"/>
    <s v="420L0109"/>
    <s v="COUV L1 GRIS"/>
    <n v="0.95099999999999996"/>
    <n v="4928"/>
    <n v="4686.5279999999993"/>
    <n v="9505.2160895999987"/>
    <n v="0.33848129014588729"/>
    <n v="991.66597952171321"/>
    <n v="0.20123092116917882"/>
    <n v="2.1300491211691788"/>
    <n v="656.55046608952694"/>
    <n v="0"/>
    <n v="197.4121043704958"/>
    <n v="0"/>
    <n v="15.367727535203576"/>
    <n v="0"/>
    <n v="0"/>
    <n v="122.33568152648694"/>
    <n v="0"/>
    <n v="991.66597952171321"/>
    <m/>
    <m/>
    <m/>
    <m/>
    <m/>
    <m/>
    <m/>
    <m/>
    <m/>
    <m/>
    <m/>
    <m/>
    <m/>
    <m/>
    <m/>
  </r>
  <r>
    <x v="0"/>
    <x v="1"/>
    <d v="2012-05-15T00:00:00"/>
    <x v="4"/>
    <x v="0"/>
    <s v="ACCUMA 41"/>
    <s v=" N°900 DU "/>
    <n v="1939.6950000000002"/>
    <m/>
    <n v="583.22900000000027"/>
    <m/>
    <n v="45.402000000000001"/>
    <m/>
    <m/>
    <n v="361.42523999999997"/>
    <m/>
    <n v="2929.7512400000005"/>
    <s v="EUR"/>
    <n v="2.0282"/>
    <s v="460D1812"/>
    <s v="BOUCHON D18 KAM GRIS"/>
    <n v="2.9000000000000001E-2"/>
    <n v="32500"/>
    <n v="942.5"/>
    <n v="1911.5785000000001"/>
    <n v="6.807142002832349E-2"/>
    <n v="199.43232723654162"/>
    <n v="6.136379299585896E-3"/>
    <n v="6.4954179299585899E-2"/>
    <n v="132.03779307183893"/>
    <n v="0"/>
    <n v="39.701226231699096"/>
    <n v="0"/>
    <n v="3.0905786121259431"/>
    <n v="0"/>
    <n v="0"/>
    <n v="24.602729320877621"/>
    <n v="0"/>
    <n v="199.43232723654162"/>
    <m/>
    <m/>
    <m/>
    <m/>
    <m/>
    <m/>
    <m/>
    <m/>
    <m/>
    <m/>
    <m/>
    <m/>
    <m/>
    <m/>
    <m/>
  </r>
  <r>
    <x v="0"/>
    <x v="0"/>
    <d v="2012-05-19T00:00:00"/>
    <x v="11"/>
    <x v="0"/>
    <s v="AGIC 1"/>
    <s v=" N°20132 DU 41038"/>
    <n v="85.281999999999996"/>
    <m/>
    <n v="1182.8359999999998"/>
    <m/>
    <n v="19.568999999999999"/>
    <m/>
    <n v="39.4"/>
    <n v="0"/>
    <m/>
    <n v="1327.0869999999998"/>
    <s v="EUR"/>
    <n v="2.0169000000000001"/>
    <s v="600A0006"/>
    <s v="VANISPERSE"/>
    <n v="4.4666699999999997"/>
    <n v="1200"/>
    <n v="5360.0039999999999"/>
    <n v="10810.592067600001"/>
    <n v="1"/>
    <n v="1327.0869999999998"/>
    <n v="1.1059058333333331"/>
    <n v="10.114732556333333"/>
    <n v="85.281999999999996"/>
    <n v="0"/>
    <n v="1182.8359999999998"/>
    <n v="0"/>
    <n v="19.568999999999999"/>
    <n v="0"/>
    <n v="39.4"/>
    <n v="0"/>
    <n v="0"/>
    <n v="1327.0869999999998"/>
    <m/>
    <m/>
    <m/>
    <m/>
    <m/>
    <m/>
    <m/>
    <m/>
    <m/>
    <m/>
    <m/>
    <m/>
    <m/>
    <m/>
    <m/>
  </r>
  <r>
    <x v="0"/>
    <x v="0"/>
    <d v="2012-05-22T00:00:00"/>
    <x v="5"/>
    <x v="0"/>
    <s v="METALLIANCE 9"/>
    <s v=" N°37 DU 40969"/>
    <n v="1134.2660000000001"/>
    <m/>
    <n v="4998.4630000000034"/>
    <n v="8"/>
    <n v="836.255"/>
    <m/>
    <n v="745.8"/>
    <n v="0"/>
    <m/>
    <n v="7722.7840000000033"/>
    <s v="USD"/>
    <n v="1.5509500000000001"/>
    <s v="600P0002"/>
    <s v="PLOMB DOUX"/>
    <n v="2.2311200000000002"/>
    <n v="164985"/>
    <n v="368101.33320000005"/>
    <n v="570906.7627265401"/>
    <n v="1"/>
    <n v="7722.7840000000033"/>
    <n v="4.6809006879413299E-2"/>
    <n v="3.5071645708794139"/>
    <n v="1134.2660000000001"/>
    <n v="0"/>
    <n v="4998.4630000000034"/>
    <n v="8"/>
    <n v="836.255"/>
    <n v="0"/>
    <n v="745.8"/>
    <n v="0"/>
    <n v="0"/>
    <n v="7722.7840000000033"/>
    <m/>
    <m/>
    <m/>
    <m/>
    <m/>
    <m/>
    <m/>
    <m/>
    <m/>
    <m/>
    <m/>
    <m/>
    <m/>
    <m/>
    <m/>
  </r>
  <r>
    <x v="0"/>
    <x v="3"/>
    <d v="2012-05-25T00:00:00"/>
    <x v="9"/>
    <x v="2"/>
    <s v="SOVEMA 6"/>
    <s v=" N° 9990713 Du 11/05/12"/>
    <n v="0"/>
    <m/>
    <n v="62.080999999999989"/>
    <n v="0"/>
    <n v="0"/>
    <m/>
    <m/>
    <n v="0"/>
    <m/>
    <n v="62.080999999999989"/>
    <s v="EUR"/>
    <n v="2.0068999999999999"/>
    <s v="F0107425"/>
    <s v="RH CENTERING DEVICE"/>
    <n v="120"/>
    <n v="1"/>
    <n v="120"/>
    <n v="240.82799999999997"/>
    <n v="0.5"/>
    <n v="31.040499999999994"/>
    <n v="31.040499999999994"/>
    <n v="271.86849999999998"/>
    <n v="0"/>
    <n v="0"/>
    <n v="31.040499999999994"/>
    <n v="0"/>
    <n v="0"/>
    <n v="0"/>
    <n v="0"/>
    <n v="0"/>
    <n v="0"/>
    <n v="31.040499999999994"/>
    <m/>
    <m/>
    <m/>
    <m/>
    <m/>
    <m/>
    <m/>
    <m/>
    <m/>
    <m/>
    <m/>
    <m/>
    <m/>
    <m/>
    <m/>
  </r>
  <r>
    <x v="0"/>
    <x v="3"/>
    <d v="2012-05-25T00:00:00"/>
    <x v="9"/>
    <x v="2"/>
    <s v="SOVEMA 6"/>
    <s v=" N° 9990713 Du 11/05/12"/>
    <n v="0"/>
    <m/>
    <n v="62.080999999999989"/>
    <n v="0"/>
    <n v="0"/>
    <m/>
    <m/>
    <n v="0"/>
    <m/>
    <n v="62.080999999999989"/>
    <s v="EUR"/>
    <n v="2.0068999999999999"/>
    <s v="F0107426"/>
    <s v="LH CENTERING DEVICE"/>
    <n v="120"/>
    <n v="1"/>
    <n v="120"/>
    <n v="240.82799999999997"/>
    <n v="0.5"/>
    <n v="31.040499999999994"/>
    <n v="31.040499999999994"/>
    <n v="271.86849999999998"/>
    <n v="0"/>
    <n v="0"/>
    <n v="31.040499999999994"/>
    <n v="0"/>
    <n v="0"/>
    <n v="0"/>
    <n v="0"/>
    <n v="0"/>
    <n v="0"/>
    <n v="31.040499999999994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20M1515"/>
    <s v="COUV M15 G GRIS"/>
    <n v="1.6359999999999999"/>
    <n v="870"/>
    <n v="1423.32"/>
    <n v="2867.9897999999998"/>
    <n v="9.3495343231407985E-2"/>
    <n v="419.19852577263777"/>
    <n v="0.48183738594556064"/>
    <n v="3.7783773859455603"/>
    <n v="311.54265834143041"/>
    <n v="0"/>
    <n v="69.964996218986613"/>
    <n v="0"/>
    <n v="4.6146496558726042"/>
    <n v="0"/>
    <n v="0"/>
    <n v="32.328258810496862"/>
    <n v="0"/>
    <n v="418.45056302678654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00M1410"/>
    <s v="BAC M14 OPAQUE"/>
    <n v="3.2040000000000002"/>
    <n v="958"/>
    <n v="3069.4320000000002"/>
    <n v="6184.9054800000013"/>
    <n v="0.20162549417240477"/>
    <n v="904.01411443621919"/>
    <n v="0.9436473010816484"/>
    <n v="7.3997073010816496"/>
    <n v="671.85102779294448"/>
    <n v="0"/>
    <n v="150.88159955205899"/>
    <n v="0"/>
    <n v="9.9516295158673831"/>
    <n v="0"/>
    <n v="0"/>
    <n v="69.716853621969094"/>
    <n v="0"/>
    <n v="902.40111048283995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20M1408"/>
    <s v="COUV M14 G BLEU"/>
    <n v="1.6120000000000001"/>
    <n v="1008"/>
    <n v="1624.8960000000002"/>
    <n v="3274.1654400000007"/>
    <n v="0.10673650987504002"/>
    <n v="478.56701777102569"/>
    <n v="0.47476886683633501"/>
    <n v="3.7229488668363357"/>
    <n v="355.66451631984171"/>
    <n v="0"/>
    <n v="79.873705488749195"/>
    <n v="0"/>
    <n v="5.2681939179023498"/>
    <n v="0"/>
    <n v="0"/>
    <n v="36.906709965532087"/>
    <n v="0"/>
    <n v="477.71312569202536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00M1511"/>
    <s v="BAC M15 OPAQUE"/>
    <n v="3.6309999999999998"/>
    <n v="1400"/>
    <n v="5083.3999999999996"/>
    <n v="10243.050999999999"/>
    <n v="0.33391944733618539"/>
    <n v="1497.1712516599409"/>
    <n v="1.0694080368999579"/>
    <n v="8.3858730368999588"/>
    <n v="1112.6773665885589"/>
    <n v="0"/>
    <n v="249.88060434729829"/>
    <n v="0"/>
    <n v="16.481262162172101"/>
    <n v="0"/>
    <n v="0"/>
    <n v="115.46066298322216"/>
    <n v="0"/>
    <n v="1494.4998960812516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20M5106"/>
    <s v="COUV M15 G BLEU"/>
    <n v="1.677"/>
    <n v="1392"/>
    <n v="2334.384"/>
    <n v="4703.7837600000003"/>
    <n v="0.15334150669835817"/>
    <n v="687.5265796779596"/>
    <n v="0.49391277275715489"/>
    <n v="3.8730677727571554"/>
    <n v="510.96042839958818"/>
    <n v="0"/>
    <n v="114.74943634155558"/>
    <n v="0"/>
    <n v="7.5684767461108642"/>
    <n v="0"/>
    <n v="0"/>
    <n v="53.021506137118095"/>
    <n v="0"/>
    <n v="686.29984762437277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60D2710"/>
    <s v="BOUCHON D27 BLEU"/>
    <n v="2.3E-2"/>
    <n v="18000"/>
    <n v="414"/>
    <n v="834.21"/>
    <n v="2.7194918990671748E-2"/>
    <n v="121.93195463414557"/>
    <n v="6.7739974796747543E-3"/>
    <n v="5.3118997479674759E-2"/>
    <n v="90.618174797903649"/>
    <n v="0"/>
    <n v="20.350664948613428"/>
    <n v="0"/>
    <n v="1.3422596166225855"/>
    <n v="0"/>
    <n v="0"/>
    <n v="9.4032959190805325"/>
    <n v="0"/>
    <n v="121.7143952822202"/>
    <m/>
    <m/>
    <m/>
    <m/>
    <m/>
    <m/>
    <m/>
    <m/>
    <m/>
    <m/>
    <m/>
    <m/>
    <m/>
    <m/>
    <m/>
  </r>
  <r>
    <x v="0"/>
    <x v="0"/>
    <d v="2012-05-29T00:00:00"/>
    <x v="4"/>
    <x v="0"/>
    <s v="ACCUMA 43"/>
    <s v=" N°1000 DU 15/05/112"/>
    <n v="3332.1729999999998"/>
    <m/>
    <n v="748.32600000000002"/>
    <m/>
    <n v="49.356999999999999"/>
    <m/>
    <m/>
    <n v="345.774"/>
    <m/>
    <n v="4475.63"/>
    <s v="EUR"/>
    <n v="2.0150000000000001"/>
    <s v="460D1810"/>
    <s v="BOUCHON D18 KAM ROUGE"/>
    <n v="2.8000000000000001E-2"/>
    <n v="45500"/>
    <n v="1274"/>
    <n v="2567.11"/>
    <n v="8.3686779695931898E-2"/>
    <n v="375.22055604807116"/>
    <n v="8.2466056274301362E-3"/>
    <n v="6.4666605627430138E-2"/>
    <n v="278.85882775973243"/>
    <n v="0"/>
    <n v="62.624993102737939"/>
    <n v="0"/>
    <n v="4.1305283854521102"/>
    <n v="0"/>
    <n v="0"/>
    <n v="28.936712562581157"/>
    <n v="0"/>
    <n v="374.55106181050371"/>
    <m/>
    <m/>
    <m/>
    <m/>
    <m/>
    <m/>
    <m/>
    <m/>
    <m/>
    <m/>
    <m/>
    <m/>
    <m/>
    <m/>
    <m/>
  </r>
  <r>
    <x v="0"/>
    <x v="2"/>
    <d v="2012-05-31T00:00:00"/>
    <x v="11"/>
    <x v="0"/>
    <s v="AGIC 2"/>
    <s v=" N° 20141 Du 16/05/12"/>
    <n v="146.19999999999999"/>
    <m/>
    <n v="507.39500000000044"/>
    <n v="0"/>
    <n v="141.166"/>
    <m/>
    <n v="53.8"/>
    <n v="0"/>
    <m/>
    <n v="848.56100000000038"/>
    <s v="EUR"/>
    <n v="2.0085000000000002"/>
    <s v="610P0002"/>
    <s v="ANTIMOINE"/>
    <n v="15.3"/>
    <n v="3035"/>
    <n v="46435.5"/>
    <n v="93265.701750000007"/>
    <n v="1"/>
    <n v="848.56100000000038"/>
    <n v="0.27959176276771019"/>
    <n v="31.009641762767711"/>
    <n v="146.19999999999999"/>
    <n v="0"/>
    <n v="507.39500000000044"/>
    <n v="0"/>
    <n v="141.166"/>
    <n v="0"/>
    <n v="53.8"/>
    <n v="0"/>
    <n v="0"/>
    <n v="848.56100000000038"/>
    <m/>
    <m/>
    <m/>
    <m/>
    <m/>
    <m/>
    <m/>
    <m/>
    <m/>
    <m/>
    <m/>
    <m/>
    <m/>
    <m/>
    <m/>
  </r>
  <r>
    <x v="0"/>
    <x v="1"/>
    <d v="2012-05-31T00:00:00"/>
    <x v="5"/>
    <x v="0"/>
    <s v="METALLIANCE 12"/>
    <s v=" N°99 DU 41032"/>
    <n v="1656.3"/>
    <m/>
    <m/>
    <m/>
    <n v="1075.3800000000001"/>
    <m/>
    <n v="2012.4"/>
    <n v="0"/>
    <m/>
    <n v="4744.08"/>
    <s v="USD"/>
    <n v="1.5629999999999999"/>
    <s v="600P0002"/>
    <s v="PLOMB DOUX"/>
    <n v="2.21305"/>
    <n v="214101"/>
    <n v="473816.21804999997"/>
    <n v="740574.74881214998"/>
    <n v="1"/>
    <n v="4752.08"/>
    <n v="2.2195505859384124E-2"/>
    <n v="3.4811926558593842"/>
    <n v="1656.3"/>
    <n v="0"/>
    <n v="0"/>
    <n v="0"/>
    <n v="1075.3800000000001"/>
    <n v="0"/>
    <n v="2012.4"/>
    <n v="0"/>
    <n v="0"/>
    <n v="4744.08"/>
    <m/>
    <m/>
    <m/>
    <m/>
    <m/>
    <m/>
    <m/>
    <m/>
    <m/>
    <m/>
    <m/>
    <m/>
    <m/>
    <m/>
    <m/>
  </r>
  <r>
    <x v="0"/>
    <x v="1"/>
    <d v="2012-05-31T00:00:00"/>
    <x v="9"/>
    <x v="2"/>
    <s v="SOVEMA 5"/>
    <s v=" N° 80232 Du 10/05/12"/>
    <n v="0"/>
    <m/>
    <n v="59.25100000000009"/>
    <n v="0"/>
    <n v="8.8580000000000005"/>
    <n v="371.23949999999996"/>
    <m/>
    <n v="0"/>
    <m/>
    <n v="439.34850000000006"/>
    <s v="EUR"/>
    <n v="2.0066999999999999"/>
    <s v="RR0002434"/>
    <s v="Carte électronique pour testeur de charge"/>
    <n v="1580"/>
    <n v="1"/>
    <n v="1580"/>
    <n v="3170.5859999999998"/>
    <n v="1"/>
    <n v="439.34850000000006"/>
    <n v="439.34850000000006"/>
    <n v="3609.9344999999998"/>
    <n v="0"/>
    <n v="0"/>
    <n v="59.25100000000009"/>
    <n v="0"/>
    <n v="8.8580000000000005"/>
    <n v="371.23949999999996"/>
    <n v="0"/>
    <n v="0"/>
    <n v="0"/>
    <n v="439.34850000000006"/>
    <m/>
    <m/>
    <m/>
    <m/>
    <m/>
    <m/>
    <m/>
    <m/>
    <m/>
    <m/>
    <m/>
    <m/>
    <m/>
    <m/>
    <m/>
  </r>
  <r>
    <x v="0"/>
    <x v="2"/>
    <d v="2012-06-12T00:00:00"/>
    <x v="6"/>
    <x v="0"/>
    <s v="SUDAMIN 2"/>
    <s v=" N° 28993 Du 07/05/12"/>
    <n v="348.37500000000006"/>
    <m/>
    <n v="384.80500000000029"/>
    <n v="0"/>
    <n v="103.297"/>
    <m/>
    <n v="132.4"/>
    <n v="0"/>
    <m/>
    <n v="968.87700000000029"/>
    <s v="USD"/>
    <n v="1.6063499999999999"/>
    <s v="610P0002"/>
    <s v="ANTIMOINE"/>
    <n v="18.675000000000001"/>
    <n v="2353.5"/>
    <n v="43951.612500000003"/>
    <n v="70601.672739375004"/>
    <n v="1"/>
    <n v="968.87700000000029"/>
    <n v="0.41167495219885292"/>
    <n v="30.410261202198857"/>
    <n v="348.37500000000006"/>
    <n v="0"/>
    <n v="384.80500000000029"/>
    <n v="0"/>
    <n v="103.297"/>
    <n v="0"/>
    <n v="132.4"/>
    <n v="0"/>
    <n v="0"/>
    <n v="968.87700000000029"/>
    <m/>
    <m/>
    <m/>
    <m/>
    <m/>
    <m/>
    <m/>
    <m/>
    <m/>
    <m/>
    <m/>
    <m/>
    <m/>
    <m/>
    <m/>
  </r>
  <r>
    <x v="0"/>
    <x v="1"/>
    <d v="2012-06-21T00:00:00"/>
    <x v="11"/>
    <x v="0"/>
    <s v="AGIC 3"/>
    <s v=" N° 20147 Du 22/05/12"/>
    <n v="81.864000000000004"/>
    <m/>
    <n v="258.36800000000039"/>
    <n v="0"/>
    <n v="73.322000000000003"/>
    <m/>
    <n v="65.8"/>
    <n v="0"/>
    <m/>
    <n v="479.35400000000044"/>
    <s v="EUR"/>
    <n v="1.9964999999999999"/>
    <s v="610M0004"/>
    <s v="ETAIN METAL"/>
    <n v="23.65"/>
    <n v="1000"/>
    <n v="23650"/>
    <n v="47217.224999999999"/>
    <n v="1"/>
    <n v="479.35400000000044"/>
    <n v="0.47935400000000045"/>
    <n v="47.696579"/>
    <n v="81.864000000000004"/>
    <n v="0"/>
    <n v="258.36800000000039"/>
    <n v="0"/>
    <n v="73.322000000000003"/>
    <n v="0"/>
    <n v="65.8"/>
    <n v="0"/>
    <n v="0"/>
    <n v="479.35400000000044"/>
    <m/>
    <m/>
    <m/>
    <m/>
    <m/>
    <m/>
    <m/>
    <m/>
    <m/>
    <m/>
    <m/>
    <m/>
    <m/>
    <m/>
    <m/>
  </r>
  <r>
    <x v="0"/>
    <x v="0"/>
    <d v="2012-06-21T00:00:00"/>
    <x v="5"/>
    <x v="0"/>
    <s v="METALLIANCE 11"/>
    <s v=" N° 61 du 02/04/12"/>
    <n v="1264.3"/>
    <m/>
    <n v="4702.7619999999879"/>
    <n v="0"/>
    <n v="771.88499999999999"/>
    <m/>
    <n v="6290.6880000000001"/>
    <n v="0"/>
    <m/>
    <n v="13029.634999999987"/>
    <s v="USD"/>
    <n v="1.5302500000000001"/>
    <s v="600P0002"/>
    <s v="PLOMB DOUX"/>
    <n v="2.1144780000000001"/>
    <n v="166000"/>
    <n v="351003.348"/>
    <n v="537122.87327700004"/>
    <n v="1"/>
    <n v="13029.634999999987"/>
    <n v="7.8491777108433664E-2"/>
    <n v="3.3141717366084338"/>
    <n v="1264.3"/>
    <n v="0"/>
    <n v="4702.7619999999879"/>
    <n v="0"/>
    <n v="771.88499999999999"/>
    <n v="0"/>
    <n v="6290.6880000000001"/>
    <n v="0"/>
    <n v="0"/>
    <n v="13029.634999999987"/>
    <m/>
    <m/>
    <m/>
    <m/>
    <m/>
    <m/>
    <m/>
    <m/>
    <m/>
    <m/>
    <m/>
    <m/>
    <m/>
    <m/>
    <m/>
  </r>
  <r>
    <x v="0"/>
    <x v="0"/>
    <d v="2012-06-28T00:00:00"/>
    <x v="4"/>
    <x v="0"/>
    <s v="ACCUMA 44"/>
    <s v=" N° 1238 du 15/06/2012"/>
    <n v="1433.7559999999999"/>
    <m/>
    <n v="92.023999999999887"/>
    <n v="0"/>
    <n v="9.984"/>
    <n v="0"/>
    <n v="0"/>
    <n v="52.976879999999994"/>
    <m/>
    <n v="1588.7408799999996"/>
    <s v="EUR"/>
    <n v="2.0066999999999999"/>
    <s v="420E0204"/>
    <s v="COUV E2 D OPAQUE"/>
    <n v="0.68600000000000005"/>
    <n v="900"/>
    <n v="617.40000000000009"/>
    <n v="1238.93658"/>
    <n v="0.28957040022062508"/>
    <n v="460.05233246846797"/>
    <n v="0.51116925829829774"/>
    <n v="1.8877654582982979"/>
    <n v="415.17329873872251"/>
    <n v="0"/>
    <n v="26.647426509902768"/>
    <n v="0"/>
    <n v="2.8910708758027206"/>
    <n v="0"/>
    <n v="0"/>
    <n v="15.340536344040027"/>
    <n v="0"/>
    <n v="460.05233246846797"/>
    <m/>
    <m/>
    <m/>
    <m/>
    <m/>
    <m/>
    <m/>
    <m/>
    <m/>
    <m/>
    <m/>
    <m/>
    <m/>
    <m/>
    <m/>
  </r>
  <r>
    <x v="0"/>
    <x v="0"/>
    <d v="2012-06-28T00:00:00"/>
    <x v="4"/>
    <x v="0"/>
    <s v="ACCUMA 44"/>
    <s v=" N° 1238 du 15/06/2012"/>
    <n v="1433.7559999999999"/>
    <m/>
    <n v="92.023999999999887"/>
    <n v="0"/>
    <n v="9.984"/>
    <n v="0"/>
    <n v="0"/>
    <n v="52.976879999999994"/>
    <m/>
    <n v="1588.7408799999996"/>
    <s v="EUR"/>
    <n v="2.0066999999999999"/>
    <s v="420M1005"/>
    <s v="COUV M10 G BLEU"/>
    <n v="0.73899999999999999"/>
    <n v="672"/>
    <n v="496.608"/>
    <n v="996.54327360000002"/>
    <n v="0.23291703484412729"/>
    <n v="370.04481490524938"/>
    <n v="0.5506619269423354"/>
    <n v="2.0336132269423355"/>
    <n v="333.94619620997656"/>
    <n v="0"/>
    <n v="21.433957214495944"/>
    <n v="0"/>
    <n v="2.3254436758837667"/>
    <n v="0"/>
    <n v="0"/>
    <n v="12.339217804893149"/>
    <n v="0"/>
    <n v="370.04481490524938"/>
    <m/>
    <m/>
    <m/>
    <m/>
    <m/>
    <m/>
    <m/>
    <m/>
    <m/>
    <m/>
    <m/>
    <m/>
    <m/>
    <m/>
    <m/>
  </r>
  <r>
    <x v="0"/>
    <x v="0"/>
    <d v="2012-06-28T00:00:00"/>
    <x v="4"/>
    <x v="0"/>
    <s v="ACCUMA 44"/>
    <s v=" N° 1238 du 15/06/2012"/>
    <n v="1433.7559999999999"/>
    <m/>
    <n v="92.023999999999887"/>
    <n v="0"/>
    <n v="9.984"/>
    <n v="0"/>
    <n v="0"/>
    <n v="52.976879999999994"/>
    <m/>
    <n v="1588.7408799999996"/>
    <s v="EUR"/>
    <n v="2.0066999999999999"/>
    <s v="400M1001"/>
    <s v="BAC M10 OPAQUE"/>
    <n v="1.714"/>
    <n v="594"/>
    <n v="1018.116"/>
    <n v="2043.0533771999999"/>
    <n v="0.47751256493524769"/>
    <n v="758.64373262628237"/>
    <n v="1.2771780010543474"/>
    <n v="4.7166618010543466"/>
    <n v="684.6365050513009"/>
    <n v="0"/>
    <n v="43.942616275601182"/>
    <n v="0"/>
    <n v="4.7674854483135132"/>
    <n v="0"/>
    <n v="0"/>
    <n v="25.29712585106682"/>
    <n v="0"/>
    <n v="758.64373262628237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00L0111"/>
    <s v="BAC L1B P0 NOIR C28"/>
    <n v="1.256"/>
    <n v="720"/>
    <n v="904.32"/>
    <n v="1814.698944"/>
    <n v="8.2476693986220317E-2"/>
    <n v="246.20522552487324"/>
    <n v="0.34195170211787951"/>
    <n v="2.8623669021178797"/>
    <n v="186.18783760613292"/>
    <n v="0"/>
    <n v="31.893572611083449"/>
    <n v="0"/>
    <n v="3.0000072670547779"/>
    <n v="0"/>
    <n v="0"/>
    <n v="25.12380804060211"/>
    <n v="0"/>
    <n v="246.20522552487324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00L0214"/>
    <s v="BAC L2 C28 P0 OPAQUE"/>
    <n v="1.2310000000000001"/>
    <n v="3960"/>
    <n v="4874.76"/>
    <n v="9782.1808920000003"/>
    <n v="0.44459272024976493"/>
    <n v="1327.1755409364289"/>
    <n v="0.33514533862031032"/>
    <n v="2.8053930386203105"/>
    <n v="1003.6502822550343"/>
    <n v="0"/>
    <n v="171.92311573514374"/>
    <n v="0"/>
    <n v="16.171615606364952"/>
    <n v="0"/>
    <n v="0"/>
    <n v="135.43052733988586"/>
    <n v="0"/>
    <n v="1327.1755409364289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20L0215"/>
    <s v="COUV L2 EK DROITE BLEU"/>
    <n v="1.071"/>
    <n v="1632"/>
    <n v="1747.8719999999998"/>
    <n v="3507.4547423999998"/>
    <n v="0.15941116426827107"/>
    <n v="475.866087168935"/>
    <n v="0.29158461223586701"/>
    <n v="2.440760312235867"/>
    <n v="359.8643268890512"/>
    <n v="0"/>
    <n v="61.643978400211935"/>
    <n v="0"/>
    <n v="5.7984216890940923"/>
    <n v="0"/>
    <n v="0"/>
    <n v="48.559360190577777"/>
    <n v="0"/>
    <n v="475.866087168935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20L0223"/>
    <s v="COUV  L2 EK GAUCHE  OPAQUE"/>
    <n v="1.071"/>
    <n v="1968"/>
    <n v="2107.7280000000001"/>
    <n v="4229.5777775999995"/>
    <n v="0.19223110985291508"/>
    <n v="573.83851688018626"/>
    <n v="0.29158461223586701"/>
    <n v="2.440760312235867"/>
    <n v="433.95404124856168"/>
    <n v="0"/>
    <n v="74.335385717902625"/>
    <n v="0"/>
    <n v="6.9922143897899334"/>
    <n v="0"/>
    <n v="0"/>
    <n v="58.556875523932021"/>
    <n v="0"/>
    <n v="573.83851688018626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00L0116"/>
    <s v="BAC L1 GRIS"/>
    <n v="1.256"/>
    <n v="550"/>
    <n v="690.8"/>
    <n v="1386.2283599999998"/>
    <n v="6.3003030128362739E-2"/>
    <n v="188.07343616483371"/>
    <n v="0.34195170211787945"/>
    <n v="2.8623669021178788"/>
    <n v="142.22682039357375"/>
    <n v="0"/>
    <n v="24.363145744577633"/>
    <n v="0"/>
    <n v="2.2916722178890665"/>
    <n v="0"/>
    <n v="0"/>
    <n v="19.191797808793279"/>
    <n v="0"/>
    <n v="188.07343616483371"/>
    <m/>
    <m/>
    <m/>
    <m/>
    <m/>
    <m/>
    <m/>
    <m/>
    <m/>
    <m/>
    <m/>
    <m/>
    <m/>
    <m/>
    <m/>
  </r>
  <r>
    <x v="0"/>
    <x v="1"/>
    <d v="2012-06-28T00:00:00"/>
    <x v="4"/>
    <x v="0"/>
    <s v="ACCUMA 45"/>
    <s v=" N° 1239 du 15/06/2012"/>
    <n v="2257.46"/>
    <m/>
    <n v="386.69800000000032"/>
    <n v="0"/>
    <n v="36.374000000000002"/>
    <m/>
    <m/>
    <n v="304.61705999999998"/>
    <m/>
    <n v="2985.1490600000002"/>
    <s v="EUR"/>
    <n v="2.0066999999999999"/>
    <s v="420L0109"/>
    <s v="COUV L1 EK DROITE GRIS POIGNEE GRIS"/>
    <n v="0.95099999999999996"/>
    <n v="672"/>
    <n v="639.072"/>
    <n v="1282.4257823999999"/>
    <n v="5.8285281514465888E-2"/>
    <n v="173.99025332474324"/>
    <n v="0.25891406744753459"/>
    <n v="2.1672857674475345"/>
    <n v="131.57669160764615"/>
    <n v="0"/>
    <n v="22.538801791080949"/>
    <n v="0"/>
    <n v="2.1200688298071824"/>
    <n v="0"/>
    <n v="0"/>
    <n v="17.754691096208944"/>
    <n v="0"/>
    <n v="173.99025332474324"/>
    <m/>
    <m/>
    <m/>
    <m/>
    <m/>
    <m/>
    <m/>
    <m/>
    <m/>
    <m/>
    <m/>
    <m/>
    <m/>
    <m/>
    <m/>
  </r>
  <r>
    <x v="0"/>
    <x v="1"/>
    <d v="2012-06-29T00:00:00"/>
    <x v="10"/>
    <x v="0"/>
    <s v="SORFIN 2"/>
    <s v=" N° 42386 du 31/05/2012"/>
    <n v="185"/>
    <m/>
    <n v="1221.2950000000003"/>
    <n v="0"/>
    <n v="18.7"/>
    <n v="1390.3312500000002"/>
    <n v="84.5"/>
    <n v="0"/>
    <m/>
    <n v="2899.8262500000005"/>
    <s v="USD"/>
    <n v="1.5889500000000001"/>
    <s v="690X0018"/>
    <s v="EXPANDER"/>
    <n v="5.48"/>
    <n v="502.77"/>
    <n v="2755.1795999999999"/>
    <n v="4377.8426254200003"/>
    <n v="0.50217241482635666"/>
    <n v="1456.2127505393585"/>
    <n v="2.8963795583255934"/>
    <n v="11.603825558325594"/>
    <n v="92.901896742875977"/>
    <n v="0"/>
    <n v="613.30065936535539"/>
    <n v="0"/>
    <n v="9.3906241572528693"/>
    <n v="698.18600122104704"/>
    <n v="42.433569052827139"/>
    <n v="0"/>
    <n v="0"/>
    <n v="1456.2127505393585"/>
    <m/>
    <m/>
    <m/>
    <m/>
    <m/>
    <m/>
    <m/>
    <m/>
    <m/>
    <m/>
    <m/>
    <m/>
    <m/>
    <m/>
    <m/>
  </r>
  <r>
    <x v="0"/>
    <x v="1"/>
    <d v="2012-06-29T00:00:00"/>
    <x v="10"/>
    <x v="0"/>
    <s v="SORFIN 2"/>
    <s v=" N° 42386 du 31/05/2012"/>
    <n v="185"/>
    <m/>
    <n v="1221.2950000000003"/>
    <n v="0"/>
    <n v="18.7"/>
    <n v="1390.3312500000002"/>
    <n v="84.5"/>
    <n v="0"/>
    <m/>
    <n v="2899.8262500000005"/>
    <s v="USD"/>
    <n v="1.5889500000000001"/>
    <s v="690X0018"/>
    <s v="EXPANDER"/>
    <n v="5.48"/>
    <n v="498.42"/>
    <n v="2731.3416000000002"/>
    <n v="4339.9652353200008"/>
    <n v="0.49782758517364345"/>
    <n v="1443.6134994606423"/>
    <n v="2.8963795583255934"/>
    <n v="11.603825558325594"/>
    <n v="92.098103257124038"/>
    <n v="0"/>
    <n v="607.99434063464503"/>
    <n v="0"/>
    <n v="9.3093758427471318"/>
    <n v="692.14524877895326"/>
    <n v="42.066430947172869"/>
    <n v="0"/>
    <n v="0"/>
    <n v="1443.6134994606423"/>
    <m/>
    <m/>
    <m/>
    <m/>
    <m/>
    <m/>
    <m/>
    <m/>
    <m/>
    <m/>
    <m/>
    <m/>
    <m/>
    <m/>
    <m/>
  </r>
  <r>
    <x v="0"/>
    <x v="4"/>
    <d v="2012-07-05T00:00:00"/>
    <x v="12"/>
    <x v="1"/>
    <s v="PD-TECHNIK 1"/>
    <s v=" N° 18380 du 21/05/12"/>
    <n v="138"/>
    <m/>
    <n v="53.563000000000102"/>
    <n v="0"/>
    <n v="21.074000000000002"/>
    <n v="450"/>
    <n v="102.5"/>
    <n v="0"/>
    <m/>
    <n v="765.13700000000017"/>
    <s v="EUR"/>
    <n v="1.9947999999999999"/>
    <m/>
    <s v="TESTEUR ACIDE POUR BATTERIE"/>
    <n v="3.41"/>
    <n v="1000"/>
    <n v="3410"/>
    <n v="6802.268"/>
    <n v="0.62454212454212454"/>
    <n v="477.86028754578763"/>
    <n v="0.47786028754578763"/>
    <n v="7.2801282875457876"/>
    <n v="86.186813186813183"/>
    <n v="0"/>
    <n v="33.452349816849882"/>
    <n v="0"/>
    <n v="13.161600732600734"/>
    <n v="281.04395604395603"/>
    <n v="64.015567765567766"/>
    <n v="0"/>
    <n v="0"/>
    <n v="477.86028754578763"/>
    <m/>
    <m/>
    <m/>
    <m/>
    <m/>
    <m/>
    <m/>
    <m/>
    <m/>
    <m/>
    <m/>
    <m/>
    <m/>
    <m/>
    <m/>
  </r>
  <r>
    <x v="0"/>
    <x v="4"/>
    <d v="2012-07-05T00:00:00"/>
    <x v="12"/>
    <x v="1"/>
    <s v="PD-TECHNIK 1"/>
    <s v=" N° 18380 du 21/05/12"/>
    <n v="138"/>
    <m/>
    <n v="53.563000000000102"/>
    <n v="0"/>
    <n v="21.074000000000002"/>
    <n v="450"/>
    <n v="102.5"/>
    <n v="0"/>
    <m/>
    <n v="765.13700000000017"/>
    <s v="EUR"/>
    <n v="1.9947999999999999"/>
    <m/>
    <s v="AEROMETRE GEFO"/>
    <n v="2.0499999999999998"/>
    <n v="1000"/>
    <n v="2050"/>
    <n v="4089.3399999999997"/>
    <n v="0.3754578754578754"/>
    <n v="287.27671245421249"/>
    <n v="0.28727671245421249"/>
    <n v="4.3766167124542124"/>
    <n v="51.813186813186803"/>
    <n v="0"/>
    <n v="20.11065018315022"/>
    <n v="0"/>
    <n v="7.9123992673992669"/>
    <n v="168.95604395604394"/>
    <n v="38.484432234432226"/>
    <n v="0"/>
    <n v="0"/>
    <n v="287.27671245421249"/>
    <m/>
    <m/>
    <m/>
    <m/>
    <m/>
    <m/>
    <m/>
    <m/>
    <m/>
    <m/>
    <m/>
    <m/>
    <m/>
    <m/>
    <m/>
  </r>
  <r>
    <x v="0"/>
    <x v="3"/>
    <d v="2012-07-06T00:00:00"/>
    <x v="5"/>
    <x v="0"/>
    <s v="METALLIANCE 15"/>
    <s v=" N° 126 du 01/06/12"/>
    <n v="1033.4000000000001"/>
    <m/>
    <n v="0"/>
    <n v="8"/>
    <n v="683.41200000000003"/>
    <m/>
    <n v="385.10599999999999"/>
    <n v="0"/>
    <m/>
    <n v="2109.9180000000001"/>
    <s v="USD"/>
    <n v="1.59745"/>
    <s v="600P0002"/>
    <s v="PLOMB DOUX"/>
    <n v="2.1489099999999999"/>
    <n v="134000"/>
    <n v="287953.94"/>
    <n v="459992.02145300002"/>
    <n v="1"/>
    <n v="2109.9180000000001"/>
    <n v="1.5745656716417911E-2"/>
    <n v="3.4485219362164181"/>
    <n v="1033.4000000000001"/>
    <n v="0"/>
    <n v="0"/>
    <n v="8"/>
    <n v="683.41200000000003"/>
    <n v="0"/>
    <n v="385.10599999999999"/>
    <n v="0"/>
    <n v="0"/>
    <n v="2109.9180000000001"/>
    <m/>
    <m/>
    <m/>
    <m/>
    <m/>
    <m/>
    <m/>
    <m/>
    <m/>
    <m/>
    <m/>
    <m/>
    <m/>
    <m/>
    <m/>
  </r>
  <r>
    <x v="0"/>
    <x v="0"/>
    <d v="2012-07-23T00:00:00"/>
    <x v="5"/>
    <x v="0"/>
    <s v="METALLIANCE 13"/>
    <s v=" N° 83 du 03/05/12"/>
    <n v="676.3"/>
    <m/>
    <n v="2446.0939999999973"/>
    <n v="0"/>
    <n v="410.56200000000001"/>
    <m/>
    <n v="3739.3440000000001"/>
    <n v="0"/>
    <m/>
    <n v="7272.2999999999975"/>
    <s v="USD"/>
    <n v="1.5519499999999999"/>
    <s v="600P0002"/>
    <s v="PLOMB DOUX"/>
    <n v="2.16805"/>
    <n v="82980"/>
    <n v="179904.78899999999"/>
    <n v="279203.23728854995"/>
    <n v="1"/>
    <n v="7272.2999999999975"/>
    <n v="8.76391901663051E-2"/>
    <n v="3.4523443876663045"/>
    <n v="676.3"/>
    <n v="0"/>
    <n v="2446.0939999999973"/>
    <n v="0"/>
    <n v="410.56200000000001"/>
    <n v="0"/>
    <n v="3739.3440000000001"/>
    <n v="0"/>
    <n v="0"/>
    <n v="7272.2999999999975"/>
    <m/>
    <m/>
    <m/>
    <m/>
    <m/>
    <m/>
    <m/>
    <m/>
    <m/>
    <m/>
    <m/>
    <m/>
    <m/>
    <m/>
    <m/>
  </r>
  <r>
    <x v="0"/>
    <x v="0"/>
    <d v="2012-07-26T00:00:00"/>
    <x v="7"/>
    <x v="0"/>
    <s v="DARAMIC 2"/>
    <s v=" N° 906178 du 29/06/2012"/>
    <n v="4973.5"/>
    <m/>
    <n v="517.64799999999741"/>
    <n v="8"/>
    <n v="136.21299999999999"/>
    <m/>
    <n v="2671.2979999999998"/>
    <n v="0"/>
    <m/>
    <n v="8306.658999999996"/>
    <s v="EUR"/>
    <n v="2.0044"/>
    <s v="430P1004"/>
    <s v="SEPARATEUR 161/1,2/0,2"/>
    <n v="0.71299999999999997"/>
    <n v="11720.8"/>
    <n v="8356.9303999999993"/>
    <n v="16750.631293759998"/>
    <n v="0.18571428571428572"/>
    <n v="1542.6652428571422"/>
    <n v="0.13161774305995685"/>
    <n v="1.5607549430599568"/>
    <n v="923.65"/>
    <n v="0"/>
    <n v="96.134628571428095"/>
    <n v="1.4857142857142858"/>
    <n v="25.296700000000001"/>
    <n v="0"/>
    <n v="496.09819999999996"/>
    <n v="0"/>
    <n v="0"/>
    <n v="1542.6652428571422"/>
    <m/>
    <m/>
    <m/>
    <m/>
    <m/>
    <m/>
    <m/>
    <m/>
    <m/>
    <m/>
    <m/>
    <m/>
    <m/>
    <m/>
    <m/>
  </r>
  <r>
    <x v="0"/>
    <x v="0"/>
    <d v="2012-07-26T00:00:00"/>
    <x v="7"/>
    <x v="0"/>
    <s v="DARAMIC 2"/>
    <s v=" N° 906178 du 29/06/2012"/>
    <n v="4973.5"/>
    <m/>
    <n v="517.64799999999741"/>
    <n v="8"/>
    <n v="136.21299999999999"/>
    <m/>
    <n v="2671.2979999999998"/>
    <n v="0"/>
    <m/>
    <n v="8306.658999999996"/>
    <s v="EUR"/>
    <n v="2.0044"/>
    <s v="430P1018"/>
    <s v="SEPARATEUR 161/1,3/0,2"/>
    <n v="0.71299999999999997"/>
    <n v="51391.199999999997"/>
    <n v="36641.925599999995"/>
    <n v="73445.075672639985"/>
    <n v="0.81428571428571428"/>
    <n v="6763.9937571428536"/>
    <n v="0.13161774305995685"/>
    <n v="1.5607549430599565"/>
    <n v="4049.85"/>
    <n v="0"/>
    <n v="421.51337142856931"/>
    <n v="6.5142857142857142"/>
    <n v="110.91629999999999"/>
    <n v="0"/>
    <n v="2175.1997999999999"/>
    <n v="0"/>
    <n v="0"/>
    <n v="6763.9937571428536"/>
    <m/>
    <m/>
    <m/>
    <m/>
    <m/>
    <m/>
    <m/>
    <m/>
    <m/>
    <m/>
    <m/>
    <m/>
    <m/>
    <m/>
    <m/>
  </r>
  <r>
    <x v="0"/>
    <x v="0"/>
    <d v="2012-07-27T00:00:00"/>
    <x v="5"/>
    <x v="0"/>
    <s v="METALLIANCE 14"/>
    <s v=" N° 91 du 03/05/12"/>
    <n v="676.3"/>
    <m/>
    <n v="2506.1260000000038"/>
    <n v="0"/>
    <n v="410.661"/>
    <m/>
    <n v="3974.9"/>
    <n v="0"/>
    <m/>
    <n v="7567.9870000000046"/>
    <s v="USD"/>
    <n v="1.58975"/>
    <s v="600P0002"/>
    <s v="PLOMB DOUX"/>
    <n v="2.16805"/>
    <n v="83000"/>
    <n v="179948.15"/>
    <n v="286072.57146249997"/>
    <n v="1"/>
    <n v="7567.9870000000046"/>
    <n v="9.1180566265060298E-2"/>
    <n v="3.5378380537650598"/>
    <n v="676.3"/>
    <n v="0"/>
    <n v="2506.1260000000038"/>
    <n v="0"/>
    <n v="410.661"/>
    <n v="0"/>
    <n v="3974.9"/>
    <n v="0"/>
    <n v="0"/>
    <n v="7567.9870000000046"/>
    <m/>
    <m/>
    <m/>
    <m/>
    <m/>
    <m/>
    <m/>
    <m/>
    <m/>
    <m/>
    <m/>
    <m/>
    <m/>
    <m/>
    <m/>
  </r>
  <r>
    <x v="0"/>
    <x v="0"/>
    <d v="2012-07-27T00:00:00"/>
    <x v="13"/>
    <x v="2"/>
    <s v="TBS 1"/>
    <s v=" N° 126944 Du 17/05/12"/>
    <n v="689.16899999999998"/>
    <m/>
    <n v="50.618000000000166"/>
    <n v="0"/>
    <n v="15.776"/>
    <n v="64.620399999999989"/>
    <n v="89.5"/>
    <n v="0"/>
    <m/>
    <n v="909.68340000000012"/>
    <s v="GBP"/>
    <n v="2.4853999999999998"/>
    <s v="690X0019"/>
    <s v="FLUX COS2 ET COS5 PP 7"/>
    <n v="16.440000000000001"/>
    <n v="200"/>
    <n v="3288.0000000000005"/>
    <n v="8171.9952000000003"/>
    <n v="1"/>
    <n v="909.68340000000012"/>
    <n v="4.5484170000000006"/>
    <n v="45.408393000000004"/>
    <n v="689.16899999999998"/>
    <n v="0"/>
    <n v="50.618000000000166"/>
    <n v="0"/>
    <n v="15.776"/>
    <n v="64.620399999999989"/>
    <n v="89.5"/>
    <n v="0"/>
    <n v="0"/>
    <n v="909.68340000000012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CODEE ARSENIC"/>
    <n v="497"/>
    <n v="2"/>
    <n v="994"/>
    <n v="1972.9906000000001"/>
    <n v="0.30650632130743138"/>
    <n v="357.04553561517116"/>
    <n v="178.52276780758558"/>
    <n v="1165.0180678075856"/>
    <n v="13.922743139068762"/>
    <n v="0"/>
    <n v="339.11154424915208"/>
    <n v="0"/>
    <n v="4.0112482269503547"/>
    <n v="0"/>
    <n v="0"/>
    <n v="0"/>
    <n v="0"/>
    <n v="357.04553561517116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CODEE ETAIN"/>
    <n v="483"/>
    <n v="1"/>
    <n v="483"/>
    <n v="958.70670000000007"/>
    <n v="0.14893617021276595"/>
    <n v="173.49395744680854"/>
    <n v="173.49395744680854"/>
    <n v="1132.2006574468087"/>
    <n v="6.7652765957446803"/>
    <n v="0"/>
    <n v="164.77955319148938"/>
    <n v="0"/>
    <n v="1.949127659574468"/>
    <n v="0"/>
    <n v="0"/>
    <n v="0"/>
    <n v="0"/>
    <n v="173.49395744680854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CODEE ANTIMOINE"/>
    <n v="458"/>
    <n v="1"/>
    <n v="458"/>
    <n v="909.08420000000001"/>
    <n v="0.14122725871107"/>
    <n v="164.51393894542093"/>
    <n v="164.51393894542093"/>
    <n v="1073.5981389454209"/>
    <n v="6.4151069996916439"/>
    <n v="0"/>
    <n v="156.25059081097751"/>
    <n v="0"/>
    <n v="1.8482411347517731"/>
    <n v="0"/>
    <n v="0"/>
    <n v="0"/>
    <n v="0"/>
    <n v="164.51393894542093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CODEE CUIVRE"/>
    <n v="429"/>
    <n v="1"/>
    <n v="429"/>
    <n v="851.52210000000002"/>
    <n v="0.13228492136910269"/>
    <n v="154.0971174838113"/>
    <n v="154.0971174838113"/>
    <n v="1005.6192174838113"/>
    <n v="6.008910268270121"/>
    <n v="0"/>
    <n v="146.35699444958377"/>
    <n v="0"/>
    <n v="1.731212765957447"/>
    <n v="0"/>
    <n v="0"/>
    <n v="0"/>
    <n v="0"/>
    <n v="154.0971174838113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CODEE CALCIUM"/>
    <n v="466"/>
    <n v="1"/>
    <n v="466"/>
    <n v="924.96340000000009"/>
    <n v="0.1436941103916127"/>
    <n v="167.38754486586495"/>
    <n v="167.38754486586495"/>
    <n v="1092.3509448658651"/>
    <n v="6.527161270428615"/>
    <n v="0"/>
    <n v="158.97985877274132"/>
    <n v="0"/>
    <n v="1.8805248226950353"/>
    <n v="0"/>
    <n v="0"/>
    <n v="0"/>
    <n v="0"/>
    <n v="167.38754486586495"/>
    <m/>
    <m/>
    <m/>
    <m/>
    <m/>
    <m/>
    <m/>
    <m/>
    <m/>
    <m/>
    <m/>
    <m/>
    <m/>
    <m/>
    <m/>
  </r>
  <r>
    <x v="0"/>
    <x v="0"/>
    <d v="2012-08-07T00:00:00"/>
    <x v="14"/>
    <x v="1"/>
    <s v="CAS 1"/>
    <s v=" N°FA111520 Du 04/07/12"/>
    <n v="45.423999999999999"/>
    <m/>
    <n v="1106.3770000000002"/>
    <n v="0"/>
    <n v="13.087"/>
    <m/>
    <m/>
    <n v="0"/>
    <m/>
    <n v="1164.8880000000001"/>
    <s v="EUR"/>
    <n v="1.9849000000000001"/>
    <m/>
    <s v="LAMPE D2 VARIAN"/>
    <n v="413"/>
    <n v="1"/>
    <n v="413"/>
    <n v="819.76370000000009"/>
    <n v="0.12735121800801727"/>
    <n v="148.34990564292323"/>
    <n v="148.34990564292323"/>
    <n v="968.11360564292329"/>
    <n v="5.784801726796176"/>
    <n v="0"/>
    <n v="140.89845852605615"/>
    <n v="0"/>
    <n v="1.6666453900709219"/>
    <n v="0"/>
    <n v="0"/>
    <n v="0"/>
    <n v="0"/>
    <n v="148.34990564292323"/>
    <m/>
    <m/>
    <m/>
    <m/>
    <m/>
    <m/>
    <m/>
    <m/>
    <m/>
    <m/>
    <m/>
    <m/>
    <m/>
    <m/>
    <m/>
  </r>
  <r>
    <x v="0"/>
    <x v="1"/>
    <d v="2012-08-08T00:00:00"/>
    <x v="4"/>
    <x v="0"/>
    <s v="ACCUMA 47"/>
    <s v=" N° 1415du09/07/2012"/>
    <n v="1901.3960000000002"/>
    <m/>
    <n v="3167.1980000000003"/>
    <n v="0"/>
    <n v="27.492000000000001"/>
    <m/>
    <m/>
    <n v="236.03183999999999"/>
    <m/>
    <n v="5332.1178400000008"/>
    <s v="EUR"/>
    <n v="1.9867999999999999"/>
    <s v="400L0116"/>
    <s v="BAC L1 GRIS"/>
    <n v="1.256"/>
    <n v="1375"/>
    <n v="1727"/>
    <n v="3431.2035999999998"/>
    <n v="0.21519739719558043"/>
    <n v="1147.4578807081205"/>
    <n v="0.83451482233317853"/>
    <n v="3.3299356223331782"/>
    <n v="409.17547023808788"/>
    <n v="0"/>
    <n v="681.57276600304795"/>
    <n v="0"/>
    <n v="5.9162068437008974"/>
    <n v="0"/>
    <n v="0"/>
    <n v="50.793437623283687"/>
    <n v="0"/>
    <n v="1147.4578807081205"/>
    <m/>
    <m/>
    <m/>
    <m/>
    <m/>
    <m/>
    <m/>
    <m/>
    <m/>
    <m/>
    <m/>
    <m/>
    <m/>
    <m/>
    <m/>
  </r>
  <r>
    <x v="0"/>
    <x v="1"/>
    <d v="2012-08-08T00:00:00"/>
    <x v="4"/>
    <x v="0"/>
    <s v="ACCUMA 47"/>
    <s v=" N° 1415du09/07/2012"/>
    <n v="1901.3960000000002"/>
    <m/>
    <n v="3167.1980000000003"/>
    <n v="0"/>
    <n v="27.492000000000001"/>
    <m/>
    <m/>
    <n v="236.03183999999999"/>
    <m/>
    <n v="5332.1178400000008"/>
    <s v="EUR"/>
    <n v="1.9867999999999999"/>
    <s v="420L0109"/>
    <s v="COUV L1D GRIS"/>
    <n v="0.95099999999999996"/>
    <n v="1400"/>
    <n v="1331.3999999999999"/>
    <n v="2645.2255199999995"/>
    <n v="0.16590261414371496"/>
    <n v="884.61228857833896"/>
    <n v="0.6318659204130993"/>
    <n v="2.521312720413099"/>
    <n v="315.44656692240306"/>
    <n v="0"/>
    <n v="525.44642771074575"/>
    <n v="0"/>
    <n v="4.5609946680390117"/>
    <n v="0"/>
    <n v="0"/>
    <n v="39.158299277151066"/>
    <n v="0"/>
    <n v="884.61228857833896"/>
    <m/>
    <m/>
    <m/>
    <m/>
    <m/>
    <m/>
    <m/>
    <m/>
    <m/>
    <m/>
    <m/>
    <m/>
    <m/>
    <m/>
    <m/>
  </r>
  <r>
    <x v="0"/>
    <x v="1"/>
    <d v="2012-08-08T00:00:00"/>
    <x v="4"/>
    <x v="0"/>
    <s v="ACCUMA 47"/>
    <s v=" N° 1415du09/07/2012"/>
    <n v="1901.3960000000002"/>
    <m/>
    <n v="3167.1980000000003"/>
    <n v="0"/>
    <n v="27.492000000000001"/>
    <m/>
    <m/>
    <n v="236.03183999999999"/>
    <m/>
    <n v="5332.1178400000008"/>
    <s v="EUR"/>
    <n v="1.9867999999999999"/>
    <s v="460D1810"/>
    <s v="BOUCHON D 18 ROUGE"/>
    <n v="2.8000000000000001E-2"/>
    <n v="65000"/>
    <n v="1820"/>
    <n v="3615.9759999999997"/>
    <n v="0.22678590787258621"/>
    <n v="1209.2491852280136"/>
    <n v="1.8603833618892517E-2"/>
    <n v="7.4234233618892517E-2"/>
    <n v="431.20981808530394"/>
    <n v="0"/>
    <n v="718.27587384223932"/>
    <n v="0"/>
    <n v="6.2347981792331399"/>
    <n v="0"/>
    <n v="0"/>
    <n v="53.528695121237007"/>
    <n v="0"/>
    <n v="1209.2491852280136"/>
    <m/>
    <m/>
    <m/>
    <m/>
    <m/>
    <m/>
    <m/>
    <m/>
    <m/>
    <m/>
    <m/>
    <m/>
    <m/>
    <m/>
    <m/>
  </r>
  <r>
    <x v="0"/>
    <x v="1"/>
    <d v="2012-08-08T00:00:00"/>
    <x v="4"/>
    <x v="0"/>
    <s v="ACCUMA 47"/>
    <s v=" N° 1415du09/07/2012"/>
    <n v="1901.3960000000002"/>
    <m/>
    <n v="3167.1980000000003"/>
    <n v="0"/>
    <n v="27.492000000000001"/>
    <m/>
    <m/>
    <n v="236.03183999999999"/>
    <m/>
    <n v="5332.1178400000008"/>
    <s v="EUR"/>
    <n v="1.9867999999999999"/>
    <s v="400L0312"/>
    <s v="BAC L3B GRIS"/>
    <n v="1.3839999999999999"/>
    <n v="1200"/>
    <n v="1660.8"/>
    <n v="3299.6774399999999"/>
    <n v="0.20694837131581933"/>
    <n v="1103.4731026520246"/>
    <n v="0.91956091887668723"/>
    <n v="3.6692921188766872"/>
    <n v="393.49080542641366"/>
    <n v="0"/>
    <n v="655.44646773472039"/>
    <n v="0"/>
    <n v="5.6894246242145057"/>
    <n v="0"/>
    <n v="0"/>
    <n v="48.846404866676053"/>
    <n v="0"/>
    <n v="1103.4731026520246"/>
    <m/>
    <m/>
    <m/>
    <m/>
    <m/>
    <m/>
    <m/>
    <m/>
    <m/>
    <m/>
    <m/>
    <m/>
    <m/>
    <m/>
    <m/>
  </r>
  <r>
    <x v="0"/>
    <x v="1"/>
    <d v="2012-08-08T00:00:00"/>
    <x v="4"/>
    <x v="0"/>
    <s v="ACCUMA 47"/>
    <s v=" N° 1415du09/07/2012"/>
    <n v="1901.3960000000002"/>
    <m/>
    <n v="3167.1980000000003"/>
    <n v="0"/>
    <n v="27.492000000000001"/>
    <m/>
    <m/>
    <n v="236.03183999999999"/>
    <m/>
    <n v="5332.1178400000008"/>
    <s v="EUR"/>
    <n v="1.9867999999999999"/>
    <s v="400L0509"/>
    <s v="BAC L5 GRIS"/>
    <n v="1.5009999999999999"/>
    <n v="990"/>
    <n v="1485.9899999999998"/>
    <n v="2952.3649319999995"/>
    <n v="0.1851657094722991"/>
    <n v="987.32538283350311"/>
    <n v="0.99729836649848802"/>
    <n v="3.9794851664984874"/>
    <n v="352.07333932779164"/>
    <n v="0"/>
    <n v="586.4564647092468"/>
    <n v="0"/>
    <n v="5.090575684812447"/>
    <n v="0"/>
    <n v="0"/>
    <n v="43.705003111652182"/>
    <n v="0"/>
    <n v="987.32538283350311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20M1611"/>
    <s v="COUV M16 GAUCHE GRIS "/>
    <n v="1.9259999999999999"/>
    <n v="552"/>
    <n v="1063.152"/>
    <n v="2110.2504048000001"/>
    <n v="0.17099733649008581"/>
    <n v="449.65347429180218"/>
    <n v="0.81458962734022133"/>
    <n v="4.6375070273402219"/>
    <n v="369.8260284699615"/>
    <n v="0"/>
    <n v="40.208484699615198"/>
    <n v="0"/>
    <n v="3.7769891683930155"/>
    <n v="0"/>
    <n v="0"/>
    <n v="35.841971953832491"/>
    <n v="0"/>
    <n v="449.65347429180218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20M1005"/>
    <s v="Couv M10 G bleu"/>
    <n v="0.80600000000000005"/>
    <n v="336"/>
    <n v="270.81600000000003"/>
    <n v="537.54267840000011"/>
    <n v="4.3558037495013968E-2"/>
    <n v="114.53992965616274"/>
    <n v="0.34089264778619865"/>
    <n v="1.9407220477861991"/>
    <n v="94.205537614678917"/>
    <n v="0"/>
    <n v="10.242280494615063"/>
    <n v="0"/>
    <n v="0.96210993218986862"/>
    <n v="0"/>
    <n v="0"/>
    <n v="9.1300016146788998"/>
    <n v="0"/>
    <n v="114.53992965616274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00M1606"/>
    <s v="BAC M16 GRIS"/>
    <n v="4.4580000000000002"/>
    <n v="432"/>
    <n v="1925.856"/>
    <n v="3822.6315744000003"/>
    <n v="0.30975462254075686"/>
    <n v="814.52872344285026"/>
    <n v="1.885483156117709"/>
    <n v="10.734167356117711"/>
    <n v="669.92459769162474"/>
    <n v="0"/>
    <n v="72.836011698855998"/>
    <n v="0"/>
    <n v="6.8418601026802381"/>
    <n v="0"/>
    <n v="0"/>
    <n v="64.926253949689254"/>
    <n v="0"/>
    <n v="814.52872344285026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00M1009"/>
    <s v="BAC M10 P15,4 C33 NOIR"/>
    <n v="1.75"/>
    <n v="990"/>
    <n v="1732.5"/>
    <n v="3438.83925"/>
    <n v="0.27865524917328255"/>
    <n v="732.75001524762911"/>
    <n v="0.74015153055316074"/>
    <n v="4.2137265305531608"/>
    <n v="602.66414804675935"/>
    <n v="0"/>
    <n v="65.523273945854726"/>
    <n v="0"/>
    <n v="6.1549371437394651"/>
    <n v="0"/>
    <n v="0"/>
    <n v="58.407656111275521"/>
    <n v="0"/>
    <n v="732.75001524762911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00M1009"/>
    <s v="BAC M10 P15,4 C33 NOIR"/>
    <n v="1.714"/>
    <n v="594"/>
    <n v="1018.116"/>
    <n v="2020.8584484"/>
    <n v="0.16375374757131644"/>
    <n v="430.6057803889496"/>
    <n v="0.72492555621035282"/>
    <n v="4.1270441562103528"/>
    <n v="354.15989134359279"/>
    <n v="0"/>
    <n v="38.50521995766686"/>
    <n v="0"/>
    <n v="3.6169927763552376"/>
    <n v="0"/>
    <n v="0"/>
    <n v="34.323676311334715"/>
    <n v="0"/>
    <n v="430.6057803889496"/>
    <m/>
    <m/>
    <m/>
    <m/>
    <m/>
    <m/>
    <m/>
    <m/>
    <m/>
    <m/>
    <m/>
    <m/>
    <m/>
    <m/>
    <m/>
  </r>
  <r>
    <x v="0"/>
    <x v="0"/>
    <d v="2012-08-08T00:00:00"/>
    <x v="4"/>
    <x v="0"/>
    <s v="ACCUMA 48"/>
    <s v=" N° 1553 du 27/07/2012"/>
    <n v="2162.759"/>
    <m/>
    <n v="235.14099999999962"/>
    <n v="0"/>
    <n v="22.088000000000001"/>
    <m/>
    <m/>
    <n v="209.60543999999999"/>
    <m/>
    <n v="2629.5934399999996"/>
    <s v="EUR"/>
    <n v="1.9849000000000001"/>
    <s v="420M1014"/>
    <s v="COUV M10 G FLAT NOIR"/>
    <n v="0.73899999999999999"/>
    <n v="280"/>
    <n v="206.92"/>
    <n v="410.715508"/>
    <n v="3.3281006729544371E-2"/>
    <n v="87.515516972605724"/>
    <n v="0.31255541775930618"/>
    <n v="1.7793965177593061"/>
    <n v="71.97879683338266"/>
    <n v="0"/>
    <n v="7.8257292033917807"/>
    <n v="0"/>
    <n v="0.73511087664217611"/>
    <n v="0"/>
    <n v="0"/>
    <n v="6.9758800591891088"/>
    <n v="0"/>
    <n v="87.515516972605724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00L0211"/>
    <s v="BAC L2B GRIS"/>
    <n v="1.2410000000000001"/>
    <n v="576"/>
    <n v="714.81600000000003"/>
    <n v="1418.8382784"/>
    <n v="0.17362132259178675"/>
    <n v="272.27441650754974"/>
    <n v="0.47269863977005167"/>
    <n v="2.9359595397700513"/>
    <n v="390.07136148353555"/>
    <n v="0"/>
    <n v="345.30032755293456"/>
    <n v="1.8948633405126591E-2"/>
    <n v="3.8349477734073858"/>
    <n v="0"/>
    <n v="0"/>
    <n v="37.082042079153815"/>
    <n v="0"/>
    <n v="776.30762752243641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00L0509"/>
    <s v="BAC L5 GRIS"/>
    <n v="1.5009999999999999"/>
    <n v="330"/>
    <n v="495.33"/>
    <n v="983.18051700000001"/>
    <n v="0.12031047111339103"/>
    <n v="188.67189140797717"/>
    <n v="0.57173300426659746"/>
    <n v="3.5510679042665974"/>
    <n v="270.29899650209239"/>
    <n v="0"/>
    <n v="239.27501797217053"/>
    <n v="1.313040920259389E-2"/>
    <n v="2.6574176859525811"/>
    <n v="0"/>
    <n v="0"/>
    <n v="25.695910420398057"/>
    <n v="0"/>
    <n v="537.94047298981616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00L0312"/>
    <s v="BAC L3B GRIS"/>
    <n v="1.3839999999999999"/>
    <n v="960"/>
    <n v="1328.6399999999999"/>
    <n v="2637.2175360000001"/>
    <n v="0.3227127457252657"/>
    <n v="506.08083863342574"/>
    <n v="0.52716754024315182"/>
    <n v="3.2742691402431521"/>
    <n v="725.03191551599946"/>
    <n v="0"/>
    <n v="641.81527442017375"/>
    <n v="3.5220129777995171E-2"/>
    <n v="7.1280791275796691"/>
    <n v="0"/>
    <n v="0"/>
    <n v="68.924988232002249"/>
    <n v="0"/>
    <n v="1442.935477425533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00L0304"/>
    <s v="BAC L3"/>
    <n v="1.3839999999999999"/>
    <n v="220"/>
    <n v="304.47999999999996"/>
    <n v="604.36235199999999"/>
    <n v="7.3955004228706725E-2"/>
    <n v="115.97685885349341"/>
    <n v="0.52716754024315182"/>
    <n v="3.2742691402431521"/>
    <n v="166.15314730574988"/>
    <n v="0"/>
    <n v="147.08266705462316"/>
    <n v="8.0712797407905598E-3"/>
    <n v="1.6335181334036741"/>
    <n v="0"/>
    <n v="0"/>
    <n v="15.795309803167184"/>
    <n v="0"/>
    <n v="330.67271357668466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60D1811"/>
    <s v="BOUCHION KAM D 18"/>
    <n v="2.8000000000000001E-2"/>
    <n v="12994"/>
    <n v="363.83199999999999"/>
    <n v="722.17013680000002"/>
    <n v="8.8370983639447009E-2"/>
    <n v="138.58411885964338"/>
    <n v="1.0665239253474172E-2"/>
    <n v="6.6242439253474172E-2"/>
    <n v="198.54122402307405"/>
    <n v="0"/>
    <n v="175.75335299467173"/>
    <n v="9.644606708655119E-3"/>
    <n v="1.9519382866281056"/>
    <n v="0"/>
    <n v="0"/>
    <n v="18.874274685713093"/>
    <n v="0"/>
    <n v="395.13043459679562"/>
    <m/>
    <m/>
    <m/>
    <m/>
    <m/>
    <m/>
    <m/>
    <m/>
    <m/>
    <m/>
    <m/>
    <m/>
    <m/>
    <m/>
    <m/>
  </r>
  <r>
    <x v="0"/>
    <x v="1"/>
    <d v="2012-08-08T00:00:00"/>
    <x v="4"/>
    <x v="0"/>
    <s v="ACCUMA 49"/>
    <s v=" N° 1554 du 27/07/2012"/>
    <n v="2246.6788966966901"/>
    <m/>
    <n v="1988.81290845131"/>
    <n v="0.109137709137708"/>
    <n v="22.088000000000001"/>
    <m/>
    <m/>
    <n v="213.58"/>
    <m/>
    <n v="4471.2689428571375"/>
    <s v="EUR"/>
    <n v="1.9849000000000001"/>
    <s v="460D1809"/>
    <s v="BOUCHON KAMINA D18 1"/>
    <n v="2.8000000000000001E-2"/>
    <n v="32500"/>
    <n v="910"/>
    <n v="1806.259"/>
    <n v="0.22102947270140277"/>
    <n v="346.6202757379105"/>
    <n v="1.0665239253474169E-2"/>
    <n v="6.6242439253474172E-2"/>
    <n v="496.58225186623878"/>
    <n v="0"/>
    <n v="439.58626845673626"/>
    <n v="2.4122650302546667E-2"/>
    <n v="4.8820989930285847"/>
    <n v="0"/>
    <n v="0"/>
    <n v="47.207474779565608"/>
    <n v="0"/>
    <n v="988.28221674587166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20M1611"/>
    <s v="COUV M16 GAUCHE GRIS"/>
    <n v="1.921"/>
    <n v="90"/>
    <n v="172.89000000000001"/>
    <n v="343.49785200000002"/>
    <n v="3.2445646176747236E-2"/>
    <n v="122.44577403049659"/>
    <n v="1.3605086003388511"/>
    <n v="5.1771514003388512"/>
    <n v="60.848435057287062"/>
    <n v="0"/>
    <n v="56.714113484507408"/>
    <n v="0"/>
    <n v="0.62866684032065445"/>
    <n v="0"/>
    <n v="0"/>
    <n v="4.2545586483814528"/>
    <n v="0"/>
    <n v="122.44577403049659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20M1611"/>
    <s v="COUV M16 GAUCHE GRIS"/>
    <n v="1.9219999999999999"/>
    <n v="600"/>
    <n v="1153.2"/>
    <n v="2291.17776"/>
    <n v="0.21641690769289668"/>
    <n v="816.73009781924134"/>
    <n v="1.3612168296987355"/>
    <n v="5.1798464296987357"/>
    <n v="405.86740301962766"/>
    <n v="0"/>
    <n v="378.29091139067577"/>
    <n v="0"/>
    <n v="4.1932940034575665"/>
    <n v="0"/>
    <n v="0"/>
    <n v="28.378489405480305"/>
    <n v="0"/>
    <n v="816.73009781924134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00E0203"/>
    <s v="BAC E2B P0 OPAQUE"/>
    <n v="1.5569999999999999"/>
    <n v="770"/>
    <n v="1198.8899999999999"/>
    <n v="2381.9546519999994"/>
    <n v="0.22499138611163444"/>
    <n v="849.08909727238131"/>
    <n v="1.1027131133407551"/>
    <n v="4.1961607133407544"/>
    <n v="421.94794554821476"/>
    <n v="0"/>
    <n v="393.27886815571208"/>
    <n v="0"/>
    <n v="4.3594330972990294"/>
    <n v="0"/>
    <n v="0"/>
    <n v="29.502850471155288"/>
    <n v="0"/>
    <n v="849.08909727238131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00M1606"/>
    <s v="BAC M16 GRIS"/>
    <n v="4.4580000000000002"/>
    <n v="432"/>
    <n v="1925.856"/>
    <n v="3826.2907007999997"/>
    <n v="0.36141848784409575"/>
    <n v="1363.9477621104518"/>
    <n v="3.1572864863667864"/>
    <n v="12.014440886366785"/>
    <n v="677.80278642886583"/>
    <n v="0"/>
    <n v="631.74975845230767"/>
    <n v="0"/>
    <n v="7.0028446204671999"/>
    <n v="0"/>
    <n v="0"/>
    <n v="47.392372608810859"/>
    <n v="0"/>
    <n v="1363.9477621104518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00M1009"/>
    <s v="BAC M10 P15,4 C33 NOIR"/>
    <n v="1.75"/>
    <n v="198"/>
    <n v="346.5"/>
    <n v="688.42619999999999"/>
    <n v="6.5026412170992628E-2"/>
    <n v="245.40147320011025"/>
    <n v="1.2394013797985366"/>
    <n v="4.7163013797985371"/>
    <n v="121.9502732798309"/>
    <n v="0"/>
    <n v="113.66441276176653"/>
    <n v="0"/>
    <n v="1.2599517622251533"/>
    <n v="0"/>
    <n v="0"/>
    <n v="8.5268353962876571"/>
    <n v="0"/>
    <n v="245.40147320011025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20M1014"/>
    <s v="COUV M10 G FLAT NOIR"/>
    <n v="0.73899999999999999"/>
    <n v="112"/>
    <n v="82.768000000000001"/>
    <n v="164.44346239999999"/>
    <n v="1.5532773687067005E-2"/>
    <n v="58.618727658951585"/>
    <n v="0.52338149695492486"/>
    <n v="1.9916266969549248"/>
    <n v="29.130101641630713"/>
    <n v="0"/>
    <n v="27.150869020103581"/>
    <n v="0"/>
    <n v="0.30096302296061034"/>
    <n v="0"/>
    <n v="0"/>
    <n v="2.0367939742566716"/>
    <n v="0"/>
    <n v="58.618727658951585"/>
    <m/>
    <m/>
    <m/>
    <m/>
    <m/>
    <m/>
    <m/>
    <m/>
    <m/>
    <m/>
    <m/>
    <m/>
    <m/>
    <m/>
    <m/>
  </r>
  <r>
    <x v="0"/>
    <x v="0"/>
    <d v="2012-08-09T00:00:00"/>
    <x v="4"/>
    <x v="0"/>
    <s v="ACCUMA 46"/>
    <s v=" N° 1414 du 09/07/2012"/>
    <n v="1875.396"/>
    <m/>
    <n v="1747.9730000000004"/>
    <n v="0"/>
    <n v="19.376000000000001"/>
    <m/>
    <m/>
    <n v="131.12879999999998"/>
    <m/>
    <n v="3773.8738000000008"/>
    <s v="EUR"/>
    <n v="1.9867999999999999"/>
    <s v="460D1818"/>
    <s v="BOUCHON D18 ROUGE "/>
    <n v="2.3E-2"/>
    <n v="19500"/>
    <n v="448.5"/>
    <n v="891.07979999999998"/>
    <n v="8.4168386316566215E-2"/>
    <n v="317.6408679083678"/>
    <n v="1.6289275277352196E-2"/>
    <n v="6.1985675277352194E-2"/>
    <n v="157.84905502454302"/>
    <n v="0"/>
    <n v="147.12406673492723"/>
    <n v="0"/>
    <n v="1.6308466532697872"/>
    <n v="0"/>
    <n v="0"/>
    <n v="11.036899495627747"/>
    <n v="0"/>
    <n v="317.6408679083678"/>
    <m/>
    <m/>
    <m/>
    <m/>
    <m/>
    <m/>
    <m/>
    <m/>
    <m/>
    <m/>
    <m/>
    <m/>
    <m/>
    <m/>
    <m/>
  </r>
  <r>
    <x v="0"/>
    <x v="1"/>
    <d v="2012-08-11T00:00:00"/>
    <x v="3"/>
    <x v="0"/>
    <s v="GLATFELTER 1"/>
    <s v=" N° 50531764 / 50531768 du 18/06/2012"/>
    <n v="150"/>
    <m/>
    <n v="756.04700000000048"/>
    <n v="8"/>
    <n v="68.83"/>
    <m/>
    <n v="269.39999999999998"/>
    <n v="0"/>
    <m/>
    <n v="1252.2770000000005"/>
    <s v="EUR"/>
    <n v="1.9864999999999999"/>
    <s v="430P2009"/>
    <s v="SEPARATEUR PAPIER 200*111"/>
    <n v="5.935E-2"/>
    <n v="252480"/>
    <n v="14991"/>
    <n v="29779.621499999997"/>
    <n v="0.6779806659505907"/>
    <n v="849.01959441460826"/>
    <n v="3.3627201933404956E-3"/>
    <n v="0.12131115769334049"/>
    <n v="101.69709989258861"/>
    <n v="0"/>
    <n v="512.58524854994653"/>
    <n v="5.4238453276047256"/>
    <n v="46.665409237379158"/>
    <n v="0"/>
    <n v="182.64799140708911"/>
    <n v="0"/>
    <n v="0"/>
    <n v="849.01959441460826"/>
    <m/>
    <m/>
    <m/>
    <m/>
    <m/>
    <m/>
    <m/>
    <m/>
    <m/>
    <m/>
    <m/>
    <m/>
    <m/>
    <m/>
    <m/>
  </r>
  <r>
    <x v="0"/>
    <x v="1"/>
    <d v="2012-08-11T00:00:00"/>
    <x v="3"/>
    <x v="0"/>
    <s v="GLATFELTER 1"/>
    <s v=" N° 50531764 / 50531768 du 18/06/2012"/>
    <n v="150"/>
    <m/>
    <n v="756.04700000000048"/>
    <n v="8"/>
    <n v="68.83"/>
    <m/>
    <n v="269.39999999999998"/>
    <n v="0"/>
    <m/>
    <n v="1252.2770000000005"/>
    <s v="EUR"/>
    <n v="1.9864999999999999"/>
    <s v="430P1014"/>
    <s v="SEPARATEUR PAPIER 126*5000"/>
    <n v="5.935E-2"/>
    <n v="119970.51390058972"/>
    <n v="7120.25"/>
    <n v="14144.376624999999"/>
    <n v="0.32201933404940924"/>
    <n v="403.25740558539223"/>
    <n v="3.3613043111538261E-3"/>
    <n v="0.12126007931115382"/>
    <n v="48.302900107411389"/>
    <n v="0"/>
    <n v="243.46175145005387"/>
    <n v="2.576154672395274"/>
    <n v="22.164590762620836"/>
    <n v="0"/>
    <n v="86.75200859291084"/>
    <n v="0"/>
    <n v="0"/>
    <n v="403.25740558539223"/>
    <m/>
    <m/>
    <m/>
    <m/>
    <m/>
    <m/>
    <m/>
    <m/>
    <m/>
    <m/>
    <m/>
    <m/>
    <m/>
    <m/>
    <m/>
  </r>
  <r>
    <x v="0"/>
    <x v="2"/>
    <d v="2012-08-18T00:00:00"/>
    <x v="11"/>
    <x v="0"/>
    <s v="AGIC 4"/>
    <s v=" N° 20203 Du 17/07/12"/>
    <n v="150.30000000000001"/>
    <m/>
    <n v="1175.4480000000001"/>
    <n v="0"/>
    <n v="195.35599999999999"/>
    <m/>
    <m/>
    <n v="0"/>
    <m/>
    <n v="1521.104"/>
    <s v="EUR"/>
    <n v="1.9775"/>
    <s v="600P0013"/>
    <s v="CALCIUM"/>
    <n v="12.25"/>
    <n v="320"/>
    <n v="3920"/>
    <n v="7751.8"/>
    <n v="1"/>
    <n v="106.59100000000001"/>
    <n v="0.33309687500000001"/>
    <n v="24.557471875000001"/>
    <n v="150.30000000000001"/>
    <n v="0"/>
    <n v="1175.4480000000001"/>
    <n v="0"/>
    <n v="195.35599999999999"/>
    <n v="0"/>
    <n v="0"/>
    <n v="0"/>
    <n v="0"/>
    <n v="1521.104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00L0214"/>
    <s v="Bac L2 opaque"/>
    <n v="1.2310000000000001"/>
    <n v="3960"/>
    <n v="4874.76"/>
    <n v="9698.3350200000004"/>
    <n v="0.31013344601751869"/>
    <n v="1318.9520183226314"/>
    <n v="0.33306869149561397"/>
    <n v="2.7821431914956141"/>
    <n v="1023.3234515486631"/>
    <n v="0"/>
    <n v="171.75159227105581"/>
    <n v="2.4810675681401495"/>
    <n v="15.516906704594513"/>
    <n v="0"/>
    <n v="0"/>
    <n v="105.87900023017804"/>
    <n v="0"/>
    <n v="1318.9520183226314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00L0509"/>
    <s v="Bac L5 gris"/>
    <n v="1.5009999999999999"/>
    <n v="330"/>
    <n v="495.33"/>
    <n v="985.45903499999997"/>
    <n v="3.1513018039012693E-2"/>
    <n v="134.02023960887283"/>
    <n v="0.40612193820870551"/>
    <n v="3.3923614382087055"/>
    <n v="103.98107912094117"/>
    <n v="0"/>
    <n v="17.45187787698719"/>
    <n v="0.25210414431210154"/>
    <n v="1.576690831545922"/>
    <n v="0"/>
    <n v="0"/>
    <n v="10.758487635086462"/>
    <n v="0"/>
    <n v="134.02023960887283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00L0213"/>
    <s v="Bac L2 noir"/>
    <n v="2.2000000000000002"/>
    <n v="264"/>
    <n v="580.80000000000007"/>
    <n v="1155.5016000000001"/>
    <n v="3.6950640738615821E-2"/>
    <n v="157.14565070727264"/>
    <n v="0.59524867692148731"/>
    <n v="4.9721486769214875"/>
    <n v="121.92318404587375"/>
    <n v="0"/>
    <n v="20.463227890404703"/>
    <n v="0.29560512590892657"/>
    <n v="1.8487514080751655"/>
    <n v="0"/>
    <n v="0"/>
    <n v="12.614882237010111"/>
    <n v="0"/>
    <n v="157.14565070727264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20L0215"/>
    <s v="Couv L2D B/B"/>
    <n v="1.071"/>
    <n v="2400"/>
    <n v="2570.4"/>
    <n v="5113.8108000000002"/>
    <n v="0.16352948855808902"/>
    <n v="695.46690870863222"/>
    <n v="0.28977787862859677"/>
    <n v="2.420532378628597"/>
    <n v="539.58566162450734"/>
    <n v="0"/>
    <n v="90.562467233981138"/>
    <n v="1.3082359084647122"/>
    <n v="8.1818709010268673"/>
    <n v="0"/>
    <n v="0"/>
    <n v="55.828673040652184"/>
    <n v="0"/>
    <n v="695.46690870863222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20L0321"/>
    <s v="Couv L3D G/G"/>
    <n v="1.071"/>
    <n v="644"/>
    <n v="689.72399999999993"/>
    <n v="1372.2058979999999"/>
    <n v="4.3880412763087212E-2"/>
    <n v="186.61695383681626"/>
    <n v="0.28977787862859666"/>
    <n v="2.4205323786285966"/>
    <n v="144.78881920257612"/>
    <n v="0"/>
    <n v="24.300928707784934"/>
    <n v="0.3510433021046977"/>
    <n v="2.1954686917755426"/>
    <n v="0"/>
    <n v="0"/>
    <n v="14.980693932574999"/>
    <n v="0"/>
    <n v="186.61695383681626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20L0321"/>
    <s v="Couv L3D G/G"/>
    <n v="1.254"/>
    <n v="2208"/>
    <n v="2768.8319999999999"/>
    <n v="5508.5912639999997"/>
    <n v="0.17615378184845576"/>
    <n v="749.15617482630694"/>
    <n v="0.33929174584524768"/>
    <n v="2.8341247458452474"/>
    <n v="581.2410701241472"/>
    <n v="0"/>
    <n v="97.553788233892945"/>
    <n v="1.4092302547876461"/>
    <n v="8.8135021672237865"/>
    <n v="0"/>
    <n v="0"/>
    <n v="60.138584046255467"/>
    <n v="0"/>
    <n v="749.15617482630694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20L0233"/>
    <s v="Couv L2G G/G"/>
    <n v="1.155"/>
    <n v="1104"/>
    <n v="1275.1200000000001"/>
    <n v="2536.8512400000004"/>
    <n v="8.112345216705201E-2"/>
    <n v="345.00613314369406"/>
    <n v="0.31250555538378083"/>
    <n v="2.6103780553837814"/>
    <n v="267.67680860980465"/>
    <n v="0"/>
    <n v="44.926086686661236"/>
    <n v="0.64898761733641608"/>
    <n v="4.0588496822741131"/>
    <n v="0"/>
    <n v="0"/>
    <n v="27.695400547617652"/>
    <n v="0"/>
    <n v="345.00613314369406"/>
    <m/>
    <m/>
    <m/>
    <m/>
    <m/>
    <m/>
    <m/>
    <m/>
    <m/>
    <m/>
    <m/>
    <m/>
    <m/>
    <m/>
    <m/>
  </r>
  <r>
    <x v="0"/>
    <x v="1"/>
    <d v="2012-08-29T00:00:00"/>
    <x v="4"/>
    <x v="0"/>
    <s v="ACCUMA 50"/>
    <s v=" N° 1599 du 01/08/2012"/>
    <n v="3299.623"/>
    <m/>
    <n v="553.79899999999998"/>
    <n v="8"/>
    <n v="50.033000000000001"/>
    <m/>
    <m/>
    <n v="341.39819999999997"/>
    <m/>
    <n v="4252.8531999999996"/>
    <s v="EUR"/>
    <n v="1.9895"/>
    <s v="420L0521"/>
    <s v="couv L5D G/G"/>
    <n v="1.4490000000000001"/>
    <n v="1700"/>
    <n v="2463.3000000000002"/>
    <n v="4900.7353500000008"/>
    <n v="0.15671575986816866"/>
    <n v="666.48912084577262"/>
    <n v="0.39205242402692508"/>
    <n v="3.2748379240269259"/>
    <n v="517.10292572348624"/>
    <n v="0"/>
    <n v="86.789031099231934"/>
    <n v="1.2537260789453493"/>
    <n v="7.8409596134840829"/>
    <n v="0"/>
    <n v="0"/>
    <n v="53.50247833062501"/>
    <n v="0"/>
    <n v="666.48912084577262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00L0509"/>
    <s v="Bac L5 Gris"/>
    <n v="1.5009999999999999"/>
    <n v="660"/>
    <n v="990.66"/>
    <n v="1970.9180699999999"/>
    <n v="7.8939857145520848E-2"/>
    <n v="194.4053598599599"/>
    <n v="0.2945535755453938"/>
    <n v="3.2807930755453936"/>
    <n v="130.4163801104007"/>
    <n v="0"/>
    <n v="33.816492823569654"/>
    <n v="0"/>
    <n v="3.2225617882515976"/>
    <n v="0"/>
    <n v="0"/>
    <n v="26.949925137737953"/>
    <n v="0"/>
    <n v="194.4053598599599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00L0101"/>
    <s v="Bac L1/B OP"/>
    <n v="1.151"/>
    <n v="4500"/>
    <n v="5179.5"/>
    <n v="10304.615250000001"/>
    <n v="0.4127238306636235"/>
    <n v="1016.4158857677329"/>
    <n v="0.22587019683727397"/>
    <n v="2.5157846968372741"/>
    <n v="681.86021519171106"/>
    <n v="0"/>
    <n v="176.80387275117502"/>
    <n v="0"/>
    <n v="16.848624939181104"/>
    <n v="0"/>
    <n v="0"/>
    <n v="140.90317288566587"/>
    <n v="0"/>
    <n v="1016.4158857677329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00L0211"/>
    <s v="Bac L2/B Gris"/>
    <n v="1.2410000000000001"/>
    <n v="288"/>
    <n v="357.40800000000002"/>
    <n v="711.06321600000001"/>
    <n v="2.847973720819082E-2"/>
    <n v="70.13711147803339"/>
    <n v="0.24353163707650483"/>
    <n v="2.7125011370765049"/>
    <n v="47.051316882177638"/>
    <n v="0"/>
    <n v="12.200235264456408"/>
    <n v="0"/>
    <n v="1.1626283120499739"/>
    <n v="0"/>
    <n v="0"/>
    <n v="9.722931019349371"/>
    <n v="0"/>
    <n v="70.13711147803339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00L0116"/>
    <s v="Bac L1H gris"/>
    <n v="1.256"/>
    <n v="550"/>
    <n v="690.8"/>
    <n v="1374.3465999999999"/>
    <n v="5.5045780909823552E-2"/>
    <n v="135.56136574734046"/>
    <n v="0.24647521044970994"/>
    <n v="2.7452872104497095"/>
    <n v="90.941024549557667"/>
    <n v="0"/>
    <n v="23.580676763492942"/>
    <n v="0"/>
    <n v="2.247133914081727"/>
    <n v="0"/>
    <n v="0"/>
    <n v="18.792530520208121"/>
    <n v="0"/>
    <n v="135.56136574734046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20L0215"/>
    <s v="couv L 2 D Bleu"/>
    <n v="1.071"/>
    <n v="3552"/>
    <n v="3804.192"/>
    <n v="7568.4399840000005"/>
    <n v="0.30313364124334613"/>
    <n v="746.52788518399916"/>
    <n v="0.2101711388468466"/>
    <n v="2.3409256388468469"/>
    <n v="500.80648243084966"/>
    <n v="0"/>
    <n v="129.85729863674834"/>
    <n v="0"/>
    <n v="12.374824636477118"/>
    <n v="0"/>
    <n v="0"/>
    <n v="103.48927947992412"/>
    <n v="0"/>
    <n v="746.52788518399916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20L0228"/>
    <s v="couv L 2 N/N ST"/>
    <n v="0.98"/>
    <n v="144"/>
    <n v="141.12"/>
    <n v="280.75824"/>
    <n v="1.1245021137802982E-2"/>
    <n v="27.693138295113904"/>
    <n v="0.19231346038273545"/>
    <n v="2.1420234603827355"/>
    <n v="18.577876931722031"/>
    <n v="0"/>
    <n v="4.8171758900754549"/>
    <n v="0"/>
    <n v="0.45905549790853112"/>
    <n v="0"/>
    <n v="0"/>
    <n v="3.8390299754078896"/>
    <n v="0"/>
    <n v="27.693138295113904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20L0228"/>
    <s v="couv L 2 N/N ST"/>
    <n v="1.071"/>
    <n v="144"/>
    <n v="154.22399999999999"/>
    <n v="306.82864799999999"/>
    <n v="1.2289201672027544E-2"/>
    <n v="30.26464399394591"/>
    <n v="0.2101711388468466"/>
    <n v="2.3409256388468469"/>
    <n v="20.302965503953363"/>
    <n v="0"/>
    <n v="5.2644850798681757"/>
    <n v="0"/>
    <n v="0.5016820798571805"/>
    <n v="0"/>
    <n v="0"/>
    <n v="4.1955113302671938"/>
    <n v="0"/>
    <n v="30.26464399394591"/>
    <m/>
    <m/>
    <m/>
    <m/>
    <m/>
    <m/>
    <m/>
    <m/>
    <m/>
    <m/>
    <m/>
    <m/>
    <m/>
    <m/>
    <m/>
  </r>
  <r>
    <x v="0"/>
    <x v="1"/>
    <d v="2012-08-29T00:00:00"/>
    <x v="4"/>
    <x v="0"/>
    <s v="ACCUMA 51"/>
    <s v=" N° 1634 du 06/08/2012"/>
    <n v="1652.098"/>
    <m/>
    <n v="428.38299999999998"/>
    <n v="0"/>
    <n v="40.823"/>
    <m/>
    <m/>
    <n v="341.39819999999997"/>
    <m/>
    <n v="2462.7021999999997"/>
    <s v="EUR"/>
    <n v="1.9895"/>
    <s v="420L0521"/>
    <s v="couv L5 D gris"/>
    <n v="1.4490000000000001"/>
    <n v="850"/>
    <n v="1231.6500000000001"/>
    <n v="2450.3676750000004"/>
    <n v="9.814293001966444E-2"/>
    <n v="241.69680967387364"/>
    <n v="0.28434918785161606"/>
    <n v="3.1671346878516169"/>
    <n v="162.14173839962757"/>
    <n v="0"/>
    <n v="42.042762790613907"/>
    <n v="0"/>
    <n v="4.0064888321927619"/>
    <n v="0"/>
    <n v="0"/>
    <n v="33.505819651439403"/>
    <n v="0"/>
    <n v="241.69680967387364"/>
    <m/>
    <m/>
    <m/>
    <m/>
    <m/>
    <m/>
    <m/>
    <m/>
    <m/>
    <m/>
    <m/>
    <m/>
    <m/>
    <m/>
    <m/>
  </r>
  <r>
    <x v="0"/>
    <x v="2"/>
    <d v="2012-08-29T00:00:00"/>
    <x v="11"/>
    <x v="0"/>
    <s v="AGIC 4"/>
    <s v=" N° 20202 Du 17/07/12"/>
    <n v="150.30000000000001"/>
    <m/>
    <n v="1175.4480000000001"/>
    <n v="0"/>
    <n v="195.35599999999999"/>
    <m/>
    <m/>
    <n v="0"/>
    <m/>
    <n v="1521.104"/>
    <s v="EUR"/>
    <n v="1.9895"/>
    <s v="610M0002"/>
    <s v="SELENIUM"/>
    <n v="111.95"/>
    <n v="200"/>
    <n v="22390"/>
    <n v="44544.904999999999"/>
    <n v="0.33903694730466377"/>
    <n v="515.71045669291334"/>
    <n v="2.5785522834645667"/>
    <n v="225.30307728346457"/>
    <n v="50.957253179890969"/>
    <n v="0"/>
    <n v="398.52030163537245"/>
    <n v="0"/>
    <n v="66.232901877649894"/>
    <n v="0"/>
    <n v="0"/>
    <n v="0"/>
    <n v="0"/>
    <n v="515.71045669291334"/>
    <m/>
    <m/>
    <m/>
    <m/>
    <m/>
    <m/>
    <m/>
    <m/>
    <m/>
    <m/>
    <m/>
    <m/>
    <m/>
    <m/>
    <m/>
  </r>
  <r>
    <x v="0"/>
    <x v="2"/>
    <d v="2012-08-29T00:00:00"/>
    <x v="11"/>
    <x v="0"/>
    <s v="AGIC 4"/>
    <s v=" N° 20202 Du 17/07/12"/>
    <n v="150.30000000000001"/>
    <m/>
    <n v="1175.4480000000001"/>
    <n v="0"/>
    <n v="195.35599999999999"/>
    <m/>
    <m/>
    <n v="0"/>
    <m/>
    <n v="1521.104"/>
    <s v="EUR"/>
    <n v="1.9895"/>
    <s v="610P0002"/>
    <s v="ANTIMOINE"/>
    <n v="14.55"/>
    <n v="3000"/>
    <n v="43650"/>
    <n v="86841.675000000003"/>
    <n v="0.66096305269533606"/>
    <n v="1005.3935433070865"/>
    <n v="0.33513118110236217"/>
    <n v="29.282356181102362"/>
    <n v="99.342746820109014"/>
    <n v="0"/>
    <n v="776.92769836462742"/>
    <n v="0"/>
    <n v="129.12309812235006"/>
    <n v="0"/>
    <n v="0"/>
    <n v="0"/>
    <n v="0"/>
    <n v="1005.3935433070865"/>
    <m/>
    <m/>
    <m/>
    <m/>
    <m/>
    <m/>
    <m/>
    <m/>
    <m/>
    <m/>
    <m/>
    <m/>
    <m/>
    <m/>
    <m/>
  </r>
  <r>
    <x v="0"/>
    <x v="1"/>
    <d v="2012-08-29T00:00:00"/>
    <x v="7"/>
    <x v="0"/>
    <s v="DARAMIC 3"/>
    <s v=" N° 906244du 17/07/2012"/>
    <n v="4214.83"/>
    <m/>
    <n v="546.09600000000137"/>
    <n v="8"/>
    <n v="143.76900000000001"/>
    <m/>
    <m/>
    <n v="0"/>
    <m/>
    <n v="4912.6950000000015"/>
    <s v="EUR"/>
    <n v="1.9864999999999999"/>
    <s v="430P1004"/>
    <s v="SEPARATEUR 161/1,2/0,2"/>
    <n v="0.71299999999999997"/>
    <n v="67394.600000000006"/>
    <n v="48052.349800000004"/>
    <n v="95455.992877700002"/>
    <n v="1"/>
    <n v="4912.6950000000015"/>
    <n v="7.2894490063002096E-2"/>
    <n v="1.4892689900630021"/>
    <n v="4214.83"/>
    <n v="0"/>
    <n v="546.09600000000137"/>
    <n v="8"/>
    <n v="143.76900000000001"/>
    <n v="0"/>
    <n v="0"/>
    <n v="0"/>
    <n v="0"/>
    <n v="4912.6950000000015"/>
    <m/>
    <m/>
    <m/>
    <m/>
    <m/>
    <m/>
    <m/>
    <m/>
    <m/>
    <m/>
    <m/>
    <m/>
    <m/>
    <m/>
    <m/>
  </r>
  <r>
    <x v="0"/>
    <x v="1"/>
    <d v="2012-08-29T00:00:00"/>
    <x v="5"/>
    <x v="0"/>
    <s v="METALLIANCE 17"/>
    <s v=" N° 202 du29/06/12"/>
    <n v="445.4"/>
    <m/>
    <n v="0"/>
    <n v="0"/>
    <n v="277.31700000000001"/>
    <m/>
    <n v="288.60000000000002"/>
    <n v="0"/>
    <m/>
    <n v="1011.317"/>
    <s v="USD"/>
    <n v="1.61145"/>
    <s v="600P0002"/>
    <s v="PLOMB DOUX"/>
    <n v="2.1489099999999999"/>
    <n v="53600"/>
    <n v="115181.57599999999"/>
    <n v="185609.35064519997"/>
    <n v="1"/>
    <n v="1011.317"/>
    <n v="1.8867854477611939E-2"/>
    <n v="3.4817288739776115"/>
    <n v="445.4"/>
    <n v="0"/>
    <n v="0"/>
    <n v="0"/>
    <n v="277.31700000000001"/>
    <n v="0"/>
    <n v="288.60000000000002"/>
    <n v="0"/>
    <n v="0"/>
    <n v="1011.317"/>
    <m/>
    <m/>
    <m/>
    <m/>
    <m/>
    <m/>
    <m/>
    <m/>
    <m/>
    <m/>
    <m/>
    <m/>
    <m/>
    <m/>
    <m/>
  </r>
  <r>
    <x v="0"/>
    <x v="1"/>
    <d v="2012-08-29T00:00:00"/>
    <x v="5"/>
    <x v="0"/>
    <s v="METALLIANCE 16"/>
    <s v=" N° 202 du29/06/12"/>
    <n v="445.4"/>
    <m/>
    <n v="0"/>
    <n v="0"/>
    <n v="277.31700000000001"/>
    <m/>
    <n v="288.60000000000002"/>
    <n v="0"/>
    <m/>
    <n v="1011.317"/>
    <s v="USD"/>
    <n v="1.61145"/>
    <s v="600P0002"/>
    <s v="PLOMB DOUX"/>
    <n v="2.1489099999999999"/>
    <n v="53600"/>
    <n v="115181.57599999999"/>
    <n v="185609.35064519997"/>
    <n v="1"/>
    <n v="1011.317"/>
    <n v="1.8867854477611939E-2"/>
    <n v="3.4817288739776115"/>
    <n v="445.4"/>
    <n v="0"/>
    <n v="0"/>
    <n v="0"/>
    <n v="277.31700000000001"/>
    <n v="0"/>
    <n v="288.60000000000002"/>
    <n v="0"/>
    <n v="0"/>
    <n v="1011.317"/>
    <m/>
    <m/>
    <m/>
    <m/>
    <m/>
    <m/>
    <m/>
    <m/>
    <m/>
    <m/>
    <m/>
    <m/>
    <m/>
    <m/>
    <m/>
  </r>
  <r>
    <x v="0"/>
    <x v="1"/>
    <d v="2012-08-31T00:00:00"/>
    <x v="4"/>
    <x v="0"/>
    <s v="ACCUMA 53"/>
    <s v=" N° 1688 du 10/08/2012"/>
    <n v="1250.5650000000001"/>
    <m/>
    <n v="402.17500000000001"/>
    <n v="0"/>
    <n v="23.469000000000001"/>
    <m/>
    <m/>
    <n v="92.363039999999998"/>
    <m/>
    <n v="1768.57204"/>
    <s v="EUR"/>
    <n v="1.9992000000000001"/>
    <s v="400L0207"/>
    <s v="Bac L2 TAXI Gris"/>
    <n v="1.232"/>
    <n v="264"/>
    <n v="325.24799999999999"/>
    <n v="650.23580160000006"/>
    <n v="4.8128646109553759E-2"/>
    <n v="85.118977832411559"/>
    <n v="0.32242037057731654"/>
    <n v="2.7854347705773166"/>
    <n v="60.188000321994096"/>
    <n v="0"/>
    <n v="19.356138249109783"/>
    <n v="0"/>
    <n v="1.1295311955451173"/>
    <n v="0"/>
    <n v="0"/>
    <n v="4.4453080657625579"/>
    <n v="0"/>
    <n v="85.118977832411559"/>
    <m/>
    <m/>
    <m/>
    <m/>
    <m/>
    <m/>
    <m/>
    <m/>
    <m/>
    <m/>
    <m/>
    <m/>
    <m/>
    <m/>
    <m/>
  </r>
  <r>
    <x v="0"/>
    <x v="1"/>
    <d v="2012-08-31T00:00:00"/>
    <x v="4"/>
    <x v="0"/>
    <s v="ACCUMA 53"/>
    <s v=" N° 1688 du 10/08/2012"/>
    <n v="1250.5650000000001"/>
    <m/>
    <n v="402.17500000000001"/>
    <n v="0"/>
    <n v="23.469000000000001"/>
    <m/>
    <m/>
    <n v="92.363039999999998"/>
    <m/>
    <n v="1768.57204"/>
    <s v="EUR"/>
    <n v="1.9992000000000001"/>
    <s v="400L0316"/>
    <s v="Bac L3 Gris TAXI"/>
    <n v="1.256"/>
    <n v="440"/>
    <n v="552.64"/>
    <n v="1104.837888"/>
    <n v="8.1777028562769902E-2"/>
    <n v="144.62856623039625"/>
    <n v="0.32870128688726419"/>
    <n v="2.8396964868872643"/>
    <n v="102.26748972460035"/>
    <n v="0"/>
    <n v="32.888676462231984"/>
    <n v="0"/>
    <n v="1.9192250833396469"/>
    <n v="0"/>
    <n v="0"/>
    <n v="7.5531749602242586"/>
    <n v="0"/>
    <n v="144.62856623039625"/>
    <m/>
    <m/>
    <m/>
    <m/>
    <m/>
    <m/>
    <m/>
    <m/>
    <m/>
    <m/>
    <m/>
    <m/>
    <m/>
    <m/>
    <m/>
  </r>
  <r>
    <x v="0"/>
    <x v="1"/>
    <d v="2012-08-31T00:00:00"/>
    <x v="4"/>
    <x v="0"/>
    <s v="ACCUMA 53"/>
    <s v=" N° 1688 du 10/08/2012"/>
    <n v="1250.5650000000001"/>
    <m/>
    <n v="402.17500000000001"/>
    <n v="0"/>
    <n v="23.469000000000001"/>
    <m/>
    <m/>
    <n v="92.363039999999998"/>
    <m/>
    <n v="1768.57204"/>
    <s v="EUR"/>
    <n v="1.9992000000000001"/>
    <s v="420L0112"/>
    <s v="Couv L1D B/B"/>
    <n v="1"/>
    <n v="4424"/>
    <n v="4424"/>
    <n v="8844.4608000000007"/>
    <n v="0.65464239715129935"/>
    <n v="1157.7822398003636"/>
    <n v="0.26170484624782181"/>
    <n v="2.2609048462478221"/>
    <n v="818.6728693935147"/>
    <n v="0"/>
    <n v="263.28080607432383"/>
    <n v="0"/>
    <n v="15.363802418743845"/>
    <n v="0"/>
    <n v="0"/>
    <n v="60.464761913781345"/>
    <n v="0"/>
    <n v="1157.7822398003636"/>
    <m/>
    <m/>
    <m/>
    <m/>
    <m/>
    <m/>
    <m/>
    <m/>
    <m/>
    <m/>
    <m/>
    <m/>
    <m/>
    <m/>
    <m/>
  </r>
  <r>
    <x v="0"/>
    <x v="1"/>
    <d v="2012-08-31T00:00:00"/>
    <x v="4"/>
    <x v="0"/>
    <s v="ACCUMA 53"/>
    <s v=" N° 1688 du 10/08/2012"/>
    <n v="1250.5650000000001"/>
    <m/>
    <n v="402.17500000000001"/>
    <n v="0"/>
    <n v="23.469000000000001"/>
    <m/>
    <m/>
    <n v="92.363039999999998"/>
    <m/>
    <n v="1768.57204"/>
    <s v="EUR"/>
    <n v="1.9992000000000001"/>
    <s v="460D1811"/>
    <s v="Bouchon KD 18 Jaune"/>
    <n v="2.8000000000000001E-2"/>
    <n v="52000"/>
    <n v="1456"/>
    <n v="2910.8352"/>
    <n v="0.21545192817637698"/>
    <n v="381.04225613682854"/>
    <n v="7.3277356949390101E-3"/>
    <n v="6.3305335694939013E-2"/>
    <n v="269.43664055989092"/>
    <n v="0"/>
    <n v="86.649379214334417"/>
    <n v="0"/>
    <n v="5.0564413023713914"/>
    <n v="0"/>
    <n v="0"/>
    <n v="19.899795060231835"/>
    <n v="0"/>
    <n v="381.04225613682854"/>
    <m/>
    <m/>
    <m/>
    <m/>
    <m/>
    <m/>
    <m/>
    <m/>
    <m/>
    <m/>
    <m/>
    <m/>
    <m/>
    <m/>
    <m/>
  </r>
  <r>
    <x v="0"/>
    <x v="0"/>
    <d v="2012-09-04T00:00:00"/>
    <x v="4"/>
    <x v="0"/>
    <s v="ACCUMA 52"/>
    <s v=" N° 1635 du 06/08/2012"/>
    <n v="1652.098"/>
    <m/>
    <n v="94.397999999999996"/>
    <n v="0"/>
    <n v="6.056"/>
    <m/>
    <m/>
    <n v="13.130699999999999"/>
    <m/>
    <n v="1765.6826999999998"/>
    <s v="EUR"/>
    <n v="1.9895"/>
    <s v="420M1114"/>
    <s v="Bac L2 TAXI Gris"/>
    <n v="0.82099999999999995"/>
    <n v="120"/>
    <n v="98.52"/>
    <n v="196.00554"/>
    <n v="0.14250173570932653"/>
    <n v="251.61284946193007"/>
    <n v="2.0967737455160838"/>
    <n v="3.7301532455160835"/>
    <n v="235.42683256190693"/>
    <n v="0"/>
    <n v="13.451878847489006"/>
    <n v="0"/>
    <n v="0.86299051145568151"/>
    <n v="0"/>
    <n v="0"/>
    <n v="1.8711475410784537"/>
    <n v="0"/>
    <n v="251.61284946193007"/>
    <m/>
    <m/>
    <m/>
    <m/>
    <m/>
    <m/>
    <m/>
    <m/>
    <m/>
    <m/>
    <m/>
    <m/>
    <m/>
    <m/>
    <m/>
  </r>
  <r>
    <x v="0"/>
    <x v="0"/>
    <d v="2012-09-04T00:00:00"/>
    <x v="4"/>
    <x v="0"/>
    <s v="ACCUMA 52"/>
    <s v=" N° 1635 du 06/08/2012"/>
    <n v="1652.098"/>
    <m/>
    <n v="94.397999999999996"/>
    <n v="0"/>
    <n v="6.056"/>
    <m/>
    <m/>
    <n v="13.130699999999999"/>
    <m/>
    <n v="1765.6826999999998"/>
    <s v="EUR"/>
    <n v="1.9895"/>
    <s v="420M1123"/>
    <s v="Bac L3 Gris TAXI"/>
    <n v="0.82099999999999995"/>
    <n v="540"/>
    <n v="443.34"/>
    <n v="882.02492999999993"/>
    <n v="0.64125781069196941"/>
    <n v="1132.2578225786854"/>
    <n v="2.0967737455160842"/>
    <n v="3.730153245516084"/>
    <n v="1059.4207465285813"/>
    <n v="0"/>
    <n v="60.533454813700523"/>
    <n v="0"/>
    <n v="3.8834573015505667"/>
    <n v="0"/>
    <n v="0"/>
    <n v="8.4201639348530417"/>
    <n v="0"/>
    <n v="1132.2578225786854"/>
    <m/>
    <m/>
    <m/>
    <m/>
    <m/>
    <m/>
    <m/>
    <m/>
    <m/>
    <m/>
    <m/>
    <m/>
    <m/>
    <m/>
    <m/>
  </r>
  <r>
    <x v="0"/>
    <x v="0"/>
    <d v="2012-09-04T00:00:00"/>
    <x v="4"/>
    <x v="0"/>
    <s v="ACCUMA 52"/>
    <s v=" N° 1635 du 06/08/2012"/>
    <n v="1652.098"/>
    <m/>
    <n v="94.397999999999996"/>
    <n v="0"/>
    <n v="6.056"/>
    <m/>
    <m/>
    <n v="13.130699999999999"/>
    <m/>
    <n v="1765.6826999999998"/>
    <s v="EUR"/>
    <n v="1.9895"/>
    <s v="460D1818"/>
    <s v="Couv L1D B/B"/>
    <n v="2.3E-2"/>
    <n v="6500"/>
    <n v="149.5"/>
    <n v="297.43025"/>
    <n v="0.216240453598704"/>
    <n v="381.81202795938435"/>
    <n v="5.8740311993751439E-2"/>
    <n v="0.10449881199375144"/>
    <n v="357.25042090951166"/>
    <n v="0"/>
    <n v="20.41266633881046"/>
    <n v="0"/>
    <n v="1.3095521869937514"/>
    <n v="0"/>
    <n v="0"/>
    <n v="2.8393885240685024"/>
    <n v="0"/>
    <n v="381.81202795938435"/>
    <m/>
    <m/>
    <m/>
    <m/>
    <m/>
    <m/>
    <m/>
    <m/>
    <m/>
    <m/>
    <m/>
    <m/>
    <m/>
    <m/>
    <m/>
  </r>
  <r>
    <x v="0"/>
    <x v="0"/>
    <d v="2012-09-04T00:00:00"/>
    <x v="4"/>
    <x v="0"/>
    <s v="ACCUMA 54"/>
    <s v=" N° 1689 du 10/08/2012"/>
    <n v="1250.5650000000001"/>
    <m/>
    <n v="100.122"/>
    <n v="0"/>
    <n v="6.056"/>
    <m/>
    <m/>
    <n v="52.778880000000001"/>
    <m/>
    <n v="1409.5218800000002"/>
    <s v="EUR"/>
    <n v="1.9992000000000001"/>
    <s v="400M1110"/>
    <s v="Bac M11 gris"/>
    <n v="2.036"/>
    <n v="405"/>
    <n v="824.58"/>
    <n v="1648.5003360000001"/>
    <n v="0.75957552644669224"/>
    <n v="1070.6383240391315"/>
    <n v="2.6435514173805714"/>
    <n v="6.7139226173805717"/>
    <n v="949.89856823080777"/>
    <n v="0"/>
    <n v="76.050220858895727"/>
    <n v="0"/>
    <n v="4.599989388161168"/>
    <n v="0"/>
    <n v="0"/>
    <n v="40.089545561266796"/>
    <n v="0"/>
    <n v="1070.6383240391315"/>
    <m/>
    <m/>
    <m/>
    <m/>
    <m/>
    <m/>
    <m/>
    <m/>
    <m/>
    <m/>
    <m/>
    <m/>
    <m/>
    <m/>
    <m/>
  </r>
  <r>
    <x v="0"/>
    <x v="0"/>
    <d v="2012-09-04T00:00:00"/>
    <x v="4"/>
    <x v="0"/>
    <s v="ACCUMA 54"/>
    <s v=" N° 1689 du 10/08/2012"/>
    <n v="1250.5650000000001"/>
    <m/>
    <n v="100.122"/>
    <n v="0"/>
    <n v="6.056"/>
    <m/>
    <m/>
    <n v="52.778880000000001"/>
    <m/>
    <n v="1409.5218800000002"/>
    <s v="EUR"/>
    <n v="1.9992000000000001"/>
    <s v="460D1801"/>
    <s v="Bouchon D18"/>
    <n v="2.9000000000000001E-2"/>
    <n v="9000"/>
    <n v="261"/>
    <n v="521.7912"/>
    <n v="0.24042447355330795"/>
    <n v="338.88355596086899"/>
    <n v="3.7653728440096554E-2"/>
    <n v="9.5630528440096563E-2"/>
    <n v="300.66643176919257"/>
    <n v="0"/>
    <n v="24.071779141104297"/>
    <n v="0"/>
    <n v="1.456010611838833"/>
    <n v="0"/>
    <n v="0"/>
    <n v="12.689334438733214"/>
    <n v="0"/>
    <n v="338.88355596086899"/>
    <m/>
    <m/>
    <m/>
    <m/>
    <m/>
    <m/>
    <m/>
    <m/>
    <m/>
    <m/>
    <m/>
    <m/>
    <m/>
    <m/>
    <m/>
  </r>
  <r>
    <x v="0"/>
    <x v="0"/>
    <d v="2012-09-10T00:00:00"/>
    <x v="5"/>
    <x v="0"/>
    <s v="METALLIANCE 17"/>
    <s v=" N°179 du06/06/12"/>
    <n v="1068.4000000000001"/>
    <m/>
    <n v="4170.3810000000003"/>
    <n v="0"/>
    <n v="695.66399999999999"/>
    <m/>
    <n v="2418.683"/>
    <n v="0"/>
    <m/>
    <n v="8353.1280000000006"/>
    <s v="USD"/>
    <n v="1.6169500000000001"/>
    <s v="600P0002"/>
    <s v="PLOMB DOUX"/>
    <n v="2.1039099999999999"/>
    <n v="140000"/>
    <n v="294547.39999999997"/>
    <n v="476268.41842999996"/>
    <n v="1"/>
    <n v="8353.1280000000006"/>
    <n v="5.9665200000000002E-2"/>
    <n v="3.4615824744999997"/>
    <n v="1068.4000000000001"/>
    <n v="0"/>
    <n v="4170.3810000000003"/>
    <n v="0"/>
    <n v="695.66399999999999"/>
    <n v="0"/>
    <n v="2418.683"/>
    <n v="0"/>
    <n v="0"/>
    <n v="8353.1280000000006"/>
    <m/>
    <m/>
    <m/>
    <m/>
    <m/>
    <m/>
    <m/>
    <m/>
    <m/>
    <m/>
    <m/>
    <m/>
    <m/>
    <m/>
    <m/>
  </r>
  <r>
    <x v="0"/>
    <x v="1"/>
    <d v="2012-09-10T00:00:00"/>
    <x v="8"/>
    <x v="0"/>
    <s v="ORION 2"/>
    <s v=" N° 88045423 Du10/08/12"/>
    <n v="283.39999999999998"/>
    <m/>
    <n v="51"/>
    <n v="0"/>
    <n v="16.751999999999999"/>
    <m/>
    <n v="79.2"/>
    <n v="0"/>
    <m/>
    <n v="430.35199999999998"/>
    <s v="EUR"/>
    <n v="2.0070000000000001"/>
    <s v="600A0004"/>
    <s v="noir de fumée"/>
    <n v="3.72"/>
    <n v="1200"/>
    <n v="4464"/>
    <n v="8959.2480000000014"/>
    <n v="1"/>
    <n v="430.35199999999998"/>
    <n v="0.35862666666666665"/>
    <n v="7.8246666666666682"/>
    <n v="283.39999999999998"/>
    <n v="0"/>
    <n v="51"/>
    <n v="0"/>
    <n v="16.751999999999999"/>
    <n v="0"/>
    <n v="79.2"/>
    <n v="0"/>
    <n v="0"/>
    <n v="430.35199999999998"/>
    <m/>
    <m/>
    <m/>
    <m/>
    <m/>
    <m/>
    <m/>
    <m/>
    <m/>
    <m/>
    <m/>
    <m/>
    <m/>
    <m/>
    <m/>
  </r>
  <r>
    <x v="0"/>
    <x v="1"/>
    <d v="2012-09-12T00:00:00"/>
    <x v="11"/>
    <x v="0"/>
    <s v="AGIC 5"/>
    <s v=" N° 20235 Du13/08/12"/>
    <n v="85.281999999999996"/>
    <m/>
    <n v="1174"/>
    <n v="0"/>
    <n v="19.385999999999999"/>
    <m/>
    <n v="80.2"/>
    <n v="0"/>
    <m/>
    <n v="1358.8679999999999"/>
    <s v="EUR"/>
    <n v="2.0024999999999999"/>
    <s v="600A0006"/>
    <s v="vanisperse"/>
    <n v="4.05"/>
    <n v="1200"/>
    <n v="4860"/>
    <n v="9732.15"/>
    <n v="1"/>
    <n v="1358.8679999999999"/>
    <n v="1.13239"/>
    <n v="9.2425150000000009"/>
    <n v="85.281999999999996"/>
    <n v="0"/>
    <n v="1174"/>
    <n v="0"/>
    <n v="19.385999999999999"/>
    <n v="0"/>
    <n v="80.2"/>
    <n v="0"/>
    <n v="0"/>
    <n v="1358.8679999999999"/>
    <m/>
    <m/>
    <m/>
    <m/>
    <m/>
    <m/>
    <m/>
    <m/>
    <m/>
    <m/>
    <m/>
    <m/>
    <m/>
    <m/>
    <m/>
  </r>
  <r>
    <x v="0"/>
    <x v="1"/>
    <d v="2012-09-20T00:00:00"/>
    <x v="5"/>
    <x v="0"/>
    <s v="METALLIANCE 19"/>
    <s v=" N°200 du 21/06/12"/>
    <n v="1200.4000000000001"/>
    <m/>
    <n v="0"/>
    <n v="0"/>
    <n v="822.12800000000004"/>
    <m/>
    <n v="5952.1"/>
    <n v="0"/>
    <m/>
    <n v="7974.6280000000006"/>
    <s v="USD"/>
    <n v="1.61145"/>
    <s v="600P0002"/>
    <s v="PLOMB DOUX"/>
    <n v="1.95974"/>
    <n v="175335"/>
    <n v="343611.01290000003"/>
    <n v="553711.96673770505"/>
    <n v="1"/>
    <n v="7974.6280000000006"/>
    <n v="4.5482236860866346E-2"/>
    <n v="3.2035052598608664"/>
    <n v="1200.4000000000001"/>
    <n v="0"/>
    <n v="0"/>
    <n v="0"/>
    <n v="822.12800000000004"/>
    <n v="0"/>
    <n v="5952.1"/>
    <n v="0"/>
    <n v="0"/>
    <n v="7974.6280000000006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00L0510"/>
    <s v="BAC L 5 NOIR"/>
    <n v="1.4410000000000001"/>
    <n v="660"/>
    <n v="951.06000000000006"/>
    <n v="1928.4643619999999"/>
    <n v="6.5118781557251301E-2"/>
    <n v="280.837831735988"/>
    <n v="0.4255118662666485"/>
    <n v="3.3474275662666484"/>
    <n v="218.37505252686353"/>
    <n v="0"/>
    <n v="34.449854126014209"/>
    <n v="0.52095025245801041"/>
    <n v="3.0907327290518185"/>
    <n v="0"/>
    <n v="0"/>
    <n v="24.401242101600385"/>
    <n v="0"/>
    <n v="280.837831735988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00L0213"/>
    <s v="BAC L 2 NOIR"/>
    <n v="2.2000000000000002"/>
    <n v="1584"/>
    <n v="3484.8"/>
    <n v="7066.12896"/>
    <n v="0.23860316906473761"/>
    <n v="1029.0241162845361"/>
    <n v="0.6496364370483183"/>
    <n v="5.1105764370483184"/>
    <n v="800.15286422056874"/>
    <n v="0"/>
    <n v="126.22847313348719"/>
    <n v="1.9088253525179009"/>
    <n v="11.324822213319642"/>
    <n v="0"/>
    <n v="0"/>
    <n v="89.409131364642633"/>
    <n v="0"/>
    <n v="1029.0241162845361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00L0314"/>
    <s v="BAC L3 NOIR"/>
    <n v="1.357"/>
    <n v="1320"/>
    <n v="1791.24"/>
    <n v="3632.0973479999998"/>
    <n v="0.12264564409880641"/>
    <n v="528.93398704474077"/>
    <n v="0.40070756594298546"/>
    <n v="3.1522964659429853"/>
    <n v="411.29069573761808"/>
    <n v="0"/>
    <n v="64.883347743235646"/>
    <n v="0.98116515279045124"/>
    <n v="5.8211302058616488"/>
    <n v="0"/>
    <n v="0"/>
    <n v="45.957648205234861"/>
    <n v="0"/>
    <n v="528.93398704474077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00L0117"/>
    <s v="BAC L1 NOIR"/>
    <n v="1.137"/>
    <n v="825"/>
    <n v="938.02499999999998"/>
    <n v="1902.0332924999998"/>
    <n v="6.4226279172965584E-2"/>
    <n v="276.98873584647669"/>
    <n v="0.33574392223815358"/>
    <n v="2.6412388222381535"/>
    <n v="215.38205649118999"/>
    <n v="0"/>
    <n v="33.977692697153152"/>
    <n v="0.51381023338372467"/>
    <n v="3.0483718883864657"/>
    <n v="0"/>
    <n v="0"/>
    <n v="24.066804536363318"/>
    <n v="0"/>
    <n v="276.98873584647669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00L0111"/>
    <s v="BAC L1/B NOIR"/>
    <n v="1.131"/>
    <n v="1500"/>
    <n v="1696.5"/>
    <n v="3439.9930499999996"/>
    <n v="0.11615882584892312"/>
    <n v="500.95827975112354"/>
    <n v="0.333972186500749"/>
    <n v="2.6273008865007483"/>
    <n v="389.53722857845349"/>
    <n v="0"/>
    <n v="61.451619797681644"/>
    <n v="0.92927060679138496"/>
    <n v="5.5132463512674379"/>
    <n v="0"/>
    <n v="0"/>
    <n v="43.526914416929579"/>
    <n v="0"/>
    <n v="500.95827975112354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20L0238"/>
    <s v="COUVERCLE L2 NOIR MBP"/>
    <n v="1.4530000000000001"/>
    <n v="874"/>
    <n v="1269.922"/>
    <n v="2575.0208393999997"/>
    <n v="8.6951163241801438E-2"/>
    <n v="374.9943651860338"/>
    <n v="0.42905533774145743"/>
    <n v="3.375303437741457"/>
    <n v="291.5896825174222"/>
    <n v="0"/>
    <n v="45.999860840973454"/>
    <n v="0.6956093059344115"/>
    <n v="4.1269630609456218"/>
    <n v="0"/>
    <n v="0"/>
    <n v="32.582249460758057"/>
    <n v="0"/>
    <n v="374.9943651860338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20L0331"/>
    <s v="COUVERCLE L3 NOIR FAI"/>
    <n v="1.4350000000000001"/>
    <n v="1232"/>
    <n v="1767.92"/>
    <n v="3584.8113839999996"/>
    <n v="0.12104893097248935"/>
    <n v="522.04784081202854"/>
    <n v="0.42374013052924392"/>
    <n v="3.3334896305292436"/>
    <n v="405.93613742907132"/>
    <n v="0"/>
    <n v="64.038637001307009"/>
    <n v="0.96839144777991482"/>
    <n v="5.7453454107472623"/>
    <n v="0"/>
    <n v="0"/>
    <n v="45.359329523122987"/>
    <n v="0"/>
    <n v="522.04784081202854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20L0338"/>
    <s v="COUVERCLE L3 NOIR MBP"/>
    <n v="1.6479999999999999"/>
    <n v="1102"/>
    <n v="1816.096"/>
    <n v="3682.4978591999998"/>
    <n v="0.12434752666603355"/>
    <n v="536.27369762622845"/>
    <n v="0.48663674920710387"/>
    <n v="3.8282863492071035"/>
    <n v="416.9979385042235"/>
    <n v="0"/>
    <n v="65.783696379658394"/>
    <n v="0.99478021332826838"/>
    <n v="5.90190665814995"/>
    <n v="0"/>
    <n v="0"/>
    <n v="46.595375870868352"/>
    <n v="0"/>
    <n v="536.27369762622845"/>
    <m/>
    <m/>
    <m/>
    <m/>
    <m/>
    <m/>
    <m/>
    <m/>
    <m/>
    <m/>
    <m/>
    <m/>
    <m/>
    <m/>
    <m/>
  </r>
  <r>
    <x v="0"/>
    <x v="1"/>
    <d v="2012-09-24T00:00:00"/>
    <x v="4"/>
    <x v="0"/>
    <s v="ACCUMA 55"/>
    <s v=" N° 1862 du 10/09/2012"/>
    <n v="3353.4879999999998"/>
    <m/>
    <n v="529.03099999999995"/>
    <n v="8"/>
    <n v="47.463000000000001"/>
    <m/>
    <m/>
    <n v="374.71895999999992"/>
    <m/>
    <n v="4312.7009600000001"/>
    <s v="EUR"/>
    <n v="2.0276999999999998"/>
    <s v="420L0538"/>
    <s v="COUVERCLE L5 NOIR MBP"/>
    <n v="1.853"/>
    <n v="480"/>
    <n v="889.43999999999994"/>
    <n v="1803.5174879999997"/>
    <n v="6.0899679376991561E-2"/>
    <n v="262.64210571284372"/>
    <n v="0.54717105356842444"/>
    <n v="4.3044991535684236"/>
    <n v="204.22634399458866"/>
    <n v="0"/>
    <n v="32.217818280489219"/>
    <n v="0.48719743501593249"/>
    <n v="2.8904814822701503"/>
    <n v="0"/>
    <n v="0"/>
    <n v="22.820264520479721"/>
    <n v="0"/>
    <n v="262.64210571284372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00M1110"/>
    <s v="BAC M11 GRIS"/>
    <n v="2.036"/>
    <n v="405"/>
    <n v="824.58"/>
    <n v="1675.8763920000001"/>
    <n v="6.085670547784152E-2"/>
    <n v="269.88243917962046"/>
    <n v="0.66637639303609986"/>
    <n v="4.8043427930361009"/>
    <n v="204.0822315394758"/>
    <n v="0"/>
    <n v="41.388280255247153"/>
    <n v="0.48685364382273216"/>
    <n v="2.7006988756956511"/>
    <n v="0"/>
    <n v="0"/>
    <n v="21.224374865379133"/>
    <n v="0"/>
    <n v="269.88243917962046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00M1008"/>
    <s v="BAC M10 GRIS"/>
    <n v="1.679"/>
    <n v="198"/>
    <n v="332.44200000000001"/>
    <n v="675.65512079999996"/>
    <n v="2.45353087419833E-2"/>
    <n v="108.80722045859878"/>
    <n v="0.54953141645756953"/>
    <n v="3.9619310164575694"/>
    <n v="82.278863442536093"/>
    <n v="0"/>
    <n v="16.68631626357039"/>
    <n v="0.1962824699358664"/>
    <n v="1.0888279313517348"/>
    <n v="0"/>
    <n v="0"/>
    <n v="8.5569303512046968"/>
    <n v="0"/>
    <n v="108.80722045859878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00M1409"/>
    <s v="BAC M14 GRIS"/>
    <n v="3.2029999999999998"/>
    <n v="1320"/>
    <n v="4227.96"/>
    <n v="8592.9059039999993"/>
    <n v="0.31203729958535836"/>
    <n v="1383.7980032912124"/>
    <n v="1.0483318206751608"/>
    <n v="7.5581090206751602"/>
    <n v="1046.4133397119042"/>
    <n v="0"/>
    <n v="212.21469522420472"/>
    <n v="2.4962983966828669"/>
    <n v="13.847591280999033"/>
    <n v="0"/>
    <n v="0"/>
    <n v="108.82607867742165"/>
    <n v="0"/>
    <n v="1383.7980032912124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00M1104"/>
    <s v="BAC M11 NOIR"/>
    <n v="2.036"/>
    <n v="540"/>
    <n v="1099.44"/>
    <n v="2234.5018560000003"/>
    <n v="8.114227397045537E-2"/>
    <n v="359.84325223949401"/>
    <n v="0.66637639303609997"/>
    <n v="4.8043427930361009"/>
    <n v="272.1096420526344"/>
    <n v="0"/>
    <n v="55.184373673662876"/>
    <n v="0.64913819176364296"/>
    <n v="3.6009318342608685"/>
    <n v="0"/>
    <n v="0"/>
    <n v="28.29916648717218"/>
    <n v="0"/>
    <n v="359.84325223949401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00M1009"/>
    <s v="BAC M10 NOIR"/>
    <n v="1.75"/>
    <n v="396"/>
    <n v="693"/>
    <n v="1408.4531999999999"/>
    <n v="5.1145670397225458E-2"/>
    <n v="226.81671924067641"/>
    <n v="0.57276949303201108"/>
    <n v="4.1294694930320111"/>
    <n v="171.5163919290508"/>
    <n v="0"/>
    <n v="34.783863563130652"/>
    <n v="0.40916536317780366"/>
    <n v="2.2697425608880715"/>
    <n v="0"/>
    <n v="0"/>
    <n v="17.837555824429089"/>
    <n v="0"/>
    <n v="226.81671924067641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014"/>
    <s v="COUVERCLE M10 NOIR"/>
    <n v="0.73899999999999999"/>
    <n v="560"/>
    <n v="413.84"/>
    <n v="841.08841599999994"/>
    <n v="3.0542747817009788E-2"/>
    <n v="135.44852971220999"/>
    <n v="0.24187237448608925"/>
    <n v="1.7438159744860893"/>
    <n v="102.42473829136851"/>
    <n v="0"/>
    <n v="20.771939533861456"/>
    <n v="0.24434198253607831"/>
    <n v="1.3554260626232604"/>
    <n v="0"/>
    <n v="0"/>
    <n v="10.652083841820684"/>
    <n v="0"/>
    <n v="135.44852971220999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E0204"/>
    <s v="COUVERCLE E 2 D"/>
    <n v="0.68600000000000005"/>
    <n v="800"/>
    <n v="548.80000000000007"/>
    <n v="1115.3811200000002"/>
    <n v="4.0503237971136134E-2"/>
    <n v="179.62051301483876"/>
    <n v="0.22452564126854846"/>
    <n v="1.6187520412685488"/>
    <n v="135.82712249734936"/>
    <n v="0"/>
    <n v="27.546009124741861"/>
    <n v="0.32402590376908907"/>
    <n v="1.7974526946830793"/>
    <n v="0"/>
    <n v="0"/>
    <n v="14.125902794295362"/>
    <n v="0"/>
    <n v="179.62051301483876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013"/>
    <s v="COUVERCLE M10 G GRIS"/>
    <n v="0.73899999999999999"/>
    <n v="224"/>
    <n v="165.536"/>
    <n v="336.43536640000002"/>
    <n v="1.2217099126803917E-2"/>
    <n v="54.179411884884004"/>
    <n v="0.24187237448608931"/>
    <n v="1.7438159744860895"/>
    <n v="40.969895316547408"/>
    <n v="0"/>
    <n v="8.3087758135445835"/>
    <n v="9.7736793014431333E-2"/>
    <n v="0.54217042504930424"/>
    <n v="0"/>
    <n v="0"/>
    <n v="4.2608335367282733"/>
    <n v="0"/>
    <n v="54.179411884884004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123"/>
    <s v="COUVERCLE M11 G GRIS"/>
    <n v="0.82099999999999995"/>
    <n v="480"/>
    <n v="394.08"/>
    <n v="800.92819199999997"/>
    <n v="2.9084395079565093E-2"/>
    <n v="128.9811438937457"/>
    <n v="0.26871071644530353"/>
    <n v="1.9373111164453034"/>
    <n v="97.534169886580585"/>
    <n v="0"/>
    <n v="19.780122587241745"/>
    <n v="0.23267516063652074"/>
    <n v="1.2907072848409398"/>
    <n v="0"/>
    <n v="0"/>
    <n v="10.143468974445909"/>
    <n v="0"/>
    <n v="128.9811438937457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110"/>
    <s v="COUVERCLE M11 D NOIR"/>
    <n v="0.82099999999999995"/>
    <n v="720"/>
    <n v="591.12"/>
    <n v="1201.392288"/>
    <n v="4.3626592619347641E-2"/>
    <n v="193.47171584061854"/>
    <n v="0.26871071644530353"/>
    <n v="1.9373111164453036"/>
    <n v="146.30125482987089"/>
    <n v="0"/>
    <n v="29.670183880862616"/>
    <n v="0.34901274095478113"/>
    <n v="1.9360609272614095"/>
    <n v="0"/>
    <n v="0"/>
    <n v="15.215203461668864"/>
    <n v="0"/>
    <n v="193.47171584061854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108"/>
    <s v="COUVERCLE M11 G NOIR"/>
    <n v="0.82099999999999995"/>
    <n v="300"/>
    <n v="246.29999999999998"/>
    <n v="500.58011999999997"/>
    <n v="1.8177746924728181E-2"/>
    <n v="80.613214933591053"/>
    <n v="0.26871071644530353"/>
    <n v="1.9373111164453034"/>
    <n v="60.958856179112857"/>
    <n v="0"/>
    <n v="12.362576617026088"/>
    <n v="0.14542197539782545"/>
    <n v="0.80669205302558722"/>
    <n v="0"/>
    <n v="0"/>
    <n v="6.3396681090286924"/>
    <n v="0"/>
    <n v="80.613214933591053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60D1818"/>
    <s v="BOUCHON D 18 ROUGE"/>
    <n v="2.3E-2"/>
    <n v="12820"/>
    <n v="294.86"/>
    <n v="599.27346399999999"/>
    <n v="2.176163401634329E-2"/>
    <n v="96.506750123096467"/>
    <n v="7.5278276227064324E-3"/>
    <n v="5.427302762270643E-2"/>
    <n v="72.977378534199019"/>
    <n v="0"/>
    <n v="14.799956724710974"/>
    <n v="0.17409307213074632"/>
    <n v="0.96573779437728247"/>
    <n v="0"/>
    <n v="0"/>
    <n v="7.5895839976784432"/>
    <n v="0"/>
    <n v="96.506750123096467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60D1801"/>
    <s v="BOUCHON D18 PREMIUM"/>
    <n v="2.9000000000000001E-2"/>
    <n v="27000"/>
    <n v="783"/>
    <n v="1591.3692000000001"/>
    <n v="5.7787965254007992E-2"/>
    <n v="256.27343602517988"/>
    <n v="9.491608741673329E-3"/>
    <n v="6.8431208741673327E-2"/>
    <n v="193.79124802373275"/>
    <n v="0"/>
    <n v="39.301248441459315"/>
    <n v="0.46230372203206394"/>
    <n v="2.5645143220423665"/>
    <n v="0"/>
    <n v="0"/>
    <n v="20.154121515913385"/>
    <n v="0"/>
    <n v="256.27343602517988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D2709"/>
    <s v="BOUCHON D27 ROUGE"/>
    <n v="2.3E-2"/>
    <n v="18000"/>
    <n v="414"/>
    <n v="841.41359999999997"/>
    <n v="3.0554556341199624E-2"/>
    <n v="135.50089720871577"/>
    <n v="7.5278276227064315E-3"/>
    <n v="5.427302762270643E-2"/>
    <n v="102.46433803553684"/>
    <n v="0"/>
    <n v="20.779970440311818"/>
    <n v="0.24443645072959699"/>
    <n v="1.355950101309757"/>
    <n v="0"/>
    <n v="0"/>
    <n v="10.656202180827766"/>
    <n v="0"/>
    <n v="135.50089720871577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60D2711"/>
    <s v="BOUCHON D 27 BLEU"/>
    <n v="2.3E-2"/>
    <n v="3000"/>
    <n v="69"/>
    <n v="140.23560000000001"/>
    <n v="5.0924260568666049E-3"/>
    <n v="22.583482868119301"/>
    <n v="7.5278276227064332E-3"/>
    <n v="5.4273027622706436E-2"/>
    <n v="17.077389672589476"/>
    <n v="0"/>
    <n v="3.4633284067186372"/>
    <n v="4.0739408454932839E-2"/>
    <n v="0.22599168355162619"/>
    <n v="0"/>
    <n v="0"/>
    <n v="1.776033696804628"/>
    <n v="0"/>
    <n v="22.583482868119301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413"/>
    <s v="COUVERCLE M14 "/>
    <n v="1.6120000000000001"/>
    <n v="1344"/>
    <n v="2166.5280000000002"/>
    <n v="4403.2515072000006"/>
    <n v="0.15989686434972597"/>
    <n v="709.09779668551846"/>
    <n v="0.52760252729577262"/>
    <n v="3.8038313272957733"/>
    <n v="536.21221583443378"/>
    <n v="0"/>
    <n v="108.74489806306254"/>
    <n v="1.2791749147978078"/>
    <n v="7.0959030461121388"/>
    <n v="0"/>
    <n v="0"/>
    <n v="55.765604827112135"/>
    <n v="0"/>
    <n v="709.09779668551846"/>
    <m/>
    <m/>
    <m/>
    <m/>
    <m/>
    <m/>
    <m/>
    <m/>
    <m/>
    <m/>
    <m/>
    <m/>
    <m/>
    <m/>
    <m/>
  </r>
  <r>
    <x v="0"/>
    <x v="0"/>
    <d v="2012-09-25T00:00:00"/>
    <x v="4"/>
    <x v="0"/>
    <s v="ACCUMA 57"/>
    <s v=" N° 1890 du 12/09/2012"/>
    <n v="3353.4879999999998"/>
    <m/>
    <n v="680.09400000000005"/>
    <n v="8"/>
    <n v="44.378"/>
    <m/>
    <m/>
    <n v="348.75984"/>
    <m/>
    <n v="4434.7198399999997"/>
    <s v="EUR"/>
    <n v="2.0324"/>
    <s v="420M1611"/>
    <s v="COUVERCLE M16 "/>
    <n v="1.9259999999999999"/>
    <n v="148"/>
    <n v="285.048"/>
    <n v="579.33155520000003"/>
    <n v="2.1037476270401621E-2"/>
    <n v="93.295313399879262"/>
    <n v="0.63037373918837336"/>
    <n v="4.5447761391883734"/>
    <n v="70.548924223076583"/>
    <n v="0"/>
    <n v="14.307461386642521"/>
    <n v="0.16829981016321297"/>
    <n v="0.93360112192788314"/>
    <n v="0"/>
    <n v="0"/>
    <n v="7.3370268580690663"/>
    <n v="0"/>
    <n v="93.295313399879262"/>
    <m/>
    <m/>
    <m/>
    <m/>
    <m/>
    <m/>
    <m/>
    <m/>
    <m/>
    <m/>
    <m/>
    <m/>
    <m/>
    <m/>
    <m/>
  </r>
  <r>
    <x v="0"/>
    <x v="0"/>
    <d v="2012-09-26T00:00:00"/>
    <x v="5"/>
    <x v="0"/>
    <s v="METALLIANCE 21"/>
    <s v=" N°226 du 01/08/12"/>
    <n v="1068.4000000000001"/>
    <m/>
    <n v="0"/>
    <n v="8"/>
    <n v="627.49"/>
    <m/>
    <n v="1843.9"/>
    <n v="0"/>
    <m/>
    <n v="3547.79"/>
    <s v="USD"/>
    <n v="1.5663499999999999"/>
    <s v="600P0002"/>
    <s v="PLOMB DOUX"/>
    <n v="1.98139"/>
    <n v="134000"/>
    <n v="265506.26"/>
    <n v="415875.73035099998"/>
    <n v="1"/>
    <n v="3547.79"/>
    <n v="2.6476044776119402E-2"/>
    <n v="3.1300262712761193"/>
    <n v="1068.4000000000001"/>
    <n v="0"/>
    <n v="0"/>
    <n v="8"/>
    <n v="627.49"/>
    <n v="0"/>
    <n v="1843.9"/>
    <n v="0"/>
    <n v="0"/>
    <n v="3547.79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00L0115"/>
    <s v="BAC L1/B NOIR"/>
    <n v="1.151"/>
    <n v="900"/>
    <n v="1035.9000000000001"/>
    <n v="2100.4944300000002"/>
    <n v="7.196547657902011E-2"/>
    <n v="325.20721015294697"/>
    <n v="0.3613413446143855"/>
    <n v="2.6952240446143856"/>
    <n v="241.33536212202497"/>
    <n v="0"/>
    <n v="51.029496029081315"/>
    <n v="0.57572381263216088"/>
    <n v="3.3735976110713048"/>
    <n v="0"/>
    <n v="0"/>
    <n v="28.893030578137253"/>
    <n v="0"/>
    <n v="325.20721015294697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00L0101"/>
    <s v="BAC L1/B OPAQUE"/>
    <n v="1.151"/>
    <n v="300"/>
    <n v="345.3"/>
    <n v="700.16480999999999"/>
    <n v="2.3988492193006701E-2"/>
    <n v="108.40240338431565"/>
    <n v="0.3613413446143855"/>
    <n v="2.6952240446143851"/>
    <n v="80.445120707341658"/>
    <n v="0"/>
    <n v="17.009832009693771"/>
    <n v="0.19190793754405361"/>
    <n v="1.1245325370237682"/>
    <n v="0"/>
    <n v="0"/>
    <n v="9.6310101927124165"/>
    <n v="0"/>
    <n v="108.40240338431565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00L0118"/>
    <s v="BAC L1 NOIR"/>
    <n v="1.137"/>
    <n v="1650"/>
    <n v="1876.05"/>
    <n v="3804.0665849999996"/>
    <n v="0.13033191653255202"/>
    <n v="588.96127677134473"/>
    <n v="0.35694622834626955"/>
    <n v="2.6624411283462694"/>
    <n v="437.06651810891481"/>
    <n v="0"/>
    <n v="92.416146370651575"/>
    <n v="1.0426553322604162"/>
    <n v="6.1096995832129739"/>
    <n v="0"/>
    <n v="0"/>
    <n v="52.32625737630503"/>
    <n v="0"/>
    <n v="588.96127677134473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00L0214"/>
    <s v="BAC L2 OPAQUE"/>
    <n v="1.2310000000000001"/>
    <n v="1056"/>
    <n v="1299.9360000000001"/>
    <n v="2635.8802272000003"/>
    <n v="9.0308440739670898E-2"/>
    <n v="408.09784722210759"/>
    <n v="0.38645629471790494"/>
    <n v="2.8825549947179052"/>
    <n v="302.84827231919746"/>
    <n v="0"/>
    <n v="64.036180085008056"/>
    <n v="0.72246752591736718"/>
    <n v="4.2334790849942925"/>
    <n v="0"/>
    <n v="0"/>
    <n v="36.257448206990468"/>
    <n v="0"/>
    <n v="408.09784722210759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00L0306"/>
    <s v="BAC L3/B NOIR"/>
    <n v="1.2569999999999999"/>
    <n v="1920"/>
    <n v="2413.4399999999996"/>
    <n v="4893.7322879999992"/>
    <n v="0.16766517983866228"/>
    <n v="757.66781472297339"/>
    <n v="0.39461865350154862"/>
    <n v="2.9434375535015485"/>
    <n v="562.26316860679583"/>
    <n v="0"/>
    <n v="118.88852871553816"/>
    <n v="1.3413214387092982"/>
    <n v="7.8598083004768098"/>
    <n v="0"/>
    <n v="0"/>
    <n v="67.314987661453372"/>
    <n v="0"/>
    <n v="757.66781472297339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20L0228"/>
    <s v="COUV L2D N/N"/>
    <n v="1.071"/>
    <n v="144"/>
    <n v="154.22399999999999"/>
    <n v="312.72000479999997"/>
    <n v="1.0714165131694946E-2"/>
    <n v="48.416600809564713"/>
    <n v="0.33622639451086606"/>
    <n v="2.507893094510866"/>
    <n v="35.929824199157423"/>
    <n v="0"/>
    <n v="7.5972323540776472"/>
    <n v="8.5713321053559569E-2"/>
    <n v="0.50225863304359564"/>
    <n v="0"/>
    <n v="0"/>
    <n v="4.3015723022324925"/>
    <n v="0"/>
    <n v="48.416600809564713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20L0231"/>
    <s v="COUV L2D N/N"/>
    <n v="1.2509999999999999"/>
    <n v="864"/>
    <n v="1080.8639999999998"/>
    <n v="2191.6679327999996"/>
    <n v="7.5089190922971297E-2"/>
    <n v="339.32306785862994"/>
    <n v="0.39273503224378464"/>
    <n v="2.929387732243784"/>
    <n v="251.81070068989317"/>
    <n v="0"/>
    <n v="53.244468767233251"/>
    <n v="0.60071352738377037"/>
    <n v="3.5200310920870486"/>
    <n v="0"/>
    <n v="0"/>
    <n v="30.147153782032756"/>
    <n v="0"/>
    <n v="339.32306785862994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20L0223"/>
    <s v="COUV L2 G OPAQUE"/>
    <n v="1.071"/>
    <n v="1296"/>
    <n v="1388.0159999999998"/>
    <n v="2814.4800431999993"/>
    <n v="9.6427486185254499E-2"/>
    <n v="435.74940728608232"/>
    <n v="0.336226394510866"/>
    <n v="2.5078930945108655"/>
    <n v="323.36841779241672"/>
    <n v="0"/>
    <n v="68.37509118669881"/>
    <n v="0.77141988948203599"/>
    <n v="4.5203276973923607"/>
    <n v="0"/>
    <n v="0"/>
    <n v="38.71415072009242"/>
    <n v="0"/>
    <n v="435.74940728608232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20L0131"/>
    <s v="COUV L1 N/N"/>
    <n v="1.131"/>
    <n v="1512"/>
    <n v="1710.0720000000001"/>
    <n v="3467.5129944"/>
    <n v="0.11880118396026457"/>
    <n v="536.85466191782052"/>
    <n v="0.35506260708850562"/>
    <n v="2.6483913070885055"/>
    <n v="398.39834479653967"/>
    <n v="0"/>
    <n v="84.239899926096271"/>
    <n v="0.95040947168211654"/>
    <n v="5.5691619016892826"/>
    <n v="0"/>
    <n v="0"/>
    <n v="47.696845821813227"/>
    <n v="0"/>
    <n v="536.85466191782052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20L0138"/>
    <s v="COU L1 N/N MF"/>
    <n v="1.3620000000000001"/>
    <n v="1100"/>
    <n v="1498.2"/>
    <n v="3037.9001399999997"/>
    <n v="0.10408212859415765"/>
    <n v="470.34022806365971"/>
    <n v="0.42758202551241792"/>
    <n v="3.1893094255124179"/>
    <n v="349.03816925496454"/>
    <n v="0"/>
    <n v="73.802867989931087"/>
    <n v="0.8326570287532612"/>
    <n v="4.8791620242369227"/>
    <n v="0"/>
    <n v="0"/>
    <n v="41.787371765773941"/>
    <n v="0"/>
    <n v="470.34022806365971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60D1825"/>
    <s v="BOUCHON"/>
    <n v="3.2000000000000001E-2"/>
    <n v="26000"/>
    <n v="832"/>
    <n v="1687.0463999999999"/>
    <n v="5.7800247624041623E-2"/>
    <n v="261.19548107660182"/>
    <n v="1.0045980041407762E-2"/>
    <n v="7.4932380041407759E-2"/>
    <n v="193.8324368042521"/>
    <n v="0"/>
    <n v="40.985172985998304"/>
    <n v="0.46240198099233298"/>
    <n v="2.7095600081198232"/>
    <n v="0"/>
    <n v="0"/>
    <n v="23.205909297239298"/>
    <n v="0"/>
    <n v="261.19548107660182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60D2101"/>
    <s v="TAPP0"/>
    <n v="2.3E-2"/>
    <n v="23200"/>
    <n v="533.6"/>
    <n v="1081.98072"/>
    <n v="3.7069966505034392E-2"/>
    <n v="167.51671719047445"/>
    <n v="7.2205481547618295E-3"/>
    <n v="5.3857648154761829E-2"/>
    <n v="124.31368783503477"/>
    <n v="0"/>
    <n v="26.285683059289301"/>
    <n v="0.29655973204027514"/>
    <n v="1.7377658898230022"/>
    <n v="0"/>
    <n v="0"/>
    <n v="14.883020674287129"/>
    <n v="0"/>
    <n v="167.51671719047445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90B0006"/>
    <s v="COPRETERM"/>
    <n v="2.7E-2"/>
    <n v="4200"/>
    <n v="113.4"/>
    <n v="229.94118"/>
    <n v="7.878062596834521E-3"/>
    <n v="35.600441771738765"/>
    <n v="8.4762956599378006E-3"/>
    <n v="6.322419565993781E-2"/>
    <n v="26.418988381733403"/>
    <n v="0"/>
    <n v="5.5862002603512124"/>
    <n v="6.3024500774676168E-2"/>
    <n v="0.36930781841440868"/>
    <n v="0"/>
    <n v="0"/>
    <n v="3.1629208104650686"/>
    <n v="0"/>
    <n v="35.600441771738765"/>
    <m/>
    <m/>
    <m/>
    <m/>
    <m/>
    <m/>
    <m/>
    <m/>
    <m/>
    <m/>
    <m/>
    <m/>
    <m/>
    <m/>
    <m/>
  </r>
  <r>
    <x v="0"/>
    <x v="1"/>
    <d v="2012-09-27T00:00:00"/>
    <x v="4"/>
    <x v="0"/>
    <s v="ACCUMA 56"/>
    <s v=" N° 1865 du 10/09/2012"/>
    <n v="3353.4879999999998"/>
    <m/>
    <n v="709.08299999999997"/>
    <n v="8"/>
    <n v="46.878"/>
    <m/>
    <m/>
    <n v="401.48459999999994"/>
    <m/>
    <n v="4518.9335999999994"/>
    <s v="EUR"/>
    <n v="2.0276999999999998"/>
    <s v="490B0007"/>
    <s v="COPRETERM"/>
    <n v="2.7E-2"/>
    <n v="4200"/>
    <n v="113.4"/>
    <n v="229.94118"/>
    <n v="7.878062596834521E-3"/>
    <n v="35.600441771738765"/>
    <n v="8.4762956599378006E-3"/>
    <n v="6.322419565993781E-2"/>
    <n v="26.418988381733403"/>
    <n v="0"/>
    <n v="5.5862002603512124"/>
    <n v="6.3024500774676168E-2"/>
    <n v="0.36930781841440868"/>
    <n v="0"/>
    <n v="0"/>
    <n v="3.1629208104650686"/>
    <n v="0"/>
    <n v="35.600441771738765"/>
    <m/>
    <m/>
    <m/>
    <m/>
    <m/>
    <m/>
    <m/>
    <m/>
    <m/>
    <m/>
    <m/>
    <m/>
    <m/>
    <m/>
    <m/>
  </r>
  <r>
    <x v="0"/>
    <x v="1"/>
    <d v="2012-09-30T00:00:00"/>
    <x v="5"/>
    <x v="0"/>
    <s v="METALLIANCE 18"/>
    <s v=" N°201 du 22/06/12"/>
    <n v="249.4"/>
    <m/>
    <n v="1372.1110000000001"/>
    <n v="0"/>
    <n v="235.34399999999999"/>
    <m/>
    <n v="718.84799999999996"/>
    <n v="0"/>
    <m/>
    <n v="2575.7030000000004"/>
    <s v="USD"/>
    <n v="1.59945"/>
    <s v="600P0029"/>
    <s v="PLOMB DOUX"/>
    <n v="3.65"/>
    <n v="26800"/>
    <n v="97820"/>
    <n v="156458.19899999999"/>
    <n v="1"/>
    <n v="2575.7030000000004"/>
    <n v="9.6108320895522403E-2"/>
    <n v="5.9341008208955222"/>
    <n v="249.4"/>
    <n v="0"/>
    <n v="1372.1110000000001"/>
    <n v="0"/>
    <n v="235.34399999999999"/>
    <n v="0"/>
    <n v="718.84799999999996"/>
    <n v="0"/>
    <n v="0"/>
    <n v="2575.7030000000004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313"/>
    <s v="BAC L3 GRIS"/>
    <n v="1.306"/>
    <n v="2418"/>
    <n v="3157.9079999999999"/>
    <n v="6411.0269261999993"/>
    <n v="0.3316033383495311"/>
    <n v="1387.7715074729288"/>
    <n v="0.5739336259193254"/>
    <n v="3.2253095259193252"/>
    <n v="1115.1508561556682"/>
    <n v="0"/>
    <n v="121.20135177009196"/>
    <n v="2.6528267067962488"/>
    <n v="10.751906642645196"/>
    <n v="44.70842009297553"/>
    <n v="0"/>
    <n v="93.306146104751647"/>
    <n v="0"/>
    <n v="1387.7715074729288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202"/>
    <s v="BAC L2B NOIR"/>
    <n v="1.2509999999999999"/>
    <n v="864"/>
    <n v="1080.8639999999998"/>
    <n v="2194.3160495999996"/>
    <n v="0.11349859169482693"/>
    <n v="474.99555485885571"/>
    <n v="0.54976337367923112"/>
    <n v="3.0894810236792307"/>
    <n v="381.68509500208364"/>
    <n v="0"/>
    <n v="41.483848763050936"/>
    <n v="0.90798873355861542"/>
    <n v="3.6800783371130681"/>
    <n v="15.30244762525504"/>
    <n v="0"/>
    <n v="31.936096397794447"/>
    <n v="0"/>
    <n v="474.99555485885571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101"/>
    <s v="BAC L1/B OPAQUE"/>
    <n v="1.151"/>
    <n v="600"/>
    <n v="690.6"/>
    <n v="1402.0215900000001"/>
    <n v="7.2518029487935107E-2"/>
    <n v="303.49047630925429"/>
    <n v="0.50581746051542387"/>
    <n v="2.8425201105154239"/>
    <n v="243.87131647315388"/>
    <n v="0"/>
    <n v="26.505412295869768"/>
    <n v="0.58014423590348085"/>
    <n v="2.3513245881168077"/>
    <n v="9.7772433257108506"/>
    <n v="0"/>
    <n v="20.405035390499499"/>
    <n v="0"/>
    <n v="303.49047630925429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214"/>
    <s v="BAC L2 OPAQUE"/>
    <n v="1.2310000000000001"/>
    <n v="1584"/>
    <n v="1949.9040000000002"/>
    <n v="3958.5976056000004"/>
    <n v="0.20475412072204263"/>
    <n v="856.90311861760824"/>
    <n v="0.54097419104646982"/>
    <n v="3.0400888410464697"/>
    <n v="688.56886110088146"/>
    <n v="0"/>
    <n v="74.837835878027306"/>
    <n v="1.6380329657763411"/>
    <n v="6.6389476102915106"/>
    <n v="27.605974326349397"/>
    <n v="0"/>
    <n v="57.613466736282277"/>
    <n v="0"/>
    <n v="856.90311861760824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111"/>
    <s v="BAC L1B NOIR"/>
    <n v="1.256"/>
    <n v="600"/>
    <n v="753.6"/>
    <n v="1529.9210399999999"/>
    <n v="7.9133488303081229E-2"/>
    <n v="331.17640160245298"/>
    <n v="0.55196066933742161"/>
    <n v="3.1018290693374215"/>
    <n v="266.1184826153617"/>
    <n v="0"/>
    <n v="28.923369108264492"/>
    <n v="0.63306790642464983"/>
    <n v="2.5658242247391057"/>
    <n v="10.669172560462926"/>
    <n v="0"/>
    <n v="22.266485187200146"/>
    <n v="0"/>
    <n v="331.17640160245298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211"/>
    <s v="BAC L2B GRIS"/>
    <n v="1.2410000000000001"/>
    <n v="288"/>
    <n v="357.40800000000002"/>
    <n v="725.59185119999995"/>
    <n v="3.7530442923868972E-2"/>
    <n v="157.06620932050095"/>
    <n v="0.54536878236285047"/>
    <n v="3.06478493236285"/>
    <n v="126.2113516913365"/>
    <n v="0"/>
    <n v="13.717414419117032"/>
    <n v="0.30024354339095177"/>
    <n v="1.2168870813635275"/>
    <n v="5.0600419672106334"/>
    <n v="0"/>
    <n v="10.560270618082313"/>
    <n v="0"/>
    <n v="157.06620932050095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00L0509"/>
    <s v="BAC L5 GRIS"/>
    <n v="1.5009999999999999"/>
    <n v="165"/>
    <n v="247.66499999999999"/>
    <n v="502.79709974999997"/>
    <n v="2.6006628689732764E-2"/>
    <n v="108.83864583714373"/>
    <n v="0.65962815658874985"/>
    <n v="3.7068833065887494"/>
    <n v="87.457847660474457"/>
    <n v="0"/>
    <n v="9.5054487927260141"/>
    <n v="0.20805302951786211"/>
    <n v="0.84323892863589511"/>
    <n v="3.5063437130932198"/>
    <n v="0"/>
    <n v="7.3177137126962899"/>
    <n v="0"/>
    <n v="108.83864583714373"/>
    <m/>
    <m/>
    <m/>
    <m/>
    <m/>
    <m/>
    <m/>
    <m/>
    <m/>
    <m/>
    <m/>
    <m/>
    <m/>
    <m/>
    <m/>
  </r>
  <r>
    <x v="0"/>
    <x v="1"/>
    <d v="2012-10-02T00:00:00"/>
    <x v="4"/>
    <x v="0"/>
    <s v="ACCUMA 58"/>
    <s v=" N° 1924 du 17/09/2012"/>
    <n v="3362.9059999999999"/>
    <m/>
    <n v="365.50099999999998"/>
    <n v="8"/>
    <n v="32.423999999999999"/>
    <n v="134.82499999999999"/>
    <m/>
    <n v="281.37878999999998"/>
    <m/>
    <n v="4185.0347899999997"/>
    <s v="EUR"/>
    <n v="2.0301499999999999"/>
    <s v="420L0223"/>
    <s v="COUV L2 OP/OP"/>
    <n v="1.071"/>
    <n v="1200"/>
    <n v="1285.2"/>
    <n v="2609.14878"/>
    <n v="0.13495535982898088"/>
    <n v="564.79287598125336"/>
    <n v="0.4706607299843778"/>
    <n v="2.644951379984378"/>
    <n v="453.84218930103879"/>
    <n v="0"/>
    <n v="49.326318972852334"/>
    <n v="1.079642878631847"/>
    <n v="4.3757925870948764"/>
    <n v="18.195356388942347"/>
    <n v="0"/>
    <n v="37.973575852693244"/>
    <n v="0"/>
    <n v="564.79287598125336"/>
    <m/>
    <m/>
    <m/>
    <m/>
    <m/>
    <m/>
    <m/>
    <m/>
    <m/>
    <m/>
    <m/>
    <m/>
    <m/>
    <m/>
    <m/>
  </r>
  <r>
    <x v="0"/>
    <x v="0"/>
    <d v="2012-10-06T00:00:00"/>
    <x v="4"/>
    <x v="0"/>
    <s v="ACCUMA 61"/>
    <s v=" N° 1963 du 21/09/2012"/>
    <n v="1674.021"/>
    <m/>
    <n v="346.00299999999999"/>
    <n v="0"/>
    <n v="29.417999999999999"/>
    <m/>
    <m/>
    <n v="227.16572999999997"/>
    <m/>
    <n v="2276.6077300000002"/>
    <s v="EUR"/>
    <n v="2.0246499999999998"/>
    <s v="400M1110"/>
    <s v="BAC M11 GRIS"/>
    <n v="2.036"/>
    <n v="1890"/>
    <n v="3848.04"/>
    <n v="7790.9341859999995"/>
    <n v="0.45034916912144196"/>
    <n v="1025.2683996209521"/>
    <n v="0.54247005270949844"/>
    <n v="4.6646574527094984"/>
    <n v="753.89396644184535"/>
    <n v="0"/>
    <n v="155.82216356352629"/>
    <n v="0"/>
    <n v="13.248371857214579"/>
    <n v="0"/>
    <n v="0"/>
    <n v="102.30389775836581"/>
    <n v="0"/>
    <n v="1025.2683996209521"/>
    <m/>
    <m/>
    <m/>
    <m/>
    <m/>
    <m/>
    <m/>
    <m/>
    <m/>
    <m/>
    <m/>
    <m/>
    <m/>
    <m/>
    <m/>
  </r>
  <r>
    <x v="0"/>
    <x v="0"/>
    <d v="2012-10-06T00:00:00"/>
    <x v="4"/>
    <x v="0"/>
    <s v="ACCUMA 61"/>
    <s v=" N° 1963 du 21/09/2012"/>
    <n v="1674.021"/>
    <m/>
    <n v="346.00299999999999"/>
    <n v="0"/>
    <n v="29.417999999999999"/>
    <m/>
    <m/>
    <n v="227.16572999999997"/>
    <m/>
    <n v="2276.6077300000002"/>
    <s v="EUR"/>
    <n v="2.0246499999999998"/>
    <s v="420M1123"/>
    <s v="COUV M11 G GRIS"/>
    <n v="0.82099999999999995"/>
    <n v="1800"/>
    <n v="1477.8"/>
    <n v="2992.0277699999997"/>
    <n v="0.17295194491940494"/>
    <n v="393.74373472205156"/>
    <n v="0.21874651929002864"/>
    <n v="1.8809841692900284"/>
    <n v="289.52518778592719"/>
    <n v="0"/>
    <n v="59.841891797948861"/>
    <n v="0"/>
    <n v="5.0879003156390548"/>
    <n v="0"/>
    <n v="0"/>
    <n v="39.288754822536411"/>
    <n v="0"/>
    <n v="393.74373472205156"/>
    <m/>
    <m/>
    <m/>
    <m/>
    <m/>
    <m/>
    <m/>
    <m/>
    <m/>
    <m/>
    <m/>
    <m/>
    <m/>
    <m/>
    <m/>
  </r>
  <r>
    <x v="0"/>
    <x v="0"/>
    <d v="2012-10-06T00:00:00"/>
    <x v="4"/>
    <x v="0"/>
    <s v="ACCUMA 61"/>
    <s v=" N° 1963 du 21/09/2012"/>
    <n v="1674.021"/>
    <m/>
    <n v="346.00299999999999"/>
    <n v="0"/>
    <n v="29.417999999999999"/>
    <m/>
    <m/>
    <n v="227.16572999999997"/>
    <m/>
    <n v="2276.6077300000002"/>
    <s v="EUR"/>
    <n v="2.0246499999999998"/>
    <s v="420M1213"/>
    <s v="COUV M12 G GRIS"/>
    <n v="1.2270000000000001"/>
    <n v="1176"/>
    <n v="1442.952"/>
    <n v="2921.4727667999996"/>
    <n v="0.16887356531692055"/>
    <n v="384.45886419316128"/>
    <n v="0.3269208028853412"/>
    <n v="2.811166352885341"/>
    <n v="282.69789468539665"/>
    <n v="0"/>
    <n v="58.430760220350457"/>
    <n v="0"/>
    <n v="4.9679225444931685"/>
    <n v="0"/>
    <n v="0"/>
    <n v="38.362286742920929"/>
    <n v="0"/>
    <n v="384.45886419316128"/>
    <m/>
    <m/>
    <m/>
    <m/>
    <m/>
    <m/>
    <m/>
    <m/>
    <m/>
    <m/>
    <m/>
    <m/>
    <m/>
    <m/>
    <m/>
  </r>
  <r>
    <x v="0"/>
    <x v="0"/>
    <d v="2012-10-06T00:00:00"/>
    <x v="4"/>
    <x v="0"/>
    <s v="ACCUMA 61"/>
    <s v=" N° 1963 du 21/09/2012"/>
    <n v="1674.021"/>
    <m/>
    <n v="346.00299999999999"/>
    <n v="0"/>
    <n v="29.417999999999999"/>
    <m/>
    <m/>
    <n v="227.16572999999997"/>
    <m/>
    <n v="2276.6077300000002"/>
    <s v="EUR"/>
    <n v="2.0246499999999998"/>
    <s v="420M1515"/>
    <s v="COUV M 15 G GRIS"/>
    <n v="1.6359999999999999"/>
    <n v="870"/>
    <n v="1423.32"/>
    <n v="2881.7248379999996"/>
    <n v="0.16657596578879919"/>
    <n v="379.22813134699578"/>
    <n v="0.43589440384712158"/>
    <n v="3.7482218038471213"/>
    <n v="278.8516648257314"/>
    <n v="0"/>
    <n v="57.635783890821884"/>
    <n v="0"/>
    <n v="4.9003317615748943"/>
    <n v="0"/>
    <n v="0"/>
    <n v="37.840350868867588"/>
    <n v="0"/>
    <n v="379.22813134699578"/>
    <m/>
    <m/>
    <m/>
    <m/>
    <m/>
    <m/>
    <m/>
    <m/>
    <m/>
    <m/>
    <m/>
    <m/>
    <m/>
    <m/>
    <m/>
  </r>
  <r>
    <x v="0"/>
    <x v="0"/>
    <d v="2012-10-06T00:00:00"/>
    <x v="4"/>
    <x v="0"/>
    <s v="ACCUMA 61"/>
    <s v=" N° 1963 du 21/09/2012"/>
    <n v="1674.021"/>
    <m/>
    <n v="346.00299999999999"/>
    <n v="0"/>
    <n v="29.417999999999999"/>
    <m/>
    <m/>
    <n v="227.16572999999997"/>
    <m/>
    <n v="2276.6077300000002"/>
    <s v="EUR"/>
    <n v="2.0246499999999998"/>
    <s v="460D1824 "/>
    <s v="BOUCHON NATO"/>
    <n v="0.183"/>
    <n v="1926"/>
    <n v="352.45799999999997"/>
    <n v="713.60408969999992"/>
    <n v="4.1249354853433229E-2"/>
    <n v="93.908600116839111"/>
    <n v="4.8758359354537442E-2"/>
    <n v="0.41926930935453738"/>
    <n v="69.052286261099141"/>
    <n v="0"/>
    <n v="14.272400527352456"/>
    <n v="0"/>
    <n v="1.2134735210782988"/>
    <n v="0"/>
    <n v="0"/>
    <n v="9.3704398073092019"/>
    <n v="0"/>
    <n v="93.908600116839111"/>
    <m/>
    <m/>
    <m/>
    <m/>
    <m/>
    <m/>
    <m/>
    <m/>
    <m/>
    <m/>
    <m/>
    <m/>
    <m/>
    <m/>
    <m/>
  </r>
  <r>
    <x v="0"/>
    <x v="2"/>
    <d v="2012-10-08T00:00:00"/>
    <x v="11"/>
    <x v="0"/>
    <s v="AGIC 7"/>
    <s v=" N° 20264 Du20/09/12"/>
    <n v="45"/>
    <m/>
    <n v="77.983999999999995"/>
    <n v="0"/>
    <n v="24.04"/>
    <n v="0"/>
    <n v="16.2"/>
    <n v="0"/>
    <m/>
    <n v="163.22399999999999"/>
    <s v="EUR"/>
    <n v="2.0207000000000002"/>
    <s v="610m0013"/>
    <s v="CALCIUM "/>
    <n v="12.25"/>
    <n v="560"/>
    <n v="6860"/>
    <n v="13862.002"/>
    <n v="1"/>
    <n v="163.22399999999999"/>
    <n v="0.29147142857142855"/>
    <n v="25.045046428571428"/>
    <n v="45"/>
    <n v="0"/>
    <n v="77.983999999999995"/>
    <n v="0"/>
    <n v="24.04"/>
    <n v="0"/>
    <n v="16.2"/>
    <n v="0"/>
    <n v="0"/>
    <n v="163.22399999999999"/>
    <m/>
    <m/>
    <m/>
    <m/>
    <m/>
    <m/>
    <m/>
    <m/>
    <m/>
    <m/>
    <m/>
    <m/>
    <m/>
    <m/>
    <m/>
  </r>
  <r>
    <x v="0"/>
    <x v="0"/>
    <d v="2012-10-10T00:00:00"/>
    <x v="4"/>
    <x v="0"/>
    <s v="ACCUMA 63"/>
    <s v=" N° 2009 du 26/09/2012"/>
    <n v="1682.2940000000001"/>
    <m/>
    <n v="453.416"/>
    <n v="0"/>
    <n v="38.442999999999998"/>
    <m/>
    <m/>
    <n v="253.35189"/>
    <m/>
    <n v="2427.5048900000002"/>
    <s v="EUR"/>
    <n v="2.0203500000000001"/>
    <s v="400E0203"/>
    <s v="BAC E2 /B OP"/>
    <n v="1.5569999999999999"/>
    <n v="770"/>
    <n v="1198.8899999999999"/>
    <n v="2422.1774114999998"/>
    <n v="0.10341211949430885"/>
    <n v="251.03342575769909"/>
    <n v="0.32601743604895989"/>
    <n v="3.4717023860489595"/>
    <n v="173.96958815255883"/>
    <n v="0"/>
    <n v="46.888709572631541"/>
    <n v="0"/>
    <n v="3.975472109719715"/>
    <n v="0"/>
    <n v="0"/>
    <n v="26.199655922788992"/>
    <n v="0"/>
    <n v="251.03342575769909"/>
    <m/>
    <m/>
    <m/>
    <m/>
    <m/>
    <m/>
    <m/>
    <m/>
    <m/>
    <m/>
    <m/>
    <m/>
    <m/>
    <m/>
    <m/>
  </r>
  <r>
    <x v="0"/>
    <x v="0"/>
    <d v="2012-10-10T00:00:00"/>
    <x v="4"/>
    <x v="0"/>
    <s v="ACCUMA 63"/>
    <s v=" N° 2009 du 26/09/2012"/>
    <n v="1682.2940000000001"/>
    <m/>
    <n v="453.416"/>
    <n v="0"/>
    <n v="38.442999999999998"/>
    <m/>
    <m/>
    <n v="253.35189"/>
    <m/>
    <n v="2427.5048900000002"/>
    <s v="EUR"/>
    <n v="2.0203500000000001"/>
    <s v="400M1509"/>
    <s v="BAC M15 GRIS"/>
    <n v="3.45"/>
    <n v="1300"/>
    <n v="4485"/>
    <n v="9061.2697500000013"/>
    <n v="0.38686064270448106"/>
    <n v="939.10610191367061"/>
    <n v="0.72238930916436206"/>
    <n v="7.6925968091643631"/>
    <n v="650.81333805789234"/>
    <n v="0"/>
    <n v="175.40880517249499"/>
    <n v="0"/>
    <n v="14.872083687488365"/>
    <n v="0"/>
    <n v="0"/>
    <n v="98.011874995794983"/>
    <n v="0"/>
    <n v="939.10610191367061"/>
    <m/>
    <m/>
    <m/>
    <m/>
    <m/>
    <m/>
    <m/>
    <m/>
    <m/>
    <m/>
    <m/>
    <m/>
    <m/>
    <m/>
    <m/>
  </r>
  <r>
    <x v="0"/>
    <x v="0"/>
    <d v="2012-10-10T00:00:00"/>
    <x v="4"/>
    <x v="0"/>
    <s v="ACCUMA 63"/>
    <s v=" N° 2009 du 26/09/2012"/>
    <n v="1682.2940000000001"/>
    <m/>
    <n v="453.416"/>
    <n v="0"/>
    <n v="38.442999999999998"/>
    <m/>
    <m/>
    <n v="253.35189"/>
    <m/>
    <n v="2427.5048900000002"/>
    <s v="EUR"/>
    <n v="2.0203500000000001"/>
    <s v="420M1515"/>
    <s v="COUV M15 G GRIS"/>
    <n v="1.6359999999999999"/>
    <n v="2030"/>
    <n v="3321.08"/>
    <n v="6709.7439780000004"/>
    <n v="0.28646491488807091"/>
    <n v="695.39498170422598"/>
    <n v="0.34255910428779607"/>
    <n v="3.6478517042877963"/>
    <n v="481.91820752671237"/>
    <n v="0"/>
    <n v="129.88777584888956"/>
    <n v="0"/>
    <n v="11.01257072304211"/>
    <n v="0"/>
    <n v="0"/>
    <n v="72.576427605581898"/>
    <n v="0"/>
    <n v="695.39498170422598"/>
    <m/>
    <m/>
    <m/>
    <m/>
    <m/>
    <m/>
    <m/>
    <m/>
    <m/>
    <m/>
    <m/>
    <m/>
    <m/>
    <m/>
    <m/>
  </r>
  <r>
    <x v="0"/>
    <x v="0"/>
    <d v="2012-10-10T00:00:00"/>
    <x v="4"/>
    <x v="0"/>
    <s v="ACCUMA 63"/>
    <s v=" N° 2009 du 26/09/2012"/>
    <n v="1682.2940000000001"/>
    <m/>
    <n v="453.416"/>
    <n v="0"/>
    <n v="38.442999999999998"/>
    <m/>
    <m/>
    <n v="253.35189"/>
    <m/>
    <n v="2427.5048900000002"/>
    <s v="EUR"/>
    <n v="2.0203500000000001"/>
    <s v="420M1506"/>
    <s v="COUV M15 G BLEU"/>
    <n v="1.677"/>
    <n v="1276"/>
    <n v="2139.8519999999999"/>
    <n v="4323.2499882000002"/>
    <n v="0.184576258642691"/>
    <n v="448.05977043303722"/>
    <n v="0.3511440207155464"/>
    <n v="3.7392709707155465"/>
    <n v="310.51153245704722"/>
    <n v="0"/>
    <n v="83.689828888734382"/>
    <n v="0"/>
    <n v="7.0956651110009696"/>
    <n v="0"/>
    <n v="0"/>
    <n v="46.762743976254598"/>
    <n v="0"/>
    <n v="448.05977043303722"/>
    <m/>
    <m/>
    <m/>
    <m/>
    <m/>
    <m/>
    <m/>
    <m/>
    <m/>
    <m/>
    <m/>
    <m/>
    <m/>
    <m/>
    <m/>
  </r>
  <r>
    <x v="0"/>
    <x v="0"/>
    <d v="2012-10-10T00:00:00"/>
    <x v="4"/>
    <x v="0"/>
    <s v="ACCUMA 63"/>
    <s v=" N° 2009 du 26/09/2012"/>
    <n v="1682.2940000000001"/>
    <m/>
    <n v="453.416"/>
    <n v="0"/>
    <n v="38.442999999999998"/>
    <m/>
    <m/>
    <n v="253.35189"/>
    <m/>
    <n v="2427.5048900000002"/>
    <s v="EUR"/>
    <n v="2.0203500000000001"/>
    <s v="460D1818"/>
    <s v="BOUCHON D18 ROUGE"/>
    <n v="2.3E-2"/>
    <n v="19500"/>
    <n v="448.5"/>
    <n v="906.12697500000002"/>
    <n v="3.8686064270448101E-2"/>
    <n v="93.910610191367056"/>
    <n v="4.8159287277624134E-3"/>
    <n v="5.1283978727762414E-2"/>
    <n v="65.081333805789214"/>
    <n v="0"/>
    <n v="17.540880517249494"/>
    <n v="0"/>
    <n v="1.4872083687488362"/>
    <n v="0"/>
    <n v="0"/>
    <n v="9.8011874995794965"/>
    <n v="0"/>
    <n v="93.910610191367056"/>
    <m/>
    <m/>
    <m/>
    <m/>
    <m/>
    <m/>
    <m/>
    <m/>
    <m/>
    <m/>
    <m/>
    <m/>
    <m/>
    <m/>
    <m/>
  </r>
  <r>
    <x v="0"/>
    <x v="1"/>
    <d v="2012-10-10T00:00:00"/>
    <x v="4"/>
    <x v="0"/>
    <s v="ACCUMA 62"/>
    <s v=" N° 2059 du 01/10/2012"/>
    <n v="1682.2940000000001"/>
    <m/>
    <n v="92.668999999999997"/>
    <n v="0"/>
    <n v="9.5079999999999991"/>
    <m/>
    <m/>
    <n v="93.340170000000001"/>
    <m/>
    <n v="1877.8111700000002"/>
    <s v="EUR"/>
    <n v="2.0203500000000001"/>
    <s v="400L0111"/>
    <s v="BAC L1B NOIR"/>
    <n v="1.151"/>
    <n v="1680"/>
    <n v="1933.68"/>
    <n v="3906.7103880000004"/>
    <n v="1"/>
    <n v="1877.8111700000002"/>
    <n v="1.1177447440476191"/>
    <n v="3.4431675940476194"/>
    <n v="1682.2940000000001"/>
    <n v="0"/>
    <n v="92.668999999999997"/>
    <n v="0"/>
    <n v="9.5079999999999991"/>
    <n v="0"/>
    <n v="0"/>
    <n v="93.340170000000001"/>
    <n v="0"/>
    <n v="1877.8111700000002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00L0509"/>
    <s v="BAC L5 GRIS"/>
    <n v="1.5009999999999999"/>
    <n v="330"/>
    <n v="495.33"/>
    <n v="1002.8698844999999"/>
    <n v="4.1636437317000535E-2"/>
    <n v="120.06762758124603"/>
    <n v="0.36384129570074553"/>
    <n v="3.4028409457007451"/>
    <n v="69.700270433842547"/>
    <n v="0"/>
    <n v="43.725837014442256"/>
    <n v="0"/>
    <n v="1.6341468918176369"/>
    <n v="0"/>
    <n v="0"/>
    <n v="5.0073732411435889"/>
    <n v="0"/>
    <n v="120.06762758124603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20L0112"/>
    <s v="COUV L1 B/B"/>
    <n v="0.95"/>
    <n v="2128"/>
    <n v="2021.6"/>
    <n v="4093.0324399999995"/>
    <n v="0.16993160454656142"/>
    <n v="490.0343526906243"/>
    <n v="0.23027930107642119"/>
    <n v="2.1536968010764208"/>
    <n v="284.46907457463931"/>
    <n v="0"/>
    <n v="178.45911232591698"/>
    <n v="0"/>
    <n v="6.6694756152434422"/>
    <n v="0"/>
    <n v="0"/>
    <n v="20.436690174824616"/>
    <n v="0"/>
    <n v="490.0343526906243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20L0109"/>
    <s v="COUV L1 G/G"/>
    <n v="0.95099999999999996"/>
    <n v="3024"/>
    <n v="2875.8240000000001"/>
    <n v="5822.5370616"/>
    <n v="0.24173594514914451"/>
    <n v="697.09762183031376"/>
    <n v="0.23052170034071223"/>
    <n v="2.1559638503407124"/>
    <n v="404.67104863451601"/>
    <n v="0"/>
    <n v="253.8667383486189"/>
    <n v="0"/>
    <n v="9.4876523752136226"/>
    <n v="0"/>
    <n v="0"/>
    <n v="29.072182471965196"/>
    <n v="0"/>
    <n v="697.09762183031376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20L0233"/>
    <s v="COUV L2G G//G"/>
    <n v="1.155"/>
    <n v="191"/>
    <n v="220.60500000000002"/>
    <n v="446.64791324999999"/>
    <n v="1.8543609824393643E-2"/>
    <n v="53.474489698909373"/>
    <n v="0.27997115025607"/>
    <n v="2.6184419002560699"/>
    <n v="31.042392261841268"/>
    <n v="0"/>
    <n v="19.474165252601363"/>
    <n v="0"/>
    <n v="0.72779959838780162"/>
    <n v="0"/>
    <n v="0"/>
    <n v="2.2301325860789398"/>
    <n v="0"/>
    <n v="53.474489698909373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20L0521"/>
    <s v="COUV L5D G/G"/>
    <n v="1.4490000000000001"/>
    <n v="408"/>
    <n v="591.19200000000001"/>
    <n v="1196.9568827999999"/>
    <n v="4.969440302487671E-2"/>
    <n v="143.30450585470697"/>
    <n v="0.35123653395761512"/>
    <n v="3.284954383957615"/>
    <n v="83.189474246107139"/>
    <n v="0"/>
    <n v="52.188167557471075"/>
    <n v="0"/>
    <n v="1.9504059299203609"/>
    <n v="0"/>
    <n v="0"/>
    <n v="5.9764581212084078"/>
    <n v="0"/>
    <n v="143.30450585470697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60D1810"/>
    <s v="BOUCHON K D 18 ROUGE"/>
    <n v="2.8000000000000001E-2"/>
    <n v="45500"/>
    <n v="1274"/>
    <n v="2579.4040999999997"/>
    <n v="0.10708986159097708"/>
    <n v="308.81666270669541"/>
    <n v="6.7871794001471515E-3"/>
    <n v="6.3477379400147152E-2"/>
    <n v="179.27067719038905"/>
    <n v="0"/>
    <n v="112.4638450253355"/>
    <n v="0"/>
    <n v="4.2030628877226679"/>
    <n v="0"/>
    <n v="0"/>
    <n v="12.8790776032482"/>
    <n v="0"/>
    <n v="308.81666270669541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60D1809"/>
    <s v="BOUCHON K D 18 BLEU"/>
    <n v="2.8000000000000001E-2"/>
    <n v="71500"/>
    <n v="2002"/>
    <n v="4053.3492999999999"/>
    <n v="0.16828406821439257"/>
    <n v="485.28332711052138"/>
    <n v="6.7871794001471523E-3"/>
    <n v="6.3477379400147152E-2"/>
    <n v="281.71106415632568"/>
    <n v="0"/>
    <n v="176.72889932552721"/>
    <n v="0"/>
    <n v="6.6048131092784788"/>
    <n v="0"/>
    <n v="0"/>
    <n v="20.238550519390031"/>
    <n v="0"/>
    <n v="485.28332711052138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60D1811"/>
    <s v="BOUCHON K D 18 JAUNE"/>
    <n v="2.8000000000000001E-2"/>
    <n v="52000"/>
    <n v="1456"/>
    <n v="2947.8903999999998"/>
    <n v="0.12238841324683096"/>
    <n v="352.93332880765189"/>
    <n v="6.7871794001471515E-3"/>
    <n v="6.3477379400147152E-2"/>
    <n v="204.88077393187319"/>
    <n v="0"/>
    <n v="128.53010860038344"/>
    <n v="0"/>
    <n v="4.8035004431116208"/>
    <n v="0"/>
    <n v="0"/>
    <n v="14.718945832283659"/>
    <n v="0"/>
    <n v="352.93332880765189"/>
    <m/>
    <m/>
    <m/>
    <m/>
    <m/>
    <m/>
    <m/>
    <m/>
    <m/>
    <m/>
    <m/>
    <m/>
    <m/>
    <m/>
    <m/>
  </r>
  <r>
    <x v="0"/>
    <x v="1"/>
    <d v="2012-10-10T00:00:00"/>
    <x v="4"/>
    <x v="0"/>
    <s v="ACCUMA 60"/>
    <s v=" N° 1962 du 21/09/2012"/>
    <n v="1674.021"/>
    <m/>
    <n v="1050.182"/>
    <n v="0"/>
    <n v="39.247999999999998"/>
    <m/>
    <m/>
    <n v="120.26420999999999"/>
    <m/>
    <n v="2883.7152099999998"/>
    <s v="EUR"/>
    <n v="2.0246499999999998"/>
    <s v="460D1826"/>
    <s v="BOUCHON K D 18 NOIR"/>
    <n v="3.2000000000000001E-2"/>
    <n v="30000"/>
    <n v="960"/>
    <n v="1943.6639999999998"/>
    <n v="8.0695657085822603E-2"/>
    <n v="232.7032937193309"/>
    <n v="7.7567764573110301E-3"/>
    <n v="7.2545576457311023E-2"/>
    <n v="135.08622457046584"/>
    <n v="0"/>
    <n v="84.745126549703357"/>
    <n v="0"/>
    <n v="3.1671431493043651"/>
    <n v="0"/>
    <n v="0"/>
    <n v="9.7047994498573562"/>
    <n v="0"/>
    <n v="232.7032937193309"/>
    <m/>
    <m/>
    <m/>
    <m/>
    <m/>
    <m/>
    <m/>
    <m/>
    <m/>
    <m/>
    <m/>
    <m/>
    <m/>
    <m/>
    <m/>
  </r>
  <r>
    <x v="0"/>
    <x v="1"/>
    <d v="2012-10-10T00:00:00"/>
    <x v="5"/>
    <x v="0"/>
    <s v="METALLIANCE 22"/>
    <s v=" N°227 du 01/08/12"/>
    <n v="1656.4"/>
    <m/>
    <n v="0"/>
    <n v="8"/>
    <n v="1024.48"/>
    <m/>
    <m/>
    <n v="0"/>
    <m/>
    <n v="2688.88"/>
    <s v="USD"/>
    <n v="1.5783"/>
    <s v="600P0002"/>
    <s v="PLOMB DOUX"/>
    <n v="2.0263900000000001"/>
    <n v="214400"/>
    <n v="434458.016"/>
    <n v="685705.08665279998"/>
    <n v="1"/>
    <n v="2688.88"/>
    <n v="1.2541417910447761E-2"/>
    <n v="3.2107927549104476"/>
    <n v="1656.4"/>
    <n v="0"/>
    <n v="0"/>
    <n v="8"/>
    <n v="1024.48"/>
    <n v="0"/>
    <n v="0"/>
    <n v="0"/>
    <n v="0"/>
    <n v="2688.88"/>
    <m/>
    <m/>
    <m/>
    <m/>
    <m/>
    <m/>
    <m/>
    <m/>
    <m/>
    <m/>
    <m/>
    <m/>
    <m/>
    <m/>
    <m/>
  </r>
  <r>
    <x v="0"/>
    <x v="1"/>
    <d v="2012-10-10T00:00:00"/>
    <x v="5"/>
    <x v="0"/>
    <s v="METALLIANCE 23"/>
    <s v=" N°243 du 13/08/12"/>
    <n v="284.39999999999998"/>
    <m/>
    <n v="794.51700000000005"/>
    <n v="0"/>
    <n v="220.74299999999999"/>
    <n v="0"/>
    <n v="564.44799999999998"/>
    <n v="0"/>
    <m/>
    <n v="1864.1079999999997"/>
    <s v="USD"/>
    <n v="1.5968"/>
    <s v="600p0029"/>
    <s v="pb antimoine"/>
    <n v="3.42"/>
    <n v="26800"/>
    <n v="91656"/>
    <n v="146356.3008"/>
    <n v="1"/>
    <n v="1864.1079999999997"/>
    <n v="6.9556268656716408E-2"/>
    <n v="5.530612268656717"/>
    <n v="284.39999999999998"/>
    <n v="0"/>
    <n v="794.51700000000005"/>
    <n v="0"/>
    <n v="220.74299999999999"/>
    <n v="0"/>
    <n v="564.44799999999998"/>
    <n v="0"/>
    <n v="0"/>
    <n v="1864.1079999999997"/>
    <m/>
    <m/>
    <m/>
    <m/>
    <m/>
    <m/>
    <m/>
    <m/>
    <m/>
    <m/>
    <m/>
    <m/>
    <m/>
    <m/>
    <m/>
  </r>
  <r>
    <x v="0"/>
    <x v="0"/>
    <d v="2012-10-11T00:00:00"/>
    <x v="4"/>
    <x v="0"/>
    <s v="ACCUMA 64"/>
    <s v=" N° 2059 du 01/10/2012"/>
    <n v="3351.67"/>
    <m/>
    <n v="354.642"/>
    <n v="8"/>
    <n v="31.332999999999998"/>
    <m/>
    <m/>
    <n v="347.91041999999999"/>
    <m/>
    <n v="4093.5554200000001"/>
    <s v="EUR"/>
    <n v="2.02745"/>
    <s v="400m1509"/>
    <s v="BAC M15 GRIS"/>
    <n v="3.45"/>
    <n v="1500"/>
    <n v="5175"/>
    <n v="10492.053749999999"/>
    <n v="0.56439563315919772"/>
    <n v="2310.3848031431658"/>
    <n v="1.5402565354287772"/>
    <n v="8.534959035428777"/>
    <n v="1891.6679117906883"/>
    <n v="0"/>
    <n v="200.1583961348442"/>
    <n v="4.5151650652735817"/>
    <n v="17.684208373777142"/>
    <n v="0"/>
    <n v="0"/>
    <n v="196.35912177858239"/>
    <n v="0"/>
    <n v="2310.3848031431658"/>
    <m/>
    <m/>
    <m/>
    <m/>
    <m/>
    <m/>
    <m/>
    <m/>
    <m/>
    <m/>
    <m/>
    <m/>
    <m/>
    <m/>
    <m/>
  </r>
  <r>
    <x v="0"/>
    <x v="0"/>
    <d v="2012-10-11T00:00:00"/>
    <x v="4"/>
    <x v="0"/>
    <s v="ACCUMA 64"/>
    <s v=" N° 2059 du 01/10/2012"/>
    <n v="3351.67"/>
    <m/>
    <n v="354.642"/>
    <n v="8"/>
    <n v="31.332999999999998"/>
    <m/>
    <m/>
    <n v="347.91041999999999"/>
    <m/>
    <n v="4093.5554200000001"/>
    <s v="EUR"/>
    <n v="2.02745"/>
    <s v="400m1511"/>
    <s v="BAC M15 OP"/>
    <n v="3.6309999999999998"/>
    <n v="1100"/>
    <n v="3994.1"/>
    <n v="8097.8380449999995"/>
    <n v="0.43560436684080223"/>
    <n v="1783.1706168568344"/>
    <n v="1.6210641971425768"/>
    <n v="8.9827351471425771"/>
    <n v="1460.0020882093115"/>
    <n v="0"/>
    <n v="154.48360386515577"/>
    <n v="3.4848349347264178"/>
    <n v="13.648791626222856"/>
    <n v="0"/>
    <n v="0"/>
    <n v="151.55129822141757"/>
    <n v="0"/>
    <n v="1783.1706168568344"/>
    <m/>
    <m/>
    <m/>
    <m/>
    <m/>
    <m/>
    <m/>
    <m/>
    <m/>
    <m/>
    <m/>
    <m/>
    <m/>
    <m/>
    <m/>
  </r>
  <r>
    <x v="0"/>
    <x v="1"/>
    <d v="2012-10-15T00:00:00"/>
    <x v="9"/>
    <x v="2"/>
    <s v="SOVEMA 7"/>
    <s v=" N° 80494 du 04/10/2012"/>
    <n v="309.72699999999998"/>
    <m/>
    <n v="37.213000000000001"/>
    <n v="0"/>
    <n v="5.7679999999999998"/>
    <n v="0"/>
    <n v="0"/>
    <n v="0"/>
    <m/>
    <n v="352.70799999999997"/>
    <s v="EUR"/>
    <n v="2.02325"/>
    <s v="840PNA094"/>
    <s v="SCOTCH"/>
    <n v="36.5"/>
    <n v="18"/>
    <n v="657"/>
    <n v="1329.2752499999999"/>
    <n v="0.91375641507072214"/>
    <n v="322.28919764676425"/>
    <n v="17.904955424820237"/>
    <n v="91.753580424820228"/>
    <n v="283.01503317060951"/>
    <n v="0"/>
    <n v="34.003617474026782"/>
    <n v="0"/>
    <n v="5.270547002127925"/>
    <n v="0"/>
    <n v="0"/>
    <n v="0"/>
    <n v="0"/>
    <n v="322.28919764676425"/>
    <m/>
    <m/>
    <m/>
    <m/>
    <m/>
    <m/>
    <m/>
    <m/>
    <m/>
    <m/>
    <m/>
    <m/>
    <m/>
    <m/>
    <m/>
  </r>
  <r>
    <x v="0"/>
    <x v="1"/>
    <d v="2012-10-15T00:00:00"/>
    <x v="9"/>
    <x v="2"/>
    <s v="SOVEMA 7"/>
    <s v=" N° 80494 du 04/10/2012"/>
    <n v="309.72699999999998"/>
    <m/>
    <n v="37.213000000000001"/>
    <n v="0"/>
    <n v="5.7679999999999998"/>
    <n v="0"/>
    <n v="0"/>
    <n v="0"/>
    <m/>
    <n v="352.70799999999997"/>
    <s v="EUR"/>
    <n v="2.02325"/>
    <s v="840PNA094"/>
    <s v="GLUE"/>
    <n v="4.7699999999999996"/>
    <n v="13"/>
    <n v="62.009999999999991"/>
    <n v="125.46173249999998"/>
    <n v="8.6243584929277736E-2"/>
    <n v="30.418802353235691"/>
    <n v="2.3399078733258225"/>
    <n v="11.990810373325822"/>
    <n v="26.711966829390402"/>
    <n v="0"/>
    <n v="3.2093825259732123"/>
    <n v="0"/>
    <n v="0.49745299787207398"/>
    <n v="0"/>
    <n v="0"/>
    <n v="0"/>
    <n v="0"/>
    <n v="30.418802353235691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115"/>
    <s v="BAC L1/B GRIS"/>
    <n v="1.151"/>
    <n v="1200"/>
    <n v="1381.2"/>
    <n v="2804.0431800000001"/>
    <n v="0.12632541305675399"/>
    <n v="524.83089408740921"/>
    <n v="0.43735907840617433"/>
    <n v="2.7740617284061742"/>
    <n v="419.79513826422561"/>
    <n v="0"/>
    <n v="51.986949886072082"/>
    <n v="1.0106033044540319"/>
    <n v="4.6444801364446171"/>
    <n v="0"/>
    <n v="0"/>
    <n v="47.393722496212845"/>
    <n v="0"/>
    <n v="524.83089408740921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218"/>
    <s v="BAC L2 NOIR"/>
    <n v="1.2549999999999999"/>
    <n v="1584"/>
    <n v="1987.9199999999998"/>
    <n v="4035.7757879999995"/>
    <n v="0.18181640249332637"/>
    <n v="755.37346580816859"/>
    <n v="0.47687718801020745"/>
    <n v="3.0247154380102073"/>
    <n v="604.19863253563517"/>
    <n v="0"/>
    <n v="74.823267750883588"/>
    <n v="1.4545312199466109"/>
    <n v="6.6846618540696365"/>
    <n v="0"/>
    <n v="0"/>
    <n v="68.212372447633527"/>
    <n v="0"/>
    <n v="755.37346580816859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314"/>
    <s v="BAC L3 NOIR"/>
    <n v="1.357"/>
    <n v="880"/>
    <n v="1194.1600000000001"/>
    <n v="2424.3239240000003"/>
    <n v="0.10921861805376004"/>
    <n v="453.75909389184812"/>
    <n v="0.5156353339680092"/>
    <n v="3.2705488839680097"/>
    <n v="362.94712011990134"/>
    <n v="0"/>
    <n v="44.946956324899972"/>
    <n v="0.87374894443008033"/>
    <n v="4.0155317113645417"/>
    <n v="0"/>
    <n v="0"/>
    <n v="40.975736791252203"/>
    <n v="0"/>
    <n v="453.75909389184812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101"/>
    <s v="BAC L1/B OPAQUE"/>
    <n v="1.151"/>
    <n v="1200"/>
    <n v="1381.2"/>
    <n v="2804.0431800000001"/>
    <n v="0.12632541305675399"/>
    <n v="524.83089408740921"/>
    <n v="0.43735907840617433"/>
    <n v="2.7740617284061742"/>
    <n v="419.79513826422561"/>
    <n v="0"/>
    <n v="51.986949886072082"/>
    <n v="1.0106033044540319"/>
    <n v="4.6444801364446171"/>
    <n v="0"/>
    <n v="0"/>
    <n v="47.393722496212845"/>
    <n v="0"/>
    <n v="524.83089408740921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211"/>
    <s v="BAC L2/B GRIS"/>
    <n v="1.2410000000000001"/>
    <n v="288"/>
    <n v="357.40800000000002"/>
    <n v="725.59185119999995"/>
    <n v="3.2688758492461868E-2"/>
    <n v="135.80854343613723"/>
    <n v="0.4715574424865876"/>
    <n v="2.9909735924865872"/>
    <n v="108.62883056526235"/>
    <n v="0"/>
    <n v="13.452470159919818"/>
    <n v="0.26151006793969495"/>
    <n v="1.2018348947338531"/>
    <n v="0"/>
    <n v="0"/>
    <n v="12.263897748281524"/>
    <n v="0"/>
    <n v="135.80854343613723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509"/>
    <s v="BAC L5 GRIS"/>
    <n v="1.5009999999999999"/>
    <n v="495"/>
    <n v="742.99499999999989"/>
    <n v="1508.3912992499997"/>
    <n v="6.7954785892052505E-2"/>
    <n v="282.32459466585181"/>
    <n v="0.5703527164966703"/>
    <n v="3.6176078664966695"/>
    <n v="225.82224786752698"/>
    <n v="0"/>
    <n v="27.965568947728151"/>
    <n v="0.54363828713642004"/>
    <n v="2.4984256581072022"/>
    <n v="0"/>
    <n v="0"/>
    <n v="25.49471390535307"/>
    <n v="0"/>
    <n v="282.32459466585181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312"/>
    <s v="BAC L3/B GRIS"/>
    <n v="1.3839999999999999"/>
    <n v="240"/>
    <n v="332.15999999999997"/>
    <n v="674.33462399999985"/>
    <n v="3.0379560672553863E-2"/>
    <n v="126.21476236611193"/>
    <n v="0.52589484319213298"/>
    <n v="3.3356224431921326"/>
    <n v="100.95507755998055"/>
    <n v="0"/>
    <n v="12.502161362697436"/>
    <n v="0.24303648538043091"/>
    <n v="1.1169349276871152"/>
    <n v="0"/>
    <n v="0"/>
    <n v="11.397552030366388"/>
    <n v="0"/>
    <n v="126.21476236611193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316"/>
    <s v="BAC L3 GRIS"/>
    <n v="1.256"/>
    <n v="220"/>
    <n v="276.32"/>
    <n v="560.971048"/>
    <n v="2.5272399461223765E-2"/>
    <n v="104.9965773633311"/>
    <n v="0.47725716983332317"/>
    <n v="3.027125569833323"/>
    <n v="83.98334245957922"/>
    <n v="0"/>
    <n v="10.400401095076338"/>
    <n v="0.20217919568979012"/>
    <n v="0.92916503859135291"/>
    <n v="0"/>
    <n v="0"/>
    <n v="9.4814895743943914"/>
    <n v="0"/>
    <n v="104.9965773633311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00L0116"/>
    <s v="BAC L1GRIS"/>
    <n v="1.256"/>
    <n v="550"/>
    <n v="690.8"/>
    <n v="1402.4276199999999"/>
    <n v="6.3180998653059414E-2"/>
    <n v="262.49144340832777"/>
    <n v="0.47725716983332322"/>
    <n v="3.027125569833323"/>
    <n v="209.95835614894807"/>
    <n v="0"/>
    <n v="26.001002737690847"/>
    <n v="0.50544798922447531"/>
    <n v="2.3229125964783823"/>
    <n v="0"/>
    <n v="0"/>
    <n v="23.70372393598598"/>
    <n v="0"/>
    <n v="262.49144340832777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20L0321"/>
    <s v="COUV L3 D GRIS/G"/>
    <n v="1.254"/>
    <n v="2024"/>
    <n v="2538.096"/>
    <n v="5152.7155943999996"/>
    <n v="0.23213584243968655"/>
    <n v="964.4303453226737"/>
    <n v="0.47649720618709174"/>
    <n v="3.0223053061870915"/>
    <n v="771.41642140738338"/>
    <n v="0"/>
    <n v="95.531327510889085"/>
    <n v="1.8570867395174924"/>
    <n v="8.5347063831375145"/>
    <n v="0"/>
    <n v="0"/>
    <n v="87.09080328174619"/>
    <n v="0"/>
    <n v="964.4303453226737"/>
    <m/>
    <m/>
    <m/>
    <m/>
    <m/>
    <m/>
    <m/>
    <m/>
    <m/>
    <m/>
    <m/>
    <m/>
    <m/>
    <m/>
    <m/>
  </r>
  <r>
    <x v="0"/>
    <x v="1"/>
    <d v="2012-10-18T00:00:00"/>
    <x v="4"/>
    <x v="0"/>
    <s v="ACCUMA 59"/>
    <s v=" N° 1926 du 17/09/2012"/>
    <n v="3323.125"/>
    <m/>
    <n v="411.53199999999998"/>
    <n v="8"/>
    <n v="36.765999999999998"/>
    <m/>
    <m/>
    <n v="375.17171999999994"/>
    <m/>
    <n v="4154.5947200000001"/>
    <s v="EUR"/>
    <n v="2.0301499999999999"/>
    <s v="420L0223"/>
    <s v="COUV L2 G OP "/>
    <n v="1.071"/>
    <n v="48"/>
    <n v="51.408000000000001"/>
    <n v="104.3659512"/>
    <n v="4.7018077283678024E-3"/>
    <n v="19.534105562732066"/>
    <n v="0.40696053255691805"/>
    <n v="2.581251182556918"/>
    <n v="15.624694807332252"/>
    <n v="0"/>
    <n v="1.9349443380706584"/>
    <n v="3.7614461826942419E-2"/>
    <n v="0.17286666294117062"/>
    <n v="0"/>
    <n v="0"/>
    <n v="1.7639852925610409"/>
    <n v="0"/>
    <n v="19.534105562732066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n v="30.901"/>
    <n v="0"/>
    <n v="0"/>
    <n v="146.88794999999999"/>
    <m/>
    <n v="2147.8919500000002"/>
    <s v="EUR"/>
    <n v="2.02325"/>
    <s v="400L0207"/>
    <s v="BACL2TAXI"/>
    <n v="1.232"/>
    <n v="528"/>
    <n v="650.49599999999998"/>
    <n v="1316.1160319999999"/>
    <n v="7.1644095058476479E-2"/>
    <n v="153.88377504113643"/>
    <n v="0.29144654363851596"/>
    <n v="2.7840905436385159"/>
    <n v="95.044990895141467"/>
    <n v="0"/>
    <n v="46.101255711848211"/>
    <n v="0"/>
    <n v="2.2138741814019816"/>
    <n v="0"/>
    <n v="0"/>
    <n v="10.523654252744739"/>
    <n v="0"/>
    <n v="153.88377504113643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n v="30.901"/>
    <n v="0"/>
    <n v="0"/>
    <n v="146.88794999999999"/>
    <m/>
    <n v="2147.8919500000002"/>
    <s v="EUR"/>
    <n v="2.02325"/>
    <s v="400L0116"/>
    <s v="BAC L1 GRIS"/>
    <n v="1.137"/>
    <n v="1100"/>
    <n v="1250.7"/>
    <n v="2530.478775"/>
    <n v="0.13774914786506995"/>
    <n v="295.87028581874347"/>
    <n v="0.26897298710794859"/>
    <n v="2.5694082371079485"/>
    <n v="182.74173878479414"/>
    <n v="0"/>
    <n v="88.638270671623744"/>
    <n v="0"/>
    <n v="4.256586418178526"/>
    <n v="0"/>
    <n v="0"/>
    <n v="20.233689944146999"/>
    <n v="0"/>
    <n v="295.87028581874347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n v="30.901"/>
    <n v="0"/>
    <n v="0"/>
    <n v="146.88794999999999"/>
    <m/>
    <n v="2147.8919500000002"/>
    <s v="EUR"/>
    <n v="2.02325"/>
    <s v="4520L0211"/>
    <s v="COU L2 GRIS"/>
    <n v="1.0720000000000001"/>
    <n v="2400"/>
    <n v="2572.8000000000002"/>
    <n v="5205.4176000000007"/>
    <n v="0.28336212331274646"/>
    <n v="608.63122359835552"/>
    <n v="0.25359634316598145"/>
    <n v="2.4225203431659814"/>
    <n v="375.91584356401887"/>
    <n v="0"/>
    <n v="182.33672566079284"/>
    <n v="0"/>
    <n v="8.7561729724871782"/>
    <n v="0"/>
    <n v="0"/>
    <n v="41.622481401056532"/>
    <n v="0"/>
    <n v="608.63122359835552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m/>
    <n v="0"/>
    <n v="0"/>
    <n v="146.88794999999999"/>
    <m/>
    <n v="2116.9909499999999"/>
    <s v="EUR"/>
    <n v="2.02325"/>
    <s v="420L0307"/>
    <s v="COUV L3 NOIR"/>
    <n v="1.3380000000000001"/>
    <n v="840"/>
    <n v="1123.92"/>
    <n v="2273.9711400000001"/>
    <n v="0.12378589771208877"/>
    <n v="265.87873321931892"/>
    <n v="0.31652230145157012"/>
    <n v="3.0236308014515698"/>
    <n v="164.21771412409518"/>
    <n v="0"/>
    <n v="79.653254316184032"/>
    <n v="0"/>
    <n v="0"/>
    <n v="0"/>
    <n v="0"/>
    <n v="18.182656753838408"/>
    <n v="0"/>
    <n v="262.05362519411761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m/>
    <n v="0"/>
    <n v="0"/>
    <n v="146.88794999999999"/>
    <m/>
    <n v="2116.9909499999999"/>
    <s v="EUR"/>
    <n v="2.02325"/>
    <s v="420L0228 "/>
    <s v="COUV L2 NOIR"/>
    <n v="1.071"/>
    <n v="192"/>
    <n v="205.63200000000001"/>
    <n v="416.04494399999999"/>
    <n v="2.2647823437906823E-2"/>
    <n v="48.645077647301392"/>
    <n v="0.25335977941302806"/>
    <n v="2.4202605294130279"/>
    <n v="30.045214063960014"/>
    <n v="0"/>
    <n v="14.57333083453053"/>
    <n v="0"/>
    <n v="0"/>
    <n v="0"/>
    <n v="0"/>
    <n v="3.3266923567560851"/>
    <n v="0"/>
    <n v="47.945237255246631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m/>
    <n v="0"/>
    <n v="0"/>
    <n v="146.88794999999999"/>
    <m/>
    <n v="2116.9909499999999"/>
    <s v="EUR"/>
    <n v="2.02325"/>
    <s v="460D1809"/>
    <s v="BOUCHON D18 BLEU"/>
    <n v="2.8000000000000001E-2"/>
    <n v="104000"/>
    <n v="2912"/>
    <n v="5891.7039999999997"/>
    <n v="0.32072081121218809"/>
    <n v="688.8736486001286"/>
    <n v="6.6237850826935439E-3"/>
    <n v="6.3274785082693547E-2"/>
    <n v="425.47688761599142"/>
    <n v="0"/>
    <n v="206.37614471557396"/>
    <n v="0"/>
    <n v="0"/>
    <n v="0"/>
    <n v="0"/>
    <n v="47.110022481295324"/>
    <n v="0"/>
    <n v="678.96305481286072"/>
    <m/>
    <m/>
    <m/>
    <m/>
    <m/>
    <m/>
    <m/>
    <m/>
    <m/>
    <m/>
    <m/>
    <m/>
    <m/>
    <m/>
    <m/>
  </r>
  <r>
    <x v="0"/>
    <x v="1"/>
    <d v="2012-10-18T00:00:00"/>
    <x v="4"/>
    <x v="0"/>
    <s v="ACCUMA 66"/>
    <s v=" N° 2110 du 05/10/2012"/>
    <n v="1326.627"/>
    <m/>
    <n v="643.476"/>
    <n v="0"/>
    <n v="30.901"/>
    <n v="0"/>
    <n v="0"/>
    <n v="146.88794999999999"/>
    <m/>
    <n v="2147.8919500000002"/>
    <s v="EUR"/>
    <n v="2.02325"/>
    <s v="460D1810"/>
    <s v=" BOUCHON D180 ROUGE"/>
    <n v="2.8000000000000001E-2"/>
    <n v="13000"/>
    <n v="364"/>
    <n v="736.46299999999997"/>
    <n v="4.0090101401523512E-2"/>
    <n v="86.109206075016075"/>
    <n v="6.6237850826935439E-3"/>
    <n v="6.3274785082693547E-2"/>
    <n v="53.184610951998927"/>
    <n v="0"/>
    <n v="25.797018089446745"/>
    <n v="0"/>
    <n v="1.2388242234084781"/>
    <n v="0"/>
    <n v="0"/>
    <n v="5.8887528101619155"/>
    <n v="0"/>
    <n v="86.109206075016075"/>
    <m/>
    <m/>
    <m/>
    <m/>
    <m/>
    <m/>
    <m/>
    <m/>
    <m/>
    <m/>
    <m/>
    <m/>
    <m/>
    <m/>
    <m/>
  </r>
  <r>
    <x v="0"/>
    <x v="1"/>
    <d v="2012-10-22T00:00:00"/>
    <x v="11"/>
    <x v="0"/>
    <s v="AGIC 6"/>
    <s v=" N° 20257 Du13/09/12"/>
    <n v="69.847999999999999"/>
    <m/>
    <n v="238.899"/>
    <n v="0"/>
    <n v="67.838999999999999"/>
    <n v="0"/>
    <n v="89.8"/>
    <n v="0"/>
    <m/>
    <n v="466.38600000000002"/>
    <s v="EUR"/>
    <n v="2.0246499999999998"/>
    <s v="610m0004"/>
    <s v="ETAIN METAL"/>
    <n v="21.5"/>
    <n v="1002"/>
    <n v="21543"/>
    <n v="43617.034949999994"/>
    <n v="1"/>
    <n v="466.38600000000002"/>
    <n v="0.46545508982035932"/>
    <n v="43.995430089820353"/>
    <n v="69.847999999999999"/>
    <n v="0"/>
    <n v="238.899"/>
    <n v="0"/>
    <n v="67.838999999999999"/>
    <n v="0"/>
    <n v="89.8"/>
    <n v="0"/>
    <n v="0"/>
    <n v="466.38600000000002"/>
    <m/>
    <m/>
    <m/>
    <m/>
    <m/>
    <m/>
    <m/>
    <m/>
    <m/>
    <m/>
    <m/>
    <m/>
    <m/>
    <m/>
    <m/>
  </r>
  <r>
    <x v="0"/>
    <x v="0"/>
    <d v="2012-10-22T00:00:00"/>
    <x v="15"/>
    <x v="0"/>
    <s v="GOONVEAN 2"/>
    <s v=" N° 5348 du 28/08/2012"/>
    <n v="305"/>
    <m/>
    <n v="80.105000000000004"/>
    <n v="0"/>
    <n v="24.556000000000001"/>
    <n v="0"/>
    <n v="132.4"/>
    <n v="0"/>
    <n v="0"/>
    <n v="542.06100000000004"/>
    <s v="GBP"/>
    <n v="2.5300500000000001"/>
    <s v="600A0003"/>
    <s v="FIBRE DE VERRE"/>
    <n v="3.13"/>
    <n v="1800"/>
    <n v="5634"/>
    <n v="14254.3017"/>
    <n v="1"/>
    <n v="542.06100000000004"/>
    <n v="0.301145"/>
    <n v="8.2202014999999999"/>
    <n v="305"/>
    <n v="0"/>
    <n v="80.105000000000004"/>
    <n v="0"/>
    <n v="24.556000000000001"/>
    <n v="0"/>
    <n v="132.4"/>
    <n v="0"/>
    <n v="0"/>
    <n v="542.06100000000004"/>
    <m/>
    <m/>
    <m/>
    <m/>
    <m/>
    <m/>
    <m/>
    <m/>
    <m/>
    <m/>
    <m/>
    <m/>
    <m/>
    <m/>
    <m/>
  </r>
  <r>
    <x v="0"/>
    <x v="0"/>
    <d v="2012-10-22T00:00:00"/>
    <x v="5"/>
    <x v="0"/>
    <s v="METALLIANCE 24"/>
    <s v=" N°288 du 01/10/12"/>
    <n v="957.6"/>
    <m/>
    <n v="0"/>
    <n v="8"/>
    <n v="526.29100000000005"/>
    <n v="1113.2"/>
    <n v="0"/>
    <n v="0"/>
    <m/>
    <n v="2605.0910000000003"/>
    <s v="USD"/>
    <n v="1.5629500000000001"/>
    <s v="600P0002"/>
    <s v="PLOMB DOUX"/>
    <n v="2.2742800000000001"/>
    <n v="99810"/>
    <n v="226995.88680000001"/>
    <n v="354783.22127406002"/>
    <n v="1"/>
    <n v="2605.0910000000003"/>
    <n v="2.610050095180844E-2"/>
    <n v="3.5806864269518086"/>
    <n v="957.6"/>
    <n v="0"/>
    <n v="0"/>
    <n v="8"/>
    <n v="526.29100000000005"/>
    <n v="1113.2"/>
    <n v="0"/>
    <n v="0"/>
    <n v="0"/>
    <n v="2605.0910000000003"/>
    <m/>
    <m/>
    <m/>
    <m/>
    <m/>
    <m/>
    <m/>
    <m/>
    <m/>
    <m/>
    <m/>
    <m/>
    <m/>
    <m/>
    <m/>
  </r>
  <r>
    <x v="0"/>
    <x v="0"/>
    <d v="2012-10-22T00:00:00"/>
    <x v="5"/>
    <x v="0"/>
    <s v="METALLIANCE 25"/>
    <s v=" N°289 du 01/10/12"/>
    <n v="508.8"/>
    <m/>
    <n v="0"/>
    <n v="8"/>
    <n v="264.71199999999999"/>
    <n v="380.6"/>
    <n v="0"/>
    <n v="0"/>
    <m/>
    <n v="1162.1120000000001"/>
    <s v="USD"/>
    <n v="1.5629500000000001"/>
    <s v="600p0002"/>
    <s v="PLOMB DOUX"/>
    <n v="2.2742800000000001"/>
    <n v="49858"/>
    <n v="113391.05224"/>
    <n v="177224.54509850801"/>
    <n v="1"/>
    <n v="1162.1120000000001"/>
    <n v="2.3308435958121064E-2"/>
    <n v="3.5778943619581214"/>
    <n v="508.8"/>
    <n v="0"/>
    <n v="0"/>
    <n v="8"/>
    <n v="264.71199999999999"/>
    <n v="380.6"/>
    <n v="0"/>
    <n v="0"/>
    <n v="0"/>
    <n v="1162.1120000000001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00L0312"/>
    <s v="BAC L3B GRIS"/>
    <n v="1.3839999999999999"/>
    <n v="1440"/>
    <n v="1992.9599999999998"/>
    <n v="4053.2820479999991"/>
    <n v="0.24534327758853125"/>
    <n v="547.50765590359106"/>
    <n v="0.38021364993304935"/>
    <n v="3.1949928499330489"/>
    <n v="412.53662493695492"/>
    <n v="0"/>
    <n v="72.08087358240013"/>
    <n v="0"/>
    <n v="6.9046958611740354"/>
    <n v="0"/>
    <n v="0"/>
    <n v="55.985461523062042"/>
    <n v="0"/>
    <n v="547.50765590359106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00L0207"/>
    <s v="BACL2GRIS TAXI"/>
    <n v="1.232"/>
    <n v="264"/>
    <n v="325.24799999999999"/>
    <n v="661.48938239999995"/>
    <n v="4.0039644723985739E-2"/>
    <n v="89.352405501029224"/>
    <n v="0.33845608144329253"/>
    <n v="2.8440976814432921"/>
    <n v="67.325341295106128"/>
    <n v="0"/>
    <n v="11.763487461328113"/>
    <n v="0"/>
    <n v="1.1268357214671307"/>
    <n v="0"/>
    <n v="0"/>
    <n v="9.1367410231278523"/>
    <n v="0"/>
    <n v="89.352405501029224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00L0202"/>
    <s v="BAC L2B NOIR"/>
    <n v="1.2410000000000001"/>
    <n v="1222"/>
    <n v="1516.5020000000002"/>
    <n v="3084.2617676"/>
    <n v="0.18668893061053052"/>
    <n v="416.6147113806137"/>
    <n v="0.34092856905123869"/>
    <n v="2.8648743690512388"/>
    <n v="313.91127608689692"/>
    <n v="0"/>
    <n v="54.84846105765142"/>
    <n v="0"/>
    <n v="5.2539865741721608"/>
    <n v="0"/>
    <n v="0"/>
    <n v="42.600987661893193"/>
    <n v="0"/>
    <n v="416.6147113806137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00L0116"/>
    <s v="BAC L1 GRIS"/>
    <n v="1.137"/>
    <n v="275"/>
    <n v="312.67500000000001"/>
    <n v="635.91841499999998"/>
    <n v="3.8491845957768354E-2"/>
    <n v="85.898340312728493"/>
    <n v="0.31235760113719452"/>
    <n v="2.6247882011371946"/>
    <n v="64.722768747070887"/>
    <n v="0"/>
    <n v="11.308750375008511"/>
    <n v="0"/>
    <n v="1.0832760207894749"/>
    <n v="0"/>
    <n v="0"/>
    <n v="8.7835451698596199"/>
    <n v="0"/>
    <n v="85.898340312728493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00L0313"/>
    <s v="BAC L3 GRIS"/>
    <n v="1.256"/>
    <n v="220"/>
    <n v="276.32"/>
    <n v="561.97961599999996"/>
    <n v="3.4016364835853685E-2"/>
    <n v="75.910863980852753"/>
    <n v="0.34504938173114885"/>
    <n v="2.8995021817311488"/>
    <n v="57.197394931448393"/>
    <n v="0"/>
    <n v="9.9938719233144688"/>
    <n v="0"/>
    <n v="0.95732255557543033"/>
    <n v="0"/>
    <n v="0"/>
    <n v="7.7622745705144638"/>
    <n v="0"/>
    <n v="75.910863980852753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20L0321"/>
    <s v="COUV L3 GRIS"/>
    <n v="1.254"/>
    <n v="2622"/>
    <n v="3287.9879999999998"/>
    <n v="6687.1099943999989"/>
    <n v="0.40476765845363666"/>
    <n v="903.27884278617569"/>
    <n v="0.34449994004049417"/>
    <n v="2.8948851400404938"/>
    <n v="680.60346035706107"/>
    <n v="0"/>
    <n v="118.91911898304463"/>
    <n v="0"/>
    <n v="11.391376211860697"/>
    <n v="0"/>
    <n v="0"/>
    <n v="92.364887234209277"/>
    <n v="0"/>
    <n v="903.27884278617569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20L0211"/>
    <s v="COUV L2 GRIS"/>
    <n v="1.0720000000000001"/>
    <n v="192"/>
    <n v="205.82400000000001"/>
    <n v="418.60485119999998"/>
    <n v="2.5337956991802076E-2"/>
    <n v="56.544143268656043"/>
    <n v="0.29450074619091687"/>
    <n v="2.4747343461909166"/>
    <n v="42.604938529134465"/>
    <n v="0"/>
    <n v="7.4441904123634828"/>
    <n v="0"/>
    <n v="0.71308612362028589"/>
    <n v="0"/>
    <n v="0"/>
    <n v="5.7819282035378148"/>
    <n v="0"/>
    <n v="56.544143268656043"/>
    <m/>
    <m/>
    <m/>
    <m/>
    <m/>
    <m/>
    <m/>
    <m/>
    <m/>
    <m/>
    <m/>
    <m/>
    <m/>
    <m/>
    <m/>
  </r>
  <r>
    <x v="0"/>
    <x v="1"/>
    <d v="2012-10-30T00:00:00"/>
    <x v="4"/>
    <x v="0"/>
    <s v="ACCUMA 67"/>
    <s v=" N° 2171 du 12/10/2012"/>
    <n v="1681.4670000000001"/>
    <m/>
    <n v="293.79599999999999"/>
    <n v="0"/>
    <n v="28.143000000000001"/>
    <n v="0"/>
    <n v="0"/>
    <n v="228.19235999999995"/>
    <m/>
    <n v="2231.59836"/>
    <s v="EUR"/>
    <n v="2.0337999999999998"/>
    <s v="420L0223"/>
    <s v="COUV L2 GAUCHE OPAQUE"/>
    <n v="1.071"/>
    <n v="192"/>
    <n v="205.63200000000001"/>
    <n v="418.21436159999996"/>
    <n v="2.5314320837891809E-2"/>
    <n v="56.491396866353185"/>
    <n v="0.2942260253455895"/>
    <n v="2.4724258253455895"/>
    <n v="42.56519511632743"/>
    <n v="0"/>
    <n v="7.437246204889262"/>
    <n v="0"/>
    <n v="0.71242093134078921"/>
    <n v="0"/>
    <n v="0"/>
    <n v="5.7765346137957083"/>
    <n v="0"/>
    <n v="56.491396866353185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00M1409"/>
    <s v="BAC M14 GRIS"/>
    <n v="3.2029999999999998"/>
    <n v="480"/>
    <n v="1537.4399999999998"/>
    <n v="3110.6254799999997"/>
    <n v="0.36436717320617706"/>
    <n v="658.3472076142084"/>
    <n v="1.3715566825296008"/>
    <n v="7.8520264325296001"/>
    <n v="483.37932988899104"/>
    <n v="0"/>
    <n v="76.521114412202451"/>
    <n v="0"/>
    <n v="59.522292680614676"/>
    <n v="0"/>
    <n v="0"/>
    <n v="38.924470632400194"/>
    <n v="0"/>
    <n v="658.3472076142084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00M1511"/>
    <s v="BAC M15 OP"/>
    <n v="3.6309999999999998"/>
    <n v="300"/>
    <n v="1089.3"/>
    <n v="2203.9262249999997"/>
    <n v="0.25815977324220046"/>
    <n v="466.44917086465631"/>
    <n v="1.5548305695488545"/>
    <n v="8.9012513195488534"/>
    <n v="342.48172549698069"/>
    <n v="0"/>
    <n v="54.216392138367759"/>
    <n v="0"/>
    <n v="42.172464237299387"/>
    <n v="0"/>
    <n v="0"/>
    <n v="27.578588992008491"/>
    <n v="0"/>
    <n v="466.44917086465631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20M1108"/>
    <s v="COUV M11  NOIR"/>
    <n v="0.82099999999999995"/>
    <n v="300"/>
    <n v="246.29999999999998"/>
    <n v="498.32647499999996"/>
    <n v="5.8372121683240595E-2"/>
    <n v="105.46812703935083"/>
    <n v="0.35156042346450278"/>
    <n v="2.0126486734645028"/>
    <n v="77.438032672272413"/>
    <n v="0"/>
    <n v="12.258787646819041"/>
    <n v="0"/>
    <n v="9.5355530539308173"/>
    <n v="0"/>
    <n v="0"/>
    <n v="6.2357536663285522"/>
    <n v="0"/>
    <n v="105.46812703935083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20M1123"/>
    <s v="COUV M11 GRIS"/>
    <n v="0.82099999999999995"/>
    <n v="1140"/>
    <n v="935.93999999999994"/>
    <n v="1893.6406049999998"/>
    <n v="0.22181406239631424"/>
    <n v="400.77888274953312"/>
    <n v="0.35156042346450272"/>
    <n v="2.0126486734645028"/>
    <n v="294.26452415463518"/>
    <n v="0"/>
    <n v="46.583393057912346"/>
    <n v="0"/>
    <n v="36.2351016049371"/>
    <n v="0"/>
    <n v="0"/>
    <n v="23.695863932048496"/>
    <n v="0"/>
    <n v="400.77888274953312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60D1801"/>
    <s v="BOUCHON D18 PR"/>
    <n v="2.9000000000000001E-2"/>
    <n v="9000"/>
    <n v="261"/>
    <n v="528.06825000000003"/>
    <n v="6.1855963294055204E-2"/>
    <n v="111.76281428043268"/>
    <n v="1.2418090475603631E-2"/>
    <n v="7.109234047560363E-2"/>
    <n v="82.059791016902565"/>
    <n v="0"/>
    <n v="12.990432707347827"/>
    <n v="0"/>
    <n v="10.104666451790271"/>
    <n v="0"/>
    <n v="0"/>
    <n v="6.6079241043920112"/>
    <n v="0"/>
    <n v="111.76281428043268"/>
    <m/>
    <m/>
    <m/>
    <m/>
    <m/>
    <m/>
    <m/>
    <m/>
    <m/>
    <m/>
    <m/>
    <m/>
    <m/>
    <m/>
    <m/>
  </r>
  <r>
    <x v="0"/>
    <x v="0"/>
    <d v="2012-10-30T00:00:00"/>
    <x v="4"/>
    <x v="0"/>
    <s v="ACCUMA 65"/>
    <s v=" N° 2129 du 05/10/2012"/>
    <n v="1326.627"/>
    <m/>
    <n v="210.011"/>
    <n v="0"/>
    <n v="163.358"/>
    <n v="0"/>
    <n v="0"/>
    <n v="106.82759999999999"/>
    <m/>
    <n v="1806.8235999999999"/>
    <s v="EUR"/>
    <n v="2.02325"/>
    <s v="460D1818"/>
    <s v="BOUCHON 18 ROUGE"/>
    <n v="2.3E-2"/>
    <n v="6500"/>
    <n v="149.5"/>
    <n v="302.47587499999997"/>
    <n v="3.5430906178012457E-2"/>
    <n v="64.017397451818709"/>
    <n v="9.8488303772028777E-3"/>
    <n v="5.6383580377202869E-2"/>
    <n v="47.003596770218131"/>
    <n v="0"/>
    <n v="7.4408800373505741"/>
    <n v="0"/>
    <n v="5.7879219714277594"/>
    <n v="0"/>
    <n v="0"/>
    <n v="3.7849986728222431"/>
    <n v="0"/>
    <n v="64.017397451818709"/>
    <m/>
    <m/>
    <m/>
    <m/>
    <m/>
    <m/>
    <m/>
    <m/>
    <m/>
    <m/>
    <m/>
    <m/>
    <m/>
    <m/>
    <m/>
  </r>
  <r>
    <x v="0"/>
    <x v="0"/>
    <d v="2012-10-30T00:00:00"/>
    <x v="4"/>
    <x v="0"/>
    <s v="ACCUMA 68"/>
    <s v=" N° 2129 du 05/10/2012"/>
    <n v="1681.4670000000001"/>
    <m/>
    <n v="172.71600000000001"/>
    <n v="0"/>
    <n v="16.88"/>
    <n v="0"/>
    <n v="0"/>
    <n v="134.23079999999999"/>
    <m/>
    <n v="2005.2938000000001"/>
    <s v="EUR"/>
    <n v="2.0337999999999998"/>
    <s v="400m1008"/>
    <s v="bac m10 gris"/>
    <n v="1.679"/>
    <n v="1584"/>
    <n v="2659.5360000000001"/>
    <n v="5408.9643167999993"/>
    <n v="0.60500210195290538"/>
    <n v="1213.2069640331292"/>
    <n v="0.76591348739465226"/>
    <n v="4.1806636873946514"/>
    <n v="1017.291069364446"/>
    <n v="0"/>
    <n v="104.493543040898"/>
    <n v="0"/>
    <n v="10.212435480965043"/>
    <n v="0"/>
    <n v="0"/>
    <n v="81.209916146820049"/>
    <n v="0"/>
    <n v="1213.2069640331292"/>
    <m/>
    <m/>
    <m/>
    <m/>
    <m/>
    <m/>
    <m/>
    <m/>
    <m/>
    <m/>
    <m/>
    <m/>
    <m/>
    <m/>
    <m/>
  </r>
  <r>
    <x v="0"/>
    <x v="0"/>
    <d v="2012-10-30T00:00:00"/>
    <x v="4"/>
    <x v="0"/>
    <s v="ACCUMA 68"/>
    <s v=" N° 2129 du 05/10/2012"/>
    <n v="1681.4670000000001"/>
    <m/>
    <n v="172.71600000000001"/>
    <n v="0"/>
    <n v="16.88"/>
    <n v="0"/>
    <n v="0"/>
    <n v="134.23079999999999"/>
    <m/>
    <n v="2005.2938000000001"/>
    <s v="EUR"/>
    <n v="2.0337999999999998"/>
    <s v="420m1413"/>
    <s v="couv m14 gris"/>
    <n v="1.6120000000000001"/>
    <n v="384"/>
    <n v="619.00800000000004"/>
    <n v="1258.9384703999999"/>
    <n v="0.14081446580368306"/>
    <n v="282.37437522643768"/>
    <n v="0.73534993548551475"/>
    <n v="4.0138355354855149"/>
    <n v="236.77487737152157"/>
    <n v="0"/>
    <n v="24.320911275748927"/>
    <n v="0"/>
    <n v="2.3769481827661698"/>
    <n v="0"/>
    <n v="0"/>
    <n v="18.901638396401019"/>
    <n v="0"/>
    <n v="282.37437522643768"/>
    <m/>
    <m/>
    <m/>
    <m/>
    <m/>
    <m/>
    <m/>
    <m/>
    <m/>
    <m/>
    <m/>
    <m/>
    <m/>
    <m/>
    <m/>
  </r>
  <r>
    <x v="0"/>
    <x v="0"/>
    <d v="2012-10-30T00:00:00"/>
    <x v="4"/>
    <x v="0"/>
    <s v="ACCUMA 68"/>
    <s v=" N° 2129 du 05/10/2012"/>
    <n v="1681.4670000000001"/>
    <m/>
    <n v="172.71600000000001"/>
    <n v="0"/>
    <n v="16.88"/>
    <n v="0"/>
    <n v="0"/>
    <n v="134.23079999999999"/>
    <m/>
    <n v="2005.2938000000001"/>
    <s v="EUR"/>
    <n v="2.0337999999999998"/>
    <s v="420m1013"/>
    <s v="couv m10 gris"/>
    <n v="0.73899999999999999"/>
    <n v="1512"/>
    <n v="1117.3679999999999"/>
    <n v="2272.5030383999997"/>
    <n v="0.25418343224341161"/>
    <n v="509.71246074043341"/>
    <n v="0.33711141583361998"/>
    <n v="1.8400896158336197"/>
    <n v="427.40105326403261"/>
    <n v="0"/>
    <n v="43.901545683353085"/>
    <n v="0"/>
    <n v="4.2906163362687879"/>
    <n v="0"/>
    <n v="0"/>
    <n v="34.119245456778934"/>
    <n v="0"/>
    <n v="509.71246074043341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00L0316"/>
    <s v="bac l3 taxi gris"/>
    <n v="1.2569999999999999"/>
    <n v="440"/>
    <n v="553.07999999999993"/>
    <n v="1121.5632779999999"/>
    <n v="7.5638719672303331E-2"/>
    <n v="164.60211882532693"/>
    <n v="0.37409572460301577"/>
    <n v="2.9231031746030154"/>
    <n v="127.29663710482092"/>
    <n v="0"/>
    <n v="20.171409400929523"/>
    <n v="0"/>
    <n v="1.9490585285159123"/>
    <n v="0"/>
    <n v="0"/>
    <n v="15.18501379106055"/>
    <n v="0"/>
    <n v="164.60211882532693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00L0202"/>
    <s v="bac l2b noir"/>
    <n v="1.2410000000000001"/>
    <n v="288"/>
    <n v="357.40800000000002"/>
    <n v="724.76981279999995"/>
    <n v="4.8878794244302068E-2"/>
    <n v="106.36818197208802"/>
    <n v="0.3693339651808612"/>
    <n v="2.8858958151808611"/>
    <n v="82.260860046213622"/>
    <n v="0"/>
    <n v="13.03504572786472"/>
    <n v="0"/>
    <n v="1.2595087700871757"/>
    <n v="0"/>
    <n v="0"/>
    <n v="9.8127674279224859"/>
    <n v="0"/>
    <n v="106.36818197208802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00L0312"/>
    <s v="bac l3b gris"/>
    <n v="1.3839999999999999"/>
    <n v="1440"/>
    <n v="1992.9599999999998"/>
    <n v="4041.4239359999997"/>
    <n v="0.27255540384413401"/>
    <n v="593.12475362356895"/>
    <n v="0.41189219001636734"/>
    <n v="3.2184365900163674"/>
    <n v="458.69875223190837"/>
    <n v="0"/>
    <n v="72.685347652557496"/>
    <n v="0"/>
    <n v="7.0232076462556456"/>
    <n v="0"/>
    <n v="0"/>
    <n v="54.717446092847389"/>
    <n v="0"/>
    <n v="593.12475362356895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20L0211"/>
    <s v="couv l2 droite gris "/>
    <n v="1.071"/>
    <n v="1872"/>
    <n v="2004.9119999999998"/>
    <n v="4065.6607991999995"/>
    <n v="0.27418994853481776"/>
    <n v="596.68178791191838"/>
    <n v="0.31874027132046923"/>
    <n v="2.4905676213204688"/>
    <n v="461.44961902636271"/>
    <n v="0"/>
    <n v="73.121249665213725"/>
    <n v="0"/>
    <n v="7.0653265938451844"/>
    <n v="0"/>
    <n v="0"/>
    <n v="55.045592626496692"/>
    <n v="0"/>
    <n v="596.68178791191838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20L0223"/>
    <s v="couv l2 gauche gris"/>
    <n v="1.071"/>
    <n v="1008"/>
    <n v="1079.568"/>
    <n v="2189.2019688"/>
    <n v="0.14764074151874804"/>
    <n v="321.29019349103299"/>
    <n v="0.31874027132046923"/>
    <n v="2.4905676213204693"/>
    <n v="248.47287178342611"/>
    <n v="0"/>
    <n v="39.372980588961241"/>
    <n v="0"/>
    <n v="3.8044066274550996"/>
    <n v="0"/>
    <n v="0"/>
    <n v="29.639934491190527"/>
    <n v="0"/>
    <n v="321.29019349103299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00L0304"/>
    <s v="bac l3 opaque"/>
    <n v="1.2569999999999999"/>
    <n v="440"/>
    <n v="553.07999999999993"/>
    <n v="1121.5632779999999"/>
    <n v="7.5638719672303331E-2"/>
    <n v="164.60211882532693"/>
    <n v="0.37409572460301577"/>
    <n v="2.9231031746030154"/>
    <n v="127.29663710482092"/>
    <n v="0"/>
    <n v="20.171409400929523"/>
    <n v="0"/>
    <n v="1.9490585285159123"/>
    <n v="0"/>
    <n v="0"/>
    <n v="15.18501379106055"/>
    <n v="0"/>
    <n v="164.60211882532693"/>
    <m/>
    <m/>
    <m/>
    <m/>
    <m/>
    <m/>
    <m/>
    <m/>
    <m/>
    <m/>
    <m/>
    <m/>
    <m/>
    <m/>
    <m/>
  </r>
  <r>
    <x v="0"/>
    <x v="1"/>
    <d v="2012-11-10T00:00:00"/>
    <x v="4"/>
    <x v="0"/>
    <s v="ACCUMA 69"/>
    <s v=" N° 2252 du 23/10/2012"/>
    <n v="1682.9559999999999"/>
    <m/>
    <n v="266.68099999999998"/>
    <n v="0"/>
    <n v="25.768000000000001"/>
    <n v="0"/>
    <n v="0"/>
    <n v="200.75715"/>
    <m/>
    <n v="2176.1621500000001"/>
    <s v="EUR"/>
    <n v="2.0278499999999999"/>
    <s v="420L0233"/>
    <s v="couv l2 gauche opaque"/>
    <n v="1.071"/>
    <n v="720"/>
    <n v="771.12"/>
    <n v="1563.715692"/>
    <n v="0.10545767251339146"/>
    <n v="229.49299535073786"/>
    <n v="0.31874027132046923"/>
    <n v="2.4905676213204693"/>
    <n v="177.48062270244722"/>
    <n v="0"/>
    <n v="28.123557563543745"/>
    <n v="0"/>
    <n v="2.7174333053250712"/>
    <n v="0"/>
    <n v="0"/>
    <n v="21.171381779421804"/>
    <n v="0"/>
    <n v="229.49299535073786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124"/>
    <s v="couv L1 noir TAK"/>
    <n v="0.67"/>
    <n v="4608"/>
    <n v="3087.36"/>
    <n v="6254.682624"/>
    <n v="0.17441620432836641"/>
    <n v="188.04229587531572"/>
    <n v="4.0807789903497337E-2"/>
    <n v="1.3981607899034973"/>
    <n v="60.173590493286412"/>
    <n v="0"/>
    <n v="105.405119177966"/>
    <n v="1.3953296346269313"/>
    <n v="9.8623642737474793"/>
    <n v="11.205892295688885"/>
    <n v="0"/>
    <n v="0"/>
    <n v="0"/>
    <n v="188.04229587531572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125"/>
    <s v="couv L1 noir P noir TAK"/>
    <n v="1.2732000000000001"/>
    <n v="4920"/>
    <n v="6264.1440000000002"/>
    <n v="12690.5293296"/>
    <n v="0.35388429591829601"/>
    <n v="381.53115265261698"/>
    <n v="7.7546982246466861E-2"/>
    <n v="2.6569228622464669"/>
    <n v="122.09008209181212"/>
    <n v="0"/>
    <n v="213.86325043659974"/>
    <n v="2.8310743673463681"/>
    <n v="20.010387512700049"/>
    <n v="22.736358244158684"/>
    <n v="0"/>
    <n v="0"/>
    <n v="0"/>
    <n v="381.53115265261698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235"/>
    <s v="couv L2 Gauche NOIR P Gris"/>
    <n v="1.2989999999999999"/>
    <n v="600"/>
    <n v="779.4"/>
    <n v="1578.9864600000001"/>
    <n v="4.4031143000339702E-2"/>
    <n v="47.471032016098242"/>
    <n v="7.9118386693497064E-2"/>
    <n v="2.710762486693497"/>
    <n v="15.190744335117197"/>
    <n v="0"/>
    <n v="26.609384680538295"/>
    <n v="0.35224914400271762"/>
    <n v="2.4897409809542084"/>
    <n v="2.8289128754858255"/>
    <n v="0"/>
    <n v="0"/>
    <n v="0"/>
    <n v="47.471032016098242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236"/>
    <s v="couv L2 noir Pnoir TAK"/>
    <n v="1.2989999999999999"/>
    <n v="2500"/>
    <n v="3247.5"/>
    <n v="6579.1102499999997"/>
    <n v="0.18346309583474874"/>
    <n v="197.79596673374266"/>
    <n v="7.9118386693497064E-2"/>
    <n v="2.710762486693497"/>
    <n v="63.294768062988311"/>
    <n v="0"/>
    <n v="110.87243616890954"/>
    <n v="1.4677047666779899"/>
    <n v="10.373920753975867"/>
    <n v="11.787136981190937"/>
    <n v="0"/>
    <n v="0"/>
    <n v="0"/>
    <n v="197.79596673374266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325"/>
    <s v="couv L3 noir TAK"/>
    <n v="0.72"/>
    <n v="576"/>
    <n v="414.71999999999997"/>
    <n v="840.18124799999998"/>
    <n v="2.3429042372467127E-2"/>
    <n v="25.259412878773748"/>
    <n v="4.38531473589822E-2"/>
    <n v="1.5025011473589822"/>
    <n v="8.083019618501158"/>
    <n v="0"/>
    <n v="14.158896605995432"/>
    <n v="0.18743233897973702"/>
    <n v="1.3247952009511537"/>
    <n v="1.5052691143462682"/>
    <n v="0"/>
    <n v="0"/>
    <n v="0"/>
    <n v="25.259412878773748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L0327"/>
    <s v="couv L3 noir P noir TAK"/>
    <n v="1.4814000000000001"/>
    <n v="1134"/>
    <n v="1679.9076"/>
    <n v="3403.3248068399998"/>
    <n v="9.4904095153910004E-2"/>
    <n v="102.31838268371408"/>
    <n v="9.0227850691105893E-2"/>
    <n v="3.0913961106911061"/>
    <n v="32.741912828098954"/>
    <n v="0"/>
    <n v="57.35348672845759"/>
    <n v="0.75923276123128003"/>
    <n v="5.3663520604778414"/>
    <n v="6.0973983054484107"/>
    <n v="0"/>
    <n v="0"/>
    <n v="0"/>
    <n v="102.31838268371408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00M1111"/>
    <s v="Bac M11B noir"/>
    <n v="2.4437000000000002"/>
    <n v="720"/>
    <n v="1759.4640000000002"/>
    <n v="3564.4981176000006"/>
    <n v="9.9398525773607527E-2"/>
    <n v="107.16393620114485"/>
    <n v="0.14883880027936786"/>
    <n v="5.0995306302793688"/>
    <n v="34.292491391894593"/>
    <n v="0"/>
    <n v="60.069610479290013"/>
    <n v="0.79518820618886021"/>
    <n v="5.6204896398686381"/>
    <n v="6.3861564839027372"/>
    <n v="0"/>
    <n v="0"/>
    <n v="0"/>
    <n v="107.16393620114485"/>
    <m/>
    <m/>
    <m/>
    <m/>
    <m/>
    <m/>
    <m/>
    <m/>
    <m/>
    <m/>
    <m/>
    <m/>
    <m/>
    <m/>
    <m/>
  </r>
  <r>
    <x v="0"/>
    <x v="1"/>
    <d v="2012-11-10T00:00:00"/>
    <x v="16"/>
    <x v="0"/>
    <s v="AKUMSAN 4"/>
    <s v=" N° 069607du 19/10/2012"/>
    <n v="345"/>
    <m/>
    <n v="604.33100000000002"/>
    <n v="8"/>
    <n v="56.545000000000002"/>
    <n v="64.248000000000005"/>
    <n v="0"/>
    <n v="0"/>
    <m/>
    <n v="1078.124"/>
    <s v="EUR"/>
    <n v="2.0259"/>
    <s v="420M1122"/>
    <s v="couv M11 droite noir"/>
    <n v="1.3017000000000001"/>
    <n v="360"/>
    <n v="468.61200000000002"/>
    <n v="949.36105080000004"/>
    <n v="2.6473597618264292E-2"/>
    <n v="28.541820958593572"/>
    <n v="7.9282835996093259E-2"/>
    <n v="2.7163968659960935"/>
    <n v="9.1333911783011814"/>
    <n v="0"/>
    <n v="15.998815722243279"/>
    <n v="0.21178878094611434"/>
    <n v="1.4969495773247545"/>
    <n v="1.7008756997782444"/>
    <n v="0"/>
    <n v="0"/>
    <n v="0"/>
    <n v="28.541820958593572"/>
    <m/>
    <m/>
    <m/>
    <m/>
    <m/>
    <m/>
    <m/>
    <m/>
    <m/>
    <m/>
    <m/>
    <m/>
    <m/>
    <m/>
    <m/>
  </r>
  <r>
    <x v="0"/>
    <x v="0"/>
    <d v="2012-11-13T00:00:00"/>
    <x v="4"/>
    <x v="0"/>
    <s v="ACCUMA 70"/>
    <s v=" N° 2253 du 23/10/2012"/>
    <n v="1682.9559999999999"/>
    <m/>
    <n v="125.01600000000001"/>
    <n v="0"/>
    <n v="12.538"/>
    <n v="0"/>
    <n v="0"/>
    <n v="120.45428999999999"/>
    <m/>
    <n v="1940.9642899999999"/>
    <s v="EUR"/>
    <n v="2.0278499999999999"/>
    <s v="400m1001"/>
    <s v="bac m10 op"/>
    <n v="1.714"/>
    <n v="395"/>
    <n v="677.03"/>
    <n v="1372.9152855"/>
    <n v="0.23155333596455646"/>
    <n v="449.43675633757675"/>
    <n v="1.1378145730065234"/>
    <n v="4.6135494730065236"/>
    <n v="389.69407608156604"/>
    <n v="0"/>
    <n v="28.947871848944992"/>
    <n v="0"/>
    <n v="2.9032157263236091"/>
    <n v="0"/>
    <n v="0"/>
    <n v="27.891592680742111"/>
    <n v="0"/>
    <n v="449.43675633757675"/>
    <m/>
    <m/>
    <m/>
    <m/>
    <m/>
    <m/>
    <m/>
    <m/>
    <m/>
    <m/>
    <m/>
    <m/>
    <m/>
    <m/>
    <m/>
  </r>
  <r>
    <x v="0"/>
    <x v="0"/>
    <d v="2012-11-13T00:00:00"/>
    <x v="4"/>
    <x v="0"/>
    <s v="ACCUMA 70"/>
    <s v=" N° 2253 du 23/10/2012"/>
    <n v="1682.9559999999999"/>
    <m/>
    <n v="125.01600000000001"/>
    <n v="0"/>
    <n v="12.538"/>
    <n v="0"/>
    <n v="0"/>
    <n v="120.45428999999999"/>
    <m/>
    <n v="1940.9642899999999"/>
    <s v="EUR"/>
    <n v="2.0278499999999999"/>
    <s v="400m1606"/>
    <s v="bac m16 gris"/>
    <n v="4.4580000000000002"/>
    <n v="504"/>
    <n v="2246.8319999999999"/>
    <n v="4556.2382711999999"/>
    <n v="0.76844666403544348"/>
    <n v="1491.5275336624229"/>
    <n v="2.959380027107982"/>
    <n v="11.999535327107981"/>
    <n v="1293.2619239184337"/>
    <n v="0"/>
    <n v="96.068128151055006"/>
    <n v="0"/>
    <n v="9.6347842736763898"/>
    <n v="0"/>
    <n v="0"/>
    <n v="92.562697319257865"/>
    <n v="0"/>
    <n v="1491.5275336624229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313"/>
    <s v="Bac l3 H gris"/>
    <n v="1.256"/>
    <n v="660"/>
    <n v="828.96"/>
    <n v="1676.3229120000003"/>
    <n v="5.7460707525858225E-2"/>
    <n v="258.22161167657913"/>
    <n v="0.39124486617663506"/>
    <n v="2.9311280661766359"/>
    <n v="193.19697657527919"/>
    <n v="0"/>
    <n v="41.915632476057695"/>
    <n v="0.4596856602068658"/>
    <n v="2.7099044276269999"/>
    <n v="0"/>
    <n v="0"/>
    <n v="19.939412537408451"/>
    <n v="0"/>
    <n v="258.22161167657913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202"/>
    <s v="Bac l2 b noir"/>
    <n v="1.2509999999999999"/>
    <n v="864"/>
    <n v="1080.8639999999998"/>
    <n v="2185.7231807999997"/>
    <n v="7.4921842042112038E-2"/>
    <n v="336.68988139740628"/>
    <n v="0.38968736272847948"/>
    <n v="2.9194595627284792"/>
    <n v="251.90558879688098"/>
    <n v="0"/>
    <n v="54.652936427091298"/>
    <n v="0.59937473633689631"/>
    <n v="3.5333889925480459"/>
    <n v="0"/>
    <n v="0"/>
    <n v="25.998592444549118"/>
    <n v="0"/>
    <n v="336.68988139740628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115"/>
    <s v="Bac l1b gris"/>
    <n v="1.151"/>
    <n v="900"/>
    <n v="1035.9000000000001"/>
    <n v="2094.7969800000005"/>
    <n v="7.1805089420522744E-2"/>
    <n v="322.68356438883461"/>
    <n v="0.3585372937653718"/>
    <n v="2.6860894937653721"/>
    <n v="241.42630287870548"/>
    <n v="0"/>
    <n v="52.379371359231044"/>
    <n v="0.57444071536418195"/>
    <n v="3.3863998221612732"/>
    <n v="0"/>
    <n v="0"/>
    <n v="24.917049613372676"/>
    <n v="0"/>
    <n v="322.68356438883461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212"/>
    <s v="Bac l2 gris"/>
    <n v="1.232"/>
    <n v="216"/>
    <n v="266.11200000000002"/>
    <n v="538.13168640000015"/>
    <n v="1.8445985091103533E-2"/>
    <n v="82.894071519105665"/>
    <n v="0.38376884962548918"/>
    <n v="2.8751192496254898"/>
    <n v="62.019921142637394"/>
    <n v="0"/>
    <n v="13.45571896046693"/>
    <n v="0.14756788072882826"/>
    <n v="0.86993110288153375"/>
    <n v="0"/>
    <n v="0"/>
    <n v="6.4009324323909933"/>
    <n v="0"/>
    <n v="82.894071519105665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211"/>
    <s v="Bac l2b gris"/>
    <n v="1.2410000000000001"/>
    <n v="1152"/>
    <n v="1429.6320000000001"/>
    <n v="2891.0018304000005"/>
    <n v="9.9097261896361394E-2"/>
    <n v="445.33135391865852"/>
    <n v="0.38657235583216887"/>
    <n v="2.8961225558321693"/>
    <n v="333.18927332473163"/>
    <n v="0"/>
    <n v="72.288083246491155"/>
    <n v="0.79277809517089115"/>
    <n v="4.6735259682942996"/>
    <n v="0"/>
    <n v="0"/>
    <n v="34.387693283970656"/>
    <n v="0"/>
    <n v="445.33135391865852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00L0101"/>
    <s v="Bac l1 b op"/>
    <n v="3.2000000000000001E-2"/>
    <n v="1800"/>
    <n v="57.6"/>
    <n v="116.47872000000001"/>
    <n v="3.9926374656068242E-3"/>
    <n v="17.942439722750137"/>
    <n v="9.9680220681945212E-3"/>
    <n v="7.4678422068194528E-2"/>
    <n v="13.424225355549217"/>
    <n v="0"/>
    <n v="2.9124932814863476"/>
    <n v="3.1941099724854594E-2"/>
    <n v="0.18829677551548343"/>
    <n v="0"/>
    <n v="0"/>
    <n v="1.3854832104742405"/>
    <n v="0"/>
    <n v="17.942439722750137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20L0233"/>
    <s v="couv l2 gris gauche"/>
    <n v="1.071"/>
    <n v="1440"/>
    <n v="1542.24"/>
    <n v="3118.7177280000005"/>
    <n v="0.10690286814162274"/>
    <n v="480.40882357663509"/>
    <n v="0.33361723859488546"/>
    <n v="2.4993934385948857"/>
    <n v="359.43363389483034"/>
    <n v="0"/>
    <n v="77.982007611796973"/>
    <n v="0.85522294513298192"/>
    <n v="5.0416461644270703"/>
    <n v="0"/>
    <n v="0"/>
    <n v="37.096312960447797"/>
    <n v="0"/>
    <n v="480.40882357663509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20L0211"/>
    <s v="couv l2 gris droite"/>
    <n v="1.071"/>
    <n v="3312"/>
    <n v="3547.152"/>
    <n v="7173.0507744000006"/>
    <n v="0.24587659672573228"/>
    <n v="1104.9402942262607"/>
    <n v="0.33361723859488546"/>
    <n v="2.4993934385948857"/>
    <n v="826.69735795810971"/>
    <n v="0"/>
    <n v="179.35861750713303"/>
    <n v="1.9670127738058583"/>
    <n v="11.59578617818226"/>
    <n v="0"/>
    <n v="0"/>
    <n v="85.321519809029937"/>
    <n v="0"/>
    <n v="1104.9402942262607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20L0521"/>
    <s v="couv l5 gris"/>
    <n v="1.44"/>
    <n v="306"/>
    <n v="440.64"/>
    <n v="891.06220800000006"/>
    <n v="3.0543676611892206E-2"/>
    <n v="137.25966387903856"/>
    <n v="0.44856099306875347"/>
    <n v="3.3605289930687539"/>
    <n v="102.6953239699515"/>
    <n v="0"/>
    <n v="22.280573603370559"/>
    <n v="0.24434941289513765"/>
    <n v="1.4404703326934483"/>
    <n v="0"/>
    <n v="0"/>
    <n v="10.59894656012794"/>
    <n v="0"/>
    <n v="137.25966387903856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60D1811"/>
    <s v="bouchon kam d18 jaune"/>
    <n v="2.8000000000000001E-2"/>
    <n v="6500"/>
    <n v="182"/>
    <n v="368.04040000000003"/>
    <n v="1.2615625325354898E-2"/>
    <n v="56.693125512856348"/>
    <n v="8.7220193096702071E-3"/>
    <n v="6.5343619309670212E-2"/>
    <n v="42.416823172047877"/>
    <n v="0"/>
    <n v="9.2026697435853357"/>
    <n v="0.10092500260283918"/>
    <n v="0.59496550596906239"/>
    <n v="0"/>
    <n v="0"/>
    <n v="4.3777420886512468"/>
    <n v="0"/>
    <n v="56.693125512856348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20L0311"/>
    <s v="couv l3 bleu"/>
    <n v="1.2569999999999999"/>
    <n v="322"/>
    <n v="404.75399999999996"/>
    <n v="818.49353880000001"/>
    <n v="2.8056180290871955E-2"/>
    <n v="126.08115013093767"/>
    <n v="0.39155636686626605"/>
    <n v="2.9334617668662659"/>
    <n v="94.331751902082772"/>
    <n v="0"/>
    <n v="20.466029612061202"/>
    <n v="0.22444944232697564"/>
    <n v="1.3231575186978124"/>
    <n v="0"/>
    <n v="0"/>
    <n v="9.7357616557689379"/>
    <n v="0"/>
    <n v="126.08115013093767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60D1825"/>
    <s v="bouchon rouge"/>
    <n v="0.33300000000000002"/>
    <n v="1800"/>
    <n v="599.4"/>
    <n v="1212.1066800000001"/>
    <n v="4.1548383626471015E-2"/>
    <n v="186.71351336486865"/>
    <n v="0.10372972964714924"/>
    <n v="0.77712232964714922"/>
    <n v="139.69584510618404"/>
    <n v="0"/>
    <n v="30.308133210467307"/>
    <n v="0.33238706901176812"/>
    <n v="1.9594633202079996"/>
    <n v="0"/>
    <n v="0"/>
    <n v="14.417684658997567"/>
    <n v="0"/>
    <n v="186.71351336486865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60D1824"/>
    <s v="bouchon 7/8 noir"/>
    <n v="0.183"/>
    <n v="3500"/>
    <n v="640.5"/>
    <n v="1295.2191000000003"/>
    <n v="4.4397296818075895E-2"/>
    <n v="199.51619170870603"/>
    <n v="5.7004626202487439E-2"/>
    <n v="0.42706722620248749"/>
    <n v="149.27458924009159"/>
    <n v="0"/>
    <n v="32.386318520694552"/>
    <n v="0.35517837454460716"/>
    <n v="2.0938209152372775"/>
    <n v="0"/>
    <n v="0"/>
    <n v="15.406284658138043"/>
    <n v="0"/>
    <n v="199.51619170870603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60D1815"/>
    <s v="bouchon d18 noir"/>
    <n v="2.3E-2"/>
    <n v="13000"/>
    <n v="299"/>
    <n v="604.63780000000008"/>
    <n v="2.072567017736876E-2"/>
    <n v="93.138706199692578"/>
    <n v="7.1645158615148141E-3"/>
    <n v="5.367511586151482E-2"/>
    <n v="69.684780925507226"/>
    <n v="0"/>
    <n v="15.11867172160448"/>
    <n v="0.16580536141895008"/>
    <n v="0.97744333123488814"/>
    <n v="0"/>
    <n v="0"/>
    <n v="7.1920048599270485"/>
    <n v="0"/>
    <n v="93.138706199692578"/>
    <m/>
    <m/>
    <m/>
    <m/>
    <m/>
    <m/>
    <m/>
    <m/>
    <m/>
    <m/>
    <m/>
    <m/>
    <m/>
    <m/>
    <m/>
  </r>
  <r>
    <x v="0"/>
    <x v="1"/>
    <d v="2012-11-19T00:00:00"/>
    <x v="4"/>
    <x v="0"/>
    <s v="ACCUMA 71"/>
    <s v=" N° 2350 du02/11/2012"/>
    <n v="3362.2449999999999"/>
    <m/>
    <n v="729.46600000000001"/>
    <n v="8"/>
    <n v="47.161000000000001"/>
    <n v="0"/>
    <n v="0"/>
    <n v="347.00952000000001"/>
    <m/>
    <n v="4493.881519999999"/>
    <s v="EUR"/>
    <n v="2.0222000000000002"/>
    <s v="450D2301"/>
    <s v="poignée flex"/>
    <n v="1.151"/>
    <n v="1800"/>
    <n v="2071.8000000000002"/>
    <n v="4189.5939600000011"/>
    <n v="0.14361017884104549"/>
    <n v="645.36712877766922"/>
    <n v="0.3585372937653718"/>
    <n v="2.6860894937653721"/>
    <n v="482.85260575741097"/>
    <n v="0"/>
    <n v="104.75874271846209"/>
    <n v="1.1488814307283639"/>
    <n v="6.7727996443225464"/>
    <n v="0"/>
    <n v="0"/>
    <n v="49.834099226745352"/>
    <n v="0"/>
    <n v="645.36712877766922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00M1104"/>
    <s v="BAC M11 NOIR"/>
    <n v="2.036"/>
    <n v="135"/>
    <n v="274.86"/>
    <n v="554.39261999999997"/>
    <n v="2.1945691638999679E-2"/>
    <n v="98.030794461183987"/>
    <n v="0.72615403304580728"/>
    <n v="4.8327660330458073"/>
    <n v="73.663501089140581"/>
    <n v="0"/>
    <n v="15.689040789795788"/>
    <n v="0.17556553311199743"/>
    <n v="0.90690570698166184"/>
    <n v="0"/>
    <n v="0"/>
    <n v="7.5957813421539795"/>
    <n v="0"/>
    <n v="98.030794461183987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00M1008"/>
    <s v="BAC M11 GRIS"/>
    <n v="1.679"/>
    <n v="1782"/>
    <n v="2991.9780000000001"/>
    <n v="6034.8196259999995"/>
    <n v="0.23888898558783009"/>
    <n v="1067.1104575070374"/>
    <n v="0.59882741723178301"/>
    <n v="3.9853704172317825"/>
    <n v="801.8612190267213"/>
    <n v="0"/>
    <n v="170.7824524636965"/>
    <n v="1.9111118847026407"/>
    <n v="9.872087329417079"/>
    <n v="0"/>
    <n v="0"/>
    <n v="82.683586802500102"/>
    <n v="0"/>
    <n v="1067.1104575070374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00M1110"/>
    <s v="BAC M11 GRIS"/>
    <n v="2.036"/>
    <n v="1080"/>
    <n v="2198.88"/>
    <n v="4435.1409599999997"/>
    <n v="0.17556553311199743"/>
    <n v="784.2463556894719"/>
    <n v="0.72615403304580728"/>
    <n v="4.8327660330458073"/>
    <n v="589.30800871312465"/>
    <n v="0"/>
    <n v="125.51232631836631"/>
    <n v="1.4045242648959795"/>
    <n v="7.2552456558532947"/>
    <n v="0"/>
    <n v="0"/>
    <n v="60.766250737231836"/>
    <n v="0"/>
    <n v="784.2463556894719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00M1203"/>
    <s v="BAC M12 GRIS"/>
    <n v="2.3450000000000002"/>
    <n v="600"/>
    <n v="1407.0000000000002"/>
    <n v="2837.9190000000003"/>
    <n v="0.1123393296080643"/>
    <n v="501.81666232586002"/>
    <n v="0.83636110387643336"/>
    <n v="5.5662261038764331"/>
    <n v="377.08122692432801"/>
    <n v="0"/>
    <n v="80.311723754793988"/>
    <n v="0.89871463686451436"/>
    <n v="4.6424227960532569"/>
    <n v="0"/>
    <n v="0"/>
    <n v="38.882574213820305"/>
    <n v="0"/>
    <n v="501.81666232586002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20M1013"/>
    <s v="COUV M10 G GRIS"/>
    <n v="0.73899999999999999"/>
    <n v="1792"/>
    <n v="1324.288"/>
    <n v="2671.0888959999997"/>
    <n v="0.10573534195309468"/>
    <n v="472.3168330619676"/>
    <n v="0.26356966130690157"/>
    <n v="1.7541326613069015"/>
    <n v="354.91410365399037"/>
    <n v="0"/>
    <n v="75.590513168293256"/>
    <n v="0.84588273562475746"/>
    <n v="4.3695130062116379"/>
    <n v="0"/>
    <n v="0"/>
    <n v="36.596820497847659"/>
    <n v="0"/>
    <n v="472.3168330619676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20M1413 "/>
    <s v="COUV M14 G GRIS"/>
    <n v="1.6120000000000001"/>
    <n v="192"/>
    <n v="309.50400000000002"/>
    <n v="624.26956800000005"/>
    <n v="2.4711778159924896E-2"/>
    <n v="110.38682605295165"/>
    <n v="0.5749313856924565"/>
    <n v="3.8263353856924569"/>
    <n v="82.948221789614223"/>
    <n v="0"/>
    <n v="17.66652434186479"/>
    <n v="0.19769422527939917"/>
    <n v="1.0212142324588964"/>
    <n v="0"/>
    <n v="0"/>
    <n v="8.5531714637343565"/>
    <n v="0"/>
    <n v="110.38682605295165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20M1611 "/>
    <s v="COUV M16 G GRIS"/>
    <n v="1.921"/>
    <n v="368"/>
    <n v="706.928"/>
    <n v="1425.8737759999999"/>
    <n v="5.6443367165010423E-2"/>
    <n v="252.13095200049432"/>
    <n v="0.68513845652308236"/>
    <n v="4.5597954565230818"/>
    <n v="189.45933019698745"/>
    <n v="0"/>
    <n v="40.351532516367449"/>
    <n v="0.45154693732008339"/>
    <n v="2.3325221480940561"/>
    <n v="0"/>
    <n v="0"/>
    <n v="19.536020201725343"/>
    <n v="0"/>
    <n v="252.13095200049432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60D1801"/>
    <s v="BOUCHON D 18 PREMIUM "/>
    <n v="2.9000000000000001E-2"/>
    <n v="31500"/>
    <n v="913.5"/>
    <n v="1842.5294999999999"/>
    <n v="7.2936728924638747E-2"/>
    <n v="325.80634046529713"/>
    <n v="1.0343058427469749E-2"/>
    <n v="6.8836058427469746E-2"/>
    <n v="244.82139360012337"/>
    <n v="0"/>
    <n v="52.142686318411016"/>
    <n v="0.58349383139710997"/>
    <n v="3.0141103228106965"/>
    <n v="0"/>
    <n v="0"/>
    <n v="25.244656392554973"/>
    <n v="0"/>
    <n v="325.80634046529713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60D1818"/>
    <s v="BOUCHON D 18 ROUGE"/>
    <n v="2.3E-2"/>
    <n v="39000"/>
    <n v="897"/>
    <n v="1809.249"/>
    <n v="7.1619316743733952E-2"/>
    <n v="319.92149687725401"/>
    <n v="8.2031153045449747E-3"/>
    <n v="5.4594115304544978E-2"/>
    <n v="240.39933230356945"/>
    <n v="0"/>
    <n v="51.200864398045631"/>
    <n v="0.57295453394987161"/>
    <n v="2.9596682644348058"/>
    <n v="0"/>
    <n v="0"/>
    <n v="24.788677377254309"/>
    <n v="0"/>
    <n v="319.92149687725401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60D2709"/>
    <s v="BOUCHON D27 ROUGE"/>
    <n v="2.3E-2"/>
    <n v="15000"/>
    <n v="345"/>
    <n v="695.86500000000001"/>
    <n v="2.7545891055282289E-2"/>
    <n v="123.04672956817463"/>
    <n v="8.2031153045449747E-3"/>
    <n v="5.4594115304544978E-2"/>
    <n v="92.461281655219025"/>
    <n v="0"/>
    <n v="19.692640153094473"/>
    <n v="0.22036712844225831"/>
    <n v="1.1383339478595407"/>
    <n v="0"/>
    <n v="0"/>
    <n v="9.5341066835593509"/>
    <n v="0"/>
    <n v="123.04672956817463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20M1213"/>
    <s v="COUV M 12 G GRIS"/>
    <n v="1.2270000000000001"/>
    <n v="672"/>
    <n v="824.5440000000001"/>
    <n v="1663.1052480000001"/>
    <n v="6.58342005631498E-2"/>
    <n v="294.07954372481447"/>
    <n v="0.43761836863811676"/>
    <n v="2.9124773686381165"/>
    <n v="220.98085513368383"/>
    <n v="0"/>
    <n v="47.065067485197481"/>
    <n v="0.5266736045051984"/>
    <n v="2.7205983382721657"/>
    <n v="0"/>
    <n v="0"/>
    <n v="22.78634916315583"/>
    <n v="0"/>
    <n v="294.07954372481447"/>
    <m/>
    <m/>
    <m/>
    <m/>
    <m/>
    <m/>
    <m/>
    <m/>
    <m/>
    <m/>
    <m/>
    <m/>
    <m/>
    <m/>
    <m/>
  </r>
  <r>
    <x v="0"/>
    <x v="0"/>
    <d v="2012-11-21T00:00:00"/>
    <x v="4"/>
    <x v="0"/>
    <s v="ACCUMA 72"/>
    <s v=" N° 2371du07/11/2012"/>
    <n v="3356.627"/>
    <m/>
    <n v="714.90300000000002"/>
    <n v="8"/>
    <n v="41.325000000000003"/>
    <n v="0"/>
    <n v="0"/>
    <n v="346.11719999999997"/>
    <m/>
    <n v="4466.9721999999992"/>
    <s v="EUR"/>
    <n v="2.0169999999999999"/>
    <s v="420M1014"/>
    <s v="COUV M 10 GRIS"/>
    <n v="0.73899999999999999"/>
    <n v="448"/>
    <n v="331.072"/>
    <n v="667.77222399999994"/>
    <n v="2.6433835488273671E-2"/>
    <n v="118.0792082654919"/>
    <n v="0.26356966130690157"/>
    <n v="1.7541326613069015"/>
    <n v="88.728525913497592"/>
    <n v="0"/>
    <n v="18.897628292073314"/>
    <n v="0.21147068390618937"/>
    <n v="1.0923782515529095"/>
    <n v="0"/>
    <n v="0"/>
    <n v="9.1492051244619148"/>
    <n v="0"/>
    <n v="118.0792082654919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00L0509"/>
    <s v="BAC L5 GRIS"/>
    <n v="1.4410000000000001"/>
    <n v="495"/>
    <n v="713.29500000000007"/>
    <n v="1439.42931"/>
    <n v="5.4229311539885278E-2"/>
    <n v="230.87079508634747"/>
    <n v="0.46640564663908579"/>
    <n v="3.3743436466390859"/>
    <n v="181.80355002021923"/>
    <n v="0"/>
    <n v="26.059082220818773"/>
    <n v="0.43383449231908222"/>
    <n v="2.3507864259424869"/>
    <n v="0"/>
    <n v="0"/>
    <n v="20.223541927047869"/>
    <n v="0"/>
    <n v="230.87079508634747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00L0115"/>
    <s v="BAC L1 B GRIS"/>
    <n v="1.151"/>
    <n v="1500"/>
    <n v="1726.5"/>
    <n v="3484.0769999999998"/>
    <n v="0.13125972616324513"/>
    <n v="558.81287225703102"/>
    <n v="0.37254191483802068"/>
    <n v="2.6952599148380205"/>
    <n v="440.04770692337468"/>
    <n v="0"/>
    <n v="63.074892511855005"/>
    <n v="1.0500778093059611"/>
    <n v="5.6899778694505132"/>
    <n v="0"/>
    <n v="0"/>
    <n v="48.95021714304481"/>
    <n v="0"/>
    <n v="558.81287225703102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00D2301"/>
    <s v="BAC 55 D23 NOIR"/>
    <n v="1.7470000000000001"/>
    <n v="1728"/>
    <n v="3018.8160000000003"/>
    <n v="6091.9706880000003"/>
    <n v="0.2295099690108445"/>
    <n v="977.09425993367006"/>
    <n v="0.56544806709124429"/>
    <n v="4.0908940670912441"/>
    <n v="769.43125306898014"/>
    <n v="0"/>
    <n v="110.28757295862617"/>
    <n v="1.836079752086756"/>
    <n v="9.9490276466510981"/>
    <n v="0"/>
    <n v="0"/>
    <n v="85.590326507325784"/>
    <n v="0"/>
    <n v="977.09425993367006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00L0116"/>
    <s v="BAC L1 GRIS"/>
    <n v="1.137"/>
    <n v="1100"/>
    <n v="1250.7"/>
    <n v="2523.9125999999997"/>
    <n v="9.5086324652401202E-2"/>
    <n v="404.81161849514547"/>
    <n v="0.36801056226831408"/>
    <n v="2.662476562268314"/>
    <n v="318.77652305187644"/>
    <n v="0"/>
    <n v="45.692307016841617"/>
    <n v="0.76069059721920962"/>
    <n v="4.1218970873569392"/>
    <n v="0"/>
    <n v="0"/>
    <n v="35.460200741851224"/>
    <n v="0"/>
    <n v="404.81161849514547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00L0101"/>
    <s v="BAC L1 B OP"/>
    <n v="1.151"/>
    <n v="1200"/>
    <n v="1381.2"/>
    <n v="2787.2615999999998"/>
    <n v="0.1050077809305961"/>
    <n v="447.05029780562478"/>
    <n v="0.37254191483802063"/>
    <n v="2.6952599148380205"/>
    <n v="352.03816553869967"/>
    <n v="0"/>
    <n v="50.459914009483995"/>
    <n v="0.84006224744476876"/>
    <n v="4.5519822955604097"/>
    <n v="0"/>
    <n v="0"/>
    <n v="39.160173714435842"/>
    <n v="0"/>
    <n v="447.05029780562478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20L0228"/>
    <s v="COU L2 NOIR"/>
    <n v="1.071"/>
    <n v="720"/>
    <n v="771.12"/>
    <n v="1556.1201599999999"/>
    <n v="5.8625543028671637E-2"/>
    <n v="249.58689953943917"/>
    <n v="0.34664847158255441"/>
    <n v="2.5079264715825542"/>
    <n v="196.54189850144957"/>
    <n v="0"/>
    <n v="28.171625319282725"/>
    <n v="0.46900434422937309"/>
    <n v="2.5413586647498865"/>
    <n v="0"/>
    <n v="0"/>
    <n v="21.863012709727606"/>
    <n v="0"/>
    <n v="249.58689953943917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20L0233"/>
    <s v="COUV L2 GRIS"/>
    <n v="1.071"/>
    <n v="480"/>
    <n v="514.07999999999993"/>
    <n v="1037.4134399999998"/>
    <n v="3.9083695352447753E-2"/>
    <n v="166.39126635962609"/>
    <n v="0.34664847158255435"/>
    <n v="2.5079264715825542"/>
    <n v="131.02793233429969"/>
    <n v="0"/>
    <n v="18.781083546188484"/>
    <n v="0.31266956281958203"/>
    <n v="1.6942391098332574"/>
    <n v="0"/>
    <n v="0"/>
    <n v="14.575341806485069"/>
    <n v="0"/>
    <n v="166.39126635962609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20L0521"/>
    <s v="COUV L5 GRIS"/>
    <n v="1.44"/>
    <n v="850"/>
    <n v="1224"/>
    <n v="2470.0319999999997"/>
    <n v="9.3056417505827993E-2"/>
    <n v="396.16968180863358"/>
    <n v="0.46608197859839245"/>
    <n v="3.3720019785983921"/>
    <n v="311.97126746261836"/>
    <n v="0"/>
    <n v="44.71686558616306"/>
    <n v="0.74445134004662394"/>
    <n v="4.033902642460137"/>
    <n v="0"/>
    <n v="0"/>
    <n v="34.703194777345409"/>
    <n v="0"/>
    <n v="396.16968180863358"/>
    <m/>
    <m/>
    <m/>
    <m/>
    <m/>
    <m/>
    <m/>
    <m/>
    <m/>
    <m/>
    <m/>
    <m/>
    <m/>
    <m/>
    <m/>
  </r>
  <r>
    <x v="0"/>
    <x v="1"/>
    <d v="2012-11-22T00:00:00"/>
    <x v="4"/>
    <x v="0"/>
    <s v="ACCUMA 73"/>
    <s v=" N° 2377du07/11/2012"/>
    <n v="3352.4960000000001"/>
    <m/>
    <n v="480.53500000000003"/>
    <n v="8"/>
    <n v="43.348999999999997"/>
    <n v="0"/>
    <n v="0"/>
    <n v="372.92639999999994"/>
    <m/>
    <n v="4257.3064000000004"/>
    <s v="EUR"/>
    <n v="2.0179999999999998"/>
    <s v="420L0112"/>
    <s v="COUV L 1 BLEU"/>
    <n v="0.95"/>
    <n v="2688"/>
    <n v="2553.6"/>
    <n v="5153.1647999999996"/>
    <n v="0.19414123181608037"/>
    <n v="826.51870871448261"/>
    <n v="0.30748463865866171"/>
    <n v="2.2245846386586616"/>
    <n v="650.85770309848215"/>
    <n v="0"/>
    <n v="93.29165683074018"/>
    <n v="1.5531298545286429"/>
    <n v="8.4158282579952672"/>
    <n v="0"/>
    <n v="0"/>
    <n v="72.400390672736307"/>
    <n v="0"/>
    <n v="826.51870871448261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00L0115"/>
    <s v="BAC L1B GRIS"/>
    <n v="1.151"/>
    <n v="4500"/>
    <n v="5179.5"/>
    <n v="10452.231"/>
    <n v="0.35690306128355287"/>
    <n v="1541.1281903805482"/>
    <n v="0.3424729311956774"/>
    <n v="2.6651909311956774"/>
    <n v="1196.5160853408659"/>
    <n v="0"/>
    <n v="187.02255765850094"/>
    <n v="2.855224490268423"/>
    <n v="16.882228604834619"/>
    <n v="0"/>
    <n v="0"/>
    <n v="137.85209428607808"/>
    <n v="0"/>
    <n v="1541.1281903805482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00L0306"/>
    <s v="BAC L3 B NOIR"/>
    <n v="1.2569999999999999"/>
    <n v="1344"/>
    <n v="1689.4079999999999"/>
    <n v="3409.2253439999995"/>
    <n v="0.11641179398724286"/>
    <n v="502.67290160332476"/>
    <n v="0.37401257559771189"/>
    <n v="2.9106385755977113"/>
    <n v="390.27007369505571"/>
    <n v="0"/>
    <n v="61.001526226225067"/>
    <n v="0.93129435189794285"/>
    <n v="5.5065106791845615"/>
    <n v="0"/>
    <n v="0"/>
    <n v="44.963496650961403"/>
    <n v="0"/>
    <n v="502.67290160332476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00L0214"/>
    <s v="BAC L2 OP"/>
    <n v="1.2310000000000001"/>
    <n v="264"/>
    <n v="324.98400000000004"/>
    <n v="655.81771200000003"/>
    <n v="2.2393625729930332E-2"/>
    <n v="96.696979210856668"/>
    <n v="0.3662764364047601"/>
    <n v="2.8504344364047602"/>
    <n v="75.074540685088522"/>
    <n v="0"/>
    <n v="11.734595786869443"/>
    <n v="0.17914900583944265"/>
    <n v="1.0592632842771645"/>
    <n v="0"/>
    <n v="0"/>
    <n v="8.6494304487820841"/>
    <n v="0"/>
    <n v="96.696979210856668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321"/>
    <s v="COUV L3 GRIS"/>
    <n v="1.2569999999999999"/>
    <n v="2668"/>
    <n v="3353.6759999999999"/>
    <n v="6767.7181679999994"/>
    <n v="0.23109126961158033"/>
    <n v="997.86555169469534"/>
    <n v="0.37401257559771189"/>
    <n v="2.9106385755977113"/>
    <n v="774.73255700774462"/>
    <n v="0"/>
    <n v="121.09529164551226"/>
    <n v="1.8487301568926426"/>
    <n v="10.931079235166973"/>
    <n v="0"/>
    <n v="0"/>
    <n v="89.257893649378744"/>
    <n v="0"/>
    <n v="997.86555169469534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109"/>
    <s v="COUV L1 GRIS"/>
    <n v="0.95099999999999996"/>
    <n v="1400"/>
    <n v="1331.3999999999999"/>
    <n v="2686.7651999999994"/>
    <n v="9.1742588240741801E-2"/>
    <n v="396.14983544215875"/>
    <n v="0.28296416817297054"/>
    <n v="2.2020821681729701"/>
    <n v="307.56666010673393"/>
    <n v="0"/>
    <n v="48.074492376972316"/>
    <n v="0.73394070592593441"/>
    <n v="4.3396079089635684"/>
    <n v="0"/>
    <n v="0"/>
    <n v="35.435134343562957"/>
    <n v="0"/>
    <n v="396.14983544215875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307"/>
    <s v="COUV L3 NOIR"/>
    <n v="1.3380000000000001"/>
    <n v="368"/>
    <n v="492.38400000000001"/>
    <n v="993.63091199999997"/>
    <n v="3.3928633444741944E-2"/>
    <n v="146.50581386086222"/>
    <n v="0.39811362462190819"/>
    <n v="3.0981976246219083"/>
    <n v="113.74560790896359"/>
    <n v="0"/>
    <n v="17.779112854546451"/>
    <n v="0.27142906755793555"/>
    <n v="1.6048922192031834"/>
    <n v="0"/>
    <n v="0"/>
    <n v="13.104771810591037"/>
    <n v="0"/>
    <n v="146.50581386086222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111"/>
    <s v="COUV L1 NOIR"/>
    <n v="0.95099999999999996"/>
    <n v="1008"/>
    <n v="958.60799999999995"/>
    <n v="1934.4709439999997"/>
    <n v="6.6054663533334099E-2"/>
    <n v="285.22788151835431"/>
    <n v="0.28296416817297054"/>
    <n v="2.2020821681729701"/>
    <n v="221.44799527684845"/>
    <n v="0"/>
    <n v="34.613634511420067"/>
    <n v="0.52843730826667279"/>
    <n v="3.1245176944537696"/>
    <n v="0"/>
    <n v="0"/>
    <n v="25.513296727365329"/>
    <n v="0"/>
    <n v="285.22788151835431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233"/>
    <s v="COUV L2 GRIS"/>
    <n v="1.071"/>
    <n v="384"/>
    <n v="411.26400000000001"/>
    <n v="829.93075199999998"/>
    <n v="2.8338909276130725E-2"/>
    <n v="122.36905957885236"/>
    <n v="0.3186694259865947"/>
    <n v="2.4799474259865946"/>
    <n v="95.006079992591154"/>
    <n v="0"/>
    <n v="14.850013544331642"/>
    <n v="0.2267112742090458"/>
    <n v="1.3404870865795355"/>
    <n v="0"/>
    <n v="0"/>
    <n v="10.945767681140964"/>
    <n v="0"/>
    <n v="122.36905957885236"/>
    <m/>
    <m/>
    <m/>
    <m/>
    <m/>
    <m/>
    <m/>
    <m/>
    <m/>
    <m/>
    <m/>
    <m/>
    <m/>
    <m/>
    <m/>
  </r>
  <r>
    <x v="0"/>
    <x v="1"/>
    <d v="2012-11-22T00:00:00"/>
    <x v="4"/>
    <x v="0"/>
    <s v="ACCUMA 74"/>
    <s v=" N° 2404 du09/11/2012"/>
    <n v="3352.4960000000001"/>
    <m/>
    <n v="524.01499999999999"/>
    <n v="8"/>
    <n v="47.302"/>
    <n v="0"/>
    <n v="0"/>
    <n v="386.2451999999999"/>
    <m/>
    <n v="4318.0582000000004"/>
    <s v="EUR"/>
    <n v="2.0179999999999998"/>
    <s v="420L0223"/>
    <s v="COUV L2 OP"/>
    <n v="1.071"/>
    <n v="720"/>
    <n v="771.12"/>
    <n v="1556.1201599999999"/>
    <n v="5.3135454892745106E-2"/>
    <n v="229.44198671034815"/>
    <n v="0.31866942598659465"/>
    <n v="2.4799474259865946"/>
    <n v="178.13639998610839"/>
    <n v="0"/>
    <n v="27.843775395621826"/>
    <n v="0.42508363914196085"/>
    <n v="2.5134132873366291"/>
    <n v="0"/>
    <n v="0"/>
    <n v="20.523314402139306"/>
    <n v="0"/>
    <n v="229.44198671034815"/>
    <m/>
    <m/>
    <m/>
    <m/>
    <m/>
    <m/>
    <m/>
    <m/>
    <m/>
    <m/>
    <m/>
    <m/>
    <m/>
    <m/>
    <m/>
  </r>
  <r>
    <x v="0"/>
    <x v="1"/>
    <d v="2012-11-27T00:00:00"/>
    <x v="4"/>
    <x v="0"/>
    <s v="ACCUMA 75"/>
    <s v=" N° 2418du13/11/2012"/>
    <n v="3348.6959999999999"/>
    <m/>
    <n v="427.58300000000003"/>
    <n v="8"/>
    <n v="38.124000000000002"/>
    <n v="0"/>
    <n v="0"/>
    <n v="347.3184"/>
    <m/>
    <n v="4169.7213999999994"/>
    <s v="EUR"/>
    <n v="2.024"/>
    <s v="400l0212"/>
    <s v="bac l2 gris"/>
    <n v="1.232"/>
    <n v="1848"/>
    <n v="2276.7359999999999"/>
    <n v="4608.1136639999995"/>
    <n v="0.19848308905836443"/>
    <n v="827.61918398476791"/>
    <n v="0.44784587877963633"/>
    <n v="2.941413878779636"/>
    <n v="664.65952639738873"/>
    <n v="0"/>
    <n v="84.867994668842641"/>
    <n v="1.5878647124669154"/>
    <n v="7.5669692872610854"/>
    <n v="0"/>
    <n v="0"/>
    <n v="68.936828918808644"/>
    <n v="0"/>
    <n v="827.61918398476791"/>
    <m/>
    <m/>
    <m/>
    <m/>
    <m/>
    <m/>
    <m/>
    <m/>
    <m/>
    <m/>
    <m/>
    <m/>
    <m/>
    <m/>
    <m/>
  </r>
  <r>
    <x v="0"/>
    <x v="1"/>
    <d v="2012-11-27T00:00:00"/>
    <x v="4"/>
    <x v="0"/>
    <s v="ACCUMA 75"/>
    <s v=" N° 2418du13/11/2012"/>
    <n v="3348.6959999999999"/>
    <m/>
    <n v="427.58300000000003"/>
    <n v="8"/>
    <n v="38.124000000000002"/>
    <n v="0"/>
    <n v="0"/>
    <n v="347.3184"/>
    <m/>
    <n v="4169.7213999999994"/>
    <s v="EUR"/>
    <n v="2.024"/>
    <s v="400l0214"/>
    <s v="bac l2 op"/>
    <n v="1.2310000000000001"/>
    <n v="4224"/>
    <n v="5199.7440000000006"/>
    <n v="10524.281856000001"/>
    <n v="0.45330738892550398"/>
    <n v="1890.1655203807968"/>
    <n v="0.44748236751439319"/>
    <n v="2.9390263675143933"/>
    <n v="1517.9886400652795"/>
    <n v="0"/>
    <n v="193.82653327893379"/>
    <n v="3.6264591114040319"/>
    <n v="17.281890895395914"/>
    <n v="0"/>
    <n v="0"/>
    <n v="157.44199702978375"/>
    <n v="0"/>
    <n v="1890.1655203807968"/>
    <m/>
    <m/>
    <m/>
    <m/>
    <m/>
    <m/>
    <m/>
    <m/>
    <m/>
    <m/>
    <m/>
    <m/>
    <m/>
    <m/>
    <m/>
  </r>
  <r>
    <x v="0"/>
    <x v="1"/>
    <d v="2012-11-27T00:00:00"/>
    <x v="4"/>
    <x v="0"/>
    <s v="ACCUMA 75"/>
    <s v=" N° 2418du13/11/2012"/>
    <n v="3348.6959999999999"/>
    <m/>
    <n v="427.58300000000003"/>
    <n v="8"/>
    <n v="38.124000000000002"/>
    <n v="0"/>
    <n v="0"/>
    <n v="347.3184"/>
    <m/>
    <n v="4169.7213999999994"/>
    <s v="EUR"/>
    <n v="2.024"/>
    <s v="420l0109"/>
    <s v="couv l1 gris"/>
    <n v="0.95099999999999996"/>
    <n v="4200"/>
    <n v="3994.2"/>
    <n v="8084.2608"/>
    <n v="0.34820952201613153"/>
    <n v="1451.9366956344345"/>
    <n v="0.34569921324629393"/>
    <n v="2.2705232132462942"/>
    <n v="1166.0478335373316"/>
    <n v="0"/>
    <n v="148.88847205222359"/>
    <n v="2.7856761761290523"/>
    <n v="13.275139817343"/>
    <n v="0"/>
    <n v="0"/>
    <n v="120.93957405140758"/>
    <n v="0"/>
    <n v="1451.9366956344345"/>
    <m/>
    <m/>
    <m/>
    <m/>
    <m/>
    <m/>
    <m/>
    <m/>
    <m/>
    <m/>
    <m/>
    <m/>
    <m/>
    <m/>
    <m/>
  </r>
  <r>
    <x v="0"/>
    <x v="0"/>
    <d v="2012-11-27T00:00:00"/>
    <x v="4"/>
    <x v="0"/>
    <s v="ACCUMA 76"/>
    <s v=" N° 2436 du14/11/2012"/>
    <n v="3356.462"/>
    <m/>
    <n v="299.94400000000002"/>
    <n v="8"/>
    <n v="26.341000000000001"/>
    <n v="0"/>
    <n v="0"/>
    <n v="294.13889999999998"/>
    <m/>
    <n v="3984.8858999999998"/>
    <s v="EUR"/>
    <n v="2.0257499999999999"/>
    <s v="400M1110"/>
    <s v="BAC M11 GRIS"/>
    <n v="2.036"/>
    <n v="1890"/>
    <n v="3848.04"/>
    <n v="7795.1670299999996"/>
    <n v="0.51378719177094512"/>
    <n v="2047.3833360886351"/>
    <n v="1.0832716063961032"/>
    <n v="5.2076986063961028"/>
    <n v="1724.50718526589"/>
    <n v="0"/>
    <n v="154.10738544854436"/>
    <n v="4.1102975341675609"/>
    <n v="13.533668418438467"/>
    <n v="0"/>
    <n v="0"/>
    <n v="151.12479942159484"/>
    <n v="0"/>
    <n v="2047.3833360886351"/>
    <m/>
    <m/>
    <m/>
    <m/>
    <m/>
    <m/>
    <m/>
    <m/>
    <m/>
    <m/>
    <m/>
    <m/>
    <m/>
    <m/>
    <m/>
  </r>
  <r>
    <x v="0"/>
    <x v="0"/>
    <d v="2012-11-27T00:00:00"/>
    <x v="4"/>
    <x v="0"/>
    <s v="ACCUMA 76"/>
    <s v=" N° 2436 du14/11/2012"/>
    <n v="3356.462"/>
    <m/>
    <n v="299.94400000000002"/>
    <n v="8"/>
    <n v="26.341000000000001"/>
    <n v="0"/>
    <n v="0"/>
    <n v="294.13889999999998"/>
    <m/>
    <n v="3984.8858999999998"/>
    <s v="EUR"/>
    <n v="2.0257499999999999"/>
    <s v="400M1409"/>
    <s v="BAC M14 GRIS"/>
    <n v="3.2029999999999998"/>
    <n v="240"/>
    <n v="768.71999999999991"/>
    <n v="1557.2345399999997"/>
    <n v="0.10263887331164978"/>
    <n v="409.00419905147947"/>
    <n v="1.7041841627144978"/>
    <n v="8.1926614127144965"/>
    <n v="344.50347799336663"/>
    <n v="0"/>
    <n v="30.785914216589482"/>
    <n v="0.82111098649319825"/>
    <n v="2.7036105619021669"/>
    <n v="0"/>
    <n v="0"/>
    <n v="30.190085293128021"/>
    <n v="0"/>
    <n v="409.00419905147947"/>
    <m/>
    <m/>
    <m/>
    <m/>
    <m/>
    <m/>
    <m/>
    <m/>
    <m/>
    <m/>
    <m/>
    <m/>
    <m/>
    <m/>
    <m/>
  </r>
  <r>
    <x v="0"/>
    <x v="0"/>
    <d v="2012-11-27T00:00:00"/>
    <x v="4"/>
    <x v="0"/>
    <s v="ACCUMA 76"/>
    <s v=" N° 2436 du14/11/2012"/>
    <n v="3356.462"/>
    <m/>
    <n v="299.94400000000002"/>
    <n v="8"/>
    <n v="26.341000000000001"/>
    <n v="0"/>
    <n v="0"/>
    <n v="294.13889999999998"/>
    <m/>
    <n v="3984.8858999999998"/>
    <s v="EUR"/>
    <n v="2.0257499999999999"/>
    <s v="400M1104"/>
    <s v="BAC M11 NOIR"/>
    <n v="2.036"/>
    <n v="540"/>
    <n v="1099.44"/>
    <n v="2227.19058"/>
    <n v="0.14679634050598431"/>
    <n v="584.96666745389575"/>
    <n v="1.0832716063961032"/>
    <n v="5.2076986063961028"/>
    <n v="492.71633864739709"/>
    <n v="0"/>
    <n v="44.030681556726961"/>
    <n v="1.1743707240478745"/>
    <n v="3.8667624052681329"/>
    <n v="0"/>
    <n v="0"/>
    <n v="43.178514120455667"/>
    <n v="0"/>
    <n v="584.96666745389575"/>
    <m/>
    <m/>
    <m/>
    <m/>
    <m/>
    <m/>
    <m/>
    <m/>
    <m/>
    <m/>
    <m/>
    <m/>
    <m/>
    <m/>
    <m/>
  </r>
  <r>
    <x v="0"/>
    <x v="0"/>
    <d v="2012-11-27T00:00:00"/>
    <x v="4"/>
    <x v="0"/>
    <s v="ACCUMA 76"/>
    <s v=" N° 2436 du14/11/2012"/>
    <n v="3356.462"/>
    <m/>
    <n v="299.94400000000002"/>
    <n v="8"/>
    <n v="26.341000000000001"/>
    <n v="0"/>
    <n v="0"/>
    <n v="294.13889999999998"/>
    <m/>
    <n v="3984.8858999999998"/>
    <s v="EUR"/>
    <n v="2.0257499999999999"/>
    <s v="420M1108"/>
    <s v="COUV M11 NOIR"/>
    <n v="0.82099999999999995"/>
    <n v="360"/>
    <n v="295.56"/>
    <n v="598.73067000000003"/>
    <n v="3.9462932401903447E-2"/>
    <n v="157.25528290099817"/>
    <n v="0.43682023028055045"/>
    <n v="2.0999609802805508"/>
    <n v="132.45583301555766"/>
    <n v="0"/>
    <n v="11.836669796356528"/>
    <n v="0.31570345921522758"/>
    <n v="1.0394931023985388"/>
    <n v="0"/>
    <n v="0"/>
    <n v="11.607583527470236"/>
    <n v="0"/>
    <n v="157.25528290099817"/>
    <m/>
    <m/>
    <m/>
    <m/>
    <m/>
    <m/>
    <m/>
    <m/>
    <m/>
    <m/>
    <m/>
    <m/>
    <m/>
    <m/>
    <m/>
  </r>
  <r>
    <x v="0"/>
    <x v="0"/>
    <d v="2012-11-27T00:00:00"/>
    <x v="4"/>
    <x v="0"/>
    <s v="ACCUMA 76"/>
    <s v=" N° 2436 du14/11/2012"/>
    <n v="3356.462"/>
    <m/>
    <n v="299.94400000000002"/>
    <n v="8"/>
    <n v="26.341000000000001"/>
    <n v="0"/>
    <n v="0"/>
    <n v="294.13889999999998"/>
    <m/>
    <n v="3984.8858999999998"/>
    <s v="EUR"/>
    <n v="2.0257499999999999"/>
    <s v="420M1123"/>
    <s v="COUV GAUCHE GRIS"/>
    <n v="0.82099999999999995"/>
    <n v="1800"/>
    <n v="1477.8"/>
    <n v="2993.65335"/>
    <n v="0.19731466200951722"/>
    <n v="786.27641450499084"/>
    <n v="0.43682023028055045"/>
    <n v="2.0999609802805503"/>
    <n v="662.27916507778821"/>
    <n v="0"/>
    <n v="59.183348981782636"/>
    <n v="1.5785172960761378"/>
    <n v="5.1974655119926938"/>
    <n v="0"/>
    <n v="0"/>
    <n v="58.037917637351178"/>
    <n v="0"/>
    <n v="786.27641450499084"/>
    <m/>
    <m/>
    <m/>
    <m/>
    <m/>
    <m/>
    <m/>
    <m/>
    <m/>
    <m/>
    <m/>
    <m/>
    <m/>
    <m/>
    <m/>
  </r>
  <r>
    <x v="0"/>
    <x v="1"/>
    <d v="2012-11-29T00:00:00"/>
    <x v="4"/>
    <x v="0"/>
    <s v="ACCUMA 77"/>
    <s v=" N° 2442 du15/11/2012"/>
    <n v="3357.123"/>
    <m/>
    <n v="831.97900000000004"/>
    <n v="8"/>
    <n v="43.558"/>
    <n v="0"/>
    <n v="0"/>
    <n v="347.61869999999999"/>
    <m/>
    <n v="4588.2786999999998"/>
    <s v="EUR"/>
    <n v="2.0257499999999999"/>
    <s v="400L0212"/>
    <s v="BAC L2 GRIS"/>
    <n v="1.232"/>
    <n v="5280"/>
    <n v="6504.96"/>
    <n v="13177.42272"/>
    <n v="0.49095460577876371"/>
    <n v="2252.6365603615982"/>
    <n v="0.42663571218969665"/>
    <n v="2.9223597121896967"/>
    <n v="1648.1949990158205"/>
    <n v="0"/>
    <n v="408.46392196121008"/>
    <n v="3.9276368462301097"/>
    <n v="21.385000718511389"/>
    <n v="0"/>
    <n v="0"/>
    <n v="170.66500181982633"/>
    <n v="0"/>
    <n v="2252.6365603615982"/>
    <m/>
    <m/>
    <m/>
    <m/>
    <m/>
    <m/>
    <m/>
    <m/>
    <m/>
    <m/>
    <m/>
    <m/>
    <m/>
    <m/>
    <m/>
  </r>
  <r>
    <x v="0"/>
    <x v="1"/>
    <d v="2012-11-29T00:00:00"/>
    <x v="4"/>
    <x v="0"/>
    <s v="ACCUMA 77"/>
    <s v=" N° 2442 du15/11/2012"/>
    <n v="3357.123"/>
    <m/>
    <n v="831.97900000000004"/>
    <n v="8"/>
    <n v="43.558"/>
    <n v="0"/>
    <n v="0"/>
    <n v="347.61869999999999"/>
    <m/>
    <n v="4588.2786999999998"/>
    <s v="EUR"/>
    <n v="2.0257499999999999"/>
    <s v="400L0214"/>
    <s v="BAC L2 OP"/>
    <n v="1.2310000000000001"/>
    <n v="432"/>
    <n v="531.79200000000003"/>
    <n v="1077.277644"/>
    <n v="4.0136408481574105E-2"/>
    <n v="184.15702813050581"/>
    <n v="0.42628941696876343"/>
    <n v="2.9199876669687637"/>
    <n v="134.74286005088751"/>
    <n v="0"/>
    <n v="33.392648992091544"/>
    <n v="0.32109126785259284"/>
    <n v="1.7482616806404048"/>
    <n v="0"/>
    <n v="0"/>
    <n v="13.952166139033764"/>
    <n v="0"/>
    <n v="184.15702813050581"/>
    <m/>
    <m/>
    <m/>
    <m/>
    <m/>
    <m/>
    <m/>
    <m/>
    <m/>
    <m/>
    <m/>
    <m/>
    <m/>
    <m/>
    <m/>
  </r>
  <r>
    <x v="0"/>
    <x v="1"/>
    <d v="2012-11-29T00:00:00"/>
    <x v="4"/>
    <x v="0"/>
    <s v="ACCUMA 77"/>
    <s v=" N° 2442 du15/11/2012"/>
    <n v="3357.123"/>
    <m/>
    <n v="831.97900000000004"/>
    <n v="8"/>
    <n v="43.558"/>
    <n v="0"/>
    <n v="0"/>
    <n v="347.61869999999999"/>
    <m/>
    <n v="4588.2786999999998"/>
    <s v="EUR"/>
    <n v="2.0257499999999999"/>
    <s v="420D2301"/>
    <s v="COUV D23 NOIR"/>
    <n v="0.79800000000000004"/>
    <n v="1200"/>
    <n v="957.6"/>
    <n v="1939.8581999999999"/>
    <n v="7.2273792689539082E-2"/>
    <n v="331.61230356562788"/>
    <n v="0.27634358630468991"/>
    <n v="1.8928920863046899"/>
    <n v="242.63201173528353"/>
    <n v="0"/>
    <n v="60.130277768050036"/>
    <n v="0.57819034151631266"/>
    <n v="3.1481018619709431"/>
    <n v="0"/>
    <n v="0"/>
    <n v="25.12372185880708"/>
    <n v="0"/>
    <n v="331.61230356562788"/>
    <m/>
    <m/>
    <m/>
    <m/>
    <m/>
    <m/>
    <m/>
    <m/>
    <m/>
    <m/>
    <m/>
    <m/>
    <m/>
    <m/>
    <m/>
  </r>
  <r>
    <x v="0"/>
    <x v="1"/>
    <d v="2012-11-29T00:00:00"/>
    <x v="4"/>
    <x v="0"/>
    <s v="ACCUMA 77"/>
    <s v=" N° 2442 du15/11/2012"/>
    <n v="3357.123"/>
    <m/>
    <n v="831.97900000000004"/>
    <n v="8"/>
    <n v="43.558"/>
    <n v="0"/>
    <n v="0"/>
    <n v="347.61869999999999"/>
    <m/>
    <n v="4588.2786999999998"/>
    <s v="EUR"/>
    <n v="2.0257499999999999"/>
    <s v="460D1811"/>
    <s v="BOUCHON D18 JAUNE"/>
    <n v="2.8000000000000001E-2"/>
    <n v="104000"/>
    <n v="2912"/>
    <n v="5898.9839999999995"/>
    <n v="0.21977995437754572"/>
    <n v="1008.4116833574648"/>
    <n v="9.6962661861294697E-3"/>
    <n v="6.6417266186129462E-2"/>
    <n v="737.82833977980943"/>
    <n v="0"/>
    <n v="182.85230666307612"/>
    <n v="1.7582396350203657"/>
    <n v="9.573175252777137"/>
    <n v="0"/>
    <n v="0"/>
    <n v="76.399622026781742"/>
    <n v="0"/>
    <n v="1008.4116833574648"/>
    <m/>
    <m/>
    <m/>
    <m/>
    <m/>
    <m/>
    <m/>
    <m/>
    <m/>
    <m/>
    <m/>
    <m/>
    <m/>
    <m/>
    <m/>
  </r>
  <r>
    <x v="0"/>
    <x v="1"/>
    <d v="2012-11-29T00:00:00"/>
    <x v="4"/>
    <x v="0"/>
    <s v="ACCUMA 77"/>
    <s v=" N° 2442 du15/11/2012"/>
    <n v="3357.123"/>
    <m/>
    <n v="831.97900000000004"/>
    <n v="8"/>
    <n v="43.558"/>
    <n v="0"/>
    <n v="0"/>
    <n v="347.61869999999999"/>
    <m/>
    <n v="4588.2786999999998"/>
    <s v="EUR"/>
    <n v="2.0257499999999999"/>
    <s v="420L0109"/>
    <s v="COUV L1 GRIS"/>
    <n v="0.95099999999999996"/>
    <n v="2464"/>
    <n v="2343.2639999999997"/>
    <n v="4746.8670479999992"/>
    <n v="0.17685523867257735"/>
    <n v="811.46112458480286"/>
    <n v="0.32932675510746867"/>
    <n v="2.2558150051074684"/>
    <n v="593.72478941819895"/>
    <n v="0"/>
    <n v="147.13984461557223"/>
    <n v="1.4148419093806188"/>
    <n v="7.7034604861001243"/>
    <n v="0"/>
    <n v="0"/>
    <n v="61.478188155551067"/>
    <n v="0"/>
    <n v="811.46112458480286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00L0212"/>
    <s v="BACL2 GRIS"/>
    <n v="1.232"/>
    <n v="672"/>
    <n v="827.904"/>
    <n v="1685.1158016000002"/>
    <n v="5.362443811686185E-2"/>
    <n v="283.46660476374177"/>
    <n v="0.42182530470794904"/>
    <n v="2.9294381047079496"/>
    <n v="180.05638459813053"/>
    <n v="0"/>
    <n v="80.123758578880881"/>
    <n v="0.4289955049348948"/>
    <n v="2.6870669695978306"/>
    <n v="0"/>
    <n v="0"/>
    <n v="20.1703991121976"/>
    <n v="0"/>
    <n v="283.46660476374177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00L0118"/>
    <s v="BAC L1 NOIR"/>
    <n v="1.137"/>
    <n v="3575"/>
    <n v="4064.7750000000001"/>
    <n v="8273.4430350000002"/>
    <n v="0.26328085798168277"/>
    <n v="1391.7410332339721"/>
    <n v="0.38929819111439778"/>
    <n v="2.703547991114398"/>
    <n v="884.02603527083568"/>
    <n v="0"/>
    <n v="393.385043166201"/>
    <n v="2.1062468638534622"/>
    <n v="13.192740512604143"/>
    <n v="0"/>
    <n v="0"/>
    <n v="99.030967420477481"/>
    <n v="0"/>
    <n v="1391.7410332339721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00L0316"/>
    <s v="BAC L3 TAXI GRIS"/>
    <n v="1.2569999999999999"/>
    <n v="440"/>
    <n v="553.07999999999993"/>
    <n v="1125.739032"/>
    <n v="3.5823723805747942E-2"/>
    <n v="189.3694314349614"/>
    <n v="0.43038507144309407"/>
    <n v="2.9888828714430939"/>
    <n v="120.28639213427404"/>
    <n v="0"/>
    <n v="53.526554280215372"/>
    <n v="0.28658979044598354"/>
    <n v="1.7950909761822238"/>
    <n v="0"/>
    <n v="0"/>
    <n v="13.474804253843738"/>
    <n v="0"/>
    <n v="189.3694314349614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00L0314"/>
    <s v="BAC L3 NOIR"/>
    <n v="1.2569999999999999"/>
    <n v="1320"/>
    <n v="1659.2399999999998"/>
    <n v="3377.2170959999999"/>
    <n v="0.10747117141724384"/>
    <n v="568.10829430488423"/>
    <n v="0.43038507144309412"/>
    <n v="2.9888828714430939"/>
    <n v="360.85917640282219"/>
    <n v="0"/>
    <n v="160.57966284064614"/>
    <n v="0.85976937133795073"/>
    <n v="5.3852729285466721"/>
    <n v="0"/>
    <n v="0"/>
    <n v="40.424412761531215"/>
    <n v="0"/>
    <n v="568.10829430488423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20D2301"/>
    <s v="COUV D23 NOIR"/>
    <n v="0.79800000000000004"/>
    <n v="384"/>
    <n v="306.43200000000002"/>
    <n v="623.71169280000004"/>
    <n v="1.9848006315981333E-2"/>
    <n v="104.91945760735896"/>
    <n v="0.27322775418583062"/>
    <n v="1.8974769541858307"/>
    <n v="66.644246247360002"/>
    <n v="0"/>
    <n v="29.656196357118247"/>
    <n v="0.15878405052785066"/>
    <n v="0.99456374848750861"/>
    <n v="0"/>
    <n v="0"/>
    <n v="7.4656672038653449"/>
    <n v="0"/>
    <n v="104.91945760735896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60D1810"/>
    <s v="BOUCHON ROUGE"/>
    <n v="2.8000000000000001E-2"/>
    <n v="52000"/>
    <n v="1456"/>
    <n v="2963.5424000000003"/>
    <n v="9.4307047554004875E-2"/>
    <n v="498.52081465484895"/>
    <n v="9.5869387433624789E-3"/>
    <n v="6.6578138743362492E-2"/>
    <n v="316.65760278350876"/>
    <n v="0"/>
    <n v="140.91028970852969"/>
    <n v="0.754456380432039"/>
    <n v="4.7256318458836306"/>
    <n v="0"/>
    <n v="0"/>
    <n v="35.472833936494695"/>
    <n v="0"/>
    <n v="498.52081465484895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60D1812"/>
    <s v="BOUCHON GRIS"/>
    <n v="2.9000000000000001E-2"/>
    <n v="58500"/>
    <n v="1696.5"/>
    <n v="3453.0561000000002"/>
    <n v="0.10988455094462174"/>
    <n v="580.8657706469445"/>
    <n v="9.929329412768282E-3"/>
    <n v="6.8955929412768291E-2"/>
    <n v="368.96265324328476"/>
    <n v="0"/>
    <n v="164.18565006217074"/>
    <n v="0.87907640755697392"/>
    <n v="5.5062049632840511"/>
    <n v="0"/>
    <n v="0"/>
    <n v="41.332185970647835"/>
    <n v="0"/>
    <n v="580.8657706469445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60D1827"/>
    <s v="ŒIL MAGIC 52"/>
    <n v="0.32500000000000001"/>
    <n v="5000"/>
    <n v="1625"/>
    <n v="3307.5250000000001"/>
    <n v="0.10525340128795185"/>
    <n v="556.38483778442958"/>
    <n v="0.11127696755688592"/>
    <n v="0.77278196755688588"/>
    <n v="353.41250310659456"/>
    <n v="0"/>
    <n v="157.26594833541259"/>
    <n v="0.84202721030361483"/>
    <n v="5.2741426851379796"/>
    <n v="0"/>
    <n v="0"/>
    <n v="39.590216446980676"/>
    <n v="0"/>
    <n v="556.38483778442958"/>
    <m/>
    <m/>
    <m/>
    <m/>
    <m/>
    <m/>
    <m/>
    <m/>
    <m/>
    <m/>
    <m/>
    <m/>
    <m/>
    <m/>
    <m/>
  </r>
  <r>
    <x v="0"/>
    <x v="1"/>
    <d v="2012-11-30T00:00:00"/>
    <x v="4"/>
    <x v="0"/>
    <s v="ACCUMA 78"/>
    <s v=" N° 2479du19/11/2012"/>
    <n v="3357.73"/>
    <m/>
    <n v="1494.165"/>
    <n v="8"/>
    <n v="50.109000000000002"/>
    <n v="0"/>
    <n v="0"/>
    <n v="376.14191999999997"/>
    <m/>
    <n v="5286.1459200000008"/>
    <s v="EUR"/>
    <n v="2.0354000000000001"/>
    <s v="460D1828"/>
    <s v="ŒIL MAGIC 68"/>
    <n v="0.32500000000000001"/>
    <n v="10000"/>
    <n v="3250"/>
    <n v="6615.05"/>
    <n v="0.21050680257590371"/>
    <n v="1112.7696755688592"/>
    <n v="0.11127696755688592"/>
    <n v="0.77278196755688588"/>
    <n v="706.82500621318911"/>
    <n v="0"/>
    <n v="314.53189667082518"/>
    <n v="1.6840544206072297"/>
    <n v="10.548285370275959"/>
    <n v="0"/>
    <n v="0"/>
    <n v="79.180432893961353"/>
    <n v="0"/>
    <n v="1112.7696755688592"/>
    <m/>
    <m/>
    <m/>
    <m/>
    <m/>
    <m/>
    <m/>
    <m/>
    <m/>
    <m/>
    <m/>
    <m/>
    <m/>
    <m/>
    <m/>
  </r>
  <r>
    <x v="0"/>
    <x v="1"/>
    <d v="2012-11-30T00:00:00"/>
    <x v="7"/>
    <x v="0"/>
    <s v="DARAMIC 4"/>
    <s v=" N° 906754 du19/11/2012"/>
    <n v="5037.2"/>
    <m/>
    <n v="603.53"/>
    <n v="8"/>
    <n v="158.833"/>
    <n v="0"/>
    <n v="0"/>
    <n v="0"/>
    <m/>
    <n v="5807.5629999999992"/>
    <s v="EUR"/>
    <n v="2.0354000000000001"/>
    <s v="430p1004"/>
    <s v="SEP 16X1,2X0,2"/>
    <n v="0.71299999999999997"/>
    <n v="54208.7"/>
    <n v="38650.803099999997"/>
    <n v="78669.844629739993"/>
    <n v="0.74207276884699858"/>
    <n v="4309.634355663381"/>
    <n v="7.9500787800913533E-2"/>
    <n v="1.5307409878009135"/>
    <n v="3737.968951236101"/>
    <n v="0"/>
    <n v="447.86317818222903"/>
    <n v="5.9365821507759886"/>
    <n v="117.86564409427532"/>
    <n v="0"/>
    <n v="0"/>
    <n v="0"/>
    <n v="0"/>
    <n v="4309.634355663381"/>
    <m/>
    <m/>
    <m/>
    <m/>
    <m/>
    <m/>
    <m/>
    <m/>
    <m/>
    <m/>
    <m/>
    <m/>
    <m/>
    <m/>
    <m/>
  </r>
  <r>
    <x v="0"/>
    <x v="1"/>
    <d v="2012-11-30T00:00:00"/>
    <x v="7"/>
    <x v="0"/>
    <s v="DARAMIC 4"/>
    <s v=" N° 906754 du19/11/2012"/>
    <n v="5037.2"/>
    <m/>
    <n v="603.53"/>
    <n v="8"/>
    <n v="158.833"/>
    <n v="0"/>
    <n v="0"/>
    <n v="0"/>
    <m/>
    <n v="5807.5629999999992"/>
    <s v="EUR"/>
    <n v="2.0354000000000001"/>
    <s v="430P1001"/>
    <s v="SEP 1,3X1,60"/>
    <n v="1.7769999999999999"/>
    <n v="7560"/>
    <n v="13434.119999999999"/>
    <n v="27343.807848"/>
    <n v="0.25792723115300137"/>
    <n v="1497.9286443366179"/>
    <n v="0.19813870956833571"/>
    <n v="3.8150445095683359"/>
    <n v="1299.2310487638983"/>
    <n v="0"/>
    <n v="155.66682181777091"/>
    <n v="2.0634178492240109"/>
    <n v="40.967355905724666"/>
    <n v="0"/>
    <n v="0"/>
    <n v="0"/>
    <n v="0"/>
    <n v="1497.9286443366179"/>
    <m/>
    <m/>
    <m/>
    <m/>
    <m/>
    <m/>
    <m/>
    <m/>
    <m/>
    <m/>
    <m/>
    <m/>
    <m/>
    <m/>
    <m/>
  </r>
  <r>
    <x v="0"/>
    <x v="1"/>
    <d v="2012-12-04T00:00:00"/>
    <x v="5"/>
    <x v="0"/>
    <s v="METALLIANCE 27"/>
    <s v=" N°316 du 02/11/12"/>
    <n v="284.39999999999998"/>
    <m/>
    <n v="515.803"/>
    <n v="8"/>
    <n v="143.10400000000001"/>
    <n v="2.1480000000000001"/>
    <n v="21.6"/>
    <n v="0"/>
    <m/>
    <n v="975.05500000000006"/>
    <s v="USD"/>
    <n v="1.5667"/>
    <s v="600p0002"/>
    <s v="PLOMB DOUX"/>
    <n v="2.2583000000000002"/>
    <n v="26800"/>
    <n v="60522.44"/>
    <n v="94820.506748"/>
    <n v="1"/>
    <n v="975.05500000000006"/>
    <n v="3.6382649253731345E-2"/>
    <n v="3.5744612592537313"/>
    <n v="284.39999999999998"/>
    <n v="0"/>
    <n v="515.803"/>
    <n v="8"/>
    <n v="143.10400000000001"/>
    <n v="2.1480000000000001"/>
    <n v="21.6"/>
    <n v="0"/>
    <n v="0"/>
    <n v="975.05500000000006"/>
    <m/>
    <m/>
    <m/>
    <m/>
    <m/>
    <m/>
    <m/>
    <m/>
    <m/>
    <m/>
    <m/>
    <m/>
    <m/>
    <m/>
    <m/>
  </r>
  <r>
    <x v="0"/>
    <x v="1"/>
    <d v="2012-12-04T00:00:00"/>
    <x v="8"/>
    <x v="0"/>
    <s v="ORION 3"/>
    <s v=" N° 88045423 Du10/08/12"/>
    <n v="283.39999999999998"/>
    <m/>
    <n v="52.281999999999996"/>
    <n v="0"/>
    <n v="16.853999999999999"/>
    <n v="0"/>
    <n v="76"/>
    <n v="0"/>
    <m/>
    <n v="428.53599999999994"/>
    <s v="EUR"/>
    <n v="2.0406499999999999"/>
    <s v="600A0004"/>
    <s v="noir de fumée"/>
    <n v="3.72"/>
    <n v="1200"/>
    <n v="4464"/>
    <n v="9109.4615999999987"/>
    <n v="1"/>
    <n v="428.53599999999994"/>
    <n v="0.35711333333333328"/>
    <n v="7.9483313333333321"/>
    <n v="283.39999999999998"/>
    <n v="0"/>
    <n v="52.281999999999996"/>
    <n v="0"/>
    <n v="16.853999999999999"/>
    <n v="0"/>
    <n v="76"/>
    <n v="0"/>
    <n v="0"/>
    <n v="428.53599999999994"/>
    <m/>
    <m/>
    <m/>
    <m/>
    <m/>
    <m/>
    <m/>
    <m/>
    <m/>
    <m/>
    <m/>
    <m/>
    <m/>
    <m/>
    <m/>
  </r>
  <r>
    <x v="0"/>
    <x v="0"/>
    <d v="2012-12-07T00:00:00"/>
    <x v="11"/>
    <x v="0"/>
    <s v="AGIC 8"/>
    <s v=" N° 20317 Du 05/11/12"/>
    <n v="85.281999999999996"/>
    <m/>
    <n v="1196.7049999999999"/>
    <n v="0"/>
    <n v="19.558"/>
    <n v="0"/>
    <n v="70.8"/>
    <n v="0"/>
    <m/>
    <n v="1372.3449999999998"/>
    <s v="EUR"/>
    <n v="2.0406499999999999"/>
    <s v="600A0006"/>
    <s v="vanisperse"/>
    <n v="4.05"/>
    <n v="1200"/>
    <n v="4860"/>
    <n v="9917.5589999999993"/>
    <n v="1"/>
    <n v="1372.3449999999998"/>
    <n v="1.1436208333333331"/>
    <n v="9.4082533333333327"/>
    <n v="85.281999999999996"/>
    <n v="0"/>
    <n v="1196.7049999999999"/>
    <n v="0"/>
    <n v="19.558"/>
    <n v="0"/>
    <n v="70.8"/>
    <n v="0"/>
    <n v="0"/>
    <n v="1372.3449999999998"/>
    <m/>
    <m/>
    <m/>
    <m/>
    <m/>
    <m/>
    <m/>
    <m/>
    <m/>
    <m/>
    <m/>
    <m/>
    <m/>
    <m/>
    <m/>
  </r>
  <r>
    <x v="0"/>
    <x v="1"/>
    <d v="2012-12-13T00:00:00"/>
    <x v="5"/>
    <x v="0"/>
    <s v="METALLIANCE 29"/>
    <s v=" N°322du 13/11/12"/>
    <n v="385.00299999999999"/>
    <m/>
    <n v="941.17100000000005"/>
    <n v="8"/>
    <n v="257.166"/>
    <n v="0"/>
    <n v="20"/>
    <n v="0"/>
    <m/>
    <n v="1611.34"/>
    <s v="USD"/>
    <n v="1.57605"/>
    <s v="600p0002"/>
    <s v="PLOMB DOUX"/>
    <n v="2.2583000000000002"/>
    <n v="48741"/>
    <n v="110071.8003"/>
    <n v="173478.66086281498"/>
    <n v="1"/>
    <n v="1611.34"/>
    <n v="3.3059231447857038E-2"/>
    <n v="3.5922529464478568"/>
    <n v="385.00299999999999"/>
    <n v="0"/>
    <n v="941.17100000000005"/>
    <n v="8"/>
    <n v="257.166"/>
    <n v="0"/>
    <n v="20"/>
    <n v="0"/>
    <n v="0"/>
    <n v="1611.34"/>
    <m/>
    <m/>
    <m/>
    <m/>
    <m/>
    <m/>
    <m/>
    <m/>
    <m/>
    <m/>
    <m/>
    <m/>
    <m/>
    <m/>
    <m/>
  </r>
  <r>
    <x v="0"/>
    <x v="1"/>
    <d v="2012-12-14T00:00:00"/>
    <x v="5"/>
    <x v="0"/>
    <s v="METALLIANCE 26"/>
    <s v=" N°312du 01/11/12"/>
    <n v="1212"/>
    <m/>
    <n v="0"/>
    <n v="8"/>
    <n v="652.32399999999996"/>
    <n v="57.5"/>
    <n v="0"/>
    <n v="0"/>
    <m/>
    <n v="1929.8240000000001"/>
    <s v="USD"/>
    <n v="1.5657000000000001"/>
    <s v="600p0002"/>
    <s v="PLOMB DOUX"/>
    <n v="2.2583000000000002"/>
    <n v="124643"/>
    <n v="281481.28690000001"/>
    <n v="440715.25089933001"/>
    <n v="1"/>
    <n v="1929.8240000000001"/>
    <n v="1.5482810907953115E-2"/>
    <n v="3.5513031209079533"/>
    <n v="1212"/>
    <n v="0"/>
    <n v="0"/>
    <n v="8"/>
    <n v="652.32399999999996"/>
    <n v="57.5"/>
    <n v="0"/>
    <n v="0"/>
    <n v="0"/>
    <n v="1929.8240000000001"/>
    <m/>
    <m/>
    <m/>
    <m/>
    <m/>
    <m/>
    <m/>
    <m/>
    <m/>
    <m/>
    <m/>
    <m/>
    <m/>
    <m/>
    <m/>
  </r>
  <r>
    <x v="0"/>
    <x v="1"/>
    <d v="2012-12-15T00:00:00"/>
    <x v="17"/>
    <x v="2"/>
    <s v="SMIPACK 1"/>
    <s v=" N° 2862 du03/12/2012"/>
    <n v="311.92"/>
    <m/>
    <n v="21.969000000000001"/>
    <n v="0"/>
    <n v="4.9290000000000003"/>
    <n v="0"/>
    <n v="0"/>
    <n v="0"/>
    <m/>
    <n v="338.81799999999998"/>
    <s v="EUR"/>
    <n v="2.0374500000000002"/>
    <n v="1"/>
    <s v="BARRES SOUDURE"/>
    <n v="225.04"/>
    <n v="1"/>
    <n v="225.04"/>
    <n v="458.50774800000005"/>
    <n v="0.51676311196840263"/>
    <n v="175.08864407091025"/>
    <n v="175.08864407091025"/>
    <n v="633.59639207091027"/>
    <n v="161.18874988518417"/>
    <n v="0"/>
    <n v="11.352768806833838"/>
    <n v="0"/>
    <n v="2.5471253788922565"/>
    <n v="0"/>
    <n v="0"/>
    <n v="0"/>
    <n v="0"/>
    <n v="175.08864407091025"/>
    <m/>
    <m/>
    <m/>
    <m/>
    <m/>
    <m/>
    <m/>
    <m/>
    <m/>
    <m/>
    <m/>
    <m/>
    <m/>
    <m/>
    <m/>
  </r>
  <r>
    <x v="0"/>
    <x v="1"/>
    <d v="2012-12-15T00:00:00"/>
    <x v="17"/>
    <x v="2"/>
    <s v="SMIPACK 1"/>
    <s v=" N° 2862 du03/12/2012"/>
    <n v="311.92"/>
    <m/>
    <n v="21.969000000000001"/>
    <n v="0"/>
    <n v="4.9290000000000003"/>
    <n v="0"/>
    <n v="0"/>
    <n v="0"/>
    <m/>
    <n v="338.81799999999998"/>
    <s v="EUR"/>
    <n v="2.0374500000000002"/>
    <n v="2"/>
    <s v="GROUPE SOUDURE"/>
    <n v="210.44"/>
    <n v="1"/>
    <n v="210.44"/>
    <n v="428.76097800000002"/>
    <n v="0.48323688803159726"/>
    <n v="163.72935592908971"/>
    <n v="163.72935592908971"/>
    <n v="592.49033392908973"/>
    <n v="150.73125011481582"/>
    <n v="0"/>
    <n v="10.616231193166161"/>
    <n v="0"/>
    <n v="2.3818746211077428"/>
    <n v="0"/>
    <n v="0"/>
    <n v="0"/>
    <n v="0"/>
    <n v="163.72935592908971"/>
    <m/>
    <m/>
    <m/>
    <m/>
    <m/>
    <m/>
    <m/>
    <m/>
    <m/>
    <m/>
    <m/>
    <m/>
    <m/>
    <m/>
    <m/>
  </r>
  <r>
    <x v="0"/>
    <x v="1"/>
    <d v="2012-12-18T00:00:00"/>
    <x v="9"/>
    <x v="2"/>
    <s v="SOVEMA 8"/>
    <s v=" N° 80580 du 27/11/2012"/>
    <n v="924.61599999999999"/>
    <m/>
    <n v="63.593000000000004"/>
    <n v="0"/>
    <n v="18.728999999999999"/>
    <n v="0"/>
    <n v="0"/>
    <n v="173.50624999999999"/>
    <m/>
    <n v="1180.44425"/>
    <s v="EUR"/>
    <n v="2.0412499999999998"/>
    <s v="690X0003"/>
    <s v="FLUX"/>
    <n v="16.5"/>
    <n v="300"/>
    <n v="4950"/>
    <n v="10104.187499999998"/>
    <n v="1"/>
    <n v="1180.44425"/>
    <n v="3.9348141666666665"/>
    <n v="37.615439166666661"/>
    <n v="924.61599999999999"/>
    <n v="0"/>
    <n v="63.593000000000004"/>
    <n v="0"/>
    <n v="18.728999999999999"/>
    <n v="0"/>
    <n v="0"/>
    <n v="173.50624999999999"/>
    <n v="0"/>
    <n v="1180.44425"/>
    <m/>
    <m/>
    <m/>
    <m/>
    <m/>
    <m/>
    <m/>
    <m/>
    <m/>
    <m/>
    <m/>
    <m/>
    <m/>
    <m/>
    <m/>
  </r>
  <r>
    <x v="0"/>
    <x v="1"/>
    <d v="2012-12-19T00:00:00"/>
    <x v="5"/>
    <x v="0"/>
    <s v="METALLIANCE 28"/>
    <s v=" N°320 du 12/11/12"/>
    <n v="480.48200000000003"/>
    <m/>
    <n v="8"/>
    <n v="133.51400000000001"/>
    <n v="0"/>
    <n v="0"/>
    <n v="21.7"/>
    <n v="0"/>
    <m/>
    <n v="643.69600000000014"/>
    <s v="USD"/>
    <n v="1.5657000000000001"/>
    <s v="600p0002"/>
    <s v="PLOMB DOUX"/>
    <n v="2.2583000000000002"/>
    <n v="24970"/>
    <n v="56389.751000000004"/>
    <n v="88289.433140700014"/>
    <n v="1"/>
    <n v="918.09600000000012"/>
    <n v="3.6767961553864643E-2"/>
    <n v="3.5725882715538653"/>
    <n v="480.48200000000003"/>
    <n v="0"/>
    <n v="8"/>
    <n v="133.51400000000001"/>
    <n v="0"/>
    <n v="0"/>
    <n v="21.7"/>
    <n v="0"/>
    <n v="0"/>
    <n v="643.69600000000014"/>
    <m/>
    <m/>
    <m/>
    <m/>
    <m/>
    <m/>
    <m/>
    <m/>
    <m/>
    <m/>
    <m/>
    <m/>
    <m/>
    <m/>
    <m/>
  </r>
  <r>
    <x v="0"/>
    <x v="1"/>
    <d v="2012-12-22T00:00:00"/>
    <x v="18"/>
    <x v="0"/>
    <s v="HEPER 1"/>
    <s v=" N°305640 du 26/11/12"/>
    <n v="1453.8340000000001"/>
    <m/>
    <n v="0"/>
    <n v="8"/>
    <n v="791.529"/>
    <n v="409.8"/>
    <n v="0"/>
    <n v="0"/>
    <m/>
    <n v="2663.1630000000005"/>
    <s v="USD"/>
    <n v="1.5615000000000001"/>
    <s v="600p0002"/>
    <s v="PLOMB DOUX"/>
    <n v="2.2683"/>
    <n v="150920"/>
    <n v="342331.83600000001"/>
    <n v="534551.16191400005"/>
    <n v="1"/>
    <n v="2663.1630000000005"/>
    <n v="1.7646190034455344E-2"/>
    <n v="3.5595966400344556"/>
    <n v="1453.8340000000001"/>
    <n v="0"/>
    <n v="0"/>
    <n v="8"/>
    <n v="791.529"/>
    <n v="409.8"/>
    <n v="0"/>
    <n v="0"/>
    <n v="0"/>
    <n v="2663.1630000000005"/>
    <m/>
    <m/>
    <m/>
    <m/>
    <m/>
    <m/>
    <m/>
    <m/>
    <m/>
    <m/>
    <m/>
    <m/>
    <m/>
    <m/>
    <m/>
  </r>
  <r>
    <x v="0"/>
    <x v="1"/>
    <d v="2012-12-24T00:00:00"/>
    <x v="3"/>
    <x v="0"/>
    <s v="GLATFELTER 2"/>
    <s v=" N° 50555330 / 50555329 du 15/11/2012"/>
    <n v="150"/>
    <m/>
    <n v="806.07899999999995"/>
    <n v="0"/>
    <n v="72.373999999999995"/>
    <n v="244"/>
    <n v="0"/>
    <n v="0"/>
    <m/>
    <n v="1272.453"/>
    <s v="EUR"/>
    <n v="2.0468500000000001"/>
    <s v="430P2010"/>
    <s v="SEPARATEUR PAPIER 200*102"/>
    <n v="5.9369999999999999E-2"/>
    <n v="94400"/>
    <n v="5604.5280000000002"/>
    <n v="11471.6281368"/>
    <n v="0.24491490244914899"/>
    <n v="311.64270236612697"/>
    <n v="3.3012998132004976E-3"/>
    <n v="0.1248227843132005"/>
    <n v="36.73723536737235"/>
    <n v="0"/>
    <n v="197.42075965130755"/>
    <n v="0"/>
    <n v="17.725471149854709"/>
    <n v="59.759236197592351"/>
    <n v="0"/>
    <n v="0"/>
    <n v="0"/>
    <n v="311.64270236612697"/>
    <m/>
    <m/>
    <m/>
    <m/>
    <m/>
    <m/>
    <m/>
    <m/>
    <m/>
    <m/>
    <m/>
    <m/>
    <m/>
    <m/>
    <m/>
  </r>
  <r>
    <x v="0"/>
    <x v="1"/>
    <d v="2012-12-24T00:00:00"/>
    <x v="3"/>
    <x v="0"/>
    <s v="GLATFELTER 2"/>
    <s v=" N° 50555330 / 50555329 du 15/11/2012"/>
    <n v="150"/>
    <m/>
    <n v="806.07899999999995"/>
    <n v="0"/>
    <n v="72.373999999999995"/>
    <n v="244"/>
    <n v="0"/>
    <n v="0"/>
    <m/>
    <n v="1272.453"/>
    <s v="EUR"/>
    <n v="2.0468500000000001"/>
    <s v="430P2009"/>
    <s v="SEPARATEUR PAPIER 200*111"/>
    <n v="5.9369999999999999E-2"/>
    <n v="291040"/>
    <n v="17279.0448"/>
    <n v="35367.612848880002"/>
    <n v="0.75508509755085085"/>
    <n v="960.81029763387278"/>
    <n v="3.3012998132004976E-3"/>
    <n v="0.12482278431320051"/>
    <n v="113.26276463262762"/>
    <n v="0"/>
    <n v="608.65824034869229"/>
    <n v="0"/>
    <n v="54.648528850145276"/>
    <n v="184.2407638024076"/>
    <n v="0"/>
    <n v="0"/>
    <n v="0"/>
    <n v="960.81029763387278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00m1110"/>
    <s v="bac m11 gris"/>
    <n v="2.036"/>
    <n v="1485"/>
    <n v="3023.46"/>
    <n v="6197.0347890000003"/>
    <n v="0.23385052611843674"/>
    <n v="1079.6434334578285"/>
    <n v="0.72703261512311679"/>
    <n v="4.9001200151231163"/>
    <n v="816.62427754661826"/>
    <n v="0"/>
    <n v="168.86580341538436"/>
    <n v="1.8708042089474939"/>
    <n v="10.032655271533173"/>
    <n v="0"/>
    <n v="0"/>
    <n v="82.249893015345009"/>
    <n v="0"/>
    <n v="1079.6434334578285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00m1008"/>
    <s v="bac m10 gris"/>
    <n v="1.679"/>
    <n v="1980"/>
    <n v="3324.42"/>
    <n v="6813.8974530000005"/>
    <n v="0.25712837809617239"/>
    <n v="1187.112851850487"/>
    <n v="0.59955194537903389"/>
    <n v="4.040914295379034"/>
    <n v="897.91235232532551"/>
    <n v="0"/>
    <n v="185.67497310702706"/>
    <n v="2.0570270247693792"/>
    <n v="11.031321677081989"/>
    <n v="0"/>
    <n v="0"/>
    <n v="90.437177716283074"/>
    <n v="0"/>
    <n v="1187.112851850487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00m1104"/>
    <s v="bac m11 noir"/>
    <n v="2.036"/>
    <n v="135"/>
    <n v="274.86"/>
    <n v="563.36679900000013"/>
    <n v="2.1259138738039706E-2"/>
    <n v="98.149403041620772"/>
    <n v="0.72703261512311679"/>
    <n v="4.9001200151231181"/>
    <n v="74.238570686056221"/>
    <n v="0"/>
    <n v="15.351436674125852"/>
    <n v="0.17007310990431765"/>
    <n v="0.91205957013937944"/>
    <n v="0"/>
    <n v="0"/>
    <n v="7.4772630013950012"/>
    <n v="0"/>
    <n v="98.149403041620772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013"/>
    <s v="couv m10gris"/>
    <n v="0.73899999999999999"/>
    <n v="1960"/>
    <n v="1448.44"/>
    <n v="2968.7950460000002"/>
    <n v="0.11203007681629276"/>
    <n v="517.22157222442399"/>
    <n v="0.26388855725735916"/>
    <n v="1.7785799072573591"/>
    <n v="391.21776658848597"/>
    <n v="0"/>
    <n v="80.898038769813169"/>
    <n v="0.89624061453034209"/>
    <n v="4.8063143555725922"/>
    <n v="0"/>
    <n v="0"/>
    <n v="39.40321189602188"/>
    <n v="0"/>
    <n v="517.22157222442399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515"/>
    <s v="couv m15 gris"/>
    <n v="1.6359999999999999"/>
    <n v="580"/>
    <n v="948.88"/>
    <n v="1944.8718920000001"/>
    <n v="7.3391441336502633E-2"/>
    <n v="338.83433587329228"/>
    <n v="0.5841971308160212"/>
    <n v="3.9374245308160214"/>
    <n v="256.28863767949144"/>
    <n v="0"/>
    <n v="52.996693703501919"/>
    <n v="0.58713153069202106"/>
    <n v="3.1486396162186359"/>
    <n v="0"/>
    <n v="0"/>
    <n v="25.813233343388227"/>
    <n v="0"/>
    <n v="338.83433587329228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413"/>
    <s v="couv m14 gris"/>
    <n v="1.6120000000000001"/>
    <n v="144"/>
    <n v="232.12800000000001"/>
    <n v="475.78115520000006"/>
    <n v="1.7954017889047807E-2"/>
    <n v="82.890288253093729"/>
    <n v="0.57562700175759529"/>
    <n v="3.8796628017575956"/>
    <n v="62.696830881950284"/>
    <n v="0"/>
    <n v="12.964775857860312"/>
    <n v="0.14363214311238245"/>
    <n v="0.77026327547592899"/>
    <n v="0"/>
    <n v="0"/>
    <n v="6.3147860946948215"/>
    <n v="0"/>
    <n v="82.890288253093729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123"/>
    <s v="couv m11 gris"/>
    <n v="0.82099999999999995"/>
    <n v="1740"/>
    <n v="1428.54"/>
    <n v="2928.0070110000001"/>
    <n v="0.11049090465269314"/>
    <n v="510.11550688014592"/>
    <n v="0.29316983154031373"/>
    <n v="1.9759324815403139"/>
    <n v="385.84285733776733"/>
    <n v="0"/>
    <n v="79.786587158756248"/>
    <n v="0.88392723722154509"/>
    <n v="4.740280791409841"/>
    <n v="0"/>
    <n v="0"/>
    <n v="38.861854354990953"/>
    <n v="0"/>
    <n v="510.11550688014592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60d1810"/>
    <s v="bouchon rouge"/>
    <n v="2.8000000000000001E-2"/>
    <n v="71500"/>
    <n v="2002"/>
    <n v="4103.3993"/>
    <n v="0.15484536037821248"/>
    <n v="714.89159895701357"/>
    <n v="9.998483901496694E-3"/>
    <n v="6.7388683901496702E-2"/>
    <n v="540.73207637882751"/>
    <n v="0"/>
    <n v="111.81538318271102"/>
    <n v="1.2387628830256998"/>
    <n v="6.6431756509460715"/>
    <n v="0"/>
    <n v="0"/>
    <n v="54.46220086150327"/>
    <n v="0"/>
    <n v="714.89159895701357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108"/>
    <s v="couv m11 noir"/>
    <n v="0.82099999999999995"/>
    <n v="120"/>
    <n v="98.52"/>
    <n v="201.93151800000001"/>
    <n v="7.6200623898409064E-3"/>
    <n v="35.180379784837655"/>
    <n v="0.29316983154031379"/>
    <n v="1.9759324815403139"/>
    <n v="26.609852230190853"/>
    <n v="0"/>
    <n v="5.5025232523280172"/>
    <n v="6.0960499118727252E-2"/>
    <n v="0.32691591664895459"/>
    <n v="0"/>
    <n v="0"/>
    <n v="2.6801278865511002"/>
    <n v="0"/>
    <n v="35.180379784837655"/>
    <m/>
    <m/>
    <m/>
    <m/>
    <m/>
    <m/>
    <m/>
    <m/>
    <m/>
    <m/>
    <m/>
    <m/>
    <m/>
    <m/>
    <m/>
  </r>
  <r>
    <x v="0"/>
    <x v="1"/>
    <d v="2012-12-26T00:00:00"/>
    <x v="4"/>
    <x v="0"/>
    <s v="ACCUMA 79"/>
    <s v=" N° 2680 du12/12/2012"/>
    <n v="3492.078"/>
    <m/>
    <n v="722.11"/>
    <n v="8"/>
    <n v="42.902000000000001"/>
    <n v="0"/>
    <n v="0"/>
    <n v="351.71994000000001"/>
    <m/>
    <n v="4616.8099400000001"/>
    <s v="EUR"/>
    <n v="2.0496500000000002"/>
    <s v="420m1114"/>
    <s v="couv m11 bleu"/>
    <n v="0.82099999999999995"/>
    <n v="180"/>
    <n v="147.78"/>
    <n v="302.89727700000003"/>
    <n v="1.143009358476136E-2"/>
    <n v="52.770569677256482"/>
    <n v="0.29316983154031379"/>
    <n v="1.9759324815403139"/>
    <n v="39.91477834528628"/>
    <n v="0"/>
    <n v="8.2537848784920254"/>
    <n v="9.1440748678090877E-2"/>
    <n v="0.49037387497343188"/>
    <n v="0"/>
    <n v="0"/>
    <n v="4.0201918298266506"/>
    <n v="0"/>
    <n v="52.770569677256482"/>
    <m/>
    <m/>
    <m/>
    <m/>
    <m/>
    <m/>
    <m/>
    <m/>
    <m/>
    <m/>
    <m/>
    <m/>
    <m/>
    <m/>
    <m/>
  </r>
  <r>
    <x v="0"/>
    <x v="1"/>
    <d v="2012-12-29T00:00:00"/>
    <x v="5"/>
    <x v="0"/>
    <s v="METALLIANCE 30"/>
    <s v=" N° 339 du 03/12/12"/>
    <n v="977.6"/>
    <m/>
    <n v="0"/>
    <n v="8"/>
    <n v="531.74300000000005"/>
    <n v="216.4"/>
    <n v="0"/>
    <n v="0"/>
    <m/>
    <n v="1733.7430000000002"/>
    <s v="USD"/>
    <n v="1.55125"/>
    <s v="600p0002"/>
    <s v="PLOMB DOUX"/>
    <n v="2.2844799999999998"/>
    <n v="99783"/>
    <n v="227952.26783999999"/>
    <n v="353610.9554868"/>
    <n v="1"/>
    <n v="1733.7430000000002"/>
    <n v="1.7375134040868687E-2"/>
    <n v="3.5611747340408684"/>
    <n v="977.6"/>
    <n v="0"/>
    <n v="0"/>
    <n v="8"/>
    <n v="531.74300000000005"/>
    <n v="216.4"/>
    <n v="0"/>
    <n v="0"/>
    <n v="0"/>
    <n v="1733.7430000000002"/>
    <m/>
    <m/>
    <m/>
    <m/>
    <m/>
    <m/>
    <m/>
    <m/>
    <m/>
    <m/>
    <m/>
    <m/>
    <m/>
    <m/>
    <m/>
  </r>
  <r>
    <x v="1"/>
    <x v="1"/>
    <d v="2013-01-05T00:00:00"/>
    <x v="18"/>
    <x v="0"/>
    <s v="heper 2"/>
    <s v=" N° 305695 du 05/02/12"/>
    <n v="1453.434"/>
    <m/>
    <n v="13"/>
    <n v="13"/>
    <n v="828.39200000000005"/>
    <n v="0"/>
    <n v="211"/>
    <n v="0"/>
    <m/>
    <n v="2518.826"/>
    <s v="USD"/>
    <n v="1.5664"/>
    <s v="600P0002"/>
    <s v="PLOMB DOUX ACHETE"/>
    <n v="2.4552700000000001"/>
    <n v="147220"/>
    <n v="361464.84940000001"/>
    <n v="566198.54010016005"/>
    <n v="1"/>
    <n v="2518.826"/>
    <n v="1.7109265045510122E-2"/>
    <n v="3.8630441930455106"/>
    <n v="1453.434"/>
    <n v="0"/>
    <n v="13"/>
    <n v="13"/>
    <n v="828.39200000000005"/>
    <n v="0"/>
    <n v="211"/>
    <n v="0"/>
    <n v="0"/>
    <n v="2518.826"/>
    <m/>
    <m/>
    <m/>
    <m/>
    <m/>
    <m/>
    <m/>
    <m/>
    <m/>
    <m/>
    <m/>
    <m/>
    <m/>
    <m/>
    <m/>
  </r>
  <r>
    <x v="1"/>
    <x v="1"/>
    <d v="2013-01-05T00:00:00"/>
    <x v="18"/>
    <x v="0"/>
    <s v="HEPER 2'"/>
    <s v=" N° 305656 du 17/12/12  "/>
    <n v="1112.3869999999999"/>
    <m/>
    <n v="2399.518"/>
    <n v="0"/>
    <n v="407.13099999999997"/>
    <n v="137.69999999999999"/>
    <n v="6.444"/>
    <n v="0"/>
    <m/>
    <n v="4063.1799999999994"/>
    <s v="USD"/>
    <n v="1.54775"/>
    <s v="600P0002"/>
    <s v="PLOMB DOUX ACHETE"/>
    <n v="2.2944800000000001"/>
    <n v="77120"/>
    <n v="17695.029760000001"/>
    <n v="27387.482311040003"/>
    <n v="1"/>
    <n v="4063.1799999999994"/>
    <n v="0.52686462655601651"/>
    <n v="0.88199276855601649"/>
    <n v="1112.3869999999999"/>
    <n v="0"/>
    <n v="2399.518"/>
    <n v="0"/>
    <n v="407.13099999999997"/>
    <n v="137.69999999999999"/>
    <n v="6.444"/>
    <n v="0"/>
    <n v="0"/>
    <n v="4063.1799999999994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m1413"/>
    <s v="COUV M14 GAUCHE GRIS"/>
    <n v="1.6120000000000001"/>
    <n v="480"/>
    <n v="773.76"/>
    <n v="1586.7883199999999"/>
    <n v="4.409551200966709E-2"/>
    <n v="187.30074501628849"/>
    <n v="0.39020988545060104"/>
    <n v="3.6960188854506004"/>
    <n v="140.25203750945155"/>
    <n v="0"/>
    <n v="29.017139868985449"/>
    <n v="0"/>
    <n v="2.5139733306951402"/>
    <n v="0"/>
    <n v="0"/>
    <n v="15.517594307156331"/>
    <n v="0"/>
    <n v="187.30074501628849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l0112"/>
    <s v="COUV L1 EK D+ BLEU B11,4"/>
    <n v="0.95"/>
    <n v="448"/>
    <n v="425.59999999999997"/>
    <n v="872.79919999999981"/>
    <n v="2.4254355241049307E-2"/>
    <n v="103.02315586090309"/>
    <n v="0.22996240147523012"/>
    <n v="2.1781749014752299"/>
    <n v="77.144420962601544"/>
    <n v="0"/>
    <n v="15.960626975082979"/>
    <n v="0"/>
    <n v="1.382789301002703"/>
    <n v="0"/>
    <n v="0"/>
    <n v="8.535318622215847"/>
    <n v="0"/>
    <n v="103.02315586090309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60d1818"/>
    <s v="BOUCHON D18 ROUGE FILETAGE POUR GAMME M"/>
    <n v="2.3E-2"/>
    <n v="6500"/>
    <n v="149.5"/>
    <n v="306.58712499999996"/>
    <n v="8.5197981873516727E-3"/>
    <n v="36.188820021628317"/>
    <n v="5.5675107725582026E-3"/>
    <n v="5.2734760772558197E-2"/>
    <n v="27.098427946214599"/>
    <n v="0"/>
    <n v="5.6064702367831432"/>
    <n v="0"/>
    <n v="0.48573073425729357"/>
    <n v="0"/>
    <n v="0"/>
    <n v="2.9981911043732832"/>
    <n v="0"/>
    <n v="36.188820021628317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60d2709"/>
    <s v="BOUCHON D27 ROUGE"/>
    <n v="2.3E-2"/>
    <n v="3000"/>
    <n v="69"/>
    <n v="141.50174999999999"/>
    <n v="3.932214548008464E-3"/>
    <n v="16.702532317674606"/>
    <n v="5.5675107725582018E-3"/>
    <n v="5.2734760772558197E-2"/>
    <n v="12.506966744406736"/>
    <n v="0"/>
    <n v="2.5876016477460659"/>
    <n v="0"/>
    <n v="0.22418341581105855"/>
    <n v="0"/>
    <n v="0"/>
    <n v="1.3837805097107461"/>
    <n v="0"/>
    <n v="16.702532317674606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m1515"/>
    <s v="COUV M15 GAUCHE GRIS"/>
    <n v="1.6359999999999999"/>
    <n v="1102"/>
    <n v="1802.8719999999998"/>
    <n v="3697.2397539999993"/>
    <n v="0.10274318125503065"/>
    <n v="436.41344702363267"/>
    <n v="0.39601946190892257"/>
    <n v="3.7510464619089219"/>
    <n v="326.78927751336317"/>
    <n v="0"/>
    <n v="67.61035591123543"/>
    <n v="0"/>
    <n v="5.8575942497118074"/>
    <n v="0"/>
    <n v="0"/>
    <n v="36.1562193493222"/>
    <n v="0"/>
    <n v="436.41344702363267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l0211"/>
    <s v="COUV L2 KAM D GRIS AVEC POIGNEE GRIS"/>
    <n v="1.071"/>
    <n v="4512"/>
    <n v="4832.3519999999999"/>
    <n v="9909.9458639999993"/>
    <n v="0.27538905558692461"/>
    <n v="1169.7466007301382"/>
    <n v="0.25925234945260156"/>
    <n v="2.4556055994526016"/>
    <n v="875.91399654010706"/>
    <n v="0"/>
    <n v="181.22031880708693"/>
    <n v="0"/>
    <n v="15.700480837121747"/>
    <n v="0"/>
    <n v="0"/>
    <n v="96.911804545822363"/>
    <n v="0"/>
    <n v="1169.7466007301382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l0215"/>
    <s v="COUV L2 EK DROITE BLEU"/>
    <n v="1.071"/>
    <n v="2400"/>
    <n v="2570.4"/>
    <n v="5271.2478000000001"/>
    <n v="0.14648354020581097"/>
    <n v="622.20563868624379"/>
    <n v="0.25925234945260156"/>
    <n v="2.4556055994526016"/>
    <n v="465.91170028729101"/>
    <n v="0"/>
    <n v="96.393786599514328"/>
    <n v="0"/>
    <n v="8.3513195942136953"/>
    <n v="0"/>
    <n v="0"/>
    <n v="51.548832205224663"/>
    <n v="0"/>
    <n v="622.20563868624379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20l0223"/>
    <s v="COUV  L2 EK GAUCHE  OP"/>
    <n v="1.071"/>
    <n v="1200"/>
    <n v="1285.2"/>
    <n v="2635.6239"/>
    <n v="7.3241770102905487E-2"/>
    <n v="311.10281934312189"/>
    <n v="0.25925234945260156"/>
    <n v="2.4556055994526016"/>
    <n v="232.95585014364551"/>
    <n v="0"/>
    <n v="48.196893299757164"/>
    <n v="0"/>
    <n v="4.1756597971068476"/>
    <n v="0"/>
    <n v="0"/>
    <n v="25.774416102612332"/>
    <n v="0"/>
    <n v="311.10281934312189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00m1509"/>
    <s v="BAC M15 GRIS PO C78"/>
    <n v="3.45"/>
    <n v="1100"/>
    <n v="3795"/>
    <n v="7782.5962499999996"/>
    <n v="0.21627180014046554"/>
    <n v="918.63927747210357"/>
    <n v="0.83512661588373049"/>
    <n v="7.91021411588373"/>
    <n v="687.88317094237061"/>
    <n v="0"/>
    <n v="142.31809062603364"/>
    <n v="0"/>
    <n v="12.330087869608221"/>
    <n v="0"/>
    <n v="0"/>
    <n v="76.107928034091032"/>
    <n v="0"/>
    <n v="918.63927747210357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00l0101"/>
    <s v="BAC L1BASSE PRISME 0 OP C22"/>
    <n v="1.151"/>
    <n v="600"/>
    <n v="690.6"/>
    <n v="1416.2479499999999"/>
    <n v="3.9356338650067324E-2"/>
    <n v="167.17056258820412"/>
    <n v="0.27861760431367355"/>
    <n v="2.6390308543136736"/>
    <n v="125.17842367662743"/>
    <n v="0"/>
    <n v="25.898517361354102"/>
    <n v="0"/>
    <n v="2.2437835791176384"/>
    <n v="0"/>
    <n v="0"/>
    <n v="13.849837971104945"/>
    <n v="0"/>
    <n v="167.17056258820412"/>
    <m/>
    <m/>
    <m/>
    <m/>
    <m/>
    <m/>
    <m/>
    <m/>
    <m/>
    <m/>
    <m/>
    <m/>
    <m/>
    <m/>
    <m/>
  </r>
  <r>
    <x v="1"/>
    <x v="1"/>
    <d v="2013-01-07T00:00:00"/>
    <x v="4"/>
    <x v="0"/>
    <s v="ACCUMA 83"/>
    <s v=" N° 2783du 28/12/2012"/>
    <n v="3180.6419999999998"/>
    <m/>
    <n v="658.05200000000002"/>
    <n v="0"/>
    <n v="57.012"/>
    <n v="0"/>
    <n v="0"/>
    <n v="351.90869999999995"/>
    <m/>
    <n v="4247.6147000000001"/>
    <s v="EUR"/>
    <n v="2.0507499999999999"/>
    <s v="400m1409"/>
    <s v="BAC M14 GRIS PO C60"/>
    <n v="3.2029999999999998"/>
    <n v="360"/>
    <n v="1153.08"/>
    <n v="2364.6788099999999"/>
    <n v="6.5712434072718845E-2"/>
    <n v="279.12110094006147"/>
    <n v="0.77533639150017075"/>
    <n v="7.3438886415001701"/>
    <n v="209.0077277339206"/>
    <n v="0"/>
    <n v="43.242198666420784"/>
    <n v="0"/>
    <n v="3.7463972913538468"/>
    <n v="0"/>
    <n v="0"/>
    <n v="23.12477724836619"/>
    <n v="0"/>
    <n v="279.12110094006147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L0218"/>
    <s v="Bac L2 Noir P0 C34,3"/>
    <n v="1.2549999999999999"/>
    <n v="1320"/>
    <n v="1656.6"/>
    <n v="3397.2724499999995"/>
    <n v="0.13969490753623923"/>
    <n v="606.01295098282276"/>
    <n v="0.45910072044153238"/>
    <n v="3.032791970441532"/>
    <n v="486.99321106023427"/>
    <n v="0"/>
    <n v="62.473937463634293"/>
    <n v="1.8160337979711099"/>
    <n v="5.5699153532849301"/>
    <n v="0"/>
    <n v="0"/>
    <n v="49.159853307698143"/>
    <n v="0"/>
    <n v="606.01295098282276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L0214"/>
    <s v="BAC L2 OPAQUE CELLULE 28"/>
    <n v="1.2310000000000001"/>
    <n v="1056"/>
    <n v="1299.9360000000001"/>
    <n v="2665.8437520000002"/>
    <n v="0.10961876090971188"/>
    <n v="475.53908695448922"/>
    <n v="0.45032110507053902"/>
    <n v="2.9747943550705394"/>
    <n v="382.14415478256478"/>
    <n v="0"/>
    <n v="49.023373397758618"/>
    <n v="1.4250438918262545"/>
    <n v="4.3707192349920323"/>
    <n v="0"/>
    <n v="0"/>
    <n v="38.575795647347519"/>
    <n v="0"/>
    <n v="475.53908695448922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M1509"/>
    <s v="BAC M15 GRIS PO C78"/>
    <n v="3.45"/>
    <n v="600"/>
    <n v="2070"/>
    <n v="4245.0524999999998"/>
    <n v="0.17455538971388096"/>
    <n v="757.24182574818485"/>
    <n v="1.2620697095803082"/>
    <n v="8.3371572095803081"/>
    <n v="608.52103518935462"/>
    <n v="0"/>
    <n v="78.064137721672694"/>
    <n v="2.2692200662804525"/>
    <n v="6.9598724986718619"/>
    <n v="0"/>
    <n v="0"/>
    <n v="61.427560272205213"/>
    <n v="0"/>
    <n v="757.24182574818485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L0116"/>
    <s v="BAC L1 GRIS P0 C26"/>
    <n v="1.137"/>
    <n v="1100"/>
    <n v="1250.7"/>
    <n v="2564.8730249999999"/>
    <n v="0.10546687242277822"/>
    <n v="457.52770602089606"/>
    <n v="0.41593427820081458"/>
    <n v="2.7476370282008142"/>
    <n v="367.6701732904956"/>
    <n v="0"/>
    <n v="47.166578284297607"/>
    <n v="1.3710693414961168"/>
    <n v="4.2051751372410129"/>
    <n v="0"/>
    <n v="0"/>
    <n v="37.114709967365727"/>
    <n v="0"/>
    <n v="457.52770602089606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M1409"/>
    <s v="BAC M14 GRIS PO C60"/>
    <n v="3.2029999999999998"/>
    <n v="120"/>
    <n v="384.35999999999996"/>
    <n v="788.22626999999989"/>
    <n v="3.2411647145133948E-2"/>
    <n v="140.60554016646003"/>
    <n v="1.1717128347205004"/>
    <n v="7.740265084720499"/>
    <n v="112.99089134559436"/>
    <n v="0"/>
    <n v="14.495039601305368"/>
    <n v="0.42135141288674133"/>
    <n v="1.2923171949707808"/>
    <n v="0"/>
    <n v="0"/>
    <n v="11.405940611702798"/>
    <n v="0"/>
    <n v="140.60554016646003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00M1110"/>
    <s v="BAC M11 P8,5 C46 GRIS"/>
    <n v="2.036"/>
    <n v="270"/>
    <n v="549.72"/>
    <n v="1127.3382899999999"/>
    <n v="4.6355840016190648E-2"/>
    <n v="201.09709007260494"/>
    <n v="0.74480403730594424"/>
    <n v="4.9201310373059437"/>
    <n v="161.60202099724253"/>
    <n v="0"/>
    <n v="20.731119704520733"/>
    <n v="0.60262592021047845"/>
    <n v="1.8483000531255536"/>
    <n v="0"/>
    <n v="0"/>
    <n v="16.313023397505628"/>
    <n v="0"/>
    <n v="201.09709007260494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20L0109"/>
    <s v="COUV L1 KAM  D GRIS AVEC POIGNEE  GRIS"/>
    <n v="0.95099999999999996"/>
    <n v="2184"/>
    <n v="2076.9839999999999"/>
    <n v="4259.3749379999999"/>
    <n v="0.17514432442004607"/>
    <n v="759.796693821144"/>
    <n v="0.34789225907561538"/>
    <n v="2.2981555090756154"/>
    <n v="610.57413224721097"/>
    <n v="0"/>
    <n v="78.327519334159746"/>
    <n v="2.276876217460599"/>
    <n v="6.9833545032760771"/>
    <n v="0"/>
    <n v="0"/>
    <n v="61.63481151903666"/>
    <n v="0"/>
    <n v="759.796693821144"/>
    <m/>
    <m/>
    <m/>
    <m/>
    <m/>
    <m/>
    <m/>
    <m/>
    <m/>
    <m/>
    <m/>
    <m/>
    <m/>
    <m/>
    <m/>
  </r>
  <r>
    <x v="1"/>
    <x v="1"/>
    <d v="2013-01-08T00:00:00"/>
    <x v="4"/>
    <x v="0"/>
    <s v="ACCUMA 80"/>
    <s v=" N° 2780 du 28/12/2012"/>
    <n v="3486.12"/>
    <m/>
    <n v="447.21699999999998"/>
    <n v="13"/>
    <n v="39.872"/>
    <n v="0"/>
    <n v="0"/>
    <n v="351.90869999999995"/>
    <m/>
    <n v="4338.1176999999998"/>
    <s v="EUR"/>
    <n v="2.0507499999999999"/>
    <s v="420L0215"/>
    <s v="COUV L2 EK DROITE BLEU"/>
    <n v="1.071"/>
    <n v="2400"/>
    <n v="2570.4"/>
    <n v="5271.2478000000001"/>
    <n v="0.21675225783601915"/>
    <n v="940.29680623339834"/>
    <n v="0.39179033593058266"/>
    <n v="2.5881435859305828"/>
    <n v="755.62438108730305"/>
    <n v="0"/>
    <n v="96.935294492650968"/>
    <n v="2.817779351868249"/>
    <n v="8.6423460244377548"/>
    <n v="0"/>
    <n v="0"/>
    <n v="76.277005277138301"/>
    <n v="0"/>
    <n v="940.29680623339834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00l0214"/>
    <s v="BAC L2 OPAQUE CELLULE 28"/>
    <n v="1.2310000000000001"/>
    <n v="1320"/>
    <n v="1624.92"/>
    <n v="3332.3046899999999"/>
    <n v="0.16327601878701148"/>
    <n v="697.2997422065273"/>
    <n v="0.52825738045949033"/>
    <n v="3.0527306304594903"/>
    <n v="569.19979461377648"/>
    <n v="0"/>
    <n v="62.946823866843815"/>
    <n v="2.1225882442311494"/>
    <n v="5.5722839691631281"/>
    <n v="0"/>
    <n v="0"/>
    <n v="57.458251512512781"/>
    <n v="0"/>
    <n v="697.2997422065273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00m1008"/>
    <s v="BAC M10 P15,4 C33 GRIS"/>
    <n v="1.679"/>
    <n v="990"/>
    <n v="1662.21"/>
    <n v="3408.7771574999997"/>
    <n v="0.16702301109467441"/>
    <n v="713.30194993791179"/>
    <n v="0.72050702013930479"/>
    <n v="4.1637162701393047"/>
    <n v="582.26225943736631"/>
    <n v="0"/>
    <n v="64.391379329263259"/>
    <n v="2.1712991442307672"/>
    <n v="5.7001613226390484"/>
    <n v="0"/>
    <n v="0"/>
    <n v="58.776850704412439"/>
    <n v="0"/>
    <n v="713.30194993791179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00l0101"/>
    <s v="BAC L1BASSE PRISME 0 OP C22"/>
    <n v="1.151"/>
    <n v="600"/>
    <n v="690.6"/>
    <n v="1416.2479499999999"/>
    <n v="6.9393212326951559E-2"/>
    <n v="296.35625259571412"/>
    <n v="0.49392708765952353"/>
    <n v="2.8543403376595236"/>
    <n v="241.91306535723237"/>
    <n v="0"/>
    <n v="26.752748789135673"/>
    <n v="0.90211176025037032"/>
    <n v="2.368251550294203"/>
    <n v="0"/>
    <n v="0"/>
    <n v="24.420075138801494"/>
    <n v="0"/>
    <n v="296.35625259571412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00m1104"/>
    <s v="BAC M11 P8.5 C46.5  NOIR "/>
    <n v="2.036"/>
    <n v="270"/>
    <n v="549.72"/>
    <n v="1127.3382899999999"/>
    <n v="5.5237238170245888E-2"/>
    <n v="235.90060697497242"/>
    <n v="0.87370595175915711"/>
    <n v="5.0490329517591563"/>
    <n v="192.56364073005759"/>
    <n v="0"/>
    <n v="21.295281008345874"/>
    <n v="0.71808409621319658"/>
    <n v="1.8851364642741517"/>
    <n v="0"/>
    <n v="0"/>
    <n v="19.438464676081608"/>
    <n v="0"/>
    <n v="235.90060697497242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00m1110"/>
    <s v="BAC M11 P8,5 C46 GRIS"/>
    <n v="2.036"/>
    <n v="1350"/>
    <n v="2748.6"/>
    <n v="5636.6914499999993"/>
    <n v="0.27618619085122942"/>
    <n v="1179.5030348748621"/>
    <n v="0.87370595175915711"/>
    <n v="5.0490329517591563"/>
    <n v="962.81820365028784"/>
    <n v="0"/>
    <n v="106.47640504172936"/>
    <n v="3.5904204810659825"/>
    <n v="9.4256823213707577"/>
    <n v="0"/>
    <n v="0"/>
    <n v="97.192323380408027"/>
    <n v="0"/>
    <n v="1179.5030348748621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014"/>
    <s v="COUV M10 G FLAT NOIR"/>
    <n v="0.73899999999999999"/>
    <n v="168"/>
    <n v="124.152"/>
    <n v="254.60471399999997"/>
    <n v="1.247510294934215E-2"/>
    <n v="53.277181396268595"/>
    <n v="0.31712607973969403"/>
    <n v="1.8326303297396938"/>
    <n v="43.489705893760657"/>
    <n v="0"/>
    <n v="4.8094515894421832"/>
    <n v="0.16217633834144796"/>
    <n v="0.42575031345514891"/>
    <n v="0"/>
    <n v="0"/>
    <n v="4.3900972612691609"/>
    <n v="0"/>
    <n v="53.277181396268595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013"/>
    <s v="COUV M10 G FLAT GRIS"/>
    <n v="0.73899999999999999"/>
    <n v="1120"/>
    <n v="827.68"/>
    <n v="1697.3647599999997"/>
    <n v="8.3167352995614327E-2"/>
    <n v="355.18120930845726"/>
    <n v="0.31712607973969398"/>
    <n v="1.8326303297396938"/>
    <n v="289.93137262507099"/>
    <n v="0"/>
    <n v="32.063010596281217"/>
    <n v="1.0811755889429862"/>
    <n v="2.8383354230343256"/>
    <n v="0"/>
    <n v="0"/>
    <n v="29.26731507512774"/>
    <n v="0"/>
    <n v="355.18120930845726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108"/>
    <s v="COUV. M11P GAUCHE NOIR"/>
    <n v="0.82099999999999995"/>
    <n v="420"/>
    <n v="344.82"/>
    <n v="707.13961499999994"/>
    <n v="3.4648374564986151E-2"/>
    <n v="147.97214454105725"/>
    <n v="0.35231462985966011"/>
    <n v="2.0359803798596601"/>
    <n v="120.78839153848952"/>
    <n v="0"/>
    <n v="13.35777995579172"/>
    <n v="0.45042886934481996"/>
    <n v="1.1824797271538474"/>
    <n v="0"/>
    <n v="0"/>
    <n v="12.19306445027734"/>
    <n v="0"/>
    <n v="147.97214454105725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114"/>
    <s v="COUV M11 GAUCHE BLEU"/>
    <n v="0.82099999999999995"/>
    <n v="300"/>
    <n v="246.29999999999998"/>
    <n v="505.09972499999992"/>
    <n v="2.4748838974990105E-2"/>
    <n v="105.69438895789801"/>
    <n v="0.35231462985966006"/>
    <n v="2.0359803798596596"/>
    <n v="86.277422527492504"/>
    <n v="0"/>
    <n v="9.5412713969940857"/>
    <n v="0.32173490667487137"/>
    <n v="0.84462837653846234"/>
    <n v="0"/>
    <n v="0"/>
    <n v="8.7093317501980998"/>
    <n v="0"/>
    <n v="105.69438895789801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123"/>
    <s v="COUV M11 G FLAT GRIS"/>
    <n v="0.82099999999999995"/>
    <n v="1140"/>
    <n v="935.93999999999994"/>
    <n v="1919.3789549999997"/>
    <n v="9.4045588104962399E-2"/>
    <n v="401.63867804001251"/>
    <n v="0.35231462985966011"/>
    <n v="2.0359803798596596"/>
    <n v="327.85420560447153"/>
    <n v="0"/>
    <n v="36.256831308577524"/>
    <n v="1.2225926453645113"/>
    <n v="3.2095878308461567"/>
    <n v="0"/>
    <n v="0"/>
    <n v="33.095460650752777"/>
    <n v="0"/>
    <n v="401.63867804001251"/>
    <m/>
    <m/>
    <m/>
    <m/>
    <m/>
    <m/>
    <m/>
    <m/>
    <m/>
    <m/>
    <m/>
    <m/>
    <m/>
    <m/>
    <m/>
  </r>
  <r>
    <x v="1"/>
    <x v="1"/>
    <d v="2013-01-08T00:00:00"/>
    <x v="4"/>
    <x v="0"/>
    <s v="ACCUMA 82"/>
    <s v=" N° 2782 du 28/12/2012"/>
    <n v="3486.12"/>
    <m/>
    <n v="385.524"/>
    <n v="13"/>
    <n v="34.128"/>
    <n v="0"/>
    <n v="0"/>
    <n v="351.90869999999995"/>
    <m/>
    <n v="4270.6806999999999"/>
    <s v="EUR"/>
    <n v="2.0507499999999999"/>
    <s v="420m1110"/>
    <s v="COUV.M11 DROITE NOIR"/>
    <n v="0.82099999999999995"/>
    <n v="240"/>
    <n v="197.04"/>
    <n v="404.07977999999997"/>
    <n v="1.9799071179992085E-2"/>
    <n v="84.555511166318425"/>
    <n v="0.35231462985966011"/>
    <n v="2.0359803798596601"/>
    <n v="69.021938021994004"/>
    <n v="0"/>
    <n v="7.6330171175952684"/>
    <n v="0.25738792533989713"/>
    <n v="0.67570270123076992"/>
    <n v="0"/>
    <n v="0"/>
    <n v="6.9674654001584795"/>
    <n v="0"/>
    <n v="84.555511166318425"/>
    <m/>
    <m/>
    <m/>
    <m/>
    <m/>
    <m/>
    <m/>
    <m/>
    <m/>
    <m/>
    <m/>
    <m/>
    <m/>
    <m/>
    <m/>
  </r>
  <r>
    <x v="1"/>
    <x v="1"/>
    <d v="2013-01-09T00:00:00"/>
    <x v="4"/>
    <x v="0"/>
    <s v="ACCUMA 81"/>
    <s v=" N° 2781 du 28/12/2012"/>
    <n v="3486.12"/>
    <m/>
    <n v="498.37200000000001"/>
    <n v="13"/>
    <n v="44.634999999999998"/>
    <n v="0"/>
    <n v="0"/>
    <n v="351.90869999999995"/>
    <m/>
    <n v="4394.0357000000004"/>
    <s v="EUR"/>
    <n v="2.0507499999999999"/>
    <s v="400l0214"/>
    <s v="BAC L2 OPAQUE CELLULE 28"/>
    <n v="1.2310000000000001"/>
    <n v="5280"/>
    <n v="6499.68"/>
    <n v="13329.21876"/>
    <n v="0.48361577885319385"/>
    <n v="2125.024997364239"/>
    <n v="0.40246685556140888"/>
    <n v="2.9269401055614086"/>
    <n v="1685.9426389756961"/>
    <n v="0"/>
    <n v="241.02056293862393"/>
    <n v="6.28700512509152"/>
    <n v="21.586190289112306"/>
    <n v="0"/>
    <n v="0"/>
    <n v="170.18860003571493"/>
    <n v="0"/>
    <n v="2125.024997364239"/>
    <m/>
    <m/>
    <m/>
    <m/>
    <m/>
    <m/>
    <m/>
    <m/>
    <m/>
    <m/>
    <m/>
    <m/>
    <m/>
    <m/>
    <m/>
  </r>
  <r>
    <x v="1"/>
    <x v="1"/>
    <d v="2013-01-09T00:00:00"/>
    <x v="4"/>
    <x v="0"/>
    <s v="ACCUMA 81"/>
    <s v=" N° 2781 du 28/12/2012"/>
    <n v="3486.12"/>
    <m/>
    <n v="498.37200000000001"/>
    <n v="13"/>
    <n v="44.634999999999998"/>
    <n v="0"/>
    <n v="0"/>
    <n v="351.90869999999995"/>
    <m/>
    <n v="4394.0357000000004"/>
    <s v="EUR"/>
    <n v="2.0507499999999999"/>
    <s v="420l0223"/>
    <s v="COUV  L2 EK GAUCHE  OP"/>
    <n v="1.071"/>
    <n v="3360"/>
    <n v="3598.56"/>
    <n v="7379.7469199999996"/>
    <n v="0.267754781335381"/>
    <n v="1176.5240680333579"/>
    <n v="0.35015597262897558"/>
    <n v="2.5465092226289756"/>
    <n v="933.42529830889839"/>
    <n v="0"/>
    <n v="133.44148588367651"/>
    <n v="3.4808121573599529"/>
    <n v="11.95123466490473"/>
    <n v="0"/>
    <n v="0"/>
    <n v="94.225237018518172"/>
    <n v="0"/>
    <n v="1176.5240680333579"/>
    <m/>
    <m/>
    <m/>
    <m/>
    <m/>
    <m/>
    <m/>
    <m/>
    <m/>
    <m/>
    <m/>
    <m/>
    <m/>
    <m/>
    <m/>
  </r>
  <r>
    <x v="1"/>
    <x v="1"/>
    <d v="2013-01-09T00:00:00"/>
    <x v="4"/>
    <x v="0"/>
    <s v="ACCUMA 81"/>
    <s v=" N° 2781 du 28/12/2012"/>
    <n v="3486.12"/>
    <m/>
    <n v="498.37200000000001"/>
    <n v="13"/>
    <n v="44.634999999999998"/>
    <n v="0"/>
    <n v="0"/>
    <n v="351.90869999999995"/>
    <m/>
    <n v="4394.0357000000004"/>
    <s v="EUR"/>
    <n v="2.0507499999999999"/>
    <s v="400L0215"/>
    <s v="COUV L2 EK DROITE BLEU"/>
    <n v="1.071"/>
    <n v="3120"/>
    <n v="3341.52"/>
    <n v="6852.6221399999995"/>
    <n v="0.24862943981142521"/>
    <n v="1092.4866346024037"/>
    <n v="0.35015597262897552"/>
    <n v="2.5465092226289756"/>
    <n v="866.7520627154056"/>
    <n v="0"/>
    <n v="123.90995117769961"/>
    <n v="3.2321827175485276"/>
    <n v="11.097575045982964"/>
    <n v="0"/>
    <n v="0"/>
    <n v="87.494862945766883"/>
    <n v="0"/>
    <n v="1092.4866346024037"/>
    <m/>
    <m/>
    <m/>
    <m/>
    <m/>
    <m/>
    <m/>
    <m/>
    <m/>
    <m/>
    <m/>
    <m/>
    <m/>
    <m/>
    <m/>
  </r>
  <r>
    <x v="1"/>
    <x v="0"/>
    <d v="2013-01-10T00:00:00"/>
    <x v="19"/>
    <x v="2"/>
    <s v="DIGATRON 1"/>
    <s v=" N° 2014 du 27/11/2012"/>
    <n v="0"/>
    <m/>
    <n v="33.415999999999997"/>
    <n v="0"/>
    <n v="6.6989999999999998"/>
    <n v="0"/>
    <n v="33"/>
    <n v="0"/>
    <m/>
    <n v="73.114999999999995"/>
    <s v="EUR"/>
    <n v="2.0468500000000001"/>
    <s v="carte CPU "/>
    <s v="carte CPU "/>
    <n v="940"/>
    <n v="1"/>
    <n v="940"/>
    <n v="1924.039"/>
    <n v="1"/>
    <n v="73.114999999999995"/>
    <n v="73.114999999999995"/>
    <n v="1997.154"/>
    <n v="0"/>
    <n v="0"/>
    <n v="33.415999999999997"/>
    <n v="0"/>
    <n v="6.6989999999999998"/>
    <n v="0"/>
    <n v="33"/>
    <n v="0"/>
    <n v="0"/>
    <n v="73.114999999999995"/>
    <m/>
    <m/>
    <m/>
    <m/>
    <m/>
    <m/>
    <m/>
    <m/>
    <m/>
    <m/>
    <m/>
    <m/>
    <m/>
    <m/>
    <m/>
  </r>
  <r>
    <x v="1"/>
    <x v="1"/>
    <d v="2013-01-12T00:00:00"/>
    <x v="6"/>
    <x v="0"/>
    <s v="sudamin 2"/>
    <s v=" N° 29060 du 28/12/12"/>
    <n v="301.3"/>
    <m/>
    <n v="58.515000000000001"/>
    <n v="0"/>
    <n v="18.515999999999998"/>
    <n v="0"/>
    <n v="98.9"/>
    <n v="0"/>
    <m/>
    <n v="477.23099999999999"/>
    <s v="USD"/>
    <n v="1.56795"/>
    <s v="600P0013"/>
    <s v="CALCIUM METAL"/>
    <n v="13.75"/>
    <n v="476"/>
    <n v="6545"/>
    <n v="10262.232749999999"/>
    <n v="1"/>
    <n v="477.23099999999999"/>
    <n v="1.0025861344537814"/>
    <n v="22.56189863445378"/>
    <n v="301.3"/>
    <n v="0"/>
    <n v="58.515000000000001"/>
    <n v="0"/>
    <n v="18.515999999999998"/>
    <n v="0"/>
    <n v="98.9"/>
    <n v="0"/>
    <n v="0"/>
    <n v="477.23099999999999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20l0321"/>
    <s v="COUV L3 KAM D GRIS AVEC POIGNEE GRIS"/>
    <n v="1.2569999999999999"/>
    <n v="4600"/>
    <n v="5782.2"/>
    <n v="11996.041230000001"/>
    <n v="0.41281138891663322"/>
    <n v="1812.560819835908"/>
    <n v="0.39403496083389306"/>
    <n v="3.0018700108338932"/>
    <n v="1414.3013130903305"/>
    <n v="0"/>
    <n v="215.302192700859"/>
    <n v="5.3665480559162315"/>
    <n v="19.320811435465185"/>
    <n v="0"/>
    <n v="0"/>
    <n v="158.26995455333704"/>
    <n v="0"/>
    <n v="1812.560819835908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20l0211"/>
    <s v="COUV L2 KAM D GRIS AVEC POIGNEE GRIS"/>
    <n v="1.0720000000000001"/>
    <n v="1200"/>
    <n v="1286.4000000000001"/>
    <n v="2668.8297600000005"/>
    <n v="9.1840574643277134E-2"/>
    <n v="403.25105299659509"/>
    <n v="0.33604254416382923"/>
    <n v="2.5600673441638295"/>
    <n v="314.64792106108428"/>
    <n v="0"/>
    <n v="47.899543545775835"/>
    <n v="1.1939274703626028"/>
    <n v="4.2984144150292991"/>
    <n v="0"/>
    <n v="0"/>
    <n v="35.211246504343123"/>
    <n v="0"/>
    <n v="403.25105299659509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00l0118"/>
    <s v="BAC L1 NOIR P0 C28 MFP, FAI"/>
    <n v="1.137"/>
    <n v="825"/>
    <n v="938.02499999999998"/>
    <n v="1946.0735662500001"/>
    <n v="6.6968870514427875E-2"/>
    <n v="294.04506295641409"/>
    <n v="0.35641825812898675"/>
    <n v="2.715295308128987"/>
    <n v="229.43689066645175"/>
    <n v="0"/>
    <n v="34.927681385670375"/>
    <n v="0.8705953166875624"/>
    <n v="3.1343440466867678"/>
    <n v="0"/>
    <n v="0"/>
    <n v="25.675551540917638"/>
    <n v="0"/>
    <n v="294.04506295641409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00l0312"/>
    <s v="BAC L3 BASSE GRIS  P0 C34"/>
    <n v="1.3839999999999999"/>
    <n v="1200"/>
    <n v="1660.8"/>
    <n v="3445.57872"/>
    <n v="0.11857029412900702"/>
    <n v="520.61516543590255"/>
    <n v="0.43384597119658547"/>
    <n v="3.3051615711965856"/>
    <n v="406.22455480274306"/>
    <n v="0"/>
    <n v="61.840455473277743"/>
    <n v="1.5414138236770913"/>
    <n v="5.5494454761199155"/>
    <n v="0"/>
    <n v="0"/>
    <n v="45.459295860084765"/>
    <n v="0"/>
    <n v="520.61516543590255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00l0313"/>
    <s v="BAC L3 GRIS P0 C33"/>
    <n v="1.256"/>
    <n v="2420"/>
    <n v="3039.52"/>
    <n v="6305.9401680000001"/>
    <n v="0.21700191498735513"/>
    <n v="952.80600171347203"/>
    <n v="0.39372148831135206"/>
    <n v="2.9994818883113519"/>
    <n v="743.4535517907234"/>
    <n v="0"/>
    <n v="113.17756576357007"/>
    <n v="2.8210248948356167"/>
    <n v="10.156340627153181"/>
    <n v="0"/>
    <n v="0"/>
    <n v="83.197518637189816"/>
    <n v="0"/>
    <n v="952.80600171347203"/>
    <m/>
    <m/>
    <m/>
    <m/>
    <m/>
    <m/>
    <m/>
    <m/>
    <m/>
    <m/>
    <m/>
    <m/>
    <m/>
    <m/>
    <m/>
  </r>
  <r>
    <x v="1"/>
    <x v="1"/>
    <d v="2013-01-26T00:00:00"/>
    <x v="4"/>
    <x v="0"/>
    <s v="ACCUMA 1"/>
    <s v=" N° 105 du 15/01/2013"/>
    <n v="3426.0230000000001"/>
    <m/>
    <n v="521.55100000000004"/>
    <n v="13"/>
    <n v="46.802999999999997"/>
    <n v="0"/>
    <n v="0"/>
    <n v="383.39531999999997"/>
    <m/>
    <n v="4390.77232"/>
    <s v="EUR"/>
    <n v="2.0746500000000001"/>
    <s v="400l0214"/>
    <s v="BAC L2 OPAQUE CELLULE 28"/>
    <n v="1.2310000000000001"/>
    <n v="1056"/>
    <n v="1299.9360000000001"/>
    <n v="2696.9122224000002"/>
    <n v="9.2806956809299665E-2"/>
    <n v="407.49421706170847"/>
    <n v="0.38588467524782999"/>
    <n v="2.9397788252478301"/>
    <n v="317.95876858866728"/>
    <n v="0"/>
    <n v="48.403561130847052"/>
    <n v="1.2064904385208957"/>
    <n v="4.3436439995456517"/>
    <n v="0"/>
    <n v="0"/>
    <n v="35.581752904127619"/>
    <n v="0"/>
    <n v="407.49421706170847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00M1110"/>
    <s v="BAC M11 P8,5 C46 GRIS"/>
    <n v="2.036"/>
    <n v="1620"/>
    <n v="3298.32"/>
    <n v="6842.8595880000003"/>
    <n v="0.39548618738423147"/>
    <n v="1529.3144324804389"/>
    <n v="0.94402125461755482"/>
    <n v="5.1680086546175552"/>
    <n v="1272.9407132065664"/>
    <n v="0"/>
    <n v="131.01745512902295"/>
    <n v="0"/>
    <n v="11.635599119031474"/>
    <n v="0"/>
    <n v="0"/>
    <n v="113.72066502581804"/>
    <n v="0"/>
    <n v="1529.3144324804389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00M1104"/>
    <s v="BAC M11 P8.5 C46.5  NOIR "/>
    <n v="2.036"/>
    <n v="270"/>
    <n v="549.72"/>
    <n v="1140.4765980000002"/>
    <n v="6.5914364564038597E-2"/>
    <n v="254.88573874673989"/>
    <n v="0.94402125461755515"/>
    <n v="5.1680086546175552"/>
    <n v="212.1567855344278"/>
    <n v="0"/>
    <n v="21.836242521503834"/>
    <n v="0"/>
    <n v="1.9392665198385795"/>
    <n v="0"/>
    <n v="0"/>
    <n v="18.953444170969679"/>
    <n v="0"/>
    <n v="254.88573874673989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00M 1409"/>
    <s v="BAC M14 GRIS PO C60"/>
    <n v="3.2029999999999998"/>
    <n v="480"/>
    <n v="1537.4399999999998"/>
    <n v="3189.6498959999999"/>
    <n v="0.18434726889204589"/>
    <n v="712.85660004872966"/>
    <n v="1.4851179167681867"/>
    <n v="8.1302218667681867"/>
    <n v="593.353577006568"/>
    <n v="0"/>
    <n v="61.070931933094741"/>
    <n v="0"/>
    <n v="5.4236809980728822"/>
    <n v="0"/>
    <n v="0"/>
    <n v="53.008410110993985"/>
    <n v="0"/>
    <n v="712.85660004872966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20M1123"/>
    <s v="COUV M11 G FLAT GRIS"/>
    <n v="0.82099999999999995"/>
    <n v="1920"/>
    <n v="1576.32"/>
    <n v="3270.3122880000001"/>
    <n v="0.18900918858616259"/>
    <n v="730.88388216048338"/>
    <n v="0.38066868862525177"/>
    <n v="2.083956338625252"/>
    <n v="608.35877205418967"/>
    <n v="0"/>
    <n v="62.615342013201108"/>
    <n v="0"/>
    <n v="5.5608393373934897"/>
    <n v="0"/>
    <n v="0"/>
    <n v="54.348928755699113"/>
    <n v="0"/>
    <n v="730.88388216048338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20M1413"/>
    <s v="COUV M14 GAUCHE GRIS"/>
    <n v="1.6120000000000001"/>
    <n v="384"/>
    <n v="619.00800000000004"/>
    <n v="1284.2249472000001"/>
    <n v="7.4222365895467504E-2"/>
    <n v="287.01213594219229"/>
    <n v="0.74742743734945905"/>
    <n v="4.0917632373494595"/>
    <n v="238.89752510386205"/>
    <n v="0"/>
    <n v="24.588533818582263"/>
    <n v="0"/>
    <n v="2.1836962270105493"/>
    <n v="0"/>
    <n v="0"/>
    <n v="21.342380792737387"/>
    <n v="0"/>
    <n v="287.01213594219229"/>
    <m/>
    <m/>
    <m/>
    <m/>
    <m/>
    <m/>
    <m/>
    <m/>
    <m/>
    <m/>
    <m/>
    <m/>
    <m/>
    <m/>
    <m/>
  </r>
  <r>
    <x v="1"/>
    <x v="1"/>
    <d v="2013-01-26T00:00:00"/>
    <x v="4"/>
    <x v="0"/>
    <s v="ACCUMA 3"/>
    <s v=" N° 117 du 15/01/2013"/>
    <n v="3218.6729999999998"/>
    <m/>
    <n v="331.28199999999998"/>
    <n v="0"/>
    <n v="29.420999999999999"/>
    <n v="0"/>
    <n v="0"/>
    <n v="287.54649000000001"/>
    <m/>
    <n v="3866.9224899999999"/>
    <s v="EUR"/>
    <n v="2.0746500000000001"/>
    <s v="420M1515"/>
    <s v="COUV M15 GAUCHE GRIS"/>
    <n v="1.6359999999999999"/>
    <n v="464"/>
    <n v="759.10399999999993"/>
    <n v="1574.8751135999998"/>
    <n v="9.1020624678054163E-2"/>
    <n v="351.96970062141662"/>
    <n v="0.75855538927029442"/>
    <n v="4.152682789270294"/>
    <n v="292.9656270943866"/>
    <n v="0"/>
    <n v="30.153494584595137"/>
    <n v="0"/>
    <n v="2.6779177986530316"/>
    <n v="0"/>
    <n v="0"/>
    <n v="26.172661143781855"/>
    <n v="0"/>
    <n v="351.96970062141662"/>
    <m/>
    <m/>
    <m/>
    <m/>
    <m/>
    <m/>
    <m/>
    <m/>
    <m/>
    <m/>
    <m/>
    <m/>
    <m/>
    <m/>
    <m/>
  </r>
  <r>
    <x v="1"/>
    <x v="1"/>
    <d v="2013-01-26T00:00:00"/>
    <x v="18"/>
    <x v="0"/>
    <s v="HEPER 1"/>
    <s v=" N° 305666du 27/12/12  "/>
    <n v="779.64700000000005"/>
    <m/>
    <n v="2227.77"/>
    <n v="0"/>
    <n v="381.37700000000001"/>
    <n v="6.444"/>
    <n v="210.6"/>
    <n v="0"/>
    <m/>
    <n v="3605.8379999999997"/>
    <s v="USD"/>
    <n v="1.55105"/>
    <s v="600P0002"/>
    <s v="PLOMB DOUX ACHETE"/>
    <n v="2.2944800000000001"/>
    <n v="71440"/>
    <n v="163917.65119999999"/>
    <n v="254244.47289375999"/>
    <n v="1"/>
    <n v="3605.8379999999997"/>
    <n v="5.0473656215005595E-2"/>
    <n v="3.6093268602150053"/>
    <n v="779.64700000000005"/>
    <n v="0"/>
    <n v="2227.77"/>
    <n v="0"/>
    <n v="381.37700000000001"/>
    <n v="6.444"/>
    <n v="210.6"/>
    <n v="0"/>
    <n v="0"/>
    <n v="3605.8379999999997"/>
    <m/>
    <m/>
    <m/>
    <m/>
    <m/>
    <m/>
    <m/>
    <m/>
    <m/>
    <m/>
    <m/>
    <m/>
    <m/>
    <m/>
    <m/>
  </r>
  <r>
    <x v="1"/>
    <x v="1"/>
    <d v="2013-01-26T00:00:00"/>
    <x v="5"/>
    <x v="0"/>
    <s v="metalliance 1"/>
    <s v=" N° 359 du 26/12/12  "/>
    <n v="743.2"/>
    <m/>
    <n v="2313.5509999999999"/>
    <n v="0"/>
    <n v="395.48700000000002"/>
    <n v="0"/>
    <n v="258.89999999999998"/>
    <n v="0"/>
    <m/>
    <n v="3711.1380000000004"/>
    <s v="USD"/>
    <n v="1.5528500000000001"/>
    <s v="600P0002"/>
    <s v="PLOMB DOUX ACHETE"/>
    <n v="2.2583000000000002"/>
    <n v="24961"/>
    <n v="56369.426300000006"/>
    <n v="87533.263629955007"/>
    <n v="0.33150572404879908"/>
    <n v="1230.2634897350122"/>
    <n v="4.9287427977044676E-2"/>
    <n v="3.5560885829770448"/>
    <n v="246.37505411306748"/>
    <n v="0"/>
    <n v="766.95539937882313"/>
    <n v="0"/>
    <n v="131.10620428688742"/>
    <n v="0"/>
    <n v="85.826831956234074"/>
    <n v="0"/>
    <n v="0"/>
    <n v="1230.2634897350122"/>
    <m/>
    <m/>
    <m/>
    <m/>
    <m/>
    <m/>
    <m/>
    <m/>
    <m/>
    <m/>
    <m/>
    <m/>
    <m/>
    <m/>
    <m/>
  </r>
  <r>
    <x v="1"/>
    <x v="1"/>
    <d v="2013-01-26T00:00:00"/>
    <x v="5"/>
    <x v="0"/>
    <s v="metalliance 1"/>
    <s v=" N° 359 du 26/12/12  "/>
    <n v="743.2"/>
    <m/>
    <n v="2313.5509999999999"/>
    <n v="0"/>
    <n v="395.48700000000002"/>
    <n v="0"/>
    <n v="258.89999999999998"/>
    <n v="0"/>
    <m/>
    <n v="3711.1380000000004"/>
    <s v="USD"/>
    <n v="1.5528500000000001"/>
    <s v="600P0002"/>
    <s v="PLOMB DOUX ACHETE"/>
    <n v="2.2844799999999998"/>
    <n v="49758"/>
    <n v="113671.15583999999"/>
    <n v="176514.25434614401"/>
    <n v="0.66849427595120081"/>
    <n v="2480.8745102649877"/>
    <n v="4.985880683035869E-2"/>
    <n v="3.5973135748303586"/>
    <n v="496.82494588693248"/>
    <n v="0"/>
    <n v="1546.5956006211766"/>
    <n v="0"/>
    <n v="264.38079571311255"/>
    <n v="0"/>
    <n v="173.07316804376586"/>
    <n v="0"/>
    <n v="0"/>
    <n v="2480.8745102649877"/>
    <m/>
    <m/>
    <m/>
    <m/>
    <m/>
    <m/>
    <m/>
    <m/>
    <m/>
    <m/>
    <m/>
    <m/>
    <m/>
    <m/>
    <m/>
  </r>
  <r>
    <x v="1"/>
    <x v="1"/>
    <d v="2013-01-26T00:00:00"/>
    <x v="5"/>
    <x v="0"/>
    <s v="metalliance 31"/>
    <s v=" N° 340 du 27/11/12  "/>
    <n v="759.51400000000001"/>
    <m/>
    <n v="0"/>
    <n v="0"/>
    <n v="531.69000000000005"/>
    <n v="0"/>
    <n v="119.2"/>
    <n v="0"/>
    <m/>
    <n v="1410.4040000000002"/>
    <s v="USD"/>
    <n v="1.5528500000000001"/>
    <s v="600P0002"/>
    <s v="PLOMB DOUX ACHETE"/>
    <n v="2.2844799999999998"/>
    <n v="99773"/>
    <n v="227929.42303999999"/>
    <n v="353940.20456766401"/>
    <n v="1"/>
    <n v="1410.4040000000002"/>
    <n v="1.4136129012859192E-2"/>
    <n v="3.5615908970128594"/>
    <n v="759.51400000000001"/>
    <n v="0"/>
    <n v="0"/>
    <n v="0"/>
    <n v="531.69000000000005"/>
    <n v="0"/>
    <n v="119.2"/>
    <n v="0"/>
    <n v="0"/>
    <n v="1410.4040000000002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00M1008"/>
    <s v="BAC M10 P15,4 C33 GRIS"/>
    <n v="1.679"/>
    <n v="1980"/>
    <n v="3324.42"/>
    <n v="6897.0079530000003"/>
    <n v="0.2567962061995317"/>
    <n v="1229.5194193828831"/>
    <n v="0.62096940372872889"/>
    <n v="4.1043067537287294"/>
    <n v="879.78970875233824"/>
    <n v="0"/>
    <n v="243.78742398587582"/>
    <n v="3.338350680593912"/>
    <n v="11.181934002752408"/>
    <n v="0"/>
    <n v="0"/>
    <n v="91.42200196132292"/>
    <n v="0"/>
    <n v="1229.5194193828831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00L0214"/>
    <s v="BAC L2 OPAQUE CELLULE 28"/>
    <n v="1.2310000000000001"/>
    <n v="2112"/>
    <n v="2599.8720000000003"/>
    <n v="5393.8244448000005"/>
    <n v="0.20082819445328476"/>
    <n v="961.54911590888491"/>
    <n v="0.45527893745685838"/>
    <n v="3.0091730874568583"/>
    <n v="688.04201324542601"/>
    <n v="0"/>
    <n v="190.65463977867026"/>
    <n v="2.6107665278927019"/>
    <n v="8.7448628992738318"/>
    <n v="0"/>
    <n v="0"/>
    <n v="71.496833457622245"/>
    <n v="0"/>
    <n v="961.54911590888491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00L0213"/>
    <s v="BAC L2 NOIR P0 C28"/>
    <n v="1.2549999999999999"/>
    <n v="1320"/>
    <n v="1656.6"/>
    <n v="3436.86519"/>
    <n v="0.12796475631543072"/>
    <n v="612.68488041513535"/>
    <n v="0.46415521243570862"/>
    <n v="3.0678409624357084"/>
    <n v="438.41019832606094"/>
    <n v="0"/>
    <n v="121.48231769000363"/>
    <n v="1.6635418321005995"/>
    <n v="5.5720973489991152"/>
    <n v="0"/>
    <n v="0"/>
    <n v="45.556725217971113"/>
    <n v="0"/>
    <n v="612.68488041513535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20M1013"/>
    <s v="COUV M10 G FLAT GRIS"/>
    <n v="0.73899999999999999"/>
    <n v="2240"/>
    <n v="1655.36"/>
    <n v="3434.2926240000002"/>
    <n v="0.12786897199946362"/>
    <n v="612.22627287456146"/>
    <n v="0.27331530039042923"/>
    <n v="1.8064816503904293"/>
    <n v="438.0820390565184"/>
    <n v="0"/>
    <n v="121.39138561591479"/>
    <n v="1.6622966359930271"/>
    <n v="5.5679265167446435"/>
    <n v="0"/>
    <n v="0"/>
    <n v="45.522625049390726"/>
    <n v="0"/>
    <n v="612.22627287456146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1818"/>
    <s v="BOUCHON D18 ROUGE FILETAGE POUR GAMME M"/>
    <n v="2.3E-2"/>
    <n v="26000"/>
    <n v="598"/>
    <n v="1240.6407000000002"/>
    <n v="4.6192758829305555E-2"/>
    <n v="221.16718488968428"/>
    <n v="8.5064301880647796E-3"/>
    <n v="5.6223380188064789E-2"/>
    <n v="158.2574541826539"/>
    <n v="0"/>
    <n v="43.852726052530592"/>
    <n v="0.60050586478097223"/>
    <n v="2.0114174904632809"/>
    <n v="0"/>
    <n v="0"/>
    <n v="16.445081299255541"/>
    <n v="0"/>
    <n v="221.16718488968428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1810"/>
    <s v="BOUCHON KAMINA D18 ROUGE"/>
    <n v="2.8000000000000001E-2"/>
    <n v="19500"/>
    <n v="546"/>
    <n v="1132.7589"/>
    <n v="4.2175997191974637E-2"/>
    <n v="201.93525576884215"/>
    <n v="1.0355654141991905E-2"/>
    <n v="6.8445854141991905E-2"/>
    <n v="144.49593642764052"/>
    <n v="0"/>
    <n v="40.039445526223588"/>
    <n v="0.54828796349567033"/>
    <n v="1.8365116217273434"/>
    <n v="0"/>
    <n v="0"/>
    <n v="15.01507422975506"/>
    <n v="0"/>
    <n v="201.93525576884215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2709"/>
    <s v="BOUCHON D27 ROUGE"/>
    <n v="2.3E-2"/>
    <n v="15000"/>
    <n v="345"/>
    <n v="715.75425000000007"/>
    <n v="2.6649668555368589E-2"/>
    <n v="127.59645282097169"/>
    <n v="8.5064301880647796E-3"/>
    <n v="5.6223380188064789E-2"/>
    <n v="91.302377413069564"/>
    <n v="0"/>
    <n v="25.299649645690728"/>
    <n v="0.34644569121979168"/>
    <n v="1.1604331675749697"/>
    <n v="0"/>
    <n v="0"/>
    <n v="9.4875469034166589"/>
    <n v="0"/>
    <n v="127.59645282097169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1809"/>
    <s v="BOUCHON KAMINA D18 BLEU"/>
    <n v="2.8000000000000001E-2"/>
    <n v="58500"/>
    <n v="1638"/>
    <n v="3398.2767000000003"/>
    <n v="0.1265279915759239"/>
    <n v="605.80576730652638"/>
    <n v="1.0355654141991903E-2"/>
    <n v="6.8445854141991919E-2"/>
    <n v="433.48780928292155"/>
    <n v="0"/>
    <n v="120.11833657867075"/>
    <n v="1.6448638904870108"/>
    <n v="5.5095348651820295"/>
    <n v="0"/>
    <n v="0"/>
    <n v="45.045222689265174"/>
    <n v="0"/>
    <n v="605.80576730652638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1811"/>
    <s v="BOUCHON KAM D18 JAUNE"/>
    <n v="2.8000000000000001E-2"/>
    <n v="13000"/>
    <n v="364"/>
    <n v="755.17259999999999"/>
    <n v="2.8117331461316421E-2"/>
    <n v="134.62350384589476"/>
    <n v="1.0355654141991905E-2"/>
    <n v="6.8445854141991905E-2"/>
    <n v="96.330624285093677"/>
    <n v="0"/>
    <n v="26.692963684149053"/>
    <n v="0.3655253089971135"/>
    <n v="1.2243410811515623"/>
    <n v="0"/>
    <n v="0"/>
    <n v="10.010049486503373"/>
    <n v="0"/>
    <n v="134.62350384589476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2711"/>
    <s v="BOUCHON D27 BLEU"/>
    <n v="2.3E-2"/>
    <n v="3000"/>
    <n v="69"/>
    <n v="143.15085000000002"/>
    <n v="5.3299337110737184E-3"/>
    <n v="25.519290564194343"/>
    <n v="8.5064301880647814E-3"/>
    <n v="5.6223380188064789E-2"/>
    <n v="18.260475482613913"/>
    <n v="0"/>
    <n v="5.0599299291381454"/>
    <n v="6.928913824395834E-2"/>
    <n v="0.23208663351499398"/>
    <n v="0"/>
    <n v="0"/>
    <n v="1.8975093806833319"/>
    <n v="0"/>
    <n v="25.519290564194343"/>
    <m/>
    <m/>
    <m/>
    <m/>
    <m/>
    <m/>
    <m/>
    <m/>
    <m/>
    <m/>
    <m/>
    <m/>
    <m/>
    <m/>
    <m/>
  </r>
  <r>
    <x v="1"/>
    <x v="1"/>
    <d v="2013-01-29T00:00:00"/>
    <x v="4"/>
    <x v="0"/>
    <s v="ACCUMA 2"/>
    <s v=" N° 108 du 15/01/2013"/>
    <n v="3426.0230000000001"/>
    <m/>
    <n v="949.34199999999998"/>
    <n v="13"/>
    <n v="43.543999999999997"/>
    <n v="0"/>
    <n v="0"/>
    <n v="356.00994000000003"/>
    <m/>
    <n v="4787.9189399999996"/>
    <s v="EUR"/>
    <n v="2.0746500000000001"/>
    <s v="460D1815"/>
    <s v="BOUCHON D18 NOIR FILETAGE POUR GAMME M"/>
    <n v="2.3E-2"/>
    <n v="6500"/>
    <n v="149.5"/>
    <n v="310.16017500000004"/>
    <n v="1.1548189707326389E-2"/>
    <n v="55.29179622242107"/>
    <n v="8.5064301880647796E-3"/>
    <n v="5.6223380188064789E-2"/>
    <n v="39.564363545663475"/>
    <n v="0"/>
    <n v="10.963181513132648"/>
    <n v="0.15012646619524306"/>
    <n v="0.50285437261582022"/>
    <n v="0"/>
    <n v="0"/>
    <n v="4.1112703248138853"/>
    <n v="0"/>
    <n v="55.29179622242107"/>
    <m/>
    <m/>
    <m/>
    <m/>
    <m/>
    <m/>
    <m/>
    <m/>
    <m/>
    <m/>
    <m/>
    <m/>
    <m/>
    <m/>
    <m/>
  </r>
  <r>
    <x v="1"/>
    <x v="1"/>
    <d v="2013-01-29T00:00:00"/>
    <x v="4"/>
    <x v="0"/>
    <s v="ACCUMA 4"/>
    <s v=" N° 142 du 17/01/2013"/>
    <n v="3435.2759999999998"/>
    <m/>
    <n v="453.09199999999998"/>
    <n v="13"/>
    <n v="40.457000000000001"/>
    <n v="0"/>
    <n v="0"/>
    <n v="355.39218"/>
    <m/>
    <n v="4297.2171799999996"/>
    <s v="EUR"/>
    <n v="2.0710500000000001"/>
    <s v="400L0214"/>
    <s v="BAC L2 OPAQUE CELLULE 28"/>
    <n v="1.2310000000000001"/>
    <n v="5808"/>
    <n v="7149.6480000000001"/>
    <n v="14807.2784904"/>
    <n v="0.59909904474610354"/>
    <n v="2574.4587076045445"/>
    <n v="0.44326079676386787"/>
    <n v="2.9927233467638676"/>
    <n v="2058.0705700392155"/>
    <n v="0"/>
    <n v="271.44698438210156"/>
    <n v="7.788287581699346"/>
    <n v="24.237750053293112"/>
    <n v="0"/>
    <n v="0"/>
    <n v="212.91511554823529"/>
    <n v="0"/>
    <n v="2574.4587076045445"/>
    <m/>
    <m/>
    <m/>
    <m/>
    <m/>
    <m/>
    <m/>
    <m/>
    <m/>
    <m/>
    <m/>
    <m/>
    <m/>
    <m/>
    <m/>
  </r>
  <r>
    <x v="1"/>
    <x v="1"/>
    <d v="2013-01-29T00:00:00"/>
    <x v="4"/>
    <x v="0"/>
    <s v="ACCUMA 4"/>
    <s v=" N° 142 du 17/01/2013"/>
    <n v="3435.2759999999998"/>
    <m/>
    <n v="453.09199999999998"/>
    <n v="13"/>
    <n v="40.457000000000001"/>
    <n v="0"/>
    <n v="0"/>
    <n v="355.39218"/>
    <m/>
    <n v="4297.2171799999996"/>
    <s v="EUR"/>
    <n v="2.0710500000000001"/>
    <s v="420L0211"/>
    <s v="COUV L2 KAM D GRIS AVEC POIGNEE GRIS"/>
    <n v="1.0720000000000001"/>
    <n v="3600"/>
    <n v="3859.2000000000003"/>
    <n v="7992.596160000001"/>
    <n v="0.32337858220211163"/>
    <n v="1389.6279990829562"/>
    <n v="0.38600777752304338"/>
    <n v="2.6061733775230436"/>
    <n v="1110.8946823529411"/>
    <n v="0"/>
    <n v="146.52024856711915"/>
    <n v="4.2039215686274511"/>
    <n v="13.08292730015083"/>
    <n v="0"/>
    <n v="0"/>
    <n v="114.92621929411766"/>
    <n v="0"/>
    <n v="1389.6279990829562"/>
    <m/>
    <m/>
    <m/>
    <m/>
    <m/>
    <m/>
    <m/>
    <m/>
    <m/>
    <m/>
    <m/>
    <m/>
    <m/>
    <m/>
    <m/>
  </r>
  <r>
    <x v="1"/>
    <x v="1"/>
    <d v="2013-01-29T00:00:00"/>
    <x v="4"/>
    <x v="0"/>
    <s v="ACCUMA 4"/>
    <s v=" N° 142 du 17/01/2013"/>
    <n v="3435.2759999999998"/>
    <m/>
    <n v="453.09199999999998"/>
    <n v="13"/>
    <n v="40.457000000000001"/>
    <n v="0"/>
    <n v="0"/>
    <n v="355.39218"/>
    <m/>
    <n v="4297.2171799999996"/>
    <s v="EUR"/>
    <n v="2.0710500000000001"/>
    <s v="420L0321"/>
    <s v="COUV L3 KAM D GRIS AVEC POIGNEE GRIS"/>
    <n v="1.2569999999999999"/>
    <n v="736"/>
    <n v="925.15199999999993"/>
    <n v="1916.0360495999998"/>
    <n v="7.7522373051784804E-2"/>
    <n v="333.13047331249868"/>
    <n v="0.45262292569632973"/>
    <n v="3.0559327756963293"/>
    <n v="266.3107476078431"/>
    <n v="0"/>
    <n v="35.124767050779276"/>
    <n v="1.0077908496732024"/>
    <n v="3.1363226465560579"/>
    <n v="0"/>
    <n v="0"/>
    <n v="27.550845157647053"/>
    <n v="0"/>
    <n v="333.13047331249868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M1203"/>
    <s v="BAC M12 GRIS C49 P12,5"/>
    <n v="2.3450000000000002"/>
    <n v="450"/>
    <n v="1055.25"/>
    <n v="2185.4755125000001"/>
    <n v="7.5211072096147025E-2"/>
    <n v="335.80029179330143"/>
    <n v="0.74622287065178095"/>
    <n v="5.6028351206517817"/>
    <n v="258.37079090616356"/>
    <n v="0"/>
    <n v="45.118971728334408"/>
    <n v="0"/>
    <n v="3.5249925270022189"/>
    <n v="0"/>
    <n v="0"/>
    <n v="28.785536631801232"/>
    <n v="0"/>
    <n v="335.80029179330143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101"/>
    <s v="BAC L1BASSE PRISME 0 OP C22"/>
    <n v="1.151"/>
    <n v="1200"/>
    <n v="1381.2"/>
    <n v="2860.5342600000004"/>
    <n v="9.8442580221936291E-2"/>
    <n v="439.52367972035813"/>
    <n v="0.36626973310029842"/>
    <n v="2.7500482831002984"/>
    <n v="338.1774332144924"/>
    <n v="0"/>
    <n v="59.055506989979136"/>
    <n v="0"/>
    <n v="4.6138068498417102"/>
    <n v="0"/>
    <n v="0"/>
    <n v="37.676932666044884"/>
    <n v="0"/>
    <n v="439.52367972035813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115"/>
    <s v="BAC L1 BASSE GRIS P0 C22"/>
    <n v="1.151"/>
    <n v="1800"/>
    <n v="2071.8000000000002"/>
    <n v="4290.8013900000005"/>
    <n v="0.14766387033290443"/>
    <n v="659.2855195805372"/>
    <n v="0.36626973310029842"/>
    <n v="2.7500482831002984"/>
    <n v="507.26614982173857"/>
    <n v="0"/>
    <n v="88.583260484968704"/>
    <n v="0"/>
    <n v="6.9207102747625653"/>
    <n v="0"/>
    <n v="0"/>
    <n v="56.515398999067322"/>
    <n v="0"/>
    <n v="659.2855195805372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116"/>
    <s v="BAC L1 GRIS P0 C26"/>
    <n v="1.137"/>
    <n v="825"/>
    <n v="938.02499999999998"/>
    <n v="1942.6966762500001"/>
    <n v="6.6856068138344757E-2"/>
    <n v="298.4971037284165"/>
    <n v="0.36181467118595939"/>
    <n v="2.7165985211859596"/>
    <n v="229.66904633002042"/>
    <n v="0"/>
    <n v="40.106821564056744"/>
    <n v="0"/>
    <n v="3.1334102015079424"/>
    <n v="0"/>
    <n v="0"/>
    <n v="25.587825632831411"/>
    <n v="0"/>
    <n v="298.4971037284165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214"/>
    <s v="BAC L2 OPAQUE CELLULE 28"/>
    <n v="1.2310000000000001"/>
    <n v="1056"/>
    <n v="1299.9360000000001"/>
    <n v="2692.2324528000004"/>
    <n v="9.2650632756576146E-2"/>
    <n v="413.66395461986929"/>
    <n v="0.39172722975366409"/>
    <n v="2.9411897797536644"/>
    <n v="318.28049509347989"/>
    <n v="0"/>
    <n v="55.580929289404516"/>
    <n v="0"/>
    <n v="4.3423498560352112"/>
    <n v="0"/>
    <n v="0"/>
    <n v="35.460180380949694"/>
    <n v="0"/>
    <n v="413.66395461986929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116"/>
    <s v="BAC L1 GRIS P0 C26"/>
    <n v="1.137"/>
    <n v="275"/>
    <n v="312.67500000000001"/>
    <n v="647.56555875000004"/>
    <n v="2.228535604611492E-2"/>
    <n v="99.49903457613884"/>
    <n v="0.36181467118595939"/>
    <n v="2.7165985211859596"/>
    <n v="76.556348776673474"/>
    <n v="0"/>
    <n v="13.368940521352249"/>
    <n v="0"/>
    <n v="1.0444700671693141"/>
    <n v="0"/>
    <n v="0"/>
    <n v="8.5292752109438048"/>
    <n v="0"/>
    <n v="99.49903457613884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00L0313"/>
    <s v="BAC L3 GRIS P0 C33"/>
    <n v="1.256"/>
    <n v="440"/>
    <n v="552.64"/>
    <n v="1144.5450719999999"/>
    <n v="3.938843580498904E-2"/>
    <n v="175.86038688144995"/>
    <n v="0.3996826974578408"/>
    <n v="3.0009214974578406"/>
    <n v="135.31014819841951"/>
    <n v="0"/>
    <n v="23.629043862541316"/>
    <n v="0"/>
    <n v="1.8460572093082264"/>
    <n v="0"/>
    <n v="0"/>
    <n v="15.075137611180887"/>
    <n v="0"/>
    <n v="175.86038688144995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20L0109"/>
    <s v="COUV L1 KAM  D GRIS AVEC POIGNEE  GRIS"/>
    <n v="0.95099999999999996"/>
    <n v="3192"/>
    <n v="3035.5919999999996"/>
    <n v="6286.8628115999991"/>
    <n v="0.21635643569437299"/>
    <n v="965.98216476229447"/>
    <n v="0.30262599146688424"/>
    <n v="2.272194541466884"/>
    <n v="743.2440709864228"/>
    <n v="0"/>
    <n v="129.79179306018298"/>
    <n v="0"/>
    <n v="10.140193428123874"/>
    <n v="0"/>
    <n v="0"/>
    <n v="82.806107287564799"/>
    <n v="0"/>
    <n v="965.98216476229447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20L0112"/>
    <s v="COUV L1 EK D+ BLEU B11,4"/>
    <n v="0.95"/>
    <n v="2296"/>
    <n v="2181.1999999999998"/>
    <n v="4517.3742599999996"/>
    <n v="0.15546116129458978"/>
    <n v="694.09864625401462"/>
    <n v="0.30230777275871717"/>
    <n v="2.2698052727587172"/>
    <n v="534.05199632743324"/>
    <n v="0"/>
    <n v="93.260839738301826"/>
    <n v="0"/>
    <n v="7.2861537075548339"/>
    <n v="0"/>
    <n v="0"/>
    <n v="59.499656480724795"/>
    <n v="0"/>
    <n v="694.09864625401462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20M1213"/>
    <s v="COUV M12 GRIS"/>
    <n v="1.2270000000000001"/>
    <n v="448"/>
    <n v="549.69600000000003"/>
    <n v="1138.4479008000001"/>
    <n v="3.9178607426641678E-2"/>
    <n v="174.92355100460611"/>
    <n v="0.39045435492099578"/>
    <n v="2.9316327049209958"/>
    <n v="134.5893298061639"/>
    <n v="0"/>
    <n v="23.503168238027492"/>
    <n v="0"/>
    <n v="1.8362229728718422"/>
    <n v="0"/>
    <n v="0"/>
    <n v="14.994829987542865"/>
    <n v="0"/>
    <n v="174.92355100460611"/>
    <m/>
    <m/>
    <m/>
    <m/>
    <m/>
    <m/>
    <m/>
    <m/>
    <m/>
    <m/>
    <m/>
    <m/>
    <m/>
    <m/>
    <m/>
  </r>
  <r>
    <x v="1"/>
    <x v="1"/>
    <d v="2013-01-30T00:00:00"/>
    <x v="4"/>
    <x v="0"/>
    <s v="ACCUMA 5"/>
    <s v=" N° 147 du 17/01/2013"/>
    <n v="3435.2759999999998"/>
    <m/>
    <n v="599.89800000000002"/>
    <n v="0"/>
    <n v="46.868000000000002"/>
    <n v="0"/>
    <n v="0"/>
    <n v="382.73003999999997"/>
    <m/>
    <n v="4464.7720399999998"/>
    <s v="EUR"/>
    <n v="2.0710500000000001"/>
    <s v="460D1801"/>
    <s v="BOUCHON D18 NOIR PRESS"/>
    <n v="2.9000000000000001E-2"/>
    <n v="22500"/>
    <n v="652.5"/>
    <n v="1351.3601249999999"/>
    <n v="4.6505780187383015E-2"/>
    <n v="207.63770707901364"/>
    <n v="9.2283425368450498E-3"/>
    <n v="6.9288792536845042E-2"/>
    <n v="159.76019053899236"/>
    <n v="0"/>
    <n v="27.898724522850696"/>
    <n v="0"/>
    <n v="2.1796329058222672"/>
    <n v="0"/>
    <n v="0"/>
    <n v="17.799159111348306"/>
    <n v="0"/>
    <n v="207.63770707901364"/>
    <m/>
    <m/>
    <m/>
    <m/>
    <m/>
    <m/>
    <m/>
    <m/>
    <m/>
    <m/>
    <m/>
    <m/>
    <m/>
    <m/>
    <m/>
  </r>
  <r>
    <x v="1"/>
    <x v="1"/>
    <d v="2013-01-31T00:00:00"/>
    <x v="4"/>
    <x v="0"/>
    <s v="ACCUMA 9"/>
    <s v=" N°  247 du 31/01/2013"/>
    <n v="2934.8530000000001"/>
    <m/>
    <n v="301.358"/>
    <n v="0"/>
    <n v="27.175999999999998"/>
    <n v="0"/>
    <n v="0"/>
    <n v="274.24980000000005"/>
    <m/>
    <n v="3537.6368000000002"/>
    <s v="EUR"/>
    <n v="2.0776500000000002"/>
    <s v="400M1409"/>
    <s v="BAC M14 GRIS PO C60"/>
    <n v="3.2029999999999998"/>
    <n v="600"/>
    <n v="1921.8"/>
    <n v="3992.8277700000003"/>
    <n v="0.2542822302528373"/>
    <n v="899.55817532851063"/>
    <n v="1.4992636255475178"/>
    <n v="8.1539765755475173"/>
    <n v="746.28096630423033"/>
    <n v="0"/>
    <n v="76.629984344534549"/>
    <n v="0"/>
    <n v="6.9103738893511064"/>
    <n v="0"/>
    <n v="0"/>
    <n v="69.736850790394598"/>
    <n v="0"/>
    <n v="899.55817532851063"/>
    <m/>
    <m/>
    <m/>
    <m/>
    <m/>
    <m/>
    <m/>
    <m/>
    <m/>
    <m/>
    <m/>
    <m/>
    <m/>
    <m/>
    <m/>
  </r>
  <r>
    <x v="1"/>
    <x v="1"/>
    <d v="2013-01-31T00:00:00"/>
    <x v="4"/>
    <x v="0"/>
    <s v="ACCUMA 9"/>
    <s v=" N°  247 du 31/01/2013"/>
    <n v="2934.8530000000001"/>
    <m/>
    <n v="301.358"/>
    <n v="0"/>
    <n v="27.175999999999998"/>
    <n v="0"/>
    <n v="0"/>
    <n v="274.24980000000005"/>
    <m/>
    <n v="3537.6368000000002"/>
    <s v="EUR"/>
    <n v="2.0776500000000002"/>
    <s v="420M1413"/>
    <s v="COUV M14 GAUCHE GRIS"/>
    <n v="1.6120000000000001"/>
    <n v="672"/>
    <n v="1083.2640000000001"/>
    <n v="2250.6434496000006"/>
    <n v="0.14333166087657906"/>
    <n v="507.05535812210638"/>
    <n v="0.75454666387218217"/>
    <n v="4.1037184638721831"/>
    <n v="420.65735491861068"/>
    <n v="0"/>
    <n v="43.194142658444115"/>
    <n v="0"/>
    <n v="3.8951812159819124"/>
    <n v="0"/>
    <n v="0"/>
    <n v="39.308679329069641"/>
    <n v="0"/>
    <n v="507.05535812210638"/>
    <m/>
    <m/>
    <m/>
    <m/>
    <m/>
    <m/>
    <m/>
    <m/>
    <m/>
    <m/>
    <m/>
    <m/>
    <m/>
    <m/>
    <m/>
  </r>
  <r>
    <x v="1"/>
    <x v="1"/>
    <d v="2013-01-31T00:00:00"/>
    <x v="4"/>
    <x v="0"/>
    <s v="ACCUMA 9"/>
    <s v=" N°  247 du 31/01/2013"/>
    <n v="2934.8530000000001"/>
    <m/>
    <n v="301.358"/>
    <n v="0"/>
    <n v="27.175999999999998"/>
    <n v="0"/>
    <n v="0"/>
    <n v="274.24980000000005"/>
    <m/>
    <n v="3537.6368000000002"/>
    <s v="EUR"/>
    <n v="2.0776500000000002"/>
    <s v="400L0212"/>
    <s v="BAC L2 GRIS PO C28"/>
    <n v="1.232"/>
    <n v="2904"/>
    <n v="3577.7280000000001"/>
    <n v="7433.2665792000007"/>
    <n v="0.4733857087511828"/>
    <n v="1674.6667038722665"/>
    <n v="0.5766758622149678"/>
    <n v="3.1363406622149679"/>
    <n v="1389.3174674855352"/>
    <n v="0"/>
    <n v="142.65857041783894"/>
    <n v="0"/>
    <n v="12.864730021022144"/>
    <n v="0"/>
    <n v="0"/>
    <n v="129.82593594787016"/>
    <n v="0"/>
    <n v="1674.6667038722665"/>
    <m/>
    <m/>
    <m/>
    <m/>
    <m/>
    <m/>
    <m/>
    <m/>
    <m/>
    <m/>
    <m/>
    <m/>
    <m/>
    <m/>
    <m/>
  </r>
  <r>
    <x v="1"/>
    <x v="1"/>
    <d v="2013-01-31T00:00:00"/>
    <x v="4"/>
    <x v="0"/>
    <s v="ACCUMA 9"/>
    <s v=" N°  247 du 31/01/2013"/>
    <n v="2934.8530000000001"/>
    <m/>
    <n v="301.358"/>
    <n v="0"/>
    <n v="27.175999999999998"/>
    <n v="0"/>
    <n v="0"/>
    <n v="274.24980000000005"/>
    <m/>
    <n v="3537.6368000000002"/>
    <s v="EUR"/>
    <n v="2.0776500000000002"/>
    <s v="400L0214"/>
    <s v="BAC L2 OPAQUE CELLULE 28"/>
    <n v="1.2310000000000001"/>
    <n v="792"/>
    <n v="974.95200000000011"/>
    <n v="2025.6090228000005"/>
    <n v="0.1290004001194007"/>
    <n v="456.35656267711636"/>
    <n v="0.57620778115797522"/>
    <n v="3.133794931157976"/>
    <n v="378.59721129162352"/>
    <n v="0"/>
    <n v="38.875302579182353"/>
    <n v="0"/>
    <n v="3.5057148736448331"/>
    <n v="0"/>
    <n v="0"/>
    <n v="35.378333932665626"/>
    <n v="0"/>
    <n v="456.35656267711636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07"/>
    <s v="BAC L2 GRIS P0 C34 -TAXI"/>
    <n v="1.232"/>
    <n v="528"/>
    <n v="650.49599999999998"/>
    <n v="1352.0884607999999"/>
    <n v="4.5422018886738226E-2"/>
    <n v="199.07931173628953"/>
    <n v="0.37704415101569988"/>
    <n v="2.9378177510156993"/>
    <n v="155.93960485658985"/>
    <n v="0"/>
    <n v="24.182682855299429"/>
    <n v="0.59048624552759699"/>
    <n v="2.1654493284063583"/>
    <n v="0"/>
    <n v="0"/>
    <n v="16.201088450466301"/>
    <n v="0"/>
    <n v="199.07931173628953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11"/>
    <s v="BAC L2 BASSE P0 GRIS"/>
    <n v="1.2410000000000001"/>
    <n v="576"/>
    <n v="714.81600000000003"/>
    <n v="1485.7807968"/>
    <n v="4.9913275181619372E-2"/>
    <n v="218.76395442568065"/>
    <n v="0.37979853198902891"/>
    <n v="2.9592790819890289"/>
    <n v="171.35866259772257"/>
    <n v="0"/>
    <n v="26.573827706694154"/>
    <n v="0.64887257736105186"/>
    <n v="2.3795654810085218"/>
    <n v="0"/>
    <n v="0"/>
    <n v="17.803026062894347"/>
    <n v="0"/>
    <n v="218.76395442568065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12"/>
    <s v="BAC L2 GRIS PO C28"/>
    <n v="1.232"/>
    <n v="3168"/>
    <n v="3902.9760000000001"/>
    <n v="8112.5307647999998"/>
    <n v="0.27253211332042937"/>
    <n v="1194.4758704177373"/>
    <n v="0.37704415101569988"/>
    <n v="2.9378177510157002"/>
    <n v="935.63762913953906"/>
    <n v="0"/>
    <n v="145.0960971317966"/>
    <n v="3.5429174731655819"/>
    <n v="12.992695970438149"/>
    <n v="0"/>
    <n v="0"/>
    <n v="97.206530702797821"/>
    <n v="0"/>
    <n v="1194.4758704177373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13"/>
    <s v="BAC L2 NOIR P0 C28"/>
    <n v="1.2549999999999999"/>
    <n v="264"/>
    <n v="331.32"/>
    <n v="688.66518599999995"/>
    <n v="2.3134997444341103E-2"/>
    <n v="101.39794489815073"/>
    <n v="0.38408312461420729"/>
    <n v="2.9926633746142071"/>
    <n v="79.42540750609588"/>
    <n v="0"/>
    <n v="12.317072639367202"/>
    <n v="0.30075496677643432"/>
    <n v="1.1029378681615178"/>
    <n v="0"/>
    <n v="0"/>
    <n v="8.2517719177496804"/>
    <n v="0"/>
    <n v="101.39794489815073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14"/>
    <s v="BAC L2 OPAQUE CELLULE 28"/>
    <n v="1.2310000000000001"/>
    <n v="528"/>
    <n v="649.96800000000007"/>
    <n v="1350.9909864000001"/>
    <n v="4.5385150364914584E-2"/>
    <n v="198.91772138585426"/>
    <n v="0.37673810868533003"/>
    <n v="2.9354331586853304"/>
    <n v="155.81303050199847"/>
    <n v="0"/>
    <n v="24.163054054280522"/>
    <n v="0.59000695474388953"/>
    <n v="2.1636916584969379"/>
    <n v="0"/>
    <n v="0"/>
    <n v="16.187938216334434"/>
    <n v="0"/>
    <n v="198.91772138585426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00L0215"/>
    <s v="COUV L2 EK DROITE BLEU"/>
    <n v="1.071"/>
    <n v="3984"/>
    <n v="4266.8639999999996"/>
    <n v="8868.8901671999993"/>
    <n v="0.29794122822452934"/>
    <n v="1305.8410019313746"/>
    <n v="0.32777133582614826"/>
    <n v="2.5538983858261481"/>
    <n v="1022.870372972022"/>
    <n v="0"/>
    <n v="158.62390990673941"/>
    <n v="3.8732359669188816"/>
    <n v="14.204050114376212"/>
    <n v="0"/>
    <n v="0"/>
    <n v="106.26943297131797"/>
    <n v="0"/>
    <n v="1305.8410019313746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20L0223"/>
    <s v="COUV  L2 EK GAUCHE  OP"/>
    <n v="1.071"/>
    <n v="3024"/>
    <n v="3238.7039999999997"/>
    <n v="6731.8081991999989"/>
    <n v="0.22614816118247405"/>
    <n v="991.18051953827216"/>
    <n v="0.3277713358261482"/>
    <n v="2.5538983858261477"/>
    <n v="776.39558430406476"/>
    <n v="0"/>
    <n v="120.40128101354918"/>
    <n v="2.9399260953721624"/>
    <n v="10.781387436213267"/>
    <n v="0"/>
    <n v="0"/>
    <n v="80.662340689072664"/>
    <n v="0"/>
    <n v="991.18051953827216"/>
    <m/>
    <m/>
    <m/>
    <m/>
    <m/>
    <m/>
    <m/>
    <m/>
    <m/>
    <m/>
    <m/>
    <m/>
    <m/>
    <m/>
    <m/>
  </r>
  <r>
    <x v="1"/>
    <x v="1"/>
    <d v="2013-01-31T00:00:00"/>
    <x v="4"/>
    <x v="0"/>
    <s v="ACCUMA 6"/>
    <s v=" N° 163 du 21/01/2013"/>
    <n v="3433.1280000000002"/>
    <m/>
    <n v="532.4"/>
    <n v="13"/>
    <n v="47.673999999999999"/>
    <n v="0"/>
    <n v="0"/>
    <n v="356.67917999999997"/>
    <m/>
    <n v="4382.8811800000003"/>
    <s v="EUR"/>
    <n v="2.0785499999999999"/>
    <s v="420L0211"/>
    <s v="COUV L2 KAM D GRIS AVEC POIGNEE GRIS"/>
    <n v="1.0720000000000001"/>
    <n v="528"/>
    <n v="566.01600000000008"/>
    <n v="1176.4925568000001"/>
    <n v="3.952305539495405E-2"/>
    <n v="173.22485566664159"/>
    <n v="0.32807737815651816"/>
    <n v="2.5562829781565184"/>
    <n v="135.6877081219678"/>
    <n v="0"/>
    <n v="21.042074692273534"/>
    <n v="0.51379972013440267"/>
    <n v="1.8842221428990393"/>
    <n v="0"/>
    <n v="0"/>
    <n v="14.097050989366785"/>
    <n v="0"/>
    <n v="173.22485566664159"/>
    <m/>
    <m/>
    <m/>
    <m/>
    <m/>
    <m/>
    <m/>
    <m/>
    <m/>
    <m/>
    <m/>
    <m/>
    <m/>
    <m/>
    <m/>
  </r>
  <r>
    <x v="1"/>
    <x v="1"/>
    <d v="2013-01-31T00:00:00"/>
    <x v="5"/>
    <x v="0"/>
    <s v="metalliance 3"/>
    <s v=" N° 357 du 24/12/"/>
    <n v="385.096"/>
    <m/>
    <n v="1555.8989999999999"/>
    <n v="13"/>
    <n v="264.96699999999998"/>
    <n v="0"/>
    <n v="0"/>
    <n v="0"/>
    <m/>
    <n v="2218.962"/>
    <s v="USD"/>
    <n v="1.5495000000000001"/>
    <s v="600P0002"/>
    <s v="PLOMB DOUX ACHETE"/>
    <n v="2.2844799999999998"/>
    <n v="24931"/>
    <n v="56954.370879999995"/>
    <n v="88250.797678560004"/>
    <n v="0.49986967418546369"/>
    <n v="1109.1918119699249"/>
    <n v="4.4490466165413536E-2"/>
    <n v="3.5842922261654135"/>
    <n v="192.49781205012533"/>
    <n v="0"/>
    <n v="777.74672619548869"/>
    <n v="6.498305764411028"/>
    <n v="132.44896795989976"/>
    <n v="0"/>
    <n v="0"/>
    <n v="0"/>
    <n v="0"/>
    <n v="1109.1918119699249"/>
    <m/>
    <m/>
    <m/>
    <m/>
    <m/>
    <m/>
    <m/>
    <m/>
    <m/>
    <m/>
    <m/>
    <m/>
    <m/>
    <m/>
    <m/>
  </r>
  <r>
    <x v="1"/>
    <x v="1"/>
    <d v="2013-01-31T00:00:00"/>
    <x v="5"/>
    <x v="0"/>
    <s v="metalliance 3"/>
    <s v=" N° 357 du 24/12/"/>
    <n v="385.096"/>
    <m/>
    <n v="1555.8989999999999"/>
    <n v="13"/>
    <n v="264.96699999999998"/>
    <n v="0"/>
    <n v="0"/>
    <n v="0"/>
    <m/>
    <n v="2218.962"/>
    <s v="USD"/>
    <n v="1.5495000000000001"/>
    <s v="600P0002"/>
    <s v="PLOMB DOUX ACHETE"/>
    <n v="2.2844799999999998"/>
    <n v="24944"/>
    <n v="56984.069119999993"/>
    <n v="88296.815101439992"/>
    <n v="0.50013032581453631"/>
    <n v="1109.7701880300751"/>
    <n v="4.4490466165413529E-2"/>
    <n v="3.5842922261654131"/>
    <n v="192.59818794987467"/>
    <n v="0"/>
    <n v="778.1522738045112"/>
    <n v="6.501694235588972"/>
    <n v="132.51803204010022"/>
    <n v="0"/>
    <n v="0"/>
    <n v="0"/>
    <n v="0"/>
    <n v="1109.7701880300751"/>
    <m/>
    <m/>
    <m/>
    <m/>
    <m/>
    <m/>
    <m/>
    <m/>
    <m/>
    <m/>
    <m/>
    <m/>
    <m/>
    <m/>
    <m/>
  </r>
  <r>
    <x v="1"/>
    <x v="1"/>
    <d v="2013-01-31T00:00:00"/>
    <x v="6"/>
    <x v="0"/>
    <s v="sudamin 1"/>
    <s v=" N° 29059 du 28/12/12"/>
    <n v="201.3"/>
    <m/>
    <n v="565.40200000000004"/>
    <n v="0"/>
    <n v="55.954000000000001"/>
    <n v="0"/>
    <n v="73.400000000000006"/>
    <n v="0"/>
    <m/>
    <n v="896.05599999999993"/>
    <s v="USD"/>
    <n v="1.5497000000000001"/>
    <s v="610M0002"/>
    <s v="SELENIUM"/>
    <n v="115"/>
    <n v="200"/>
    <n v="23000"/>
    <n v="35643.1"/>
    <n v="1"/>
    <n v="896.05599999999993"/>
    <n v="4.4802799999999996"/>
    <n v="182.69577999999998"/>
    <n v="201.3"/>
    <n v="0"/>
    <n v="565.40200000000004"/>
    <n v="0"/>
    <n v="55.954000000000001"/>
    <n v="0"/>
    <n v="73.400000000000006"/>
    <n v="0"/>
    <n v="0"/>
    <n v="896.05599999999993"/>
    <m/>
    <m/>
    <m/>
    <m/>
    <m/>
    <m/>
    <m/>
    <m/>
    <m/>
    <m/>
    <m/>
    <m/>
    <m/>
    <m/>
    <m/>
  </r>
  <r>
    <x v="1"/>
    <x v="1"/>
    <d v="2013-02-09T00:00:00"/>
    <x v="5"/>
    <x v="0"/>
    <s v="metalliance 4"/>
    <s v=" N° 350du 20/12/12"/>
    <n v="508.8"/>
    <m/>
    <n v="1529.915"/>
    <n v="0"/>
    <n v="265.363"/>
    <n v="0"/>
    <n v="17"/>
    <n v="0"/>
    <m/>
    <n v="2321.078"/>
    <s v="USD"/>
    <n v="1.5322"/>
    <s v="600p0002"/>
    <s v="PLOMB DOUX ACHETE"/>
    <n v="2.2844799999999998"/>
    <n v="49850"/>
    <n v="113881.32799999999"/>
    <n v="174488.97076159998"/>
    <n v="1"/>
    <n v="2321.078"/>
    <n v="4.656124373119358E-2"/>
    <n v="3.546841499731193"/>
    <n v="508.8"/>
    <n v="0"/>
    <n v="1529.915"/>
    <n v="0"/>
    <n v="265.363"/>
    <n v="0"/>
    <n v="17"/>
    <n v="0"/>
    <n v="0"/>
    <n v="2321.078"/>
    <m/>
    <m/>
    <m/>
    <m/>
    <m/>
    <m/>
    <m/>
    <m/>
    <m/>
    <m/>
    <m/>
    <m/>
    <m/>
    <m/>
    <m/>
  </r>
  <r>
    <x v="1"/>
    <x v="1"/>
    <d v="2013-02-11T00:00:00"/>
    <x v="4"/>
    <x v="0"/>
    <s v="ACCUMA 7"/>
    <s v=" N° 234 du 30/01/2013"/>
    <n v="3449.3209999999999"/>
    <m/>
    <n v="491.94400000000002"/>
    <n v="13"/>
    <n v="43.996000000000002"/>
    <n v="0"/>
    <n v="0"/>
    <n v="358.19783999999999"/>
    <m/>
    <n v="4356.4588400000002"/>
    <s v="EUR"/>
    <n v="2.0874000000000001"/>
    <s v="400M1509"/>
    <s v="BAC M15 GRIS PO C78"/>
    <n v="3.45"/>
    <n v="1400"/>
    <n v="4830"/>
    <n v="10082.142"/>
    <n v="0.3708751655692703"/>
    <n v="1615.7023935807113"/>
    <n v="1.1540731382719367"/>
    <n v="8.3556031382719365"/>
    <n v="1279.267496976561"/>
    <n v="0"/>
    <n v="182.44981245080911"/>
    <n v="4.8213771524005136"/>
    <n v="16.317023784385619"/>
    <n v="0"/>
    <n v="0"/>
    <n v="132.84668321655499"/>
    <n v="0"/>
    <n v="1615.7023935807113"/>
    <m/>
    <m/>
    <m/>
    <m/>
    <m/>
    <m/>
    <m/>
    <m/>
    <m/>
    <m/>
    <m/>
    <m/>
    <m/>
    <m/>
    <m/>
  </r>
  <r>
    <x v="1"/>
    <x v="1"/>
    <d v="2013-02-11T00:00:00"/>
    <x v="4"/>
    <x v="0"/>
    <s v="ACCUMA 7"/>
    <s v=" N° 234 du 30/01/2013"/>
    <n v="3449.3209999999999"/>
    <m/>
    <n v="491.94400000000002"/>
    <n v="13"/>
    <n v="43.996000000000002"/>
    <n v="0"/>
    <n v="0"/>
    <n v="358.19783999999999"/>
    <m/>
    <n v="4356.4588400000002"/>
    <s v="EUR"/>
    <n v="2.0874000000000001"/>
    <s v="400M1511"/>
    <s v="BAC M15 OPAQUE PO C78"/>
    <n v="3.6309999999999998"/>
    <n v="700"/>
    <n v="2541.6999999999998"/>
    <n v="5305.5445799999998"/>
    <n v="0.19516633712782905"/>
    <n v="850.23411465095114"/>
    <n v="1.214620163787073"/>
    <n v="8.7939695637870727"/>
    <n v="673.19134514810037"/>
    <n v="0"/>
    <n v="96.010908552012737"/>
    <n v="2.5371623826617777"/>
    <n v="8.5865381682759665"/>
    <n v="0"/>
    <n v="0"/>
    <n v="69.908160399900169"/>
    <n v="0"/>
    <n v="850.23411465095114"/>
    <m/>
    <m/>
    <m/>
    <m/>
    <m/>
    <m/>
    <m/>
    <m/>
    <m/>
    <m/>
    <m/>
    <m/>
    <m/>
    <m/>
    <m/>
  </r>
  <r>
    <x v="1"/>
    <x v="1"/>
    <d v="2013-02-11T00:00:00"/>
    <x v="4"/>
    <x v="0"/>
    <s v="ACCUMA 7"/>
    <s v=" N° 234 du 30/01/2013"/>
    <n v="3449.3209999999999"/>
    <m/>
    <n v="491.94400000000002"/>
    <n v="13"/>
    <n v="43.996000000000002"/>
    <n v="0"/>
    <n v="0"/>
    <n v="358.19783999999999"/>
    <m/>
    <n v="4356.4588400000002"/>
    <s v="EUR"/>
    <n v="2.0874000000000001"/>
    <s v="420M1515"/>
    <s v="COUV M15 GAUCHE GRIS"/>
    <n v="1.6359999999999999"/>
    <n v="1566"/>
    <n v="2561.9759999999997"/>
    <n v="5347.8687024000001"/>
    <n v="0.19672324496573435"/>
    <n v="857.01671956445898"/>
    <n v="0.54726482730808368"/>
    <n v="3.9622512273080837"/>
    <n v="678.56162004845169"/>
    <n v="0"/>
    <n v="96.776820021423219"/>
    <n v="2.5574021845545465"/>
    <n v="8.655035885512449"/>
    <n v="0"/>
    <n v="0"/>
    <n v="70.46584142451691"/>
    <n v="0"/>
    <n v="857.01671956445898"/>
    <m/>
    <m/>
    <m/>
    <m/>
    <m/>
    <m/>
    <m/>
    <m/>
    <m/>
    <m/>
    <m/>
    <m/>
    <m/>
    <m/>
    <m/>
  </r>
  <r>
    <x v="1"/>
    <x v="1"/>
    <d v="2013-02-11T00:00:00"/>
    <x v="4"/>
    <x v="0"/>
    <s v="ACCUMA 7"/>
    <s v=" N° 234 du 30/01/2013"/>
    <n v="3449.3209999999999"/>
    <m/>
    <n v="491.94400000000002"/>
    <n v="13"/>
    <n v="43.996000000000002"/>
    <n v="0"/>
    <n v="0"/>
    <n v="358.19783999999999"/>
    <m/>
    <n v="4356.4588400000002"/>
    <s v="EUR"/>
    <n v="2.0874000000000001"/>
    <s v="420M1506"/>
    <s v="COUV M15 GAUCHE BLEU"/>
    <n v="1.677"/>
    <n v="1102"/>
    <n v="1848.0540000000001"/>
    <n v="3857.6279196000005"/>
    <n v="0.14190420977866508"/>
    <n v="618.19984912348002"/>
    <n v="0.56097989938609805"/>
    <n v="4.0615496993860987"/>
    <n v="489.47317077795481"/>
    <n v="0"/>
    <n v="69.808924575355618"/>
    <n v="1.8447547271226461"/>
    <n v="6.2432176134221491"/>
    <n v="0"/>
    <n v="0"/>
    <n v="50.82978142962471"/>
    <n v="0"/>
    <n v="618.19984912348002"/>
    <m/>
    <m/>
    <m/>
    <m/>
    <m/>
    <m/>
    <m/>
    <m/>
    <m/>
    <m/>
    <m/>
    <m/>
    <m/>
    <m/>
    <m/>
  </r>
  <r>
    <x v="1"/>
    <x v="1"/>
    <d v="2013-02-11T00:00:00"/>
    <x v="4"/>
    <x v="0"/>
    <s v="ACCUMA 7"/>
    <s v=" N° 234 du 30/01/2013"/>
    <n v="3449.3209999999999"/>
    <m/>
    <n v="491.94400000000002"/>
    <n v="13"/>
    <n v="43.996000000000002"/>
    <n v="0"/>
    <n v="0"/>
    <n v="358.19783999999999"/>
    <m/>
    <n v="4356.4588400000002"/>
    <s v="EUR"/>
    <n v="2.0874000000000001"/>
    <s v="420M1013"/>
    <s v="COUV M10 G FLAT GRIS"/>
    <n v="0.73899999999999999"/>
    <n v="1680"/>
    <n v="1241.52"/>
    <n v="2591.5488480000004"/>
    <n v="9.5331042558501153E-2"/>
    <n v="415.30576308039861"/>
    <n v="0.24720581135738012"/>
    <n v="1.7897944113573803"/>
    <n v="328.82736704893176"/>
    <n v="0"/>
    <n v="46.897534400399294"/>
    <n v="1.239303553260515"/>
    <n v="4.1941845484038165"/>
    <n v="0"/>
    <n v="0"/>
    <n v="34.147373529403183"/>
    <n v="0"/>
    <n v="415.30576308039861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L0214"/>
    <s v="BAC L2 OPAQUE CELLULE 28"/>
    <n v="1.2310000000000001"/>
    <n v="1056"/>
    <n v="1299.9360000000001"/>
    <n v="2713.4864064000003"/>
    <n v="0.11991175536207199"/>
    <n v="533.57743414825427"/>
    <n v="0.50528166112524076"/>
    <n v="3.0748710611252412"/>
    <n v="413.6141359172575"/>
    <n v="0"/>
    <n v="70.973249851947813"/>
    <n v="1.558852819706936"/>
    <n v="4.4790637980394754"/>
    <n v="0"/>
    <n v="0"/>
    <n v="42.952131761302603"/>
    <n v="0"/>
    <n v="533.57743414825427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L0218"/>
    <s v="Bac L2 Noir P0 C34,3"/>
    <n v="1.2549999999999999"/>
    <n v="1056"/>
    <n v="1325.28"/>
    <n v="2766.3894720000003"/>
    <n v="0.12224959624646657"/>
    <n v="543.98024358737541"/>
    <n v="0.51513280642743886"/>
    <n v="3.1348198064274393"/>
    <n v="421.67809957445832"/>
    <n v="0"/>
    <n v="72.356968776762386"/>
    <n v="1.5892447512040655"/>
    <n v="4.5663891685942657"/>
    <n v="0"/>
    <n v="0"/>
    <n v="43.789541316356434"/>
    <n v="0"/>
    <n v="543.98024358737541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M1008"/>
    <s v="BAC M10 P15,4 C33 GRIS"/>
    <n v="1.679"/>
    <n v="1188"/>
    <n v="1994.652"/>
    <n v="4163.6365848000005"/>
    <n v="0.18399538335461718"/>
    <n v="818.73361163832976"/>
    <n v="0.68916970676627087"/>
    <n v="4.1939143067662714"/>
    <n v="634.65913970813142"/>
    <n v="0"/>
    <n v="108.90300350454747"/>
    <n v="2.3919399836100235"/>
    <n v="6.8727795544450156"/>
    <n v="0"/>
    <n v="0"/>
    <n v="65.906748887595825"/>
    <n v="0"/>
    <n v="818.73361163832976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M1509"/>
    <s v="BAC M15 GRIS PO C78"/>
    <n v="3.45"/>
    <n v="100"/>
    <n v="345"/>
    <n v="720.15300000000002"/>
    <n v="3.1824301811715985E-2"/>
    <n v="141.61021371909672"/>
    <n v="1.4161021371909672"/>
    <n v="8.6176321371909665"/>
    <n v="109.77223254948998"/>
    <n v="0"/>
    <n v="18.836135932016646"/>
    <n v="0.4137159235523078"/>
    <n v="1.1887331455730272"/>
    <n v="0"/>
    <n v="0"/>
    <n v="11.399396168464753"/>
    <n v="0"/>
    <n v="141.61021371909672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M1110"/>
    <s v="BAC M11 P8,5 C46 GRIS"/>
    <n v="2.036"/>
    <n v="810"/>
    <n v="1649.16"/>
    <n v="3442.4565840000005"/>
    <n v="0.15212569732118708"/>
    <n v="676.92144944053791"/>
    <n v="0.83570549313646658"/>
    <n v="5.0856518931364674"/>
    <n v="524.73036240961437"/>
    <n v="0"/>
    <n v="90.04000560476689"/>
    <n v="1.9776340651754321"/>
    <n v="5.6823511720383015"/>
    <n v="0"/>
    <n v="0"/>
    <n v="54.491096188942997"/>
    <n v="0"/>
    <n v="676.92144944053791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00M1104"/>
    <s v="BAC M11 P8.5 C46.5  NOIR "/>
    <n v="2.036"/>
    <n v="405"/>
    <n v="824.58"/>
    <n v="1721.2282920000002"/>
    <n v="7.6062848660593541E-2"/>
    <n v="338.46072472026896"/>
    <n v="0.83570549313646658"/>
    <n v="5.0856518931364674"/>
    <n v="262.36518120480719"/>
    <n v="0"/>
    <n v="45.020002802383445"/>
    <n v="0.98881703258771603"/>
    <n v="2.8411755860191508"/>
    <n v="0"/>
    <n v="0"/>
    <n v="27.245548094471499"/>
    <n v="0"/>
    <n v="338.46072472026896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20M1123"/>
    <s v="COUV M11 G FLAT GRIS"/>
    <n v="0.82099999999999995"/>
    <n v="1920"/>
    <n v="1576.32"/>
    <n v="3290.4103680000003"/>
    <n v="0.14540661864302651"/>
    <n v="647.02322344836682"/>
    <n v="0.33699126221269105"/>
    <n v="2.0507466622126911"/>
    <n v="501.5541032243828"/>
    <n v="0"/>
    <n v="86.063124035815889"/>
    <n v="1.8902860423593446"/>
    <n v="5.4313734261729696"/>
    <n v="0"/>
    <n v="0"/>
    <n v="52.084336719635822"/>
    <n v="0"/>
    <n v="647.02322344836682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20M1014"/>
    <s v="COUV M10 G FLAT NOIR"/>
    <n v="0.73899999999999999"/>
    <n v="336"/>
    <n v="248.304"/>
    <n v="518.3097696000001"/>
    <n v="2.2904641846540081E-2"/>
    <n v="101.91994929654086"/>
    <n v="0.30333318243018115"/>
    <n v="1.8459217824301812"/>
    <n v="79.005462118749477"/>
    <n v="0"/>
    <n v="13.556776511488296"/>
    <n v="0.29776034400502105"/>
    <n v="0.85555708689381171"/>
    <n v="0"/>
    <n v="0"/>
    <n v="8.2043932354042681"/>
    <n v="0"/>
    <n v="101.91994929654086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20M1110"/>
    <s v="COUV.M11 DROITE NOIR"/>
    <n v="0.82099999999999995"/>
    <n v="240"/>
    <n v="197.04"/>
    <n v="411.30129600000004"/>
    <n v="1.8175827330378314E-2"/>
    <n v="80.877902931045853"/>
    <n v="0.33699126221269105"/>
    <n v="2.0507466622126911"/>
    <n v="62.69426290304785"/>
    <n v="0"/>
    <n v="10.757890504476986"/>
    <n v="0.23628575529491808"/>
    <n v="0.6789216782716212"/>
    <n v="0"/>
    <n v="0"/>
    <n v="6.5105420899544777"/>
    <n v="0"/>
    <n v="80.877902931045853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60D1801"/>
    <s v="BOUCHON D18 NOIR PRESS"/>
    <n v="2.9000000000000001E-2"/>
    <n v="13500"/>
    <n v="391.5"/>
    <n v="817.21710000000007"/>
    <n v="3.6113664229816843E-2"/>
    <n v="160.69680774210545"/>
    <n v="1.1903467240155959E-2"/>
    <n v="7.2438067240155973E-2"/>
    <n v="124.56762041485607"/>
    <n v="0"/>
    <n v="21.374919470679764"/>
    <n v="0.46947763498761896"/>
    <n v="1.3489536999763485"/>
    <n v="0"/>
    <n v="0"/>
    <n v="12.935836521605657"/>
    <n v="0"/>
    <n v="160.69680774210545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60D1811"/>
    <s v="BOUCHON KAM D18 JAUNE"/>
    <n v="2.8000000000000001E-2"/>
    <n v="26000"/>
    <n v="728"/>
    <n v="1519.6272000000001"/>
    <n v="6.7153889040374615E-2"/>
    <n v="298.81807416667374"/>
    <n v="1.1493002852564375E-2"/>
    <n v="6.9940202852564387E-2"/>
    <n v="231.63531969863399"/>
    <n v="0"/>
    <n v="39.746976691327887"/>
    <n v="0.87300055752487005"/>
    <n v="2.5083992173251133"/>
    <n v="0"/>
    <n v="0"/>
    <n v="24.05437800186186"/>
    <n v="0"/>
    <n v="298.81807416667374"/>
    <m/>
    <m/>
    <m/>
    <m/>
    <m/>
    <m/>
    <m/>
    <m/>
    <m/>
    <m/>
    <m/>
    <m/>
    <m/>
    <m/>
    <m/>
  </r>
  <r>
    <x v="1"/>
    <x v="1"/>
    <d v="2013-02-12T00:00:00"/>
    <x v="4"/>
    <x v="0"/>
    <s v="ACCUMA 8"/>
    <s v=" N°  246 du 31/01/2013"/>
    <n v="3449.3209999999999"/>
    <m/>
    <n v="591.87900000000002"/>
    <n v="13"/>
    <n v="37.353000000000002"/>
    <n v="0"/>
    <n v="0"/>
    <n v="358.19783999999999"/>
    <m/>
    <n v="4449.7508399999997"/>
    <s v="EUR"/>
    <n v="2.0874000000000001"/>
    <s v="460D1829"/>
    <s v="BOUCHON D18 JAUNE PRESS "/>
    <n v="2.9000000000000001E-2"/>
    <n v="9000"/>
    <n v="261"/>
    <n v="544.81140000000005"/>
    <n v="2.4075776153211225E-2"/>
    <n v="107.13120516140361"/>
    <n v="1.1903467240155957E-2"/>
    <n v="7.2438067240155959E-2"/>
    <n v="83.045080276570701"/>
    <n v="0"/>
    <n v="14.249946313786507"/>
    <n v="0.3129850899917459"/>
    <n v="0.89930246665089897"/>
    <n v="0"/>
    <n v="0"/>
    <n v="8.6238910144037693"/>
    <n v="0"/>
    <n v="107.13120516140361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L0115"/>
    <s v="BAC L1 BASSE GRIS P0 C22"/>
    <n v="1.151"/>
    <n v="2400"/>
    <n v="2762.4"/>
    <n v="5773.2778800000006"/>
    <n v="0.19214381906429215"/>
    <n v="853.00956498553103"/>
    <n v="0.35542065207730461"/>
    <n v="2.760953102077305"/>
    <n v="663.71797488594586"/>
    <n v="0"/>
    <n v="103.30151286825912"/>
    <n v="2.497869647835798"/>
    <n v="9.2818914675387614"/>
    <n v="0"/>
    <n v="0"/>
    <n v="74.210316115951514"/>
    <n v="0"/>
    <n v="853.00956498553103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L0101"/>
    <s v="BAC L1BASSE PRISME 0 OP C22"/>
    <n v="1.151"/>
    <n v="1800"/>
    <n v="2071.8000000000002"/>
    <n v="4329.9584100000002"/>
    <n v="0.14410786429821912"/>
    <n v="639.75717373914836"/>
    <n v="0.35542065207730467"/>
    <n v="2.7609531020773046"/>
    <n v="497.78848116445943"/>
    <n v="0"/>
    <n v="77.476134651194343"/>
    <n v="1.8734022358768485"/>
    <n v="6.9614186006540715"/>
    <n v="0"/>
    <n v="0"/>
    <n v="55.657737086963643"/>
    <n v="0"/>
    <n v="639.75717373914836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L0213"/>
    <s v="BAC L2 NOIR P0 C28"/>
    <n v="1.2549999999999999"/>
    <n v="528"/>
    <n v="662.64"/>
    <n v="1384.884468"/>
    <n v="4.6091145476673374E-2"/>
    <n v="204.61854117506957"/>
    <n v="0.38753511586187417"/>
    <n v="3.0104223658618738"/>
    <n v="159.21158372372687"/>
    <n v="0"/>
    <n v="24.779798178042"/>
    <n v="0.59918489119675389"/>
    <n v="2.2265249645416607"/>
    <n v="0"/>
    <n v="0"/>
    <n v="17.801449417562303"/>
    <n v="0"/>
    <n v="204.61854117506957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M1203"/>
    <s v="BAC M12 GRIS C49 P12,5"/>
    <n v="2.3450000000000002"/>
    <n v="450"/>
    <n v="1055.25"/>
    <n v="2205.4197374999999"/>
    <n v="7.3399857032867888E-2"/>
    <n v="325.85372989103007"/>
    <n v="0.72411939975784456"/>
    <n v="5.6250521497578445"/>
    <n v="253.54343795192381"/>
    <n v="0"/>
    <n v="39.461671537152633"/>
    <n v="0.95419814142728254"/>
    <n v="3.5457268936867492"/>
    <n v="0"/>
    <n v="0"/>
    <n v="28.348695366839642"/>
    <n v="0"/>
    <n v="325.85372989103007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L0312"/>
    <s v="BAC L3 BASSE GRIS  P0 C34"/>
    <n v="1.357"/>
    <n v="240"/>
    <n v="325.68"/>
    <n v="680.65491599999996"/>
    <n v="2.2653272152062937E-2"/>
    <n v="100.5676785130639"/>
    <n v="0.4190319938044329"/>
    <n v="3.2550941438044325"/>
    <n v="78.250676969611504"/>
    <n v="0"/>
    <n v="12.178988094024987"/>
    <n v="0.29449253797681818"/>
    <n v="1.0943116178497043"/>
    <n v="0"/>
    <n v="0"/>
    <n v="8.7492092936008863"/>
    <n v="0"/>
    <n v="100.5676785130639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00L0116"/>
    <s v="BAC L1 GRIS P0 C26"/>
    <n v="1.137"/>
    <n v="825"/>
    <n v="938.02499999999998"/>
    <n v="1960.42534875"/>
    <n v="6.5246056283587692E-2"/>
    <n v="289.65547972616304"/>
    <n v="0.35109755118322794"/>
    <n v="2.7273707011832276"/>
    <n v="225.37795156110244"/>
    <n v="0"/>
    <n v="35.077976255520113"/>
    <n v="0.84819873168663995"/>
    <n v="3.1518412408912706"/>
    <n v="0"/>
    <n v="0"/>
    <n v="25.199511936962576"/>
    <n v="0"/>
    <n v="289.65547972616304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20L0109"/>
    <s v="COUV L1 KAM  D GRIS AVEC POIGNEE  GRIS"/>
    <n v="0.95099999999999996"/>
    <n v="2968"/>
    <n v="2822.5679999999998"/>
    <n v="5899.0259915999995"/>
    <n v="0.19632891510594441"/>
    <n v="871.58901745658841"/>
    <n v="0.29366206787620902"/>
    <n v="2.2812045178762088"/>
    <n v="678.17445588541636"/>
    <n v="0"/>
    <n v="105.55152931274847"/>
    <n v="2.5522758963772771"/>
    <n v="9.4840609020228577"/>
    <n v="0"/>
    <n v="0"/>
    <n v="75.826695460023529"/>
    <n v="0"/>
    <n v="871.58901745658841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20L0223"/>
    <s v="COUV  L2 EK GAUCHE  OP"/>
    <n v="1.071"/>
    <n v="1392"/>
    <n v="1490.8319999999999"/>
    <n v="3115.7643383999998"/>
    <n v="0.10369756518362901"/>
    <n v="460.35836800843799"/>
    <n v="0.33071721839686635"/>
    <n v="2.5690536683968661"/>
    <n v="358.20011436981048"/>
    <n v="0"/>
    <n v="55.750507179413724"/>
    <n v="1.3480683473871771"/>
    <n v="5.0093182813255668"/>
    <n v="0"/>
    <n v="0"/>
    <n v="40.050359830501094"/>
    <n v="0"/>
    <n v="460.35836800843799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20L0112"/>
    <s v="COUV L1 EK D+ BLEU B11,4"/>
    <n v="0.95"/>
    <n v="1680"/>
    <n v="1596"/>
    <n v="3335.5601999999999"/>
    <n v="0.11101271909448676"/>
    <n v="492.83350192474205"/>
    <n v="0.29335327495520358"/>
    <n v="2.2788057749552033"/>
    <n v="383.46868227554643"/>
    <n v="0"/>
    <n v="59.683324115892539"/>
    <n v="1.443165348228328"/>
    <n v="5.362691421297372"/>
    <n v="0"/>
    <n v="0"/>
    <n v="42.875638763777374"/>
    <n v="0"/>
    <n v="492.83350192474205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20L0211"/>
    <s v="COUV L2 KAM D GRIS AVEC POIGNEE GRIS"/>
    <n v="1.0720000000000001"/>
    <n v="95"/>
    <n v="101.84"/>
    <n v="212.840508"/>
    <n v="7.0836687422196317E-3"/>
    <n v="31.447471075197825"/>
    <n v="0.33102601131787185"/>
    <n v="2.5714524113178721"/>
    <n v="24.468954011868203"/>
    <n v="0"/>
    <n v="3.8083644912045713"/>
    <n v="9.2087693648855218E-2"/>
    <n v="0.34219078593040375"/>
    <n v="0"/>
    <n v="0"/>
    <n v="2.7358740925457941"/>
    <n v="0"/>
    <n v="31.447471075197825"/>
    <m/>
    <m/>
    <m/>
    <m/>
    <m/>
    <m/>
    <m/>
    <m/>
    <m/>
    <m/>
    <m/>
    <m/>
    <m/>
    <m/>
    <m/>
  </r>
  <r>
    <x v="1"/>
    <x v="1"/>
    <d v="2013-02-14T00:00:00"/>
    <x v="4"/>
    <x v="0"/>
    <s v="ACCUMA 10"/>
    <s v=" N°  283 du 04/02/2013"/>
    <n v="3454.277"/>
    <m/>
    <n v="537.62599999999998"/>
    <n v="13"/>
    <n v="48.307000000000002"/>
    <n v="0"/>
    <n v="0"/>
    <n v="386.22275999999994"/>
    <m/>
    <n v="4439.4327599999997"/>
    <s v="EUR"/>
    <n v="2.08995"/>
    <s v="420M1213"/>
    <s v="COUV M12 GRIS"/>
    <n v="1.2270000000000001"/>
    <n v="448"/>
    <n v="549.69600000000003"/>
    <n v="1148.8371552000001"/>
    <n v="3.823511756601692E-2"/>
    <n v="169.74223350502697"/>
    <n v="0.37888891407372094"/>
    <n v="2.9432575640737211"/>
    <n v="132.07468720058824"/>
    <n v="0"/>
    <n v="20.556193316547411"/>
    <n v="0.49705652835821995"/>
    <n v="1.8470238242615795"/>
    <n v="0"/>
    <n v="0"/>
    <n v="14.767272635271535"/>
    <n v="0"/>
    <n v="169.74223350502697"/>
    <m/>
    <m/>
    <m/>
    <m/>
    <m/>
    <m/>
    <m/>
    <m/>
    <m/>
    <m/>
    <m/>
    <m/>
    <m/>
    <m/>
    <m/>
  </r>
  <r>
    <x v="1"/>
    <x v="1"/>
    <d v="2013-02-14T00:00:00"/>
    <x v="5"/>
    <x v="0"/>
    <s v="metalliance 2"/>
    <s v=" N° 358 du 24/12/12"/>
    <n v="508.8"/>
    <m/>
    <n v="1548.0540000000001"/>
    <n v="0"/>
    <n v="265.52"/>
    <n v="0"/>
    <n v="424.6"/>
    <n v="0"/>
    <m/>
    <n v="2746.9740000000002"/>
    <s v="USD"/>
    <n v="1.5495000000000001"/>
    <s v="600p0002"/>
    <s v="PLOMB DOUX ACHETE"/>
    <n v="2.2844799999999998"/>
    <n v="49880"/>
    <n v="113949.8624"/>
    <n v="176565.3117888"/>
    <n v="1"/>
    <n v="2746.9740000000002"/>
    <n v="5.5071651964715321E-2"/>
    <n v="3.5948734119647154"/>
    <n v="508.8"/>
    <n v="0"/>
    <n v="1548.0540000000001"/>
    <n v="0"/>
    <n v="265.52"/>
    <n v="0"/>
    <n v="424.6"/>
    <n v="0"/>
    <n v="0"/>
    <n v="2746.9740000000002"/>
    <m/>
    <m/>
    <m/>
    <m/>
    <m/>
    <m/>
    <m/>
    <m/>
    <m/>
    <m/>
    <m/>
    <m/>
    <m/>
    <m/>
    <m/>
  </r>
  <r>
    <x v="1"/>
    <x v="1"/>
    <d v="2013-02-20T00:00:00"/>
    <x v="5"/>
    <x v="0"/>
    <s v="metalliance 5"/>
    <s v=" N° 15 du 16/01/12"/>
    <n v="761.17399999999998"/>
    <m/>
    <n v="13"/>
    <n v="13"/>
    <n v="559.88"/>
    <n v="1025.2"/>
    <n v="0"/>
    <n v="0"/>
    <m/>
    <n v="2372.2539999999999"/>
    <s v="USD"/>
    <n v="1.5519000000000001"/>
    <s v="600p0002"/>
    <s v="PLOMB DOUX ACHETE"/>
    <n v="2.4517500000000001"/>
    <n v="99800"/>
    <n v="244684.65000000002"/>
    <n v="379726.10833500006"/>
    <n v="1"/>
    <n v="2372.2539999999999"/>
    <n v="2.3770080160320641E-2"/>
    <n v="3.828640905160321"/>
    <n v="761.17399999999998"/>
    <n v="0"/>
    <n v="13"/>
    <n v="13"/>
    <n v="559.88"/>
    <n v="1025.2"/>
    <n v="0"/>
    <n v="0"/>
    <n v="0"/>
    <n v="2372.2539999999999"/>
    <m/>
    <m/>
    <m/>
    <m/>
    <m/>
    <m/>
    <m/>
    <m/>
    <m/>
    <m/>
    <m/>
    <m/>
    <m/>
    <m/>
    <m/>
  </r>
  <r>
    <x v="1"/>
    <x v="1"/>
    <d v="2013-03-04T00:00:00"/>
    <x v="7"/>
    <x v="0"/>
    <s v="daramic 1"/>
    <s v=" N°  907103 du 18/02/13"/>
    <n v="5157.25"/>
    <m/>
    <n v="572.51700000000005"/>
    <n v="13"/>
    <n v="151.18100000000001"/>
    <n v="0"/>
    <n v="252"/>
    <n v="0"/>
    <m/>
    <n v="6145.9479999999994"/>
    <s v="EUR"/>
    <n v="2.0705"/>
    <s v="430p1005"/>
    <s v="SEPARATEUR 161/1,0/0,2"/>
    <n v="0.71299999999999997"/>
    <n v="6311.2"/>
    <n v="4499.8855999999996"/>
    <n v="9317.0131347999995"/>
    <n v="9.3023255813953487E-2"/>
    <n v="571.71609302325578"/>
    <n v="9.0587541675633126E-2"/>
    <n v="1.5668540416756331"/>
    <n v="479.74418604651163"/>
    <n v="0"/>
    <n v="53.257395348837214"/>
    <n v="1.2093023255813953"/>
    <n v="14.063348837209304"/>
    <n v="0"/>
    <n v="23.441860465116278"/>
    <n v="0"/>
    <n v="0"/>
    <n v="571.71609302325578"/>
    <m/>
    <m/>
    <m/>
    <m/>
    <m/>
    <m/>
    <m/>
    <m/>
    <m/>
    <m/>
    <m/>
    <m/>
    <m/>
    <m/>
    <m/>
  </r>
  <r>
    <x v="1"/>
    <x v="1"/>
    <d v="2013-03-04T00:00:00"/>
    <x v="7"/>
    <x v="0"/>
    <s v="daramic 1"/>
    <s v=" N°  907103 du 18/02/13"/>
    <n v="5157.25"/>
    <m/>
    <n v="572.51700000000005"/>
    <n v="13"/>
    <n v="151.18100000000001"/>
    <n v="0"/>
    <n v="252"/>
    <n v="0"/>
    <m/>
    <n v="6145.9479999999994"/>
    <s v="EUR"/>
    <n v="2.0705"/>
    <s v="430p1004"/>
    <s v="Séparateur Poch 161x1,2x0,2"/>
    <n v="0.71299999999999997"/>
    <n v="61534.2"/>
    <n v="43873.884599999998"/>
    <n v="90840.878064299992"/>
    <n v="0.90697674418604646"/>
    <n v="5574.2319069767436"/>
    <n v="9.0587541675633126E-2"/>
    <n v="1.5668540416756331"/>
    <n v="4677.5058139534885"/>
    <n v="0"/>
    <n v="519.25960465116282"/>
    <n v="11.790697674418604"/>
    <n v="137.11765116279071"/>
    <n v="0"/>
    <n v="228.55813953488371"/>
    <n v="0"/>
    <n v="0"/>
    <n v="5574.2319069767436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6"/>
    <m/>
    <n v="40.64"/>
    <n v="4"/>
    <n v="162.56"/>
    <n v="339.74227200000001"/>
    <n v="9.8317242573906193E-3"/>
    <n v="68.082478344472122"/>
    <n v="17.02061958611803"/>
    <n v="101.95618758611803"/>
    <n v="4.5624411368148889"/>
    <n v="0"/>
    <n v="62.987020108767062"/>
    <n v="0"/>
    <n v="0.53301709889017501"/>
    <n v="0"/>
    <n v="0"/>
    <n v="0"/>
    <n v="0"/>
    <n v="68.08247834447212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7"/>
    <m/>
    <n v="24.57"/>
    <n v="1"/>
    <n v="24.57"/>
    <n v="51.350071499999999"/>
    <n v="1.4860080278302629E-3"/>
    <n v="10.290271240918308"/>
    <n v="10.290271240918308"/>
    <n v="61.640342740918307"/>
    <n v="0.68958648333871697"/>
    <n v="0"/>
    <n v="9.5201223183588013"/>
    <n v="0"/>
    <n v="8.0562439220789872E-2"/>
    <n v="0"/>
    <n v="0"/>
    <n v="0"/>
    <n v="0"/>
    <n v="10.29027124091830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8"/>
    <m/>
    <n v="2376"/>
    <n v="1"/>
    <n v="2376"/>
    <n v="4965.7212"/>
    <n v="0.14370187521875069"/>
    <n v="995.1031529679243"/>
    <n v="995.1031529679243"/>
    <n v="5960.8243529679239"/>
    <n v="66.685286300886915"/>
    <n v="0"/>
    <n v="920.62721320392802"/>
    <n v="0"/>
    <n v="7.7906534631093498"/>
    <n v="0"/>
    <n v="0"/>
    <n v="0"/>
    <n v="0"/>
    <n v="995.103152967924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9"/>
    <m/>
    <n v="137.52000000000001"/>
    <n v="4"/>
    <n v="550.08000000000004"/>
    <n v="1149.639696"/>
    <n v="3.3269161414280463E-2"/>
    <n v="230.38145723257398"/>
    <n v="57.595364308143495"/>
    <n v="345.00528830814346"/>
    <n v="15.438654161781091"/>
    <n v="0"/>
    <n v="213.13914875387908"/>
    <n v="0"/>
    <n v="1.8036543169138008"/>
    <n v="0"/>
    <n v="0"/>
    <n v="0"/>
    <n v="0"/>
    <n v="230.3814572325739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0"/>
    <m/>
    <n v="231.75"/>
    <n v="2"/>
    <n v="463.5"/>
    <n v="968.69182499999999"/>
    <n v="2.8032752173354776E-2"/>
    <n v="194.12050143124281"/>
    <n v="97.060250715621407"/>
    <n v="581.4061632156214"/>
    <n v="13.008682744301804"/>
    <n v="0"/>
    <n v="179.59205106061475"/>
    <n v="0"/>
    <n v="1.5197676263262558"/>
    <n v="0"/>
    <n v="0"/>
    <n v="0"/>
    <n v="0"/>
    <n v="194.1205014312428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1"/>
    <m/>
    <n v="208.35"/>
    <n v="2"/>
    <n v="416.7"/>
    <n v="870.88216499999999"/>
    <n v="2.520226069177332E-2"/>
    <n v="174.51998478187457"/>
    <n v="87.259992390937285"/>
    <n v="522.70107489093732"/>
    <n v="11.695184680799484"/>
    <n v="0"/>
    <n v="161.45848473993129"/>
    <n v="0"/>
    <n v="1.3663153611437988"/>
    <n v="0"/>
    <n v="0"/>
    <n v="0"/>
    <n v="0"/>
    <n v="174.51998478187457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2"/>
    <m/>
    <n v="143.46"/>
    <n v="1"/>
    <n v="143.46"/>
    <n v="299.82422700000001"/>
    <n v="8.6765450416169919E-3"/>
    <n v="60.083122190563302"/>
    <n v="60.083122190563302"/>
    <n v="359.90734919056331"/>
    <n v="4.0263767561974895"/>
    <n v="0"/>
    <n v="55.586355221479593"/>
    <n v="0"/>
    <n v="0.47039021288622357"/>
    <n v="0"/>
    <n v="0"/>
    <n v="0"/>
    <n v="0"/>
    <n v="60.08312219056330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3"/>
    <m/>
    <n v="51.786000000000001"/>
    <n v="1"/>
    <n v="51.786000000000001"/>
    <n v="108.2301507"/>
    <n v="3.1320476894268613E-3"/>
    <n v="21.688725538550891"/>
    <n v="21.688725538550891"/>
    <n v="129.91887623855089"/>
    <n v="1.4534361264216034"/>
    <n v="0"/>
    <n v="20.065488578694701"/>
    <n v="0"/>
    <n v="0.16980083343458785"/>
    <n v="0"/>
    <n v="0"/>
    <n v="0"/>
    <n v="0"/>
    <n v="21.68872553855089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4"/>
    <m/>
    <n v="44.01"/>
    <n v="1"/>
    <n v="44.01"/>
    <n v="91.978699499999991"/>
    <n v="2.6617506432564044E-3"/>
    <n v="18.432024310655866"/>
    <n v="18.432024310655866"/>
    <n v="110.41072381065585"/>
    <n v="1.2351933712550642"/>
    <n v="0"/>
    <n v="17.052526790027301"/>
    <n v="0"/>
    <n v="0.14430414937350269"/>
    <n v="0"/>
    <n v="0"/>
    <n v="0"/>
    <n v="0"/>
    <n v="18.432024310655866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5"/>
    <m/>
    <n v="208.09"/>
    <n v="1"/>
    <n v="208.09"/>
    <n v="434.8976955"/>
    <n v="1.2585405393211208E-2"/>
    <n v="87.151100631774142"/>
    <n v="87.151100631774142"/>
    <n v="522.04879613177411"/>
    <n v="5.84029512893584"/>
    <n v="0"/>
    <n v="80.628500334850742"/>
    <n v="0"/>
    <n v="0.68230516798755236"/>
    <n v="0"/>
    <n v="0"/>
    <n v="0"/>
    <n v="0"/>
    <n v="87.15110063177414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6"/>
    <m/>
    <n v="322.51"/>
    <n v="1"/>
    <n v="322.51"/>
    <n v="674.02977449999992"/>
    <n v="1.9505594182154577E-2"/>
    <n v="135.07185095272945"/>
    <n v="135.07185095272945"/>
    <n v="809.10162545272942"/>
    <n v="9.051629497011378"/>
    <n v="0"/>
    <n v="124.96274517272676"/>
    <n v="0"/>
    <n v="1.0574762829913282"/>
    <n v="0"/>
    <n v="0"/>
    <n v="0"/>
    <n v="0"/>
    <n v="135.0718509527294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7"/>
    <m/>
    <n v="38.76"/>
    <n v="2"/>
    <n v="77.52"/>
    <n v="162.012924"/>
    <n v="4.6884551207733811E-3"/>
    <n v="32.466496808953487"/>
    <n v="16.233248404476743"/>
    <n v="97.239710404476739"/>
    <n v="2.1756916641602499"/>
    <n v="0"/>
    <n v="30.036625238875633"/>
    <n v="0"/>
    <n v="0.25417990591760808"/>
    <n v="0"/>
    <n v="0"/>
    <n v="0"/>
    <n v="0"/>
    <n v="32.466496808953487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8"/>
    <m/>
    <n v="18.27"/>
    <n v="1"/>
    <n v="18.27"/>
    <n v="38.183386499999997"/>
    <n v="1.1049803283866056E-3"/>
    <n v="7.6517401535033569"/>
    <n v="7.6517401535033569"/>
    <n v="45.835126653503352"/>
    <n v="0.51276943632878946"/>
    <n v="0"/>
    <n v="7.0790653136514159"/>
    <n v="0"/>
    <n v="5.9905403523151435E-2"/>
    <n v="0"/>
    <n v="0"/>
    <n v="0"/>
    <n v="0"/>
    <n v="7.651740153503356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59"/>
    <m/>
    <n v="26.82"/>
    <n v="1"/>
    <n v="26.82"/>
    <n v="56.052458999999999"/>
    <n v="1.6220893490601403E-3"/>
    <n v="11.232603772137933"/>
    <n v="11.232603772137933"/>
    <n v="67.285062772137934"/>
    <n v="0.75273542869940535"/>
    <n v="0"/>
    <n v="10.391928391468582"/>
    <n v="0"/>
    <n v="8.7939951969946445E-2"/>
    <n v="0"/>
    <n v="0"/>
    <n v="0"/>
    <n v="0"/>
    <n v="11.23260377213793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1"/>
    <m/>
    <n v="43.69"/>
    <n v="1"/>
    <n v="43.69"/>
    <n v="91.309915499999988"/>
    <n v="2.6423968553481551E-3"/>
    <n v="18.298003683993521"/>
    <n v="18.298003683993521"/>
    <n v="109.60791918399352"/>
    <n v="1.2262121879148775"/>
    <n v="0"/>
    <n v="16.928536592962796"/>
    <n v="0"/>
    <n v="0.14325490311584488"/>
    <n v="0"/>
    <n v="0"/>
    <n v="0"/>
    <n v="0"/>
    <n v="18.29800368399352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2"/>
    <m/>
    <n v="499.34"/>
    <n v="1"/>
    <n v="499.34"/>
    <n v="1043.5956329999999"/>
    <n v="3.0200376419078689E-2"/>
    <n v="209.13081161742562"/>
    <n v="209.13081161742562"/>
    <n v="1252.7264446174256"/>
    <n v="14.014575278402724"/>
    <n v="0"/>
    <n v="193.47895313183898"/>
    <n v="0"/>
    <n v="1.6372832071839321"/>
    <n v="0"/>
    <n v="0"/>
    <n v="0"/>
    <n v="0"/>
    <n v="209.1308116174256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3"/>
    <m/>
    <n v="33.119999999999997"/>
    <n v="1"/>
    <n v="33.119999999999997"/>
    <n v="69.219144"/>
    <n v="2.0031170485037973E-3"/>
    <n v="13.871134859552882"/>
    <n v="13.871134859552882"/>
    <n v="83.090278859552882"/>
    <n v="0.92955247570933264"/>
    <n v="0"/>
    <n v="12.832985396175966"/>
    <n v="0"/>
    <n v="0.10859698766758487"/>
    <n v="0"/>
    <n v="0"/>
    <n v="0"/>
    <n v="0"/>
    <n v="13.87113485955288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4"/>
    <m/>
    <n v="171"/>
    <n v="4"/>
    <n v="684"/>
    <n v="1429.5257999999999"/>
    <n v="4.1368721653882772E-2"/>
    <n v="286.46908949076607"/>
    <n v="71.617272372691517"/>
    <n v="428.99872237269147"/>
    <n v="19.19727938964926"/>
    <n v="0"/>
    <n v="265.02904622537318"/>
    <n v="0"/>
    <n v="2.2427638757436004"/>
    <n v="0"/>
    <n v="0"/>
    <n v="0"/>
    <n v="0"/>
    <n v="286.46908949076607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5"/>
    <m/>
    <n v="22.92"/>
    <n v="4"/>
    <n v="91.68"/>
    <n v="191.606616"/>
    <n v="5.5448602357134101E-3"/>
    <n v="38.39690953876233"/>
    <n v="9.5992273846905825"/>
    <n v="57.500881384690587"/>
    <n v="2.5731090269635151"/>
    <n v="0"/>
    <n v="35.523191458979845"/>
    <n v="0"/>
    <n v="0.30060905281896683"/>
    <n v="0"/>
    <n v="0"/>
    <n v="0"/>
    <n v="0"/>
    <n v="38.3969095387623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6"/>
    <m/>
    <n v="21.33"/>
    <n v="6"/>
    <n v="127.97999999999999"/>
    <n v="267.47180099999997"/>
    <n v="7.7403055515554344E-3"/>
    <n v="53.599874375772281"/>
    <n v="8.9333123959620462"/>
    <n v="53.511945895962043"/>
    <n v="3.5919120121159538"/>
    <n v="0"/>
    <n v="49.588329438484301"/>
    <n v="0"/>
    <n v="0.41963292517202633"/>
    <n v="0"/>
    <n v="0"/>
    <n v="0"/>
    <n v="0"/>
    <n v="53.59987437577228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7"/>
    <m/>
    <n v="3.04"/>
    <n v="4"/>
    <n v="12.16"/>
    <n v="25.413792000000001"/>
    <n v="7.3544394051347159E-4"/>
    <n v="5.0927838131691745"/>
    <n v="1.2731959532922936"/>
    <n v="7.6266439532922936"/>
    <n v="0.34128496692709803"/>
    <n v="0"/>
    <n v="4.7116274884510796"/>
    <n v="0"/>
    <n v="3.9871357790997347E-2"/>
    <n v="0"/>
    <n v="0"/>
    <n v="0"/>
    <n v="0"/>
    <n v="5.092783813169174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8"/>
    <m/>
    <n v="685.93"/>
    <n v="2"/>
    <n v="1371.86"/>
    <n v="2867.1188069999998"/>
    <n v="8.2970898374408797E-2"/>
    <n v="574.55480279064659"/>
    <n v="287.2774013953233"/>
    <n v="1720.8368048953232"/>
    <n v="38.502894303339524"/>
    <n v="0"/>
    <n v="531.55372420283697"/>
    <n v="0"/>
    <n v="4.4981842844701987"/>
    <n v="0"/>
    <n v="0"/>
    <n v="0"/>
    <n v="0"/>
    <n v="574.5548027906465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09"/>
    <m/>
    <n v="766.06"/>
    <n v="2"/>
    <n v="1532.12"/>
    <n v="3202.0541939999998"/>
    <n v="9.2663517281208876E-2"/>
    <n v="641.67400788098314"/>
    <n v="320.83700394049157"/>
    <n v="1921.8641009404914"/>
    <n v="43.000783184896825"/>
    <n v="0"/>
    <n v="593.64956477020291"/>
    <n v="0"/>
    <n v="5.0236599258834582"/>
    <n v="0"/>
    <n v="0"/>
    <n v="0"/>
    <n v="0"/>
    <n v="641.6740078809831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0"/>
    <m/>
    <n v="595.53"/>
    <n v="1"/>
    <n v="595.53"/>
    <n v="1244.6279235"/>
    <n v="3.6018004103123988E-2"/>
    <n v="249.4165743632104"/>
    <n v="249.4165743632104"/>
    <n v="1494.0444978632104"/>
    <n v="16.714262858066995"/>
    <n v="0"/>
    <n v="230.74963143069664"/>
    <n v="0"/>
    <n v="1.9526800744467638"/>
    <n v="0"/>
    <n v="0"/>
    <n v="0"/>
    <n v="0"/>
    <n v="249.416574363210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1"/>
    <m/>
    <n v="0.77"/>
    <n v="30"/>
    <n v="23.1"/>
    <n v="48.277844999999999"/>
    <n v="1.3971015646267427E-3"/>
    <n v="9.6746139871881525"/>
    <n v="0.32248713290627173"/>
    <n v="1.9317486329062716"/>
    <n v="0.64832917236973386"/>
    <n v="0"/>
    <n v="8.9505423505937447"/>
    <n v="0"/>
    <n v="7.5742464224674233E-2"/>
    <n v="0"/>
    <n v="0"/>
    <n v="0"/>
    <n v="0"/>
    <n v="9.674613987188152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2"/>
    <m/>
    <n v="38.75"/>
    <n v="2.5"/>
    <n v="96.875"/>
    <n v="202.46390625000001"/>
    <n v="5.8590568862863946E-3"/>
    <n v="40.572650649733866"/>
    <n v="16.229060259893547"/>
    <n v="97.214622759893544"/>
    <n v="2.7189129252518605"/>
    <n v="0"/>
    <n v="37.536094814448873"/>
    <n v="0"/>
    <n v="0.31764291003313061"/>
    <n v="0"/>
    <n v="0"/>
    <n v="0"/>
    <n v="0"/>
    <n v="40.572650649733866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3"/>
    <m/>
    <n v="4.09"/>
    <n v="1"/>
    <n v="4.09"/>
    <n v="8.5478954999999992"/>
    <n v="2.4736560170231074E-4"/>
    <n v="1.7129511345281188"/>
    <n v="1.7129511345281188"/>
    <n v="10.260846634528118"/>
    <n v="0.1147907495667624"/>
    <n v="0"/>
    <n v="1.5847497062306672"/>
    <n v="0"/>
    <n v="1.3410678730689074E-2"/>
    <n v="0"/>
    <n v="0"/>
    <n v="0"/>
    <n v="0"/>
    <n v="1.712951134528118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4"/>
    <m/>
    <n v="27.13"/>
    <n v="1"/>
    <n v="27.13"/>
    <n v="56.700343499999995"/>
    <n v="1.6408383310962567E-3"/>
    <n v="11.36243625421708"/>
    <n v="11.36243625421708"/>
    <n v="68.062779754217075"/>
    <n v="0.76143595006021114"/>
    <n v="0"/>
    <n v="10.512043894874816"/>
    <n v="0"/>
    <n v="8.8956409282052451E-2"/>
    <n v="0"/>
    <n v="0"/>
    <n v="0"/>
    <n v="0"/>
    <n v="11.3624362542170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5"/>
    <m/>
    <n v="3.58"/>
    <n v="4"/>
    <n v="14.32"/>
    <n v="29.928084000000002"/>
    <n v="8.6608200889415408E-4"/>
    <n v="5.9974230431400155"/>
    <n v="1.4993557607850039"/>
    <n v="8.9813767607850039"/>
    <n v="0.40190795447335886"/>
    <n v="0"/>
    <n v="5.5485613186364695"/>
    <n v="0"/>
    <n v="4.6953770030187671E-2"/>
    <n v="0"/>
    <n v="0"/>
    <n v="0"/>
    <n v="0"/>
    <n v="5.997423043140015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1"/>
    <m/>
    <n v="148.32"/>
    <n v="1"/>
    <n v="148.32"/>
    <n v="309.98138399999999"/>
    <n v="8.9704806954735272E-3"/>
    <n v="62.118560457997688"/>
    <n v="62.118560457997688"/>
    <n v="372.09994445799771"/>
    <n v="4.1627784781765769"/>
    <n v="0"/>
    <n v="57.469456339396714"/>
    <n v="0"/>
    <n v="0.48632564042440179"/>
    <n v="0"/>
    <n v="0"/>
    <n v="0"/>
    <n v="0"/>
    <n v="62.11856045799768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2"/>
    <m/>
    <n v="44.04"/>
    <n v="1"/>
    <n v="44.04"/>
    <n v="92.041398000000001"/>
    <n v="2.663565060872803E-3"/>
    <n v="18.444588744405465"/>
    <n v="18.444588744405465"/>
    <n v="110.48598674440547"/>
    <n v="1.2360353571932068"/>
    <n v="0"/>
    <n v="17.064150871002099"/>
    <n v="0"/>
    <n v="0.14440251621015815"/>
    <n v="0"/>
    <n v="0"/>
    <n v="0"/>
    <n v="0"/>
    <n v="18.44458874440546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3"/>
    <m/>
    <n v="55.56"/>
    <n v="1"/>
    <n v="55.56"/>
    <n v="116.117622"/>
    <n v="3.360301425569776E-3"/>
    <n v="23.269331304249945"/>
    <n v="23.269331304249945"/>
    <n v="139.38695330424994"/>
    <n v="1.5593579574399312"/>
    <n v="0"/>
    <n v="21.527797965324176"/>
    <n v="0"/>
    <n v="0.18217538148583984"/>
    <n v="0"/>
    <n v="0"/>
    <n v="0"/>
    <n v="0"/>
    <n v="23.26933130424994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4"/>
    <m/>
    <n v="79.11"/>
    <n v="1"/>
    <n v="79.11"/>
    <n v="165.33594450000001"/>
    <n v="4.7846192544424952E-3"/>
    <n v="33.132411797682025"/>
    <n v="33.132411797682025"/>
    <n v="198.46835629768202"/>
    <n v="2.220316918881803"/>
    <n v="0"/>
    <n v="30.652701530539879"/>
    <n v="0"/>
    <n v="0.25939334826034544"/>
    <n v="0"/>
    <n v="0"/>
    <n v="0"/>
    <n v="0"/>
    <n v="33.13241179768202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5"/>
    <m/>
    <n v="19.8"/>
    <n v="3"/>
    <n v="59.400000000000006"/>
    <n v="124.14303000000001"/>
    <n v="3.5925468804687676E-3"/>
    <n v="24.87757882419811"/>
    <n v="8.2925262747327029"/>
    <n v="49.673536274732704"/>
    <n v="1.6671321575221729"/>
    <n v="0"/>
    <n v="23.015680330098203"/>
    <n v="0"/>
    <n v="0.19476633657773376"/>
    <n v="0"/>
    <n v="0"/>
    <n v="0"/>
    <n v="0"/>
    <n v="24.8775788241981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6"/>
    <m/>
    <n v="19.8"/>
    <n v="10"/>
    <n v="198"/>
    <n v="413.81009999999998"/>
    <n v="1.1975156268229224E-2"/>
    <n v="82.925262747327025"/>
    <n v="8.2925262747327029"/>
    <n v="49.673536274732697"/>
    <n v="5.5571071917405765"/>
    <n v="0"/>
    <n v="76.718934433660664"/>
    <n v="0"/>
    <n v="0.64922112192577919"/>
    <n v="0"/>
    <n v="0"/>
    <n v="0"/>
    <n v="0"/>
    <n v="82.92526274732702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7"/>
    <m/>
    <n v="164.37"/>
    <n v="4"/>
    <n v="657.48"/>
    <n v="1374.100326"/>
    <n v="3.976477648098662E-2"/>
    <n v="275.3621300561241"/>
    <n v="68.840532514031025"/>
    <n v="412.36561401403105"/>
    <n v="18.452963820331284"/>
    <n v="0"/>
    <n v="254.75335864365263"/>
    <n v="0"/>
    <n v="2.1558075921402087"/>
    <n v="0"/>
    <n v="0"/>
    <n v="0"/>
    <n v="0"/>
    <n v="275.362130056124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8"/>
    <m/>
    <n v="1132.2"/>
    <n v="1"/>
    <n v="1132.2"/>
    <n v="2366.2413900000001"/>
    <n v="6.8476120842874383E-2"/>
    <n v="474.18172970971546"/>
    <n v="474.18172970971546"/>
    <n v="2840.4231197097156"/>
    <n v="31.776549305498385"/>
    <n v="0"/>
    <n v="438.69281598884146"/>
    <n v="0"/>
    <n v="3.7123644153755917"/>
    <n v="0"/>
    <n v="0"/>
    <n v="0"/>
    <n v="0"/>
    <n v="474.18172970971546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9"/>
    <m/>
    <n v="413.46"/>
    <n v="1"/>
    <n v="413.46"/>
    <n v="864.110727"/>
    <n v="2.5006303589202299E-2"/>
    <n v="173.16302593691833"/>
    <n v="173.16302593691833"/>
    <n v="1037.2737529369183"/>
    <n v="11.604250199480095"/>
    <n v="0"/>
    <n v="160.20308399465324"/>
    <n v="0"/>
    <n v="1.3556917427850135"/>
    <n v="0"/>
    <n v="0"/>
    <n v="0"/>
    <n v="0"/>
    <n v="173.1630259369183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0"/>
    <m/>
    <n v="70.31"/>
    <n v="5"/>
    <n v="351.55"/>
    <n v="734.72192250000001"/>
    <n v="2.1261950434828199E-2"/>
    <n v="147.23422282233744"/>
    <n v="29.44684456446749"/>
    <n v="176.3912290644675"/>
    <n v="9.8666718851333304"/>
    <n v="0"/>
    <n v="136.21485555633032"/>
    <n v="0"/>
    <n v="1.1526953808737759"/>
    <n v="0"/>
    <n v="0"/>
    <n v="0"/>
    <n v="0"/>
    <n v="147.2342228223374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1"/>
    <m/>
    <n v="215.76"/>
    <n v="2"/>
    <n v="431.52"/>
    <n v="901.85522399999991"/>
    <n v="2.6098582994274113E-2"/>
    <n v="180.72681505417452"/>
    <n v="90.363407527087261"/>
    <n v="541.2910195270872"/>
    <n v="12.111125734241885"/>
    <n v="0"/>
    <n v="167.20078074148105"/>
    <n v="0"/>
    <n v="1.4149085784515767"/>
    <n v="0"/>
    <n v="0"/>
    <n v="0"/>
    <n v="0"/>
    <n v="180.7268150541745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2"/>
    <m/>
    <n v="502.92"/>
    <n v="2"/>
    <n v="1005.84"/>
    <n v="2102.1553079999999"/>
    <n v="6.0833793842604456E-2"/>
    <n v="421.26033475642123"/>
    <n v="210.63016737821061"/>
    <n v="1261.7078213782106"/>
    <n v="28.230104534042127"/>
    <n v="0"/>
    <n v="389.73218692299616"/>
    <n v="0"/>
    <n v="3.2980432993829578"/>
    <n v="0"/>
    <n v="0"/>
    <n v="0"/>
    <n v="0"/>
    <n v="421.2603347564212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3"/>
    <m/>
    <n v="7.17"/>
    <n v="5"/>
    <n v="35.85"/>
    <n v="74.924707499999997"/>
    <n v="2.1682290515960489E-3"/>
    <n v="15.014498330766029"/>
    <n v="3.0028996661532057"/>
    <n v="17.987841166153206"/>
    <n v="1.0061731960803013"/>
    <n v="0"/>
    <n v="13.890776764882499"/>
    <n v="0"/>
    <n v="0.11754836980322819"/>
    <n v="0"/>
    <n v="0"/>
    <n v="0"/>
    <n v="0"/>
    <n v="15.01449833076602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4"/>
    <m/>
    <n v="8.51"/>
    <n v="5"/>
    <n v="42.55"/>
    <n v="88.92737249999999"/>
    <n v="2.5734489859250173E-3"/>
    <n v="17.82055520150891"/>
    <n v="3.5641110403017819"/>
    <n v="21.349585540301781"/>
    <n v="1.194216722265462"/>
    <n v="0"/>
    <n v="16.486821515920511"/>
    <n v="0"/>
    <n v="0.13951696332293889"/>
    <n v="0"/>
    <n v="0"/>
    <n v="0"/>
    <n v="0"/>
    <n v="17.82055520150891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45"/>
    <m/>
    <n v="185.17"/>
    <n v="1"/>
    <n v="185.17"/>
    <n v="386.99604149999999"/>
    <n v="1.1199190334282856E-2"/>
    <n v="77.551873247083563"/>
    <n v="77.551873247083563"/>
    <n v="464.54791474708355"/>
    <n v="5.1970178721949623"/>
    <n v="0"/>
    <n v="71.747702470105793"/>
    <n v="0"/>
    <n v="0.6071529047828107"/>
    <n v="0"/>
    <n v="0"/>
    <n v="0"/>
    <n v="0"/>
    <n v="77.55187324708356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6"/>
    <m/>
    <n v="109.67"/>
    <n v="2"/>
    <n v="219.34"/>
    <n v="458.40963299999999"/>
    <n v="1.3265811999360595E-2"/>
    <n v="91.862763287872255"/>
    <n v="45.931381643936128"/>
    <n v="275.1361981439361"/>
    <n v="6.1560398557392819"/>
    <n v="0"/>
    <n v="84.987530700399645"/>
    <n v="0"/>
    <n v="0.71919273173333531"/>
    <n v="0"/>
    <n v="0"/>
    <n v="0"/>
    <n v="0"/>
    <n v="91.86276328787225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7"/>
    <m/>
    <n v="2.93"/>
    <n v="4"/>
    <n v="11.72"/>
    <n v="24.494213999999999"/>
    <n v="7.0883248213962885E-4"/>
    <n v="4.9085054515084483"/>
    <n v="1.2271263628771121"/>
    <n v="7.3506798628771115"/>
    <n v="0.32893583983434116"/>
    <n v="0"/>
    <n v="4.5411409674873893"/>
    <n v="0"/>
    <n v="3.842864418671784E-2"/>
    <n v="0"/>
    <n v="0"/>
    <n v="0"/>
    <n v="0"/>
    <n v="4.908505451508448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8"/>
    <m/>
    <n v="62.4"/>
    <n v="4"/>
    <n v="249.6"/>
    <n v="521.65152"/>
    <n v="1.5095954568434416E-2"/>
    <n v="104.53608879663042"/>
    <n v="26.134022199157606"/>
    <n v="156.54690219915761"/>
    <n v="7.0053230053456961"/>
    <n v="0"/>
    <n v="96.712353710311632"/>
    <n v="0"/>
    <n v="0.81841208097310336"/>
    <n v="0"/>
    <n v="0"/>
    <n v="0"/>
    <n v="0"/>
    <n v="104.53608879663042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19"/>
    <m/>
    <n v="34.020000000000003"/>
    <n v="1"/>
    <n v="34.020000000000003"/>
    <n v="71.100099"/>
    <n v="2.0575495769957486E-3"/>
    <n v="14.248067872040734"/>
    <n v="14.248067872040734"/>
    <n v="85.348166872040736"/>
    <n v="0.95481205385360812"/>
    <n v="0"/>
    <n v="13.181707825419879"/>
    <n v="0"/>
    <n v="0.11154799276724751"/>
    <n v="0"/>
    <n v="0"/>
    <n v="0"/>
    <n v="0"/>
    <n v="14.24806787204073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0"/>
    <m/>
    <n v="39.15"/>
    <n v="1"/>
    <n v="39.15"/>
    <n v="81.821542499999993"/>
    <n v="2.3678149893998691E-3"/>
    <n v="16.396586043221479"/>
    <n v="16.396586043221479"/>
    <n v="98.218128543221468"/>
    <n v="1.0987916492759775"/>
    <n v="0"/>
    <n v="15.169425672110176"/>
    <n v="0"/>
    <n v="0.1283687218353245"/>
    <n v="0"/>
    <n v="0"/>
    <n v="0"/>
    <n v="0"/>
    <n v="16.39658604322147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1"/>
    <m/>
    <n v="28.43"/>
    <n v="1"/>
    <n v="28.43"/>
    <n v="59.417278500000002"/>
    <n v="1.7194630944735194E-3"/>
    <n v="11.906895050032864"/>
    <n v="11.906895050032864"/>
    <n v="71.324173550032867"/>
    <n v="0.79792200737972008"/>
    <n v="0"/>
    <n v="11.015754070449358"/>
    <n v="0"/>
    <n v="9.3218972203787373E-2"/>
    <n v="0"/>
    <n v="0"/>
    <n v="0"/>
    <n v="0"/>
    <n v="11.90689505003286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2"/>
    <m/>
    <n v="40.01"/>
    <n v="1"/>
    <n v="40.01"/>
    <n v="83.618899499999998"/>
    <n v="2.4198282944032892E-3"/>
    <n v="16.756766477376537"/>
    <n v="16.756766477376537"/>
    <n v="100.37566597737654"/>
    <n v="1.1229285795027295"/>
    <n v="0"/>
    <n v="15.502649326721027"/>
    <n v="0"/>
    <n v="0.13118857115277993"/>
    <n v="0"/>
    <n v="0"/>
    <n v="0"/>
    <n v="0"/>
    <n v="16.756766477376537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3"/>
    <m/>
    <n v="22.28"/>
    <n v="2"/>
    <n v="44.56"/>
    <n v="93.128172000000006"/>
    <n v="2.6950149662237086E-3"/>
    <n v="18.662372262731779"/>
    <n v="9.3311861313658895"/>
    <n v="55.895272131365893"/>
    <n v="1.2506297801210107"/>
    <n v="0"/>
    <n v="17.265634941231919"/>
    <n v="0"/>
    <n v="0.14610754137885212"/>
    <n v="0"/>
    <n v="0"/>
    <n v="0"/>
    <n v="0"/>
    <n v="18.66237226273177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4"/>
    <m/>
    <n v="245.11"/>
    <n v="1"/>
    <n v="245.11"/>
    <n v="512.26764450000007"/>
    <n v="1.4824396731846795E-2"/>
    <n v="102.65561187877438"/>
    <n v="102.65561187877438"/>
    <n v="614.92325637877445"/>
    <n v="6.8793057766037009"/>
    <n v="0"/>
    <n v="94.972616257750346"/>
    <n v="0"/>
    <n v="0.80368984442034208"/>
    <n v="0"/>
    <n v="0"/>
    <n v="0"/>
    <n v="0"/>
    <n v="102.6556118787743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5"/>
    <m/>
    <n v="26.69"/>
    <n v="1"/>
    <n v="26.69"/>
    <n v="55.780765500000001"/>
    <n v="1.6142268727224142E-3"/>
    <n v="11.178157892556355"/>
    <n v="11.178157892556355"/>
    <n v="66.958923392556358"/>
    <n v="0.74908682296745444"/>
    <n v="0"/>
    <n v="10.341557373911128"/>
    <n v="0"/>
    <n v="8.7513695677772965E-2"/>
    <n v="0"/>
    <n v="0"/>
    <n v="0"/>
    <n v="0"/>
    <n v="11.17815789255635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6"/>
    <m/>
    <n v="39.65"/>
    <n v="3"/>
    <n v="118.94999999999999"/>
    <n v="248.59955249999999"/>
    <n v="7.1941658490195263E-3"/>
    <n v="49.817979817144185"/>
    <n v="16.605993272381394"/>
    <n v="99.472510772381398"/>
    <n v="3.3384742447350582"/>
    <n v="0"/>
    <n v="46.089481065070387"/>
    <n v="0"/>
    <n v="0.39002450733874461"/>
    <n v="0"/>
    <n v="0"/>
    <n v="0"/>
    <n v="0"/>
    <n v="49.817979817144185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7"/>
    <m/>
    <n v="47.08"/>
    <n v="1"/>
    <n v="47.08"/>
    <n v="98.394846000000001"/>
    <n v="2.8474260460011713E-3"/>
    <n v="19.717784697697759"/>
    <n v="19.717784697697759"/>
    <n v="118.11263069769777"/>
    <n v="1.3213565989249816"/>
    <n v="0"/>
    <n v="18.24205774311487"/>
    <n v="0"/>
    <n v="0.15437035565790749"/>
    <n v="0"/>
    <n v="0"/>
    <n v="0"/>
    <n v="0"/>
    <n v="19.71778469769775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8"/>
    <m/>
    <n v="39.65"/>
    <n v="2"/>
    <n v="79.3"/>
    <n v="165.733035"/>
    <n v="4.7961105660130178E-3"/>
    <n v="33.211986544762794"/>
    <n v="16.605993272381397"/>
    <n v="99.472510772381398"/>
    <n v="2.2256494964900391"/>
    <n v="0"/>
    <n v="30.726320710046927"/>
    <n v="0"/>
    <n v="0.26001633822582976"/>
    <n v="0"/>
    <n v="0"/>
    <n v="0"/>
    <n v="0"/>
    <n v="33.211986544762794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29"/>
    <m/>
    <n v="20.43"/>
    <n v="1"/>
    <n v="20.43"/>
    <n v="42.697678500000002"/>
    <n v="1.2356183967672883E-3"/>
    <n v="8.5563793834741979"/>
    <n v="8.5563793834741979"/>
    <n v="51.254057883474204"/>
    <n v="0.57339242387505041"/>
    <n v="0"/>
    <n v="7.9159991438368058"/>
    <n v="0"/>
    <n v="6.6987815762341765E-2"/>
    <n v="0"/>
    <n v="0"/>
    <n v="0"/>
    <n v="0"/>
    <n v="8.5563793834741979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30"/>
    <m/>
    <n v="24.66"/>
    <n v="1"/>
    <n v="24.66"/>
    <n v="51.538167000000001"/>
    <n v="1.4914512806794579E-3"/>
    <n v="10.327964542167093"/>
    <n v="10.327964542167093"/>
    <n v="61.866131542167096"/>
    <n v="0.69211244115314452"/>
    <n v="0"/>
    <n v="9.554994561283193"/>
    <n v="0"/>
    <n v="8.0857539730756128E-2"/>
    <n v="0"/>
    <n v="0"/>
    <n v="0"/>
    <n v="0"/>
    <n v="10.32796454216709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60"/>
    <m/>
    <n v="43.7"/>
    <n v="3"/>
    <n v="131.10000000000002"/>
    <n v="273.99244500000003"/>
    <n v="7.9290049836608662E-3"/>
    <n v="54.906575485730173"/>
    <n v="18.302191828576724"/>
    <n v="109.63300682857674"/>
    <n v="3.6794785496827758"/>
    <n v="0"/>
    <n v="50.797233859863205"/>
    <n v="0"/>
    <n v="0.42986307618419017"/>
    <n v="0"/>
    <n v="0"/>
    <n v="0"/>
    <n v="0"/>
    <n v="54.906575485730173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61"/>
    <m/>
    <n v="109.53"/>
    <n v="1"/>
    <n v="109.53"/>
    <n v="228.91222350000001"/>
    <n v="6.6244387174704397E-3"/>
    <n v="45.87274761977136"/>
    <n v="45.87274761977136"/>
    <n v="274.7849711197714"/>
    <n v="3.0740906601583098"/>
    <n v="0"/>
    <n v="42.439519638984109"/>
    <n v="0"/>
    <n v="0.35913732062894238"/>
    <n v="0"/>
    <n v="0"/>
    <n v="0"/>
    <n v="0"/>
    <n v="45.87274761977136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713MEC062"/>
    <m/>
    <n v="27.21"/>
    <n v="3"/>
    <n v="81.63"/>
    <n v="170.60261849999998"/>
    <n v="4.9370303342199566E-3"/>
    <n v="34.187824232647998"/>
    <n v="11.395941410882665"/>
    <n v="68.263480910882663"/>
    <n v="2.2910437376857735"/>
    <n v="0"/>
    <n v="31.629124332422826"/>
    <n v="0"/>
    <n v="0.26765616253940072"/>
    <n v="0"/>
    <n v="0"/>
    <n v="0"/>
    <n v="0"/>
    <n v="34.187824232647998"/>
    <m/>
    <m/>
    <m/>
    <m/>
    <m/>
    <m/>
    <m/>
    <m/>
    <m/>
    <m/>
    <m/>
    <m/>
    <m/>
    <m/>
    <m/>
  </r>
  <r>
    <x v="1"/>
    <x v="1"/>
    <d v="2013-03-06T00:00:00"/>
    <x v="9"/>
    <x v="2"/>
    <s v="sovema 2"/>
    <s v=" N°  80033 du 29/01/2013"/>
    <n v="464.053"/>
    <m/>
    <n v="6406.5079999999998"/>
    <n v="0"/>
    <n v="54.213999999999999"/>
    <n v="0"/>
    <n v="0"/>
    <n v="0"/>
    <m/>
    <n v="6924.7749999999996"/>
    <s v="EUR"/>
    <n v="2.08995"/>
    <s v="FRAIS emballage"/>
    <m/>
    <n v="100"/>
    <n v="1"/>
    <n v="100"/>
    <n v="208.995"/>
    <n v="6.0480587213278909E-3"/>
    <n v="41.881445831983342"/>
    <n v="41.881445831983342"/>
    <n v="250.87644583198335"/>
    <n v="2.8066197938083719"/>
    <n v="0"/>
    <n v="38.7469365826569"/>
    <n v="0"/>
    <n v="0.32788945551807025"/>
    <n v="0"/>
    <n v="0"/>
    <n v="0"/>
    <n v="0"/>
    <n v="41.881445831983342"/>
    <m/>
    <m/>
    <m/>
    <m/>
    <m/>
    <m/>
    <m/>
    <m/>
    <m/>
    <m/>
    <m/>
    <m/>
    <m/>
    <m/>
    <m/>
  </r>
  <r>
    <x v="1"/>
    <x v="1"/>
    <d v="2013-03-08T00:00:00"/>
    <x v="11"/>
    <x v="0"/>
    <s v="agic 1"/>
    <s v=" N°  30030  du 31/01/13"/>
    <n v="106.358"/>
    <m/>
    <n v="1243.854"/>
    <n v="0"/>
    <n v="20.388999999999999"/>
    <n v="0"/>
    <n v="94.8"/>
    <n v="0"/>
    <m/>
    <n v="1465.4009999999998"/>
    <s v="EUR"/>
    <n v="2.0748000000000002"/>
    <s v="600a0006"/>
    <s v="vanisperse"/>
    <n v="4.1500000000000004"/>
    <n v="1200"/>
    <n v="4980"/>
    <n v="10332.504000000001"/>
    <n v="1"/>
    <n v="1465.4009999999998"/>
    <n v="1.2211675"/>
    <n v="9.8315875000000013"/>
    <n v="106.358"/>
    <n v="0"/>
    <n v="1243.854"/>
    <n v="0"/>
    <n v="20.388999999999999"/>
    <n v="0"/>
    <n v="94.8"/>
    <n v="0"/>
    <n v="0"/>
    <n v="1465.4009999999998"/>
    <m/>
    <m/>
    <m/>
    <m/>
    <m/>
    <m/>
    <m/>
    <m/>
    <m/>
    <m/>
    <m/>
    <m/>
    <m/>
    <m/>
    <m/>
  </r>
  <r>
    <x v="1"/>
    <x v="1"/>
    <d v="2013-03-11T00:00:00"/>
    <x v="8"/>
    <x v="0"/>
    <s v="orion 1"/>
    <s v=" N°  910004911  du 24/01/13"/>
    <n v="283.39999999999998"/>
    <m/>
    <n v="52.805999999999997"/>
    <n v="0"/>
    <n v="17.280999999999999"/>
    <n v="0"/>
    <n v="108"/>
    <n v="0"/>
    <m/>
    <n v="461.48699999999997"/>
    <s v="EUR"/>
    <n v="2.0623"/>
    <s v="600a004"/>
    <s v="NOIR DE FUMEE"/>
    <n v="3.72"/>
    <n v="1200"/>
    <n v="4464"/>
    <n v="9206.1072000000004"/>
    <n v="1"/>
    <n v="461.48699999999997"/>
    <n v="0.38457249999999998"/>
    <n v="8.0563284999999993"/>
    <n v="283.39999999999998"/>
    <n v="0"/>
    <n v="52.805999999999997"/>
    <n v="0"/>
    <n v="17.280999999999999"/>
    <n v="0"/>
    <n v="108"/>
    <n v="0"/>
    <n v="0"/>
    <n v="461.48699999999997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00m1008"/>
    <s v="BAC M10 P15,4 C33 GRIS"/>
    <n v="1.679"/>
    <n v="1782"/>
    <n v="2991.9780000000001"/>
    <n v="6163.6242788999998"/>
    <n v="0.19795945440332349"/>
    <n v="911.69776169732415"/>
    <n v="0.51161490555405398"/>
    <n v="3.970438855554054"/>
    <n v="675.23712549682921"/>
    <n v="0"/>
    <n v="148.6307297983769"/>
    <n v="2.5734729072432052"/>
    <n v="9.8938155716237048"/>
    <n v="0"/>
    <n v="0"/>
    <n v="75.362617923251094"/>
    <n v="0"/>
    <n v="911.69776169732415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00m1009"/>
    <s v="BAC M10 P15,4 C33 NOIR "/>
    <n v="1.75"/>
    <n v="594"/>
    <n v="1039.5"/>
    <n v="2141.4219749999997"/>
    <n v="6.8776860275127277E-2"/>
    <n v="316.75026463575881"/>
    <n v="0.53324960376390373"/>
    <n v="4.1383371037639032"/>
    <n v="234.59697629927558"/>
    <n v="0"/>
    <n v="51.63862957060941"/>
    <n v="0.89409918357665463"/>
    <n v="3.4373986996905863"/>
    <n v="0"/>
    <n v="0"/>
    <n v="26.183160882606593"/>
    <n v="0"/>
    <n v="316.75026463575881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00m1203"/>
    <s v="BAC M12 GRIS C49 P12,5"/>
    <n v="2.3450000000000002"/>
    <n v="750"/>
    <n v="1758.7500000000002"/>
    <n v="3623.1129375000005"/>
    <n v="0.11636488985943255"/>
    <n v="535.91585178272339"/>
    <n v="0.71455446904363118"/>
    <n v="5.545371719043632"/>
    <n v="396.91912656695627"/>
    <n v="0"/>
    <n v="87.368388414919991"/>
    <n v="1.5127435681726231"/>
    <n v="5.8158008302845792"/>
    <n v="0"/>
    <n v="0"/>
    <n v="44.299792402389954"/>
    <n v="0"/>
    <n v="535.91585178272339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00l0116"/>
    <s v="BAC L1 GRIS P0 C26"/>
    <n v="1.137"/>
    <n v="825"/>
    <n v="938.02499999999998"/>
    <n v="1932.3784012499998"/>
    <n v="6.2062928676841045E-2"/>
    <n v="285.82940546893474"/>
    <n v="0.3464598854168906"/>
    <n v="2.6887367354168905"/>
    <n v="211.69584289863201"/>
    <n v="0"/>
    <n v="46.597715731573729"/>
    <n v="0.80681807279893358"/>
    <n v="3.1018431123398384"/>
    <n v="0"/>
    <n v="0"/>
    <n v="23.627185653590235"/>
    <n v="0"/>
    <n v="285.82940546893474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00l0111"/>
    <s v="BAC L1B P0 NOIR C26"/>
    <n v="1.151"/>
    <n v="476"/>
    <n v="547.87599999999998"/>
    <n v="1128.6519538"/>
    <n v="3.6249342087634091E-2"/>
    <n v="166.94551994957291"/>
    <n v="0.35072588224700191"/>
    <n v="2.721843432247002"/>
    <n v="123.64603461947274"/>
    <n v="0"/>
    <n v="27.216513530184901"/>
    <n v="0.47124144713924321"/>
    <n v="1.8117058681978642"/>
    <n v="0"/>
    <n v="0"/>
    <n v="13.800024484578135"/>
    <n v="0"/>
    <n v="166.94551994957291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l0109"/>
    <s v="COUV L1 KAM  D GRIS AVEC POIGNEE  GRIS"/>
    <n v="0.95099999999999996"/>
    <n v="3472"/>
    <n v="3301.8719999999998"/>
    <n v="6802.0214135999995"/>
    <n v="0.21846309686421844"/>
    <n v="1006.1268203880735"/>
    <n v="0.28978307038827"/>
    <n v="2.2488906203882699"/>
    <n v="745.1747833835899"/>
    <n v="0"/>
    <n v="164.02515160901129"/>
    <n v="2.8400202592348398"/>
    <n v="10.918567118176773"/>
    <n v="0"/>
    <n v="0"/>
    <n v="83.168298018060611"/>
    <n v="0"/>
    <n v="1006.1268203880735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m1013"/>
    <s v="COUV M10 G FLAT GRIS"/>
    <n v="0.73899999999999999"/>
    <n v="1680"/>
    <n v="1241.52"/>
    <n v="2557.5932760000001"/>
    <n v="8.2143191504354049E-2"/>
    <n v="378.30859889426392"/>
    <n v="0.22518368981801423"/>
    <n v="1.7475606398180141"/>
    <n v="280.18935835986213"/>
    <n v="0"/>
    <n v="61.674258186150077"/>
    <n v="1.0678614895566025"/>
    <n v="4.1054345681961113"/>
    <n v="0"/>
    <n v="0"/>
    <n v="31.27168629049903"/>
    <n v="0"/>
    <n v="378.30859889426392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m1014"/>
    <s v="COUV M10 G FLAT NOIR"/>
    <n v="0.73899999999999999"/>
    <n v="616"/>
    <n v="455.22399999999999"/>
    <n v="937.78420119999998"/>
    <n v="3.0119170218263148E-2"/>
    <n v="138.71315292789677"/>
    <n v="0.22518368981801423"/>
    <n v="1.7475606398180141"/>
    <n v="102.73609806528276"/>
    <n v="0"/>
    <n v="22.613894668255025"/>
    <n v="0.39154921283742095"/>
    <n v="1.5053260083385738"/>
    <n v="0"/>
    <n v="0"/>
    <n v="11.466284973182978"/>
    <n v="0"/>
    <n v="138.71315292789677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m1108"/>
    <s v="COUV. M11P GAUCHE NOIR"/>
    <n v="0.82099999999999995"/>
    <n v="60"/>
    <n v="49.26"/>
    <n v="101.47806299999999"/>
    <n v="3.2592093671503317E-3"/>
    <n v="15.010214560805657"/>
    <n v="0.2501702426800943"/>
    <n v="1.9414712926800941"/>
    <n v="11.117120781628008"/>
    <n v="0"/>
    <n v="2.4470600217876091"/>
    <n v="4.2369721772954311E-2"/>
    <n v="0.16289202496080643"/>
    <n v="0"/>
    <n v="0"/>
    <n v="1.2407720106562778"/>
    <n v="0"/>
    <n v="15.010214560805657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m1005"/>
    <s v="COUV M10 G BLEU"/>
    <n v="0.73899999999999999"/>
    <n v="224"/>
    <n v="165.536"/>
    <n v="341.01243679999999"/>
    <n v="1.0952425533913871E-2"/>
    <n v="50.441146519235183"/>
    <n v="0.2251836898180142"/>
    <n v="1.7475606398180141"/>
    <n v="37.358581114648274"/>
    <n v="0"/>
    <n v="8.2232344248200082"/>
    <n v="0.14238153194088032"/>
    <n v="0.54739127575948132"/>
    <n v="0"/>
    <n v="0"/>
    <n v="4.1695581720665365"/>
    <n v="0"/>
    <n v="50.441146519235183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20m1213"/>
    <s v="COUV M12 GRIS"/>
    <n v="1.2270000000000001"/>
    <n v="784"/>
    <n v="961.96800000000007"/>
    <n v="1981.7021784000001"/>
    <n v="6.3647079100667289E-2"/>
    <n v="293.12517419060288"/>
    <n v="0.37388415075331999"/>
    <n v="2.9015655007533199"/>
    <n v="217.09935940034782"/>
    <n v="0"/>
    <n v="47.787118047888406"/>
    <n v="0.82741202830867477"/>
    <n v="3.1810173663722505"/>
    <n v="0"/>
    <n v="0"/>
    <n v="24.230267347685718"/>
    <n v="0"/>
    <n v="293.12517419060288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60d1830"/>
    <s v="BOUCHON D18 ROUGE PRESS "/>
    <n v="2.9000000000000001E-2"/>
    <n v="36000"/>
    <n v="1044"/>
    <n v="2150.6922"/>
    <n v="6.9074595600993632E-2"/>
    <n v="318.1214779025803"/>
    <n v="8.8367077195161195E-3"/>
    <n v="6.8578157719516114E-2"/>
    <n v="235.61254762524646"/>
    <n v="0"/>
    <n v="51.862173421564428"/>
    <n v="0.89796974281291719"/>
    <n v="3.4522792135420608"/>
    <n v="0"/>
    <n v="0"/>
    <n v="26.296507899414415"/>
    <n v="0"/>
    <n v="318.1214779025803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60d2709"/>
    <s v="BOUCHON D27 ROUGE"/>
    <n v="2.3E-2"/>
    <n v="2982"/>
    <n v="68.585999999999999"/>
    <n v="141.29058929999999"/>
    <n v="4.5378833466376911E-3"/>
    <n v="20.899118470714917"/>
    <n v="7.0084233637541637E-3"/>
    <n v="5.4389573363754162E-2"/>
    <n v="15.478661102897659"/>
    <n v="0"/>
    <n v="3.4071063470224314"/>
    <n v="5.8992483506289987E-2"/>
    <n v="0.22679887178160515"/>
    <n v="0"/>
    <n v="0"/>
    <n v="1.7275596655069321"/>
    <n v="0"/>
    <n v="20.899118470714917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60d2710"/>
    <s v="BOUCHON D27 JAUNE"/>
    <n v="2.3E-2"/>
    <n v="3000"/>
    <n v="69"/>
    <n v="142.14345"/>
    <n v="4.5652749966173956E-3"/>
    <n v="21.025270091262492"/>
    <n v="7.0084233637541637E-3"/>
    <n v="5.4389573363754169E-2"/>
    <n v="15.572093664886982"/>
    <n v="0"/>
    <n v="3.4276723813102929"/>
    <n v="5.9348574956026141E-2"/>
    <n v="0.22816787905594083"/>
    <n v="0"/>
    <n v="0"/>
    <n v="1.7379875910532516"/>
    <n v="0"/>
    <n v="21.025270091262492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60d1811"/>
    <s v="BOUCHON KAM D18 JAUNE"/>
    <n v="2.8000000000000001E-2"/>
    <n v="6500"/>
    <n v="182"/>
    <n v="374.92910000000001"/>
    <n v="1.2041739846150232E-2"/>
    <n v="55.457958791445996"/>
    <n v="8.5319936602224616E-3"/>
    <n v="6.6213393660222469E-2"/>
    <n v="41.074218072600445"/>
    <n v="0"/>
    <n v="9.0411068608474405"/>
    <n v="0.15654261799995303"/>
    <n v="0.60183411577074242"/>
    <n v="0"/>
    <n v="0"/>
    <n v="4.5842571242274177"/>
    <n v="0"/>
    <n v="55.457958791445996"/>
    <m/>
    <m/>
    <m/>
    <m/>
    <m/>
    <m/>
    <m/>
    <m/>
    <m/>
    <m/>
    <m/>
    <m/>
    <m/>
    <m/>
    <m/>
  </r>
  <r>
    <x v="1"/>
    <x v="1"/>
    <d v="2013-03-15T00:00:00"/>
    <x v="4"/>
    <x v="0"/>
    <s v="ACCUMA 11"/>
    <s v=" N°  495 du 04/03/2013"/>
    <n v="3410.9870000000001"/>
    <m/>
    <n v="750.81399999999996"/>
    <n v="13"/>
    <n v="49.978999999999999"/>
    <n v="0"/>
    <n v="0"/>
    <n v="380.69723999999997"/>
    <m/>
    <n v="4605.4772400000002"/>
    <s v="EUR"/>
    <n v="2.0600499999999999"/>
    <s v="460d1818"/>
    <s v="BOUCHON D18 ROUGE FILETAGE POUR GAMME M"/>
    <n v="2.3E-2"/>
    <n v="13000"/>
    <n v="299"/>
    <n v="615.95494999999994"/>
    <n v="1.9782858318675378E-2"/>
    <n v="91.109503728804128"/>
    <n v="7.0084233637541637E-3"/>
    <n v="5.4389573363754162E-2"/>
    <n v="67.479072547843572"/>
    <n v="0"/>
    <n v="14.853246985677934"/>
    <n v="0.25717715814277992"/>
    <n v="0.98872747590907673"/>
    <n v="0"/>
    <n v="0"/>
    <n v="7.5312795612307566"/>
    <n v="0"/>
    <n v="91.109503728804128"/>
    <m/>
    <m/>
    <m/>
    <m/>
    <m/>
    <m/>
    <m/>
    <m/>
    <m/>
    <m/>
    <m/>
    <m/>
    <m/>
    <m/>
    <m/>
  </r>
  <r>
    <x v="1"/>
    <x v="1"/>
    <d v="2013-03-15T00:00:00"/>
    <x v="15"/>
    <x v="0"/>
    <s v="goonvean 1"/>
    <s v=" N°  gf005683  du 18/01/13"/>
    <n v="11.8"/>
    <m/>
    <n v="76.727999999999994"/>
    <n v="0"/>
    <n v="24.137"/>
    <n v="0"/>
    <n v="74.34"/>
    <n v="0"/>
    <n v="0"/>
    <n v="187.005"/>
    <s v="GBP"/>
    <n v="2.3736000000000002"/>
    <s v="600a0003"/>
    <s v="FIBRE DE VERRE"/>
    <n v="2.98"/>
    <n v="1800"/>
    <n v="5364"/>
    <n v="12731.990400000001"/>
    <n v="1"/>
    <n v="187.005"/>
    <n v="0.10389166666666666"/>
    <n v="7.1772196666666668"/>
    <n v="11.8"/>
    <n v="0"/>
    <n v="76.727999999999994"/>
    <n v="0"/>
    <n v="24.137"/>
    <n v="0"/>
    <n v="74.34"/>
    <n v="0"/>
    <n v="0"/>
    <n v="187.005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e0201"/>
    <s v="BAC E2 OPAQUE C31,8 P11,4"/>
    <n v="1.6140000000000001"/>
    <n v="30"/>
    <n v="48.42"/>
    <n v="99.655623000000006"/>
    <n v="4.3965403349887711E-3"/>
    <n v="18.607523999308107"/>
    <n v="0.62025079997693688"/>
    <n v="3.942104899976937"/>
    <n v="14.986372729827513"/>
    <n v="0"/>
    <n v="1.8463139240575295"/>
    <n v="5.7155024354854027E-2"/>
    <n v="0.16491862450576381"/>
    <n v="0"/>
    <n v="0"/>
    <n v="1.5527636965624452"/>
    <n v="0"/>
    <n v="18.607523999308107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m1409"/>
    <s v="BAC M14 GRIS PO C60"/>
    <n v="3.2029999999999998"/>
    <n v="840"/>
    <n v="2690.52"/>
    <n v="5537.4937380000001"/>
    <n v="0.24429945687926452"/>
    <n v="1033.9511662663867"/>
    <n v="1.2308942455552223"/>
    <n v="7.823148695555223"/>
    <n v="832.73720687847015"/>
    <n v="0"/>
    <n v="102.5928240180765"/>
    <n v="3.1758929394304389"/>
    <n v="9.1639169269980929"/>
    <n v="0"/>
    <n v="0"/>
    <n v="86.281325503411594"/>
    <n v="0"/>
    <n v="1033.9511662663867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m1511"/>
    <s v="BAC M15 OPAQUE PO C78"/>
    <n v="3.6309999999999998"/>
    <n v="400"/>
    <n v="1452.3999999999999"/>
    <n v="2989.2570599999995"/>
    <n v="0.13187805003175734"/>
    <n v="558.14886114405397"/>
    <n v="1.3953721528601348"/>
    <n v="8.8685148028601333"/>
    <n v="449.52928031395044"/>
    <n v="0"/>
    <n v="55.381791476686402"/>
    <n v="1.7144146504128455"/>
    <n v="4.9468775347412501"/>
    <n v="0"/>
    <n v="0"/>
    <n v="46.57649716826301"/>
    <n v="0"/>
    <n v="558.14886114405397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m1606"/>
    <s v="BAC M16 GRIS P0 C96"/>
    <n v="4.4580000000000002"/>
    <n v="360"/>
    <n v="1604.88"/>
    <n v="3303.083772"/>
    <n v="0.14572324768312225"/>
    <n v="616.74603709230894"/>
    <n v="1.7131834363675249"/>
    <n v="10.888416136367525"/>
    <n v="496.72304557301908"/>
    <n v="0"/>
    <n v="61.196040694784145"/>
    <n v="1.8944022198805892"/>
    <n v="5.4662247438415994"/>
    <n v="0"/>
    <n v="0"/>
    <n v="51.466323860783497"/>
    <n v="0"/>
    <n v="616.74603709230894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20m1506"/>
    <s v="COUV M15 GAUCHE BLEU"/>
    <n v="1.677"/>
    <n v="348"/>
    <n v="583.596"/>
    <n v="1201.1281073999999"/>
    <n v="5.2990569048701086E-2"/>
    <n v="224.2725439054154"/>
    <n v="0.64446133306153852"/>
    <n v="4.0959788830615382"/>
    <n v="180.62757496151212"/>
    <n v="0"/>
    <n v="22.253230500294876"/>
    <n v="0.68887739763311417"/>
    <n v="1.9877292355858265"/>
    <n v="0"/>
    <n v="0"/>
    <n v="18.715131810389437"/>
    <n v="0"/>
    <n v="224.2725439054154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20m1515"/>
    <s v="COUV M15 GAUCHE GRIS"/>
    <n v="1.6359999999999999"/>
    <n v="232"/>
    <n v="379.55199999999996"/>
    <n v="781.17494879999992"/>
    <n v="3.4463355580868604E-2"/>
    <n v="145.85962306867802"/>
    <n v="0.62870527184775005"/>
    <n v="3.9958386718477499"/>
    <n v="117.47434412126171"/>
    <n v="0"/>
    <n v="14.472782786119028"/>
    <n v="0.44802362255129186"/>
    <n v="1.2927549311939623"/>
    <n v="0"/>
    <n v="0"/>
    <n v="12.171717607552026"/>
    <n v="0"/>
    <n v="145.85962306867802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20m1413"/>
    <s v="COUV M14 GAUCHE GRIS"/>
    <n v="1.6120000000000001"/>
    <n v="768"/>
    <n v="1238.0160000000001"/>
    <n v="2548.0226304000003"/>
    <n v="0.11241196363819618"/>
    <n v="475.76233852803449"/>
    <n v="0.61948221162504491"/>
    <n v="3.9372200116250449"/>
    <n v="383.17573774246472"/>
    <n v="0"/>
    <n v="47.207066893969575"/>
    <n v="1.4613555272965504"/>
    <n v="4.2166851680323774"/>
    <n v="0"/>
    <n v="0"/>
    <n v="39.701493196271215"/>
    <n v="0"/>
    <n v="475.76233852803449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20m1611"/>
    <s v="COUV M16 GAUCHE GRIS BUS17/18"/>
    <n v="1.9039999999999999"/>
    <n v="391"/>
    <n v="744.46399999999994"/>
    <n v="1532.2185815999999"/>
    <n v="6.7597397851034288E-2"/>
    <n v="286.09317940150578"/>
    <n v="0.7316961110012935"/>
    <n v="4.6504137110012937"/>
    <n v="230.41749252247644"/>
    <n v="0"/>
    <n v="28.387324435348297"/>
    <n v="0.87876617206344576"/>
    <n v="2.5356459907901474"/>
    <n v="0"/>
    <n v="0"/>
    <n v="23.873950280827426"/>
    <n v="0"/>
    <n v="286.09317940150578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m1001"/>
    <s v="BAC M10 OPAQUE"/>
    <n v="1.714"/>
    <n v="198"/>
    <n v="339.37200000000001"/>
    <n v="698.47848180000005"/>
    <n v="3.0815007983597879E-2"/>
    <n v="130.41868307916545"/>
    <n v="0.65868021757154271"/>
    <n v="4.1863493175715432"/>
    <n v="105.03831652348252"/>
    <n v="0"/>
    <n v="12.940670157687979"/>
    <n v="0.40059510378677243"/>
    <n v="1.1559017644727401"/>
    <n v="0"/>
    <n v="0"/>
    <n v="10.883199529735442"/>
    <n v="0"/>
    <n v="130.41868307916545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l0213"/>
    <s v="BAC L2 NOIR P0 C28"/>
    <n v="1.2549999999999999"/>
    <n v="792"/>
    <n v="993.95999999999992"/>
    <n v="2045.7187739999997"/>
    <n v="9.0251656988133797E-2"/>
    <n v="381.97303912334337"/>
    <n v="0.48228919081230226"/>
    <n v="3.0652674408123017"/>
    <n v="307.63847663236999"/>
    <n v="0"/>
    <n v="37.900912597195827"/>
    <n v="1.1732715408457393"/>
    <n v="3.385429905281887"/>
    <n v="0"/>
    <n v="0"/>
    <n v="31.874948447649892"/>
    <n v="0"/>
    <n v="381.97303912334337"/>
    <m/>
    <m/>
    <m/>
    <m/>
    <m/>
    <m/>
    <m/>
    <m/>
    <m/>
    <m/>
    <m/>
    <m/>
    <m/>
    <m/>
    <m/>
  </r>
  <r>
    <x v="1"/>
    <x v="1"/>
    <d v="2013-03-19T00:00:00"/>
    <x v="4"/>
    <x v="0"/>
    <s v="ACCUMA 13"/>
    <s v=" N°  526 du 08/03/2013"/>
    <n v="3408.674"/>
    <m/>
    <n v="419.947"/>
    <n v="13"/>
    <n v="37.511000000000003"/>
    <n v="0"/>
    <n v="0"/>
    <n v="353.17854"/>
    <m/>
    <n v="4232.3105400000004"/>
    <s v="EUR"/>
    <n v="2.0581499999999999"/>
    <s v="400l0116"/>
    <s v="BAC L1 GRIS P0 C26"/>
    <n v="1.137"/>
    <n v="825"/>
    <n v="938.02499999999998"/>
    <n v="1930.59615375"/>
    <n v="8.5172753980335442E-2"/>
    <n v="360.47754439180068"/>
    <n v="0.43694247805066749"/>
    <n v="2.7770590280506675"/>
    <n v="290.32615200116595"/>
    <n v="0"/>
    <n v="35.768042515779925"/>
    <n v="1.1072458017443607"/>
    <n v="3.1949151745563631"/>
    <n v="0"/>
    <n v="0"/>
    <n v="30.081188898554061"/>
    <n v="0"/>
    <n v="360.47754439180068"/>
    <m/>
    <m/>
    <m/>
    <m/>
    <m/>
    <m/>
    <m/>
    <m/>
    <m/>
    <m/>
    <m/>
    <m/>
    <m/>
    <m/>
    <m/>
  </r>
  <r>
    <x v="1"/>
    <x v="1"/>
    <d v="2013-03-25T00:00:00"/>
    <x v="18"/>
    <x v="0"/>
    <s v="heper 3"/>
    <s v=" N° 305703 du18/02/13"/>
    <n v="1003.979"/>
    <m/>
    <n v="13"/>
    <n v="13"/>
    <n v="506.18299999999999"/>
    <n v="0"/>
    <n v="1193.2"/>
    <n v="0"/>
    <m/>
    <n v="2729.3620000000001"/>
    <s v="USD"/>
    <n v="1.58165"/>
    <s v="600p0002"/>
    <s v="plomb doux"/>
    <n v="2.4552700000000001"/>
    <n v="98800"/>
    <n v="242580.67600000001"/>
    <n v="383677.7261954"/>
    <n v="1"/>
    <n v="1725.383"/>
    <n v="1.7463390688259108E-2"/>
    <n v="3.9008411861882593"/>
    <n v="1003.979"/>
    <n v="0"/>
    <n v="13"/>
    <n v="13"/>
    <n v="506.18299999999999"/>
    <n v="0"/>
    <n v="1193.2"/>
    <n v="0"/>
    <n v="0"/>
    <n v="2729.3620000000001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00M1104"/>
    <s v="BAC M11 P8.5 C46.5  NOIR "/>
    <n v="2.036"/>
    <n v="675"/>
    <n v="1374.3"/>
    <n v="2828.5155449999997"/>
    <n v="0.14725642097142302"/>
    <n v="614.44928997203374"/>
    <n v="0.9102952444030129"/>
    <n v="5.1006886444030126"/>
    <n v="501.94913349834439"/>
    <n v="0"/>
    <n v="53.804109325275633"/>
    <n v="1.9143334726284993"/>
    <n v="4.7739059114725624"/>
    <n v="0"/>
    <n v="0"/>
    <n v="52.007807764312567"/>
    <n v="0"/>
    <n v="614.44928997203374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00M1110"/>
    <s v="BAC M11 P8,5 C46 GRIS"/>
    <n v="2.036"/>
    <n v="945"/>
    <n v="1924.02"/>
    <n v="3959.9217629999998"/>
    <n v="0.20615898935999227"/>
    <n v="860.2290059608473"/>
    <n v="0.91029524440301302"/>
    <n v="5.1006886444030126"/>
    <n v="702.72878689768231"/>
    <n v="0"/>
    <n v="75.325753055385903"/>
    <n v="2.6800668616798995"/>
    <n v="6.6834682760615891"/>
    <n v="0"/>
    <n v="0"/>
    <n v="72.810930870037609"/>
    <n v="0"/>
    <n v="860.2290059608473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00M1509"/>
    <s v="BAC M15 GRIS PO C78"/>
    <n v="3.45"/>
    <n v="700"/>
    <n v="2415"/>
    <n v="4970.4322499999998"/>
    <n v="0.25876755922723327"/>
    <n v="1079.7460782088785"/>
    <n v="1.542494397441255"/>
    <n v="8.6431118974412549"/>
    <n v="882.05425118133007"/>
    <n v="0"/>
    <n v="94.547714487768815"/>
    <n v="3.3639782699540324"/>
    <n v="8.3889855025876745"/>
    <n v="0"/>
    <n v="0"/>
    <n v="91.39114876723778"/>
    <n v="0"/>
    <n v="1079.7460782088785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00L0115"/>
    <s v="BAC L1 BASSE GRIS P0 C22"/>
    <n v="1.165"/>
    <n v="1500"/>
    <n v="1747.5"/>
    <n v="3596.6171249999998"/>
    <n v="0.18724484875759423"/>
    <n v="781.30694479089641"/>
    <n v="0.52087129652726427"/>
    <n v="2.9186160465272639"/>
    <n v="638.25664759394374"/>
    <n v="0"/>
    <n v="68.414961104503504"/>
    <n v="2.4341830338487251"/>
    <n v="6.0702907518724469"/>
    <n v="0"/>
    <n v="0"/>
    <n v="66.130862306727948"/>
    <n v="0"/>
    <n v="781.30694479089641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20M1108"/>
    <s v="COUV. M11P GAUCHE NOIR"/>
    <n v="0.82099999999999995"/>
    <n v="420"/>
    <n v="344.82"/>
    <n v="709.691283"/>
    <n v="3.6947507152271047E-2"/>
    <n v="154.16896177556336"/>
    <n v="0.36706895660848421"/>
    <n v="2.0568101066084843"/>
    <n v="125.94200699476036"/>
    <n v="0"/>
    <n v="13.499769320775339"/>
    <n v="0.48031759297952359"/>
    <n v="1.1978012343694751"/>
    <n v="0"/>
    <n v="0"/>
    <n v="13.049066632678645"/>
    <n v="0"/>
    <n v="154.16896177556336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20M1110"/>
    <s v="COUV.M11 DROITE NOIR"/>
    <n v="0.82099999999999995"/>
    <n v="120"/>
    <n v="98.52"/>
    <n v="202.76893799999999"/>
    <n v="1.0556430614934584E-2"/>
    <n v="44.048274793018095"/>
    <n v="0.3670689566084841"/>
    <n v="2.0568101066084838"/>
    <n v="35.983430569931528"/>
    <n v="0"/>
    <n v="3.8570769487929537"/>
    <n v="0.13723359799414961"/>
    <n v="0.34222892410556427"/>
    <n v="0"/>
    <n v="0"/>
    <n v="3.7283047521938988"/>
    <n v="0"/>
    <n v="44.048274793018095"/>
    <m/>
    <m/>
    <m/>
    <m/>
    <m/>
    <m/>
    <m/>
    <m/>
    <m/>
    <m/>
    <m/>
    <m/>
    <m/>
    <m/>
    <m/>
  </r>
  <r>
    <x v="1"/>
    <x v="1"/>
    <d v="2013-03-26T00:00:00"/>
    <x v="4"/>
    <x v="0"/>
    <s v="ACCUMA 12"/>
    <s v=" N°  519 du 07/03/2013"/>
    <n v="3408.674"/>
    <m/>
    <n v="365.37700000000001"/>
    <n v="13"/>
    <n v="32.418999999999997"/>
    <n v="0"/>
    <n v="0"/>
    <n v="353.17854"/>
    <m/>
    <n v="4172.6485400000001"/>
    <s v="EUR"/>
    <n v="2.0581499999999999"/>
    <s v="420M1123"/>
    <s v="COUV M11 G FLAT GRIS"/>
    <n v="0.82099999999999995"/>
    <n v="1740"/>
    <n v="1428.54"/>
    <n v="2940.1496009999996"/>
    <n v="0.15306824391655144"/>
    <n v="638.69998449876232"/>
    <n v="0.3670689566084841"/>
    <n v="2.0568101066084838"/>
    <n v="521.75974326400706"/>
    <n v="0"/>
    <n v="55.927615757497819"/>
    <n v="1.9898871709151686"/>
    <n v="4.9623193995306805"/>
    <n v="0"/>
    <n v="0"/>
    <n v="54.06041890681152"/>
    <n v="0"/>
    <n v="638.69998449876232"/>
    <m/>
    <m/>
    <m/>
    <m/>
    <m/>
    <m/>
    <m/>
    <m/>
    <m/>
    <m/>
    <m/>
    <m/>
    <m/>
    <m/>
    <m/>
  </r>
  <r>
    <x v="1"/>
    <x v="4"/>
    <d v="2013-03-26T00:00:00"/>
    <x v="10"/>
    <x v="1"/>
    <s v="SORFIN 1"/>
    <s v=" N°SOR 44055du 15/02/2013"/>
    <n v="54.75"/>
    <m/>
    <n v="55.720999999999997"/>
    <n v="0"/>
    <n v="24.748999999999999"/>
    <n v="60"/>
    <n v="0"/>
    <n v="0"/>
    <m/>
    <n v="195.22"/>
    <s v="USD"/>
    <n v="1.5826"/>
    <s v="SB 5/2"/>
    <s v="Testeur SB 5/2 800 AMPS"/>
    <n v="923.81"/>
    <n v="10"/>
    <n v="9238.0999999999985"/>
    <n v="14620.217059999997"/>
    <n v="1"/>
    <n v="195.22"/>
    <n v="19.521999999999998"/>
    <n v="1481.5437059999997"/>
    <n v="54.75"/>
    <n v="0"/>
    <n v="55.720999999999997"/>
    <n v="0"/>
    <n v="24.748999999999999"/>
    <n v="60"/>
    <n v="0"/>
    <n v="0"/>
    <n v="0"/>
    <n v="195.22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26ele004"/>
    <s v="sonde pt 100"/>
    <n v="39.51"/>
    <n v="4"/>
    <n v="158.04"/>
    <n v="325.27002599999997"/>
    <n v="5.1177762090114834E-2"/>
    <n v="23.80247008153987"/>
    <n v="5.9506175203849674"/>
    <n v="87.26812402038496"/>
    <n v="16.081844070387234"/>
    <n v="0"/>
    <n v="7.0564921925092134"/>
    <n v="0"/>
    <n v="0.66413381864342025"/>
    <n v="0"/>
    <n v="0"/>
    <n v="0"/>
    <n v="0"/>
    <n v="23.80247008153987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30ele001"/>
    <s v="thyrustor 600v"/>
    <n v="99"/>
    <n v="6"/>
    <n v="594"/>
    <n v="1222.5410999999999"/>
    <n v="0.19235377550954322"/>
    <n v="89.462586866835494"/>
    <n v="14.910431144472582"/>
    <n v="218.66728114447255"/>
    <n v="60.444288647241315"/>
    <n v="0"/>
    <n v="26.522123274806837"/>
    <n v="0"/>
    <n v="2.4961749447873425"/>
    <n v="0"/>
    <n v="0"/>
    <n v="0"/>
    <n v="0"/>
    <n v="89.462586866835494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20mec001"/>
    <s v="couteau superieur"/>
    <n v="341.06"/>
    <n v="2"/>
    <n v="682.12"/>
    <n v="1403.905278"/>
    <n v="0.22088949048917444"/>
    <n v="102.7343766895721"/>
    <n v="51.367188344786051"/>
    <n v="753.31982734478606"/>
    <n v="69.411209043865739"/>
    <n v="0"/>
    <n v="30.456684727628353"/>
    <n v="0"/>
    <n v="2.8664829180780167"/>
    <n v="0"/>
    <n v="0"/>
    <n v="0"/>
    <n v="0"/>
    <n v="102.7343766895721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20mec002"/>
    <s v="couteau interieur"/>
    <n v="340.77"/>
    <n v="2"/>
    <n v="681.54"/>
    <n v="1402.7115509999999"/>
    <n v="0.22070167030433346"/>
    <n v="102.64702264852367"/>
    <n v="51.323511324261837"/>
    <n v="752.67928682426179"/>
    <n v="69.352189368082236"/>
    <n v="0"/>
    <n v="30.430787704902109"/>
    <n v="0"/>
    <n v="2.8640455755393353"/>
    <n v="0"/>
    <n v="0"/>
    <n v="0"/>
    <n v="0"/>
    <n v="102.64702264852367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23mec050"/>
    <s v="axe / shaft"/>
    <n v="632.16"/>
    <n v="1"/>
    <n v="632.16"/>
    <n v="1301.0801039999999"/>
    <n v="0.20471104836045934"/>
    <n v="95.209880326159478"/>
    <n v="95.209880326159478"/>
    <n v="1396.2899843261594"/>
    <n v="64.327376281548936"/>
    <n v="0"/>
    <n v="28.225968770036854"/>
    <n v="0"/>
    <n v="2.656535274573681"/>
    <n v="0"/>
    <n v="0"/>
    <n v="0"/>
    <n v="0"/>
    <n v="95.209880326159478"/>
    <m/>
    <m/>
    <m/>
    <m/>
    <m/>
    <m/>
    <m/>
    <m/>
    <m/>
    <m/>
    <m/>
    <m/>
    <m/>
    <m/>
    <m/>
  </r>
  <r>
    <x v="1"/>
    <x v="1"/>
    <d v="2013-03-26T00:00:00"/>
    <x v="9"/>
    <x v="2"/>
    <s v="sovema 3"/>
    <s v=" N°  80104du 07/03/2013"/>
    <n v="314.23500000000001"/>
    <m/>
    <n v="137.88200000000001"/>
    <n v="0"/>
    <n v="12.977"/>
    <n v="0"/>
    <n v="0"/>
    <n v="0"/>
    <m/>
    <n v="465.09399999999999"/>
    <s v="EUR"/>
    <n v="2.0581499999999999"/>
    <s v="723mec051"/>
    <s v="pignon"/>
    <n v="340.2"/>
    <n v="1"/>
    <n v="340.2"/>
    <n v="700.1826299999999"/>
    <n v="0.11016625324637475"/>
    <n v="51.237663387369416"/>
    <n v="51.237663387369416"/>
    <n v="751.42029338736927"/>
    <n v="34.618092588874568"/>
    <n v="0"/>
    <n v="15.189943330116643"/>
    <n v="0"/>
    <n v="1.4296274683782051"/>
    <n v="0"/>
    <n v="0"/>
    <n v="0"/>
    <n v="0"/>
    <n v="51.237663387369416"/>
    <m/>
    <m/>
    <m/>
    <m/>
    <m/>
    <m/>
    <m/>
    <m/>
    <m/>
    <m/>
    <m/>
    <m/>
    <m/>
    <m/>
    <m/>
  </r>
  <r>
    <x v="1"/>
    <x v="0"/>
    <d v="2013-04-01T00:00:00"/>
    <x v="20"/>
    <x v="2"/>
    <s v="wirtz 1"/>
    <s v=" N°  16023 du 07/01/2013"/>
    <n v="47.7"/>
    <m/>
    <n v="1439.8889999999999"/>
    <n v="0"/>
    <n v="22.035"/>
    <n v="120"/>
    <n v="30.33"/>
    <n v="0"/>
    <m/>
    <n v="1659.954"/>
    <s v="USD"/>
    <n v="1.5814999999999999"/>
    <s v="702ELE058"/>
    <s v="RESISTANCE"/>
    <n v="112"/>
    <n v="8"/>
    <n v="896"/>
    <n v="1417.0239999999999"/>
    <n v="0.11315988886082344"/>
    <n v="187.8402101540793"/>
    <n v="23.480026269259913"/>
    <n v="200.60802626925991"/>
    <n v="5.3977266986612786"/>
    <n v="0"/>
    <n v="162.93767921192219"/>
    <n v="0"/>
    <n v="2.4934781510482447"/>
    <n v="13.579186663298813"/>
    <n v="3.4321394291487746"/>
    <n v="0"/>
    <n v="0"/>
    <n v="187.8402101540793"/>
    <m/>
    <m/>
    <m/>
    <m/>
    <m/>
    <m/>
    <m/>
    <m/>
    <m/>
    <m/>
    <m/>
    <m/>
    <m/>
    <m/>
    <m/>
  </r>
  <r>
    <x v="1"/>
    <x v="0"/>
    <d v="2013-04-01T00:00:00"/>
    <x v="20"/>
    <x v="2"/>
    <s v="wirtz 1"/>
    <s v=" N°  16023 du 07/01/2013"/>
    <n v="47.7"/>
    <m/>
    <n v="1439.8889999999999"/>
    <n v="0"/>
    <n v="22.035"/>
    <n v="120"/>
    <n v="30.33"/>
    <n v="0"/>
    <m/>
    <n v="1659.954"/>
    <s v="USD"/>
    <n v="1.5814999999999999"/>
    <s v="702MEC130"/>
    <s v="SUPPORT RESISTANCE"/>
    <n v="230"/>
    <n v="8"/>
    <n v="1840"/>
    <n v="2909.96"/>
    <n v="0.23238191462490529"/>
    <n v="385.74328870927002"/>
    <n v="48.217911088658752"/>
    <n v="411.96291108865876"/>
    <n v="11.084617327607983"/>
    <n v="0"/>
    <n v="334.60416266734023"/>
    <n v="0"/>
    <n v="5.1205354887597885"/>
    <n v="27.885829754988634"/>
    <n v="7.0481434705733772"/>
    <n v="0"/>
    <n v="0"/>
    <n v="385.74328870927002"/>
    <m/>
    <m/>
    <m/>
    <m/>
    <m/>
    <m/>
    <m/>
    <m/>
    <m/>
    <m/>
    <m/>
    <m/>
    <m/>
    <m/>
    <m/>
  </r>
  <r>
    <x v="1"/>
    <x v="0"/>
    <d v="2013-04-01T00:00:00"/>
    <x v="20"/>
    <x v="2"/>
    <s v="wirtz 1"/>
    <s v=" N°  16023 du 07/01/2013"/>
    <n v="47.7"/>
    <m/>
    <n v="1439.8889999999999"/>
    <n v="0"/>
    <n v="22.035"/>
    <n v="120"/>
    <n v="30.33"/>
    <n v="0"/>
    <m/>
    <n v="1659.954"/>
    <s v="USD"/>
    <n v="1.5814999999999999"/>
    <s v="702ELE089"/>
    <s v="RAMPE"/>
    <n v="35"/>
    <n v="8"/>
    <n v="280"/>
    <n v="442.82"/>
    <n v="3.5362465269007326E-2"/>
    <n v="58.700065673149787"/>
    <n v="7.3375082091437234"/>
    <n v="62.69000820914372"/>
    <n v="1.6867895933316495"/>
    <n v="0"/>
    <n v="50.918024753725689"/>
    <n v="0"/>
    <n v="0.7792119222025764"/>
    <n v="4.2434958322808791"/>
    <n v="1.0725435716089922"/>
    <n v="0"/>
    <n v="0"/>
    <n v="58.700065673149787"/>
    <m/>
    <m/>
    <m/>
    <m/>
    <m/>
    <m/>
    <m/>
    <m/>
    <m/>
    <m/>
    <m/>
    <m/>
    <m/>
    <m/>
    <m/>
  </r>
  <r>
    <x v="1"/>
    <x v="0"/>
    <d v="2013-04-01T00:00:00"/>
    <x v="20"/>
    <x v="2"/>
    <s v="wirtz 1"/>
    <s v=" N°  16023 du 07/01/2013"/>
    <n v="47.7"/>
    <m/>
    <n v="1439.8889999999999"/>
    <n v="0"/>
    <n v="22.035"/>
    <n v="120"/>
    <n v="30.33"/>
    <n v="0"/>
    <m/>
    <n v="1659.954"/>
    <s v="USD"/>
    <n v="1.5814999999999999"/>
    <s v="702MEC135"/>
    <s v="TETE A COULER"/>
    <n v="1355"/>
    <n v="3"/>
    <n v="4065"/>
    <n v="6428.7974999999997"/>
    <n v="0.51338721899469564"/>
    <n v="852.19916771912096"/>
    <n v="284.06638923970701"/>
    <n v="2426.9988892397068"/>
    <n v="24.488570346046984"/>
    <n v="0"/>
    <n v="739.22060937105323"/>
    <n v="0"/>
    <n v="11.312487370548119"/>
    <n v="61.606466279363474"/>
    <n v="15.571034352109118"/>
    <n v="0"/>
    <n v="0"/>
    <n v="852.19916771912096"/>
    <m/>
    <m/>
    <m/>
    <m/>
    <m/>
    <m/>
    <m/>
    <m/>
    <m/>
    <m/>
    <m/>
    <m/>
    <m/>
    <m/>
    <m/>
  </r>
  <r>
    <x v="1"/>
    <x v="0"/>
    <d v="2013-04-01T00:00:00"/>
    <x v="20"/>
    <x v="2"/>
    <s v="wirtz 1"/>
    <s v=" N°  16023 du 07/01/2013"/>
    <n v="47.7"/>
    <m/>
    <n v="1439.8889999999999"/>
    <n v="0"/>
    <n v="22.035"/>
    <n v="120"/>
    <n v="30.33"/>
    <n v="0"/>
    <m/>
    <n v="1659.954"/>
    <s v="USD"/>
    <n v="1.5814999999999999"/>
    <s v="702MEC1360"/>
    <s v="COUVERCLE TETE"/>
    <n v="279"/>
    <n v="3"/>
    <n v="837"/>
    <n v="1323.7155"/>
    <n v="0.10570851225056833"/>
    <n v="175.4712677443799"/>
    <n v="58.490422581459967"/>
    <n v="499.72892258145998"/>
    <n v="5.0422960343521099"/>
    <n v="0"/>
    <n v="152.20852399595859"/>
    <n v="0"/>
    <n v="2.3292870674412733"/>
    <n v="12.6850214700682"/>
    <n v="3.2061391765597373"/>
    <n v="0"/>
    <n v="0"/>
    <n v="175.4712677443799"/>
    <m/>
    <m/>
    <m/>
    <m/>
    <m/>
    <m/>
    <m/>
    <m/>
    <m/>
    <m/>
    <m/>
    <m/>
    <m/>
    <m/>
    <m/>
  </r>
  <r>
    <x v="1"/>
    <x v="1"/>
    <d v="2013-04-05T00:00:00"/>
    <x v="5"/>
    <x v="0"/>
    <s v="metalliance 6"/>
    <s v=" N° 54 du25/02/13"/>
    <n v="759.45"/>
    <m/>
    <n v="13"/>
    <n v="13"/>
    <n v="561.62199999999996"/>
    <n v="0"/>
    <n v="345.2"/>
    <n v="0"/>
    <m/>
    <n v="1692.2720000000002"/>
    <s v="USD"/>
    <n v="1.5955999999999999"/>
    <s v="600p0002"/>
    <s v="PLOMB DOUX ACHETE"/>
    <n v="2.47878"/>
    <n v="99854"/>
    <n v="247516.09812000001"/>
    <n v="394936.68616027199"/>
    <n v="1"/>
    <n v="932.82199999999989"/>
    <n v="9.3418591143068861E-3"/>
    <n v="3.9644832271143069"/>
    <n v="759.45"/>
    <n v="0"/>
    <n v="13"/>
    <n v="13"/>
    <n v="561.62199999999996"/>
    <n v="0"/>
    <n v="345.2"/>
    <n v="0"/>
    <n v="0"/>
    <n v="1692.2720000000002"/>
    <m/>
    <m/>
    <m/>
    <m/>
    <m/>
    <m/>
    <m/>
    <m/>
    <m/>
    <m/>
    <m/>
    <m/>
    <m/>
    <m/>
    <m/>
  </r>
  <r>
    <x v="1"/>
    <x v="1"/>
    <d v="2013-04-11T00:00:00"/>
    <x v="7"/>
    <x v="0"/>
    <s v="daramic 2"/>
    <s v=" N°  907270 du 27/03/13"/>
    <n v="5129.3999999999996"/>
    <m/>
    <n v="558.38"/>
    <n v="13"/>
    <n v="147.01599999999999"/>
    <n v="0"/>
    <n v="183.108"/>
    <n v="0"/>
    <m/>
    <n v="6030.9039999999995"/>
    <s v="EUR"/>
    <n v="2.0442"/>
    <s v="430P1004"/>
    <s v="Séparateur Poch 161x1,2x0,2"/>
    <n v="0.71299999999999997"/>
    <n v="61534.2"/>
    <n v="43873.884599999998"/>
    <n v="89686.994899319994"/>
    <n v="0.91919191919191912"/>
    <n v="5543.558222222221"/>
    <n v="9.0089059778500763E-2"/>
    <n v="1.5476036597785006"/>
    <n v="4714.9030303030295"/>
    <n v="0"/>
    <n v="513.25838383838379"/>
    <n v="11.949494949494948"/>
    <n v="135.13591919191919"/>
    <n v="0"/>
    <n v="168.31139393939392"/>
    <n v="0"/>
    <n v="0"/>
    <n v="5543.558222222221"/>
    <m/>
    <m/>
    <m/>
    <m/>
    <m/>
    <m/>
    <m/>
    <m/>
    <m/>
    <m/>
    <m/>
    <m/>
    <m/>
    <m/>
    <m/>
  </r>
  <r>
    <x v="1"/>
    <x v="1"/>
    <d v="2013-04-11T00:00:00"/>
    <x v="7"/>
    <x v="0"/>
    <s v="daramic 2"/>
    <s v=" N°  907270 du 27/03/13"/>
    <n v="5129.3999999999996"/>
    <m/>
    <n v="558.38"/>
    <n v="13"/>
    <n v="147.01599999999999"/>
    <n v="0"/>
    <n v="183.108"/>
    <n v="0"/>
    <m/>
    <n v="6030.9039999999995"/>
    <s v="EUR"/>
    <n v="2.0442"/>
    <s v="430P1018"/>
    <s v="SEPARATEUR 161/1,3/0,2"/>
    <n v="0.71299999999999997"/>
    <n v="5409.6"/>
    <n v="3857.0448000000001"/>
    <n v="7884.5709801600005"/>
    <n v="8.0808080808080815E-2"/>
    <n v="487.34577777777776"/>
    <n v="9.0089059778500763E-2"/>
    <n v="1.5476036597785008"/>
    <n v="414.4969696969697"/>
    <n v="0"/>
    <n v="45.121616161616167"/>
    <n v="1.0505050505050506"/>
    <n v="11.880080808080809"/>
    <n v="0"/>
    <n v="14.796606060606063"/>
    <n v="0"/>
    <n v="0"/>
    <n v="487.34577777777776"/>
    <m/>
    <m/>
    <m/>
    <m/>
    <m/>
    <m/>
    <m/>
    <m/>
    <m/>
    <m/>
    <m/>
    <m/>
    <m/>
    <m/>
    <m/>
  </r>
  <r>
    <x v="1"/>
    <x v="2"/>
    <d v="2013-04-12T00:00:00"/>
    <x v="11"/>
    <x v="0"/>
    <s v="AGIC 2"/>
    <s v=" N°  30085  du 26/03/2013"/>
    <n v="150.69999999999999"/>
    <m/>
    <n v="1016.2190000000001"/>
    <n v="13"/>
    <n v="34.643000000000001"/>
    <n v="0"/>
    <n v="34.799999999999997"/>
    <n v="0"/>
    <m/>
    <n v="1249.3620000000001"/>
    <s v="EUR"/>
    <n v="2.0766499999999999"/>
    <s v="600P0013"/>
    <s v="CALCIUM METAL"/>
    <n v="10.79"/>
    <n v="320"/>
    <n v="3452.7999999999997"/>
    <n v="7170.2571199999993"/>
    <n v="0.33440190599788866"/>
    <n v="417.78903408133419"/>
    <n v="1.3055907315041693"/>
    <n v="23.712644231504164"/>
    <n v="50.394367233881816"/>
    <n v="0"/>
    <n v="339.82557051126844"/>
    <n v="4.3472247779725528"/>
    <n v="11.584685229484856"/>
    <n v="0"/>
    <n v="11.637186328726525"/>
    <n v="0"/>
    <n v="0"/>
    <n v="417.78903408133419"/>
    <m/>
    <m/>
    <m/>
    <m/>
    <m/>
    <m/>
    <m/>
    <m/>
    <m/>
    <m/>
    <m/>
    <m/>
    <m/>
    <m/>
    <m/>
  </r>
  <r>
    <x v="1"/>
    <x v="2"/>
    <d v="2013-04-12T00:00:00"/>
    <x v="11"/>
    <x v="0"/>
    <s v="AGIC 2"/>
    <s v=" N°  30085  du 26/03/2013"/>
    <n v="150.69999999999999"/>
    <m/>
    <n v="1016.2190000000001"/>
    <n v="13"/>
    <n v="34.643000000000001"/>
    <n v="0"/>
    <n v="34.799999999999997"/>
    <n v="0"/>
    <m/>
    <n v="1249.3620000000001"/>
    <s v="EUR"/>
    <n v="2.0766499999999999"/>
    <s v="610M0001"/>
    <s v="ARSENIC METAL 99%MIN"/>
    <n v="4.62"/>
    <n v="500"/>
    <n v="2310"/>
    <n v="4797.0614999999998"/>
    <n v="0.22372231315312874"/>
    <n v="279.51015660561927"/>
    <n v="0.55902031321123857"/>
    <n v="10.153143313211238"/>
    <n v="33.714952592176495"/>
    <n v="0"/>
    <n v="227.35086535015935"/>
    <n v="2.9083900709906736"/>
    <n v="7.7504120945638393"/>
    <n v="0"/>
    <n v="7.785536497728879"/>
    <n v="0"/>
    <n v="0"/>
    <n v="279.51015660561927"/>
    <m/>
    <m/>
    <m/>
    <m/>
    <m/>
    <m/>
    <m/>
    <m/>
    <m/>
    <m/>
    <m/>
    <m/>
    <m/>
    <m/>
    <m/>
  </r>
  <r>
    <x v="1"/>
    <x v="2"/>
    <d v="2013-04-12T00:00:00"/>
    <x v="11"/>
    <x v="0"/>
    <s v="AGIC 2"/>
    <s v=" N°  30085  du 26/03/2013"/>
    <n v="150.69999999999999"/>
    <m/>
    <n v="1016.2190000000001"/>
    <n v="13"/>
    <n v="34.643000000000001"/>
    <n v="0"/>
    <n v="34.799999999999997"/>
    <n v="0"/>
    <m/>
    <n v="1249.3620000000001"/>
    <s v="EUR"/>
    <n v="2.0766499999999999"/>
    <s v="610M0002"/>
    <s v="SELENIUM"/>
    <n v="91.25"/>
    <n v="50"/>
    <n v="4562.5"/>
    <n v="9474.7156249999989"/>
    <n v="0.44187578084898255"/>
    <n v="552.06280931304661"/>
    <n v="11.041256186260933"/>
    <n v="200.53556868626092"/>
    <n v="66.590680173941664"/>
    <n v="0"/>
    <n v="449.04256413857223"/>
    <n v="5.7443851510367727"/>
    <n v="15.307902675951302"/>
    <n v="0"/>
    <n v="15.377277173544591"/>
    <n v="0"/>
    <n v="0"/>
    <n v="552.06280931304661"/>
    <m/>
    <m/>
    <m/>
    <m/>
    <m/>
    <m/>
    <m/>
    <m/>
    <m/>
    <m/>
    <m/>
    <m/>
    <m/>
    <m/>
    <m/>
  </r>
  <r>
    <x v="1"/>
    <x v="1"/>
    <d v="2013-04-16T00:00:00"/>
    <x v="18"/>
    <x v="0"/>
    <s v="HEPER 4"/>
    <s v=" N° 305718 du07/03/13"/>
    <n v="1587"/>
    <m/>
    <n v="13"/>
    <n v="13"/>
    <n v="866.649"/>
    <n v="135"/>
    <n v="1657.8"/>
    <n v="0"/>
    <m/>
    <n v="4272.4489999999996"/>
    <s v="USD"/>
    <n v="1.59335"/>
    <s v="600p0002"/>
    <s v="PLOMB DOUX ACHETE"/>
    <n v="2.4912000000000001"/>
    <n v="149000"/>
    <n v="371188.8"/>
    <n v="591433.67448000005"/>
    <n v="1"/>
    <n v="2685.4489999999996"/>
    <n v="1.802314765100671E-2"/>
    <n v="3.9873766676510072"/>
    <n v="1587"/>
    <n v="0"/>
    <n v="13"/>
    <n v="13"/>
    <n v="866.649"/>
    <n v="135"/>
    <n v="1657.8"/>
    <n v="0"/>
    <n v="0"/>
    <n v="4272.4489999999996"/>
    <m/>
    <m/>
    <m/>
    <m/>
    <m/>
    <m/>
    <m/>
    <m/>
    <m/>
    <m/>
    <m/>
    <m/>
    <m/>
    <m/>
    <m/>
  </r>
  <r>
    <x v="1"/>
    <x v="1"/>
    <d v="2013-04-18T00:00:00"/>
    <x v="21"/>
    <x v="0"/>
    <s v="GLATFELTER 1"/>
    <s v=" N° 50575835/50574093du 28/03/13 18/03/13"/>
    <n v="197.35400000000001"/>
    <m/>
    <n v="762.24300000000005"/>
    <n v="13"/>
    <n v="72.132000000000005"/>
    <n v="0"/>
    <n v="212.3"/>
    <n v="0"/>
    <m/>
    <n v="1257.029"/>
    <s v="EUR"/>
    <n v="2.04975"/>
    <s v="430P2009"/>
    <s v="SEP BAT 13/10 200X111"/>
    <n v="5.9369999999999999E-2"/>
    <n v="301600"/>
    <n v="17905.991999999998"/>
    <n v="36702.807101999999"/>
    <n v="0.8288276858972552"/>
    <n v="1041.8604371757408"/>
    <n v="3.4544444203439681E-3"/>
    <n v="0.12514810192034395"/>
    <n v="163.57245912256693"/>
    <n v="0"/>
    <n v="631.76810178138157"/>
    <n v="10.774759916664317"/>
    <n v="59.784998639140817"/>
    <n v="0"/>
    <n v="175.96011771598728"/>
    <n v="0"/>
    <n v="0"/>
    <n v="1041.8604371757408"/>
    <m/>
    <m/>
    <m/>
    <m/>
    <m/>
    <m/>
    <m/>
    <m/>
    <m/>
    <m/>
    <m/>
    <m/>
    <m/>
    <m/>
    <m/>
  </r>
  <r>
    <x v="1"/>
    <x v="1"/>
    <d v="2013-04-18T00:00:00"/>
    <x v="21"/>
    <x v="0"/>
    <s v="GLATFELTER 1"/>
    <s v=" N° 50575835/50574093du 28/03/13 18/03/13"/>
    <n v="197.35400000000001"/>
    <m/>
    <n v="762.24300000000005"/>
    <n v="13"/>
    <n v="72.132000000000005"/>
    <n v="0"/>
    <n v="212.3"/>
    <n v="0"/>
    <m/>
    <n v="1257.029"/>
    <s v="EUR"/>
    <n v="2.04975"/>
    <s v="430P2010"/>
    <s v="SEP BAT 13/10 200X102"/>
    <n v="5.9400000000000001E-2"/>
    <n v="62256"/>
    <n v="3698.0064000000002"/>
    <n v="7579.9886184000006"/>
    <n v="0.17117231410274503"/>
    <n v="215.16856282425948"/>
    <n v="3.456189970834289E-3"/>
    <n v="0.12521133997083431"/>
    <n v="33.781540877433144"/>
    <n v="0"/>
    <n v="130.47489821861868"/>
    <n v="2.2252400833356853"/>
    <n v="12.347001360859204"/>
    <n v="0"/>
    <n v="36.339882284012774"/>
    <n v="0"/>
    <n v="0"/>
    <n v="215.16856282425948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20l0109"/>
    <s v="COUV L1 KAM  D GRIS AVEC POIGNEE  GRIS"/>
    <n v="0.95099999999999996"/>
    <n v="2800"/>
    <n v="2662.7999999999997"/>
    <n v="5539.0234199999995"/>
    <n v="0.21101777801798291"/>
    <n v="920.59665018517512"/>
    <n v="0.32878451792327684"/>
    <n v="2.3070071679232766"/>
    <n v="726.96363089418173"/>
    <n v="0"/>
    <n v="100.7664754658153"/>
    <n v="2.7432311142337777"/>
    <n v="9.0056057124734572"/>
    <n v="0"/>
    <n v="0"/>
    <n v="81.117706998471007"/>
    <n v="0"/>
    <n v="920.59665018517512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20l0538"/>
    <s v="COUV L5 D MFP Noir"/>
    <n v="1.853"/>
    <n v="90"/>
    <n v="166.77"/>
    <n v="346.90661550000004"/>
    <n v="1.3215951194253799E-2"/>
    <n v="57.656565777144991"/>
    <n v="0.64062850863494436"/>
    <n v="4.4951464586349452"/>
    <n v="45.529414422496131"/>
    <n v="0"/>
    <n v="6.31096030998724"/>
    <n v="0.17180736552529938"/>
    <n v="0.56401714911716938"/>
    <n v="0"/>
    <n v="0"/>
    <n v="5.0803665300191572"/>
    <n v="0"/>
    <n v="57.656565777144991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20l0138"/>
    <s v="COUV L1 D NOIR MFP"/>
    <n v="1.3620000000000001"/>
    <n v="750"/>
    <n v="1021.5000000000001"/>
    <n v="2124.8732250000003"/>
    <n v="8.0950375636686792E-2"/>
    <n v="353.15813360528642"/>
    <n v="0.4708775114737152"/>
    <n v="3.3040418114737156"/>
    <n v="278.87687733153325"/>
    <n v="0"/>
    <n v="38.655909076284495"/>
    <n v="1.0523548832769283"/>
    <n v="3.4547191810468822"/>
    <n v="0"/>
    <n v="0"/>
    <n v="31.118273133144864"/>
    <n v="0"/>
    <n v="353.15813360528642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00m1110"/>
    <s v="BAC M11 P8,5 C46 GRIS"/>
    <n v="2.036"/>
    <n v="675"/>
    <n v="1374.3"/>
    <n v="2858.750145"/>
    <n v="0.10890856704600944"/>
    <n v="475.12992952887424"/>
    <n v="0.70389619189462849"/>
    <n v="4.9390815918946283"/>
    <n v="375.19382527334915"/>
    <n v="0"/>
    <n v="52.00667238721271"/>
    <n v="1.4158113715981229"/>
    <n v="4.6478909158225452"/>
    <n v="0"/>
    <n v="0"/>
    <n v="41.865729580891809"/>
    <n v="0"/>
    <n v="475.12992952887424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00l0213"/>
    <s v="BAC L2 NOIR P0 C28"/>
    <n v="1.2549999999999999"/>
    <n v="1320"/>
    <n v="1656.6"/>
    <n v="3445.97649"/>
    <n v="0.13127987496792493"/>
    <n v="572.72810977045265"/>
    <n v="0.43388493164428232"/>
    <n v="3.0444731816442827"/>
    <n v="452.26376406012525"/>
    <n v="0"/>
    <n v="62.689553573933317"/>
    <n v="1.706638374583024"/>
    <n v="5.6026312240061316"/>
    <n v="0"/>
    <n v="0"/>
    <n v="50.465522537804965"/>
    <n v="0"/>
    <n v="572.72810977045265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00m1001"/>
    <s v="BAC M10 OPAQUE"/>
    <n v="1.714"/>
    <n v="198"/>
    <n v="339.37200000000001"/>
    <n v="705.94466580000005"/>
    <n v="2.6894068409763747E-2"/>
    <n v="117.32940001751665"/>
    <n v="0.59257272736119515"/>
    <n v="4.157949827361195"/>
    <n v="92.651006964030444"/>
    <n v="0"/>
    <n v="12.842616911440844"/>
    <n v="0.3496228893269287"/>
    <n v="1.1477581575234874"/>
    <n v="0"/>
    <n v="0"/>
    <n v="10.338395095194947"/>
    <n v="0"/>
    <n v="117.32940001751665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00l0115"/>
    <s v="BAC L1 BASSE GRIS P0 C22"/>
    <n v="1.165"/>
    <n v="3900"/>
    <n v="4543.5"/>
    <n v="9451.1615250000013"/>
    <n v="0.36005681028417663"/>
    <n v="1570.8017425703561"/>
    <n v="0.4027696775821426"/>
    <n v="2.8261444275821428"/>
    <n v="1240.4083134173484"/>
    <n v="0"/>
    <n v="171.93648838776173"/>
    <n v="4.6807385336942966"/>
    <n v="15.366144492497806"/>
    <n v="0"/>
    <n v="0"/>
    <n v="138.41005773905403"/>
    <n v="0"/>
    <n v="1570.8017425703561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40l0102"/>
    <s v="RAMPE DE SERVICE NOIR C. L1/K"/>
    <n v="0.3"/>
    <n v="700"/>
    <n v="210"/>
    <n v="436.83150000000006"/>
    <n v="1.66417806007873E-2"/>
    <n v="72.602259478326133"/>
    <n v="0.10371751354046591"/>
    <n v="0.72776251354046595"/>
    <n v="57.331516632033278"/>
    <n v="0"/>
    <n v="7.9468829231715565"/>
    <n v="0.21634314781023489"/>
    <n v="0.71022127069979957"/>
    <n v="0"/>
    <n v="0"/>
    <n v="6.3972955046112796"/>
    <n v="0"/>
    <n v="72.602259478326133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40l0202"/>
    <s v="RAMPE DE SERVICE VERTE C. L2/K"/>
    <n v="0.32"/>
    <n v="900"/>
    <n v="288"/>
    <n v="599.08320000000003"/>
    <n v="2.2823013395365438E-2"/>
    <n v="99.568812998847264"/>
    <n v="0.11063201444316363"/>
    <n v="0.77628001444316364"/>
    <n v="78.626079952502764"/>
    <n v="0"/>
    <n v="10.898582294635276"/>
    <n v="0.29669917413975067"/>
    <n v="0.97401774267401076"/>
    <n v="0"/>
    <n v="0"/>
    <n v="8.7734338348954672"/>
    <n v="0"/>
    <n v="99.568812998847264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40l0302"/>
    <s v="RAMPE DE SERVICE BLANCHE C. L3/K"/>
    <n v="0.34"/>
    <n v="600"/>
    <n v="204.00000000000003"/>
    <n v="424.3506000000001"/>
    <n v="1.6166301155050522E-2"/>
    <n v="70.527909207516828"/>
    <n v="0.11754651534586139"/>
    <n v="0.82479751534586154"/>
    <n v="55.693473299689472"/>
    <n v="0"/>
    <n v="7.7198291253666556"/>
    <n v="0.21016191501565679"/>
    <n v="0.68992923439409115"/>
    <n v="0"/>
    <n v="0"/>
    <n v="6.2145156330509579"/>
    <n v="0"/>
    <n v="70.527909207516828"/>
    <m/>
    <m/>
    <m/>
    <m/>
    <m/>
    <m/>
    <m/>
    <m/>
    <m/>
    <m/>
    <m/>
    <m/>
    <m/>
    <m/>
    <m/>
  </r>
  <r>
    <x v="1"/>
    <x v="1"/>
    <d v="2013-04-23T00:00:00"/>
    <x v="4"/>
    <x v="0"/>
    <s v="ACCUMA 14"/>
    <s v=" N°  519 du 07/03/2013"/>
    <n v="3445.0349999999999"/>
    <m/>
    <n v="477.52600000000001"/>
    <n v="13"/>
    <n v="42.677"/>
    <n v="0"/>
    <n v="0"/>
    <n v="384.41172"/>
    <m/>
    <n v="4362.6497199999994"/>
    <s v="EUR"/>
    <n v="2.0801500000000002"/>
    <s v="440l0502"/>
    <s v="RAMPE DE SERVICE BLEU C. L5/K"/>
    <n v="0.38"/>
    <n v="400"/>
    <n v="152"/>
    <n v="316.18280000000004"/>
    <n v="1.2045479291998427E-2"/>
    <n v="52.550206860502726"/>
    <n v="0.13137551715125681"/>
    <n v="0.92183251715125691"/>
    <n v="41.497097752709799"/>
    <n v="0"/>
    <n v="5.7520295443908411"/>
    <n v="0.15659123079597956"/>
    <n v="0.51406491974461688"/>
    <n v="0"/>
    <n v="0"/>
    <n v="4.6304234128614974"/>
    <n v="0"/>
    <n v="52.550206860502726"/>
    <m/>
    <m/>
    <m/>
    <m/>
    <m/>
    <m/>
    <m/>
    <m/>
    <m/>
    <m/>
    <m/>
    <m/>
    <m/>
    <m/>
    <m/>
  </r>
  <r>
    <x v="1"/>
    <x v="2"/>
    <d v="2013-04-24T00:00:00"/>
    <x v="6"/>
    <x v="0"/>
    <s v="SUDAMIN 3/4/5"/>
    <s v=" N°  29082/ 29083 /29081 Du 29/03/2013"/>
    <n v="448.93"/>
    <m/>
    <n v="1027.1279999999999"/>
    <n v="13"/>
    <n v="47.783999999999999"/>
    <n v="0"/>
    <n v="216.9"/>
    <n v="0"/>
    <m/>
    <n v="1753.7420000000002"/>
    <s v="USD"/>
    <n v="1.58965"/>
    <s v="600P0013"/>
    <s v="CALCIUM METAL"/>
    <n v="13.9"/>
    <n v="476"/>
    <n v="6616.4000000000005"/>
    <n v="10517.760260000001"/>
    <n v="0.42098699447710675"/>
    <n v="738.30257366827027"/>
    <n v="1.5510558270341812"/>
    <n v="23.64719082703418"/>
    <n v="188.99369143060753"/>
    <n v="0"/>
    <n v="432.40752966328165"/>
    <n v="5.4728309282023879"/>
    <n v="20.116442544094067"/>
    <n v="0"/>
    <n v="91.312079102084454"/>
    <n v="0"/>
    <n v="0"/>
    <n v="738.30257366827027"/>
    <m/>
    <m/>
    <m/>
    <m/>
    <m/>
    <m/>
    <m/>
    <m/>
    <m/>
    <m/>
    <m/>
    <m/>
    <m/>
    <m/>
    <m/>
  </r>
  <r>
    <x v="1"/>
    <x v="2"/>
    <d v="2013-04-24T00:00:00"/>
    <x v="6"/>
    <x v="0"/>
    <s v="SUDAMIN 3/4/5"/>
    <s v=" N°  29082/ 29083 /29081 Du 29/03/2013"/>
    <n v="448.93"/>
    <m/>
    <n v="1027.1279999999999"/>
    <n v="13"/>
    <n v="47.783999999999999"/>
    <n v="0"/>
    <n v="216.9"/>
    <n v="0"/>
    <m/>
    <n v="1753.7420000000002"/>
    <s v="USD"/>
    <n v="1.58965"/>
    <s v="610M0002"/>
    <s v="SELENIUM"/>
    <n v="122.5"/>
    <n v="50"/>
    <n v="6125"/>
    <n v="9736.6062500000007"/>
    <n v="0.3897202921788705"/>
    <n v="683.46884464635673"/>
    <n v="13.669376892927135"/>
    <n v="208.40150189292717"/>
    <n v="174.95713076786035"/>
    <n v="0"/>
    <n v="400.29262426509888"/>
    <n v="5.066363798325316"/>
    <n v="18.622394441475148"/>
    <n v="0"/>
    <n v="84.530331373597008"/>
    <n v="0"/>
    <n v="0"/>
    <n v="683.46884464635673"/>
    <m/>
    <m/>
    <m/>
    <m/>
    <m/>
    <m/>
    <m/>
    <m/>
    <m/>
    <m/>
    <m/>
    <m/>
    <m/>
    <m/>
    <m/>
  </r>
  <r>
    <x v="1"/>
    <x v="2"/>
    <d v="2013-04-24T00:00:00"/>
    <x v="6"/>
    <x v="0"/>
    <s v="SUDAMIN 3/4/5"/>
    <s v=" N°  29082/ 29083 /29081 Du 29/03/2013"/>
    <n v="448.93"/>
    <m/>
    <n v="1027.1279999999999"/>
    <n v="13"/>
    <n v="47.783999999999999"/>
    <n v="0"/>
    <n v="216.9"/>
    <n v="0"/>
    <m/>
    <n v="1753.7420000000002"/>
    <s v="USD"/>
    <n v="1.58965"/>
    <s v="610M0001"/>
    <s v="ARSENIC METAL 99%MIN"/>
    <n v="5.95"/>
    <n v="500"/>
    <n v="2975"/>
    <n v="4729.2087499999998"/>
    <n v="0.18929271334402278"/>
    <n v="331.97058168537325"/>
    <n v="0.66394116337074649"/>
    <n v="10.122358663370745"/>
    <n v="84.979177801532146"/>
    <n v="0"/>
    <n v="194.42784607161943"/>
    <n v="2.4608052734722961"/>
    <n v="9.0451630144307842"/>
    <n v="0"/>
    <n v="41.057589524318544"/>
    <n v="0"/>
    <n v="0"/>
    <n v="331.97058168537325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00l0118"/>
    <s v="BAC L1 NOIR P0 C28 MFP, FAI"/>
    <n v="1.137"/>
    <n v="825"/>
    <n v="938.02499999999998"/>
    <n v="1953.6246675"/>
    <n v="6.3296537522003898E-2"/>
    <n v="286.9375070728621"/>
    <n v="0.34780303887619651"/>
    <n v="2.7158329388761961"/>
    <n v="218.2463980793319"/>
    <n v="0"/>
    <n v="40.363315826256581"/>
    <n v="0.82285498778605071"/>
    <n v="3.1431794602676697"/>
    <n v="0"/>
    <n v="0"/>
    <n v="24.361758719219925"/>
    <n v="0"/>
    <n v="286.9375070728621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00L0312"/>
    <s v="BAC L3 BASSE GRIS  P0 C34"/>
    <n v="1.357"/>
    <n v="720"/>
    <n v="977.04"/>
    <n v="2034.881208"/>
    <n v="6.5929211929851211E-2"/>
    <n v="298.87201504274321"/>
    <n v="0.41510002089269893"/>
    <n v="3.2413239208926989"/>
    <n v="227.32385680491504"/>
    <n v="0"/>
    <n v="42.042135438699098"/>
    <n v="0.85707975508806578"/>
    <n v="3.2739128060125515"/>
    <n v="0"/>
    <n v="0"/>
    <n v="25.375030238028444"/>
    <n v="0"/>
    <n v="298.87201504274321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00L0313"/>
    <s v="BAC L3 GRIS P0 C33"/>
    <n v="1.256"/>
    <n v="1320"/>
    <n v="1657.92"/>
    <n v="3452.9499840000003"/>
    <n v="0.11187398575568956"/>
    <n v="507.15005647636212"/>
    <n v="0.3842045882396683"/>
    <n v="3.0000757882396689"/>
    <n v="385.74139101163183"/>
    <n v="0"/>
    <n v="71.340474480602651"/>
    <n v="1.4543618148239643"/>
    <n v="5.555438384656032"/>
    <n v="0"/>
    <n v="0"/>
    <n v="43.058390784647635"/>
    <n v="0"/>
    <n v="507.15005647636212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00M1110"/>
    <s v="BAC M11 P8,5 C46 GRIS"/>
    <n v="2.036"/>
    <n v="1350"/>
    <n v="2748.6"/>
    <n v="5724.5092199999999"/>
    <n v="0.18547145655284231"/>
    <n v="840.78402168435684"/>
    <n v="0.62280297902544957"/>
    <n v="4.8631801790254494"/>
    <n v="639.50539672274363"/>
    <n v="0"/>
    <n v="118.27255124335581"/>
    <n v="2.4111289351869498"/>
    <n v="9.2101415895010437"/>
    <n v="0"/>
    <n v="0"/>
    <n v="71.38480319356934"/>
    <n v="0"/>
    <n v="840.78402168435684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60D1810"/>
    <s v="BOUCHON KAMINA D18 ROUGE"/>
    <n v="2.8000000000000001E-2"/>
    <n v="26000"/>
    <n v="728"/>
    <n v="1516.2056"/>
    <n v="4.912436162790846E-2"/>
    <n v="222.69183140006248"/>
    <n v="8.5650704384639415E-3"/>
    <n v="6.6880670438463949E-2"/>
    <n v="169.38074976866673"/>
    <n v="0"/>
    <n v="31.325917669054437"/>
    <n v="0.63861670116281"/>
    <n v="2.4394175497186783"/>
    <n v="0"/>
    <n v="0"/>
    <n v="18.907129711459824"/>
    <n v="0"/>
    <n v="222.69183140006248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109"/>
    <s v="COUV L1 KAM  D GRIS AVEC POIGNEE  GRIS"/>
    <n v="0.95099999999999996"/>
    <n v="392"/>
    <n v="372.79199999999997"/>
    <n v="776.41389839999999"/>
    <n v="2.5155451950537432E-2"/>
    <n v="114.03534781770892"/>
    <n v="0.29090649953497172"/>
    <n v="2.2715541995349717"/>
    <n v="86.735973170001117"/>
    <n v="0"/>
    <n v="16.041279532530414"/>
    <n v="0.3270208753569866"/>
    <n v="1.2491694329597878"/>
    <n v="0"/>
    <n v="0"/>
    <n v="9.6819048068606204"/>
    <n v="0"/>
    <n v="114.03534781770892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131"/>
    <s v="COUV L1 D EK FAI Noir"/>
    <n v="1.131"/>
    <n v="1120"/>
    <n v="1266.72"/>
    <n v="2638.1977440000001"/>
    <n v="8.5476389232560721E-2"/>
    <n v="387.48378663610873"/>
    <n v="0.34596766663938278"/>
    <n v="2.7015013666393828"/>
    <n v="294.72250459748011"/>
    <n v="0"/>
    <n v="54.507096744154715"/>
    <n v="1.1111930600232893"/>
    <n v="4.2445865365105"/>
    <n v="0"/>
    <n v="0"/>
    <n v="32.898405697940099"/>
    <n v="0"/>
    <n v="387.48378663610873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211"/>
    <s v="COUV L2 KAM D GRIS AVEC POIGNEE GRIS"/>
    <n v="1.0720000000000001"/>
    <n v="96"/>
    <n v="102.91200000000001"/>
    <n v="214.33482240000001"/>
    <n v="6.9443493184770822E-3"/>
    <n v="31.480304605828614"/>
    <n v="0.32791983964404808"/>
    <n v="2.5605742396440481"/>
    <n v="23.944109505759659"/>
    <n v="0"/>
    <n v="4.4283143395023767"/>
    <n v="9.0276541140202074E-2"/>
    <n v="0.34484249845693493"/>
    <n v="0"/>
    <n v="0"/>
    <n v="2.6727617209694419"/>
    <n v="0"/>
    <n v="31.480304605828614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231"/>
    <s v="COUV L2 D EK FAI Noir"/>
    <n v="1.2509999999999999"/>
    <n v="384"/>
    <n v="480.38399999999996"/>
    <n v="1000.4957567999999"/>
    <n v="3.2415600736622495E-2"/>
    <n v="146.94724276825221"/>
    <n v="0.3826751113756568"/>
    <n v="2.9881328113756567"/>
    <n v="111.76895892427362"/>
    <n v="0"/>
    <n v="20.670974771333853"/>
    <n v="0.42140280957609244"/>
    <n v="1.6096939013792"/>
    <n v="0"/>
    <n v="0"/>
    <n v="12.476212361689445"/>
    <n v="0"/>
    <n v="146.94724276825221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321"/>
    <s v="COUV L3 KAM D GRIS AVEC POIGNEE GRIS"/>
    <n v="1.2569999999999999"/>
    <n v="2162"/>
    <n v="2717.6339999999996"/>
    <n v="5660.0163317999986"/>
    <n v="0.18338191674216944"/>
    <n v="831.31166557016115"/>
    <n v="0.38451048361247048"/>
    <n v="3.00246438361247"/>
    <n v="632.30066554508346"/>
    <n v="0"/>
    <n v="116.94008095964708"/>
    <n v="2.383964917648203"/>
    <n v="9.1063792215826496"/>
    <n v="0"/>
    <n v="0"/>
    <n v="70.580574926199731"/>
    <n v="0"/>
    <n v="831.31166557016115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331"/>
    <s v="COUV L3 D EK FAI Noir"/>
    <n v="1.4350000000000001"/>
    <n v="484"/>
    <n v="694.54000000000008"/>
    <n v="1446.5184580000002"/>
    <n v="4.6866530391548832E-2"/>
    <n v="212.4565722260981"/>
    <n v="0.43895985997127707"/>
    <n v="3.4276343599712775"/>
    <n v="161.59574992352998"/>
    <n v="0"/>
    <n v="29.886130299265211"/>
    <n v="0.60926489509013482"/>
    <n v="2.3272981661835321"/>
    <n v="0"/>
    <n v="0"/>
    <n v="18.038128942029271"/>
    <n v="0"/>
    <n v="212.4565722260981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L0338"/>
    <s v="COUV L3 D NOIR MFP"/>
    <n v="1.6479999999999999"/>
    <n v="608"/>
    <n v="1001.9839999999999"/>
    <n v="2086.8320767999999"/>
    <n v="6.7612396100794267E-2"/>
    <n v="306.50226922192331"/>
    <n v="0.50411557437816334"/>
    <n v="3.9364051743781632"/>
    <n v="233.12747414314251"/>
    <n v="0"/>
    <n v="43.115478419931094"/>
    <n v="0.87896114931032543"/>
    <n v="3.3574963655732417"/>
    <n v="0"/>
    <n v="0"/>
    <n v="26.022859143966155"/>
    <n v="0"/>
    <n v="306.50226922192331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M1114"/>
    <s v="COUV M11 GAUCHE BLEU"/>
    <n v="0.82099999999999995"/>
    <n v="60"/>
    <n v="49.26"/>
    <n v="102.593802"/>
    <n v="3.3239918321301795E-3"/>
    <n v="15.068406064240492"/>
    <n v="0.25114010107067486"/>
    <n v="1.9610368010706749"/>
    <n v="11.461120513193027"/>
    <n v="0"/>
    <n v="2.1196630554637657"/>
    <n v="4.3211893817692332E-2"/>
    <n v="0.16506278639992045"/>
    <n v="0"/>
    <n v="0"/>
    <n v="1.2793478153660864"/>
    <n v="0"/>
    <n v="15.068406064240492"/>
    <m/>
    <m/>
    <m/>
    <m/>
    <m/>
    <m/>
    <m/>
    <m/>
    <m/>
    <m/>
    <m/>
    <m/>
    <m/>
    <m/>
    <m/>
  </r>
  <r>
    <x v="1"/>
    <x v="1"/>
    <d v="2013-05-02T00:00:00"/>
    <x v="4"/>
    <x v="0"/>
    <s v="ACCUMA 15"/>
    <s v=" N°  784 du 18/04/2013"/>
    <n v="3447.9989999999998"/>
    <m/>
    <n v="637.68600000000004"/>
    <n v="13"/>
    <n v="49.658000000000001"/>
    <n v="0"/>
    <n v="0"/>
    <n v="384.88295999999997"/>
    <m/>
    <n v="4533.2259599999998"/>
    <s v="EUR"/>
    <n v="2.0827"/>
    <s v="420M1123"/>
    <s v="COUV M11 G FLAT GRIS"/>
    <n v="0.82099999999999995"/>
    <n v="1320"/>
    <n v="1083.72"/>
    <n v="2257.0636439999998"/>
    <n v="7.3127820306863947E-2"/>
    <n v="331.50493341329081"/>
    <n v="0.25114010107067486"/>
    <n v="1.9610368010706747"/>
    <n v="252.14465129024657"/>
    <n v="0"/>
    <n v="46.632587220202844"/>
    <n v="0.95066166398923135"/>
    <n v="3.6313813007982501"/>
    <n v="0"/>
    <n v="0"/>
    <n v="28.145651938053902"/>
    <n v="0"/>
    <n v="331.50493341329081"/>
    <m/>
    <m/>
    <m/>
    <m/>
    <m/>
    <m/>
    <m/>
    <m/>
    <m/>
    <m/>
    <m/>
    <m/>
    <m/>
    <m/>
    <m/>
  </r>
  <r>
    <x v="1"/>
    <x v="1"/>
    <d v="2013-05-03T00:00:00"/>
    <x v="18"/>
    <x v="0"/>
    <s v="HEPER 5"/>
    <s v=" N° 305732 du07/03/13"/>
    <n v="1093"/>
    <m/>
    <n v="3450.53"/>
    <n v="13"/>
    <n v="578.66300000000001"/>
    <n v="8.5920000000000005"/>
    <n v="1721.2"/>
    <n v="0"/>
    <m/>
    <n v="6864.9850000000006"/>
    <s v="USD"/>
    <n v="1.5972"/>
    <s v="600p0002"/>
    <s v="PLOMB DOUX ACHETE"/>
    <n v="2.4912000000000001"/>
    <n v="99020"/>
    <n v="246678.62400000001"/>
    <n v="393995.0982528"/>
    <n v="1"/>
    <n v="5771.9850000000006"/>
    <n v="5.8291102807513637E-2"/>
    <n v="4.0372357428075132"/>
    <n v="1093"/>
    <n v="0"/>
    <n v="3450.53"/>
    <n v="13"/>
    <n v="578.66300000000001"/>
    <n v="8.5920000000000005"/>
    <n v="1721.2"/>
    <n v="0"/>
    <n v="0"/>
    <n v="6864.9850000000006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131"/>
    <s v="COUV L1 D EK FAI Noir"/>
    <n v="1.131"/>
    <n v="112"/>
    <n v="126.672"/>
    <n v="263.98444799999999"/>
    <n v="8.5080282628381063E-3"/>
    <n v="39.689800403236688"/>
    <n v="0.35437321788604187"/>
    <n v="2.7113772178860418"/>
    <n v="29.500150144614715"/>
    <n v="0"/>
    <n v="6.3789282221759214"/>
    <n v="0.11060436741689539"/>
    <n v="0.42347859875450389"/>
    <n v="0"/>
    <n v="0"/>
    <n v="3.2766390702746526"/>
    <n v="0"/>
    <n v="39.689800403236688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538"/>
    <s v="COUV L5 D MFP Noir"/>
    <n v="1.853"/>
    <n v="330"/>
    <n v="611.49"/>
    <n v="1274.3451600000001"/>
    <n v="4.1071224915078898E-2"/>
    <n v="191.59653316103959"/>
    <n v="0.58059555503345328"/>
    <n v="4.4422475550334539"/>
    <n v="142.40753135602543"/>
    <n v="0"/>
    <n v="30.793315164980065"/>
    <n v="0.53392592389602567"/>
    <n v="2.0442791489231369"/>
    <n v="0"/>
    <n v="0"/>
    <n v="15.817481567214914"/>
    <n v="0"/>
    <n v="191.59653316103959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211"/>
    <s v="COUV L2 KAM D GRIS AVEC POIGNEE GRIS"/>
    <n v="1.0720000000000001"/>
    <n v="192"/>
    <n v="205.82400000000001"/>
    <n v="428.93721600000003"/>
    <n v="1.3824336942421297E-2"/>
    <n v="64.490285763197775"/>
    <n v="0.33588690501665508"/>
    <n v="2.5699349050166553"/>
    <n v="47.933552034902583"/>
    <n v="0"/>
    <n v="10.364851919928137"/>
    <n v="0.17971638025147685"/>
    <n v="0.68809254697207767"/>
    <n v="0"/>
    <n v="0"/>
    <n v="5.3240728811435059"/>
    <n v="0"/>
    <n v="64.490285763197775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231"/>
    <s v="COUV L2 D EK FAI Noir"/>
    <n v="1.2509999999999999"/>
    <n v="192"/>
    <n v="240.19199999999998"/>
    <n v="500.56012799999996"/>
    <n v="1.613269171172485E-2"/>
    <n v="75.258719673283963"/>
    <n v="0.39197249829835396"/>
    <n v="2.9990564982983541"/>
    <n v="55.937382085506641"/>
    <n v="0"/>
    <n v="12.095550141632554"/>
    <n v="0.20972499225242305"/>
    <n v="0.80298859725939276"/>
    <n v="0"/>
    <n v="0"/>
    <n v="6.2130738566329518"/>
    <n v="0"/>
    <n v="75.258719673283963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238"/>
    <s v="COUV L2 D MFP Noir"/>
    <n v="1.4530000000000001"/>
    <n v="322"/>
    <n v="467.86600000000004"/>
    <n v="975.03274400000009"/>
    <n v="3.1424601736934871E-2"/>
    <n v="146.59520774489027"/>
    <n v="0.45526462032574622"/>
    <n v="3.4833166203257466"/>
    <n v="108.95949576512812"/>
    <n v="0"/>
    <n v="23.560720850673867"/>
    <n v="0.40851982258015329"/>
    <n v="1.5641281268541962"/>
    <n v="0"/>
    <n v="0"/>
    <n v="12.102343179653916"/>
    <n v="0"/>
    <n v="146.59520774489027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M1213"/>
    <s v="COUV M12 GRIS"/>
    <n v="1.2270000000000001"/>
    <n v="168"/>
    <n v="206.13600000000002"/>
    <n v="429.58742400000006"/>
    <n v="1.384529267705883E-2"/>
    <n v="64.588043892269795"/>
    <n v="0.38445264221589165"/>
    <n v="2.9415206422158917"/>
    <n v="48.00621250323907"/>
    <n v="0"/>
    <n v="10.380563565795565"/>
    <n v="0.1799888048017648"/>
    <n v="0.68913559770792621"/>
    <n v="0"/>
    <n v="0"/>
    <n v="5.3321434207254628"/>
    <n v="0"/>
    <n v="64.588043892269795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60D1811"/>
    <s v="BOUCHON KAM D18 JAUNE"/>
    <n v="2.8000000000000001E-2"/>
    <n v="26000"/>
    <n v="728"/>
    <n v="1517.152"/>
    <n v="4.8896714154241988E-2"/>
    <n v="228.10230116802694"/>
    <n v="8.7731654295394972E-3"/>
    <n v="6.7125165429539502E-2"/>
    <n v="169.54109278514204"/>
    <n v="0"/>
    <n v="36.66050702399955"/>
    <n v="0.63565728400514587"/>
    <n v="2.4337850503132405"/>
    <n v="0"/>
    <n v="0"/>
    <n v="18.831259024566968"/>
    <n v="0"/>
    <n v="228.10230116802694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60D1810"/>
    <s v="BOUCHON KAMINA D18 ROUGE"/>
    <n v="2.8000000000000001E-2"/>
    <n v="13000"/>
    <n v="364"/>
    <n v="758.57600000000002"/>
    <n v="2.4448357077120994E-2"/>
    <n v="114.05115058401347"/>
    <n v="8.7731654295394972E-3"/>
    <n v="6.7125165429539502E-2"/>
    <n v="84.770546392571021"/>
    <n v="0"/>
    <n v="18.330253511999775"/>
    <n v="0.31782864200257294"/>
    <n v="1.2168925251566203"/>
    <n v="0"/>
    <n v="0"/>
    <n v="9.4156295122834841"/>
    <n v="0"/>
    <n v="114.05115058401347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60D2101"/>
    <s v="BOUCHON PRESSION D21 NOIR MFP"/>
    <n v="2.3E-2"/>
    <n v="8700"/>
    <n v="200.1"/>
    <n v="417.00839999999999"/>
    <n v="1.3439879810801953E-2"/>
    <n v="62.696800087530484"/>
    <n v="7.2065287456931594E-3"/>
    <n v="5.5138528745693159E-2"/>
    <n v="46.600511904267748"/>
    <n v="0"/>
    <n v="10.076603647668009"/>
    <n v="0.1747184375404254"/>
    <n v="0.66895657770285644"/>
    <n v="0"/>
    <n v="0"/>
    <n v="5.1760095203514425"/>
    <n v="0"/>
    <n v="62.696800087530484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90B0006"/>
    <s v="Couvre borne D +"/>
    <n v="7.1999999999999995E-2"/>
    <n v="2400"/>
    <n v="172.79999999999998"/>
    <n v="360.11519999999996"/>
    <n v="1.1606253030017877E-2"/>
    <n v="54.142963793729471"/>
    <n v="2.2559568247387279E-2"/>
    <n v="0.17260756824738727"/>
    <n v="40.242720924824916"/>
    <n v="0"/>
    <n v="8.7018346342680246"/>
    <n v="0.1508812893902324"/>
    <n v="0.57768963831610987"/>
    <n v="0"/>
    <n v="0"/>
    <n v="4.4698373069301809"/>
    <n v="0"/>
    <n v="54.142963793729471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90B0007"/>
    <s v="Couvre borne G -"/>
    <n v="7.1999999999999995E-2"/>
    <n v="2400"/>
    <n v="172.79999999999998"/>
    <n v="360.11519999999996"/>
    <n v="1.1606253030017877E-2"/>
    <n v="54.142963793729471"/>
    <n v="2.2559568247387279E-2"/>
    <n v="0.17260756824738727"/>
    <n v="40.242720924824916"/>
    <n v="0"/>
    <n v="8.7018346342680246"/>
    <n v="0.1508812893902324"/>
    <n v="0.57768963831610987"/>
    <n v="0"/>
    <n v="0"/>
    <n v="4.4698373069301809"/>
    <n v="0"/>
    <n v="54.142963793729471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m1102"/>
    <s v="BAC M11 PRISME 8.5 C42.5 OPAQUE"/>
    <n v="2.036"/>
    <n v="162"/>
    <n v="329.83199999999999"/>
    <n v="687.36988800000006"/>
    <n v="2.2153435471046628E-2"/>
    <n v="103.34538214128115"/>
    <n v="0.63793445766222934"/>
    <n v="4.8809584576622296"/>
    <n v="76.813293565259585"/>
    <n v="0"/>
    <n v="16.609626858159093"/>
    <n v="0.28799466112360617"/>
    <n v="1.1026650971358749"/>
    <n v="0"/>
    <n v="0"/>
    <n v="8.5318019596029853"/>
    <n v="0"/>
    <n v="103.34538214128115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l0118"/>
    <s v="BAC L1 NOIR P0 C28 MFP, FAI"/>
    <n v="1.137"/>
    <n v="825"/>
    <n v="938.02499999999998"/>
    <n v="1954.8441"/>
    <n v="6.3003214690292367E-2"/>
    <n v="293.90887507299243"/>
    <n v="0.3562531819066575"/>
    <n v="2.7257611819066576"/>
    <n v="218.45299939530614"/>
    <n v="0"/>
    <n v="47.236912226905467"/>
    <n v="0.81904179097380081"/>
    <n v="3.1359220079946124"/>
    <n v="0"/>
    <n v="0"/>
    <n v="24.263999651812405"/>
    <n v="0"/>
    <n v="293.90887507299243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m1001"/>
    <s v="BAC M10 OPAQUE"/>
    <n v="1.714"/>
    <n v="990"/>
    <n v="1696.86"/>
    <n v="3536.2562399999997"/>
    <n v="0.1139709867853943"/>
    <n v="531.67262467029968"/>
    <n v="0.53704305522252493"/>
    <n v="4.1090190552225252"/>
    <n v="395.17513558158805"/>
    <n v="0"/>
    <n v="85.450203226296523"/>
    <n v="1.481622828210126"/>
    <n v="5.672791896256216"/>
    <n v="0"/>
    <n v="0"/>
    <n v="43.892871137948767"/>
    <n v="0"/>
    <n v="531.67262467029968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l0116"/>
    <s v="BAC L1 GRIS P0 C26"/>
    <n v="1.137"/>
    <n v="1375"/>
    <n v="1563.375"/>
    <n v="3258.0735"/>
    <n v="0.10500535781715394"/>
    <n v="489.84812512165399"/>
    <n v="0.35625318190665745"/>
    <n v="2.7257611819066576"/>
    <n v="364.08833232551018"/>
    <n v="0"/>
    <n v="78.728187044842429"/>
    <n v="1.3650696516230012"/>
    <n v="5.2265366799910202"/>
    <n v="0"/>
    <n v="0"/>
    <n v="40.439999419687339"/>
    <n v="0"/>
    <n v="489.84812512165399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l0115"/>
    <s v="BAC L1 BASSE GRIS P0 C22"/>
    <n v="1.151"/>
    <n v="1200"/>
    <n v="1381.2"/>
    <n v="2878.4208000000003"/>
    <n v="9.276942526076791E-2"/>
    <n v="432.76771754571269"/>
    <n v="0.36063976462142722"/>
    <n v="2.7593237646214277"/>
    <n v="321.66230405884369"/>
    <n v="0"/>
    <n v="69.554247666961786"/>
    <n v="1.2060025283899829"/>
    <n v="4.6175053729294619"/>
    <n v="0"/>
    <n v="0"/>
    <n v="35.727657918587774"/>
    <n v="0"/>
    <n v="432.76771754571269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m1203"/>
    <s v="BAC M12 GRIS C49 P12,5"/>
    <n v="1.151"/>
    <n v="300"/>
    <n v="345.3"/>
    <n v="719.60520000000008"/>
    <n v="2.3192356315191977E-2"/>
    <n v="108.19192938642817"/>
    <n v="0.36063976462142722"/>
    <n v="2.7593237646214277"/>
    <n v="80.415576014710922"/>
    <n v="0"/>
    <n v="17.388561916740446"/>
    <n v="0.30150063209749572"/>
    <n v="1.1543763432323655"/>
    <n v="0"/>
    <n v="0"/>
    <n v="8.9319144796469434"/>
    <n v="0"/>
    <n v="108.19192938642817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l0518"/>
    <s v="Bac L5 Noir P0 C52"/>
    <n v="1.4410000000000001"/>
    <n v="330"/>
    <n v="475.53000000000003"/>
    <n v="991.00452000000007"/>
    <n v="3.1939360551877329E-2"/>
    <n v="148.99654845388991"/>
    <n v="0.4515046922845149"/>
    <n v="3.454548692284515"/>
    <n v="110.74433496170137"/>
    <n v="0"/>
    <n v="23.946663331212235"/>
    <n v="0.41521168717440526"/>
    <n v="1.5897497321091423"/>
    <n v="0"/>
    <n v="0"/>
    <n v="12.300588741692764"/>
    <n v="0"/>
    <n v="148.99654845388991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00l0101"/>
    <s v="BAC L1BASSE PRISME 0 OP C22"/>
    <n v="2.3450000000000002"/>
    <n v="300"/>
    <n v="703.50000000000011"/>
    <n v="1466.0940000000003"/>
    <n v="4.7251151658666543E-2"/>
    <n v="220.42578141717991"/>
    <n v="0.734752604723933"/>
    <n v="5.6217326047239347"/>
    <n v="163.83538293179592"/>
    <n v="0"/>
    <n v="35.426739960691876"/>
    <n v="0.61426497156266502"/>
    <n v="2.3518788226584686"/>
    <n v="0"/>
    <n v="0"/>
    <n v="18.197514730470967"/>
    <n v="0"/>
    <n v="220.42578141717991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109"/>
    <s v="COUV L1 KAM  D GRIS AVEC POIGNEE  GRIS"/>
    <n v="0.95099999999999996"/>
    <n v="3024"/>
    <n v="2875.8240000000001"/>
    <n v="5993.217216"/>
    <n v="0.19315706605207256"/>
    <n v="901.07427493714283"/>
    <n v="0.29797429726757368"/>
    <n v="2.2798582972675736"/>
    <n v="669.73948299139886"/>
    <n v="0"/>
    <n v="144.82028290080561"/>
    <n v="2.5110418586769434"/>
    <n v="9.6141998056758595"/>
    <n v="0"/>
    <n v="0"/>
    <n v="74.389267380585551"/>
    <n v="0"/>
    <n v="901.07427493714283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112"/>
    <s v="COUV L1 EK D+ BLEU B11,4"/>
    <n v="0.95"/>
    <n v="280"/>
    <n v="266"/>
    <n v="554.34400000000005"/>
    <n v="1.786610709481919E-2"/>
    <n v="83.345071580625245"/>
    <n v="0.29766096993080443"/>
    <n v="2.2774609699308046"/>
    <n v="61.94770697918652"/>
    <n v="0"/>
    <n v="13.395185258769068"/>
    <n v="0.23225939223264946"/>
    <n v="0.88926761453753034"/>
    <n v="0"/>
    <n v="0"/>
    <n v="6.8806523358994696"/>
    <n v="0"/>
    <n v="83.345071580625245"/>
    <m/>
    <m/>
    <m/>
    <m/>
    <m/>
    <m/>
    <m/>
    <m/>
    <m/>
    <m/>
    <m/>
    <m/>
    <m/>
    <m/>
    <m/>
  </r>
  <r>
    <x v="1"/>
    <x v="1"/>
    <d v="2013-05-07T00:00:00"/>
    <x v="4"/>
    <x v="0"/>
    <s v="ACCUMA 16"/>
    <s v=" N°  835 du 26/04/2013"/>
    <n v="3467.3310000000001"/>
    <m/>
    <n v="749.75400000000002"/>
    <n v="13"/>
    <n v="49.774000000000001"/>
    <n v="0"/>
    <n v="0"/>
    <n v="385.1232"/>
    <m/>
    <n v="4664.9822000000004"/>
    <s v="EUR"/>
    <n v="2.0840000000000001"/>
    <s v="420l0138"/>
    <s v="COUV L1 D NOIR MFP"/>
    <n v="1.3620000000000001"/>
    <n v="600"/>
    <n v="817.2"/>
    <n v="1703.0448000000001"/>
    <n v="5.4887904954459554E-2"/>
    <n v="256.05109960784563"/>
    <n v="0.4267518326797427"/>
    <n v="3.2651598326797431"/>
    <n v="190.31453437365121"/>
    <n v="0"/>
    <n v="41.152426291225872"/>
    <n v="0.71354276440797415"/>
    <n v="2.7319905812032701"/>
    <n v="0"/>
    <n v="0"/>
    <n v="21.138605597357319"/>
    <n v="0"/>
    <n v="256.05109960784563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00m1110"/>
    <s v="BAC M11 P8,5 C46 GRIS"/>
    <n v="2.036"/>
    <n v="1350"/>
    <n v="2748.6"/>
    <n v="5824.8331200000002"/>
    <n v="0.24633495423633206"/>
    <n v="1082.7383718619985"/>
    <n v="0.80202842360148041"/>
    <n v="5.1167196236014805"/>
    <n v="872.60339346429964"/>
    <n v="0"/>
    <n v="107.81144874098156"/>
    <n v="3.2023544050723167"/>
    <n v="9.5403064426189044"/>
    <n v="0"/>
    <n v="0"/>
    <n v="89.580868809026143"/>
    <n v="0"/>
    <n v="1082.7383718619985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00m1008"/>
    <s v="BAC M10 P15,4 C33 GRIS"/>
    <n v="1.679"/>
    <n v="792"/>
    <n v="1329.768"/>
    <n v="2818.0443456000003"/>
    <n v="0.1191764314287051"/>
    <n v="523.8269807444467"/>
    <n v="0.66139770296015998"/>
    <n v="4.2195345029601601"/>
    <n v="422.16403598931635"/>
    <n v="0"/>
    <n v="52.158995331949932"/>
    <n v="1.5492936085731663"/>
    <n v="4.6155840128023193"/>
    <n v="0"/>
    <n v="0"/>
    <n v="43.339071801804955"/>
    <n v="0"/>
    <n v="523.8269807444467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00m1409"/>
    <s v="BAC M14 GRIS PO C60"/>
    <n v="3.2029999999999998"/>
    <n v="1080"/>
    <n v="3459.24"/>
    <n v="7330.8214079999998"/>
    <n v="0.31002391293476289"/>
    <n v="1362.6762298915446"/>
    <n v="1.2617372498995783"/>
    <n v="8.0495348498995778"/>
    <n v="1098.2116578648927"/>
    <n v="0"/>
    <n v="135.68568578285419"/>
    <n v="4.0303108681519175"/>
    <n v="12.006916124050433"/>
    <n v="0"/>
    <n v="0"/>
    <n v="112.74165925159558"/>
    <n v="0"/>
    <n v="1362.6762298915446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20l0321"/>
    <s v="COUV L3 KAM D GRIS AVEC POIGNEE GRIS"/>
    <n v="1.2569999999999999"/>
    <n v="322"/>
    <n v="404.75399999999996"/>
    <n v="857.75467679999997"/>
    <n v="3.6274851948982154E-2"/>
    <n v="159.44214762593006"/>
    <n v="0.49516194914885114"/>
    <n v="3.1589963491488509"/>
    <n v="128.49804042721718"/>
    <n v="0"/>
    <n v="15.876124253695426"/>
    <n v="0.47157307533676801"/>
    <n v="1.4048887411321298"/>
    <n v="0"/>
    <n v="0"/>
    <n v="13.19152112854856"/>
    <n v="0"/>
    <n v="159.44214762593006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20l0338"/>
    <s v="COUV L3 D NOIR MFP"/>
    <n v="1.6479999999999999"/>
    <n v="570"/>
    <n v="939.3599999999999"/>
    <n v="1990.6917120000001"/>
    <n v="8.4187296300458736E-2"/>
    <n v="370.0360609009266"/>
    <n v="0.64918607175601162"/>
    <n v="4.1416276717560123"/>
    <n v="298.22044811344847"/>
    <n v="0"/>
    <n v="36.845580473451371"/>
    <n v="1.0944348519059637"/>
    <n v="3.2604897984204664"/>
    <n v="0"/>
    <n v="0"/>
    <n v="30.615107663700357"/>
    <n v="0"/>
    <n v="370.0360609009266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20m1413"/>
    <s v="COUV M14 GAUCHE GRIS"/>
    <n v="1.6120000000000001"/>
    <n v="1104"/>
    <n v="1779.6480000000001"/>
    <n v="3771.4300416000005"/>
    <n v="0.15949556451894781"/>
    <n v="701.04532416774441"/>
    <n v="0.63500482261571056"/>
    <n v="4.0511552226157113"/>
    <n v="564.98831549587214"/>
    <n v="0"/>
    <n v="69.805147758491728"/>
    <n v="2.0734423387463217"/>
    <n v="6.1771037182543296"/>
    <n v="0"/>
    <n v="0"/>
    <n v="58.001314856379899"/>
    <n v="0"/>
    <n v="701.04532416774441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20m1013"/>
    <s v="COUV M10 G FLAT GRIS"/>
    <n v="0.73899999999999999"/>
    <n v="560"/>
    <n v="413.84"/>
    <n v="877.009728"/>
    <n v="3.7089157193176035E-2"/>
    <n v="163.02133733950717"/>
    <n v="0.29110953096340564"/>
    <n v="1.8571983309634055"/>
    <n v="131.38259053746117"/>
    <n v="0"/>
    <n v="16.232514715479809"/>
    <n v="0.48215904351128847"/>
    <n v="1.4364259689345147"/>
    <n v="0"/>
    <n v="0"/>
    <n v="13.487647074120417"/>
    <n v="0"/>
    <n v="163.02133733950717"/>
    <m/>
    <m/>
    <m/>
    <m/>
    <m/>
    <m/>
    <m/>
    <m/>
    <m/>
    <m/>
    <m/>
    <m/>
    <m/>
    <m/>
    <m/>
  </r>
  <r>
    <x v="1"/>
    <x v="1"/>
    <d v="2013-05-20T00:00:00"/>
    <x v="4"/>
    <x v="0"/>
    <s v="ACCUMA 17"/>
    <s v=" N°  915 du 08/05/2013"/>
    <n v="3542.3449999999998"/>
    <m/>
    <n v="437.66199999999998"/>
    <n v="13"/>
    <n v="38.728999999999999"/>
    <n v="0"/>
    <n v="0"/>
    <n v="363.65472"/>
    <m/>
    <n v="4395.3907199999994"/>
    <s v="EUR"/>
    <n v="2.1192000000000002"/>
    <s v="420m1005"/>
    <s v="COUV M10 G BLEU"/>
    <n v="0.73899999999999999"/>
    <n v="112"/>
    <n v="82.768000000000001"/>
    <n v="175.4019456"/>
    <n v="7.4178314386352077E-3"/>
    <n v="32.604267467901437"/>
    <n v="0.29110953096340569"/>
    <n v="1.8571983309634057"/>
    <n v="26.276518107492233"/>
    <n v="0"/>
    <n v="3.2465029430959622"/>
    <n v="9.6431808702257704E-2"/>
    <n v="0.28728519378690298"/>
    <n v="0"/>
    <n v="0"/>
    <n v="2.6975294148240838"/>
    <n v="0"/>
    <n v="32.604267467901437"/>
    <m/>
    <m/>
    <m/>
    <m/>
    <m/>
    <m/>
    <m/>
    <m/>
    <m/>
    <m/>
    <m/>
    <m/>
    <m/>
    <m/>
    <m/>
  </r>
  <r>
    <x v="1"/>
    <x v="0"/>
    <d v="2013-05-20T00:00:00"/>
    <x v="19"/>
    <x v="1"/>
    <s v="DIGATRON 2"/>
    <s v=" N°  60970 du 22/04/2013"/>
    <n v="32.75"/>
    <m/>
    <n v="20.603000000000002"/>
    <n v="0"/>
    <n v="10.731"/>
    <n v="780.69529999999997"/>
    <n v="99"/>
    <n v="0"/>
    <m/>
    <n v="943.77929999999992"/>
    <s v="EUR"/>
    <n v="2.1042999999999998"/>
    <s v="réparation circuit "/>
    <s v="réparation circuit "/>
    <n v="975"/>
    <n v="2"/>
    <n v="1950"/>
    <n v="4103.3849999999993"/>
    <n v="1"/>
    <n v="943.77929999999992"/>
    <n v="471.88964999999996"/>
    <n v="2523.5821499999997"/>
    <n v="32.75"/>
    <n v="0"/>
    <n v="20.603000000000002"/>
    <n v="0"/>
    <n v="10.731"/>
    <n v="780.69529999999997"/>
    <n v="99"/>
    <n v="0"/>
    <n v="0"/>
    <n v="943.77929999999992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00L0212"/>
    <s v="BAC L2 GRIS PO C28"/>
    <n v="1.232"/>
    <n v="2376"/>
    <n v="2927.232"/>
    <n v="6191.0956800000004"/>
    <n v="0.20963322607341317"/>
    <n v="971.71834328196996"/>
    <n v="0.40897236670116582"/>
    <n v="3.0146523667011658"/>
    <n v="739.71830015265391"/>
    <n v="0"/>
    <n v="140.27041312992046"/>
    <n v="2.7252319389543711"/>
    <n v="9.9951025859542675"/>
    <n v="0"/>
    <n v="0"/>
    <n v="79.009295474486919"/>
    <n v="0"/>
    <n v="971.71834328196996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00L0213"/>
    <s v="BAC L2 NOIR P0 C28"/>
    <n v="1.2549999999999999"/>
    <n v="594"/>
    <n v="745.46999999999991"/>
    <n v="1576.66905"/>
    <n v="5.3386708344588786E-2"/>
    <n v="247.46479724408937"/>
    <n v="0.41660740276782721"/>
    <n v="3.0709324027678271"/>
    <n v="188.38199405267466"/>
    <n v="0"/>
    <n v="35.722274447656282"/>
    <n v="0.69402720847965427"/>
    <n v="2.5454248671616488"/>
    <n v="0"/>
    <n v="0"/>
    <n v="20.121076668117102"/>
    <n v="0"/>
    <n v="247.46479724408937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l0238"/>
    <s v="COUV L2 D MFP Noir"/>
    <n v="1.4530000000000001"/>
    <n v="598"/>
    <n v="868.89400000000001"/>
    <n v="1837.7108100000003"/>
    <n v="6.2225697292128637E-2"/>
    <n v="288.43639252633346"/>
    <n v="0.48233510455908607"/>
    <n v="3.5554301045590866"/>
    <n v="219.57152446162115"/>
    <n v="0"/>
    <n v="41.636645249200996"/>
    <n v="0.80893406479767227"/>
    <n v="2.9668590211914014"/>
    <n v="0"/>
    <n v="0"/>
    <n v="23.45242972952224"/>
    <n v="0"/>
    <n v="288.43639252633346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l0211"/>
    <s v="COUV L2 KAM D GRIS AVEC POIGNEE GRIS"/>
    <n v="1.0720000000000001"/>
    <n v="1248"/>
    <n v="1337.856"/>
    <n v="2829.5654400000003"/>
    <n v="9.5810331843076427E-2"/>
    <n v="444.11212226084007"/>
    <n v="0.35585907232439107"/>
    <n v="2.6231390723243915"/>
    <n v="338.0793070617666"/>
    <n v="0"/>
    <n v="64.108896673834835"/>
    <n v="1.2455343139599935"/>
    <n v="4.5681408119460407"/>
    <n v="0"/>
    <n v="0"/>
    <n v="36.110243399332603"/>
    <n v="0"/>
    <n v="444.11212226084007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l0223"/>
    <s v="COUV  L2 EK GAUCHE  OP"/>
    <n v="1.071"/>
    <n v="672"/>
    <n v="719.71199999999999"/>
    <n v="1522.1908800000001"/>
    <n v="5.1542053518049934E-2"/>
    <n v="238.91422076560832"/>
    <n v="0.3555271142345362"/>
    <n v="2.6206921142345365"/>
    <n v="181.87288784745004"/>
    <n v="0"/>
    <n v="34.487973476158125"/>
    <n v="0.67004669573464914"/>
    <n v="2.4574735696871031"/>
    <n v="0"/>
    <n v="0"/>
    <n v="19.425839176578396"/>
    <n v="0"/>
    <n v="238.91422076560832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l0338"/>
    <s v="COUV L3 D NOIR MFP"/>
    <n v="1.6479999999999999"/>
    <n v="266"/>
    <n v="438.36799999999999"/>
    <n v="927.14832000000013"/>
    <n v="3.1393650399882893E-2"/>
    <n v="145.51980393348757"/>
    <n v="0.54706693208078028"/>
    <n v="4.0325869320807808"/>
    <n v="110.77660800418917"/>
    <n v="0"/>
    <n v="21.006213536520843"/>
    <n v="0.40811745519847759"/>
    <n v="1.4968178574160165"/>
    <n v="0"/>
    <n v="0"/>
    <n v="11.832047080163065"/>
    <n v="0"/>
    <n v="145.51980393348757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00m1203"/>
    <s v="BAC M12 GRIS C49 P12,5"/>
    <n v="2.3450000000000002"/>
    <n v="600"/>
    <n v="1407.0000000000002"/>
    <n v="2975.8050000000007"/>
    <n v="0.10076206774362005"/>
    <n v="467.06503242576338"/>
    <n v="0.7784417207096056"/>
    <n v="5.7381167207096073"/>
    <n v="355.55215586423776"/>
    <n v="0"/>
    <n v="67.422217054814283"/>
    <n v="1.3099068806670606"/>
    <n v="4.8042346279480608"/>
    <n v="0"/>
    <n v="0"/>
    <n v="37.976517998096192"/>
    <n v="0"/>
    <n v="467.06503242576338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m1213"/>
    <s v="COUV M12 GRIS"/>
    <n v="1.2270000000000001"/>
    <n v="560"/>
    <n v="687.12"/>
    <n v="1453.2588000000001"/>
    <n v="4.9207982933899212E-2"/>
    <n v="228.0950427010593"/>
    <n v="0.4073125762518916"/>
    <n v="3.0024175762518919"/>
    <n v="173.63681402802771"/>
    <n v="0"/>
    <n v="32.926193164679447"/>
    <n v="0.63970377814068979"/>
    <n v="2.3461874183053806"/>
    <n v="0"/>
    <n v="0"/>
    <n v="18.546144311906076"/>
    <n v="0"/>
    <n v="228.0950427010593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00m1509"/>
    <s v="BAC M15 GRIS PO C78"/>
    <n v="3.45"/>
    <n v="700"/>
    <n v="2415"/>
    <n v="5107.7250000000004"/>
    <n v="0.17294981776890006"/>
    <n v="801.67878699944447"/>
    <n v="1.1452554099992063"/>
    <n v="8.4420054099992061"/>
    <n v="610.27608842369159"/>
    <n v="0"/>
    <n v="115.72470091497972"/>
    <n v="2.2483476309957009"/>
    <n v="8.2460743614033856"/>
    <n v="0"/>
    <n v="0"/>
    <n v="65.183575668374061"/>
    <n v="0"/>
    <n v="801.67878699944447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m1515"/>
    <s v="COUV M15 GAUCHE GRIS"/>
    <n v="1.6359999999999999"/>
    <n v="696"/>
    <n v="1138.6559999999999"/>
    <n v="2408.2574400000003"/>
    <n v="8.1544657433318707E-2"/>
    <n v="377.98607076175546"/>
    <n v="0.54308343500252221"/>
    <n v="4.0032234350025231"/>
    <n v="287.7410061035888"/>
    <n v="0"/>
    <n v="54.563405815754514"/>
    <n v="1.0600805466331431"/>
    <n v="3.8879677217632027"/>
    <n v="0"/>
    <n v="0"/>
    <n v="30.733610574015788"/>
    <n v="0"/>
    <n v="377.98607076175546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60d2709"/>
    <s v="BOUCHON D27 ROUGE"/>
    <n v="2.3E-2"/>
    <n v="3000"/>
    <n v="69"/>
    <n v="145.935"/>
    <n v="4.941423364825716E-3"/>
    <n v="22.905108199984127"/>
    <n v="7.6350360666613756E-3"/>
    <n v="5.6280036066661376E-2"/>
    <n v="17.436459669248329"/>
    <n v="0"/>
    <n v="3.3064200261422778"/>
    <n v="6.4238503742734307E-2"/>
    <n v="0.23560212461152533"/>
    <n v="0"/>
    <n v="0"/>
    <n v="1.8623878762392587"/>
    <n v="0"/>
    <n v="22.905108199984127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60d1811"/>
    <s v="BOUCHON KAM D18 JAUNE"/>
    <n v="2.8000000000000001E-2"/>
    <n v="26000"/>
    <n v="728"/>
    <n v="1539.7200000000003"/>
    <n v="5.2135597240480024E-2"/>
    <n v="241.66548941432529"/>
    <n v="9.2948265159355885E-3"/>
    <n v="6.8514826515935601E-2"/>
    <n v="183.96728462627226"/>
    <n v="0"/>
    <n v="34.885127232341716"/>
    <n v="0.67776276412624026"/>
    <n v="2.4857731408288473"/>
    <n v="0"/>
    <n v="0"/>
    <n v="19.649541650756237"/>
    <n v="0"/>
    <n v="241.66548941432529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60d2101"/>
    <s v="BOUCHON PRESSION D21 NOIR MFP"/>
    <n v="2.3E-2"/>
    <n v="14500"/>
    <n v="333.5"/>
    <n v="705.35250000000008"/>
    <n v="2.3883546263324295E-2"/>
    <n v="110.70802296658995"/>
    <n v="7.6350360666613756E-3"/>
    <n v="5.6280036066661383E-2"/>
    <n v="84.276221734700272"/>
    <n v="0"/>
    <n v="15.981030126354343"/>
    <n v="0.31048610142321581"/>
    <n v="1.1387436022890391"/>
    <n v="0"/>
    <n v="0"/>
    <n v="9.0015414018230846"/>
    <n v="0"/>
    <n v="110.70802296658995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m1123"/>
    <s v="COUV M11 G FLAT GRIS"/>
    <n v="0.82099999999999995"/>
    <n v="120"/>
    <n v="98.52"/>
    <n v="208.36980000000003"/>
    <n v="7.0554931869946311E-3"/>
    <n v="32.704511012499076"/>
    <n v="0.27253759177082565"/>
    <n v="2.008952591770826"/>
    <n v="24.896231979918053"/>
    <n v="0"/>
    <n v="4.720992767761409"/>
    <n v="9.1721411430930211E-2"/>
    <n v="0.33639885966271704"/>
    <n v="0"/>
    <n v="0"/>
    <n v="2.6591659937259675"/>
    <n v="0"/>
    <n v="32.704511012499076"/>
    <m/>
    <m/>
    <m/>
    <m/>
    <m/>
    <m/>
    <m/>
    <m/>
    <m/>
    <m/>
    <m/>
    <m/>
    <m/>
    <m/>
    <m/>
  </r>
  <r>
    <x v="1"/>
    <x v="1"/>
    <d v="2013-05-22T00:00:00"/>
    <x v="4"/>
    <x v="0"/>
    <s v="ACCUMA 18"/>
    <s v=" N°  945 du 13/05/2013"/>
    <n v="3528.6309999999999"/>
    <m/>
    <n v="669.12300000000005"/>
    <n v="13"/>
    <n v="47.679000000000002"/>
    <n v="0"/>
    <n v="0"/>
    <n v="376.89300000000003"/>
    <m/>
    <n v="4635.326"/>
    <s v="EUR"/>
    <n v="2.1150000000000002"/>
    <s v="420m1108"/>
    <s v="COUV. M11P GAUCHE NOIR"/>
    <n v="0.82099999999999995"/>
    <n v="60"/>
    <n v="49.26"/>
    <n v="104.18490000000001"/>
    <n v="3.5277465934973155E-3"/>
    <n v="16.352255506249538"/>
    <n v="0.27253759177082565"/>
    <n v="2.008952591770826"/>
    <n v="12.448115989959026"/>
    <n v="0"/>
    <n v="2.3604963838807045"/>
    <n v="4.5860705715465105E-2"/>
    <n v="0.16819942983135852"/>
    <n v="0"/>
    <n v="0"/>
    <n v="1.3295829968629838"/>
    <n v="0"/>
    <n v="16.352255506249538"/>
    <m/>
    <m/>
    <m/>
    <m/>
    <m/>
    <m/>
    <m/>
    <m/>
    <m/>
    <m/>
    <m/>
    <m/>
    <m/>
    <m/>
    <m/>
  </r>
  <r>
    <x v="1"/>
    <x v="1"/>
    <d v="2013-05-30T00:00:00"/>
    <x v="18"/>
    <x v="0"/>
    <s v="HEPER 6"/>
    <s v=" N° 305751 du 30/04/13"/>
    <n v="1093"/>
    <m/>
    <n v="0"/>
    <n v="26"/>
    <n v="484.34899999999999"/>
    <n v="0"/>
    <n v="216"/>
    <n v="0"/>
    <m/>
    <n v="1819.3489999999999"/>
    <s v="USD"/>
    <n v="1.6423000000000001"/>
    <s v="600p0002"/>
    <s v="PLOMB DOUX ACHETE"/>
    <n v="2.2984800000000001"/>
    <n v="88767"/>
    <n v="204029.17416"/>
    <n v="335077.11272296798"/>
    <n v="1"/>
    <n v="726.34899999999993"/>
    <n v="8.1826467042932609E-3"/>
    <n v="3.7829763507042933"/>
    <n v="1093"/>
    <n v="0"/>
    <n v="0"/>
    <n v="26"/>
    <n v="484.34899999999999"/>
    <n v="0"/>
    <n v="216"/>
    <n v="0"/>
    <n v="0"/>
    <n v="1819.3489999999999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L0234"/>
    <s v="COUV COUVERCLE  L2 NOIR T-AKUMSAN"/>
    <n v="0.6643"/>
    <n v="2688"/>
    <n v="1785.6384"/>
    <n v="3779.9286470399998"/>
    <n v="0.15636001434320093"/>
    <n v="508.23728142157063"/>
    <n v="0.18907636957647717"/>
    <n v="1.5952998245764771"/>
    <n v="418.49757838957731"/>
    <n v="0"/>
    <n v="74.888159789633079"/>
    <n v="2.032680186461612"/>
    <n v="6.0953824391410016"/>
    <n v="0"/>
    <n v="6.72348061675764"/>
    <n v="0"/>
    <n v="0"/>
    <n v="508.2372814215706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L0235"/>
    <s v="COUVERCLE  L2 GAUCHE NOIR P GRIS T-AKUMSAN "/>
    <n v="1.2337"/>
    <n v="1300"/>
    <n v="1603.81"/>
    <n v="3395.0251984999995"/>
    <n v="0.14043815063776016"/>
    <n v="456.48437797749483"/>
    <n v="0.35114182921345755"/>
    <n v="2.9626996742134573"/>
    <n v="375.88271018196508"/>
    <n v="0"/>
    <n v="67.262430933503339"/>
    <n v="1.825695958290882"/>
    <n v="5.474700426311804"/>
    <n v="0"/>
    <n v="6.0388404774236868"/>
    <n v="0"/>
    <n v="0"/>
    <n v="456.4843779774948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L0236"/>
    <s v="COUV L2 T-AKUMSAN NOIR AEC POIGNEE NOIR D"/>
    <n v="1.2337"/>
    <n v="1350"/>
    <n v="1665.4950000000001"/>
    <n v="3525.6030907499999"/>
    <n v="0.14583961796998174"/>
    <n v="474.04146943816778"/>
    <n v="0.3511418292134576"/>
    <n v="2.9626996742134577"/>
    <n v="390.33973749665614"/>
    <n v="0"/>
    <n v="69.849447507868859"/>
    <n v="1.8959150336097625"/>
    <n v="5.6852658273237973"/>
    <n v="0"/>
    <n v="6.2711035727092144"/>
    <n v="0"/>
    <n v="0"/>
    <n v="474.04146943816778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L0325"/>
    <s v="COUV COUVERCLE  L3 NOIR T-AKUMSAN"/>
    <n v="0.69"/>
    <n v="144"/>
    <n v="99.359999999999985"/>
    <n v="210.33021599999995"/>
    <n v="8.7004911101488634E-3"/>
    <n v="28.280337319161173"/>
    <n v="0.19639123138306369"/>
    <n v="1.6570177313830632"/>
    <n v="23.286864456313435"/>
    <n v="0"/>
    <n v="4.1670741157324684"/>
    <n v="0.11310638443193523"/>
    <n v="0.33917124494693313"/>
    <n v="0"/>
    <n v="0.37412111773640111"/>
    <n v="0"/>
    <n v="0"/>
    <n v="28.28033731916117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L0327"/>
    <s v="COUV L3 T-AKUMSAN NOIR AEC POIGNEE NOIR D"/>
    <n v="1.4131"/>
    <n v="336"/>
    <n v="474.80160000000001"/>
    <n v="1005.0837669599999"/>
    <n v="4.1576158412685763E-2"/>
    <n v="135.14039258934619"/>
    <n v="0.40220354937305414"/>
    <n v="3.3935242843730542"/>
    <n v="111.27858799155344"/>
    <n v="0"/>
    <n v="19.912776343280612"/>
    <n v="0.5404900593649149"/>
    <n v="1.620763383401729"/>
    <n v="0"/>
    <n v="1.7877748117454877"/>
    <n v="0"/>
    <n v="0"/>
    <n v="135.14039258934619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60D1813"/>
    <s v="ŒIL MAGIC NOIR D57,2"/>
    <n v="0.18"/>
    <n v="4500"/>
    <n v="810"/>
    <n v="1714.6485"/>
    <n v="7.0927916658822282E-2"/>
    <n v="230.54622814533573"/>
    <n v="5.1232495143407941E-2"/>
    <n v="0.43226549514340795"/>
    <n v="189.83856893733784"/>
    <n v="0"/>
    <n v="33.970712899992961"/>
    <n v="0.92206291656468964"/>
    <n v="2.7649829751108688"/>
    <n v="0"/>
    <n v="3.0499004163293582"/>
    <n v="0"/>
    <n v="0"/>
    <n v="230.5462281453357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00M1111"/>
    <s v="BAC M11B P0 C46.5 NOIR"/>
    <n v="2.4156"/>
    <n v="240"/>
    <n v="579.74400000000003"/>
    <n v="1227.2310864000001"/>
    <n v="5.0765474216607737E-2"/>
    <n v="165.00962035788831"/>
    <n v="0.68754008482453466"/>
    <n v="5.8010029448245346"/>
    <n v="135.87379174075062"/>
    <n v="0"/>
    <n v="24.313971579621633"/>
    <n v="0.65995116481590055"/>
    <n v="1.9789904813860193"/>
    <n v="0"/>
    <n v="2.1829153913141326"/>
    <n v="0"/>
    <n v="0"/>
    <n v="165.00962035788831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M1122"/>
    <s v="COUV.M11 DROITE NOIR AVEC POIGNEE NOIR"/>
    <n v="1.6404000000000001"/>
    <n v="240"/>
    <n v="393.69600000000003"/>
    <n v="833.39537759999996"/>
    <n v="3.4474119848039129E-2"/>
    <n v="112.05571337766183"/>
    <n v="0.46689880574025761"/>
    <n v="3.9393795457402576"/>
    <n v="92.269981773276726"/>
    <n v="0"/>
    <n v="16.511276278858801"/>
    <n v="0.44816355802450869"/>
    <n v="1.3439046140361093"/>
    <n v="0"/>
    <n v="1.4823871534656825"/>
    <n v="0"/>
    <n v="0"/>
    <n v="112.0557133776618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60D2203"/>
    <s v="BOUCHON D22 ROUGE FOR JIS AKUMSAN"/>
    <n v="3.5000000000000003E-2"/>
    <n v="4000"/>
    <n v="140"/>
    <n v="296.35899999999998"/>
    <n v="1.2259146089179157E-2"/>
    <n v="39.847496222650612"/>
    <n v="9.9618740556626523E-3"/>
    <n v="8.4051624055662646E-2"/>
    <n v="32.811604507688017"/>
    <n v="0"/>
    <n v="5.8714812419740916"/>
    <n v="0.15936889915932906"/>
    <n v="0.47789829199447104"/>
    <n v="0"/>
    <n v="0.52714328183470371"/>
    <n v="0"/>
    <n v="0"/>
    <n v="39.847496222650612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00D2302"/>
    <s v="BAC D23 P0 C33 B01 NOIR  AVEC LISTEAUX"/>
    <n v="2.21"/>
    <n v="990"/>
    <n v="2187.9"/>
    <n v="4631.456115"/>
    <n v="0.19158418377510772"/>
    <n v="622.73097846812345"/>
    <n v="0.6290211903718419"/>
    <n v="5.3072596903718416"/>
    <n v="512.77506787407583"/>
    <n v="0"/>
    <n v="91.758670066536538"/>
    <n v="2.4905943890764002"/>
    <n v="7.4685262361050233"/>
    <n v="0"/>
    <n v="8.2381199023296325"/>
    <n v="0"/>
    <n v="0"/>
    <n v="622.73097846812345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20D2302"/>
    <s v="COUV D23 DROITE NOIR  POIGNEE JAUNE"/>
    <n v="1.3996"/>
    <n v="1000"/>
    <n v="1399.6"/>
    <n v="2962.7432599999997"/>
    <n v="0.1225564347601082"/>
    <n v="398.36111223729853"/>
    <n v="0.39836111223729853"/>
    <n v="3.3611043722372984"/>
    <n v="328.0222976354296"/>
    <n v="0"/>
    <n v="58.698036759049558"/>
    <n v="1.5932336518814068"/>
    <n v="4.7776174962532973"/>
    <n v="0"/>
    <n v="5.2699266946846528"/>
    <n v="0"/>
    <n v="0"/>
    <n v="398.36111223729853"/>
    <m/>
    <m/>
    <m/>
    <m/>
    <m/>
    <m/>
    <m/>
    <m/>
    <m/>
    <m/>
    <m/>
    <m/>
    <m/>
    <m/>
    <m/>
  </r>
  <r>
    <x v="1"/>
    <x v="1"/>
    <d v="2013-05-31T00:00:00"/>
    <x v="16"/>
    <x v="0"/>
    <s v="AKUMSAN 1"/>
    <s v=" N° 10618 du 03/05/2013"/>
    <n v="2676.5"/>
    <m/>
    <n v="478.94700000000012"/>
    <n v="13"/>
    <n v="38.982999999999997"/>
    <n v="0"/>
    <n v="43"/>
    <n v="0"/>
    <m/>
    <n v="3250.4300000000003"/>
    <s v="EUR"/>
    <n v="2.1168499999999999"/>
    <s v="460D1831"/>
    <s v="BOUCHON TYPE JIS JAUNE "/>
    <n v="3.5000000000000003E-2"/>
    <n v="8000"/>
    <n v="280"/>
    <n v="592.71799999999996"/>
    <n v="2.4518292178358315E-2"/>
    <n v="79.694992445301224"/>
    <n v="9.9618740556626523E-3"/>
    <n v="8.4051624055662646E-2"/>
    <n v="65.623209015376034"/>
    <n v="0"/>
    <n v="11.742962483948183"/>
    <n v="0.31873779831865812"/>
    <n v="0.95579658398894207"/>
    <n v="0"/>
    <n v="1.0542865636694074"/>
    <n v="0"/>
    <n v="0"/>
    <n v="79.694992445301224"/>
    <m/>
    <m/>
    <m/>
    <m/>
    <m/>
    <m/>
    <m/>
    <m/>
    <m/>
    <m/>
    <m/>
    <m/>
    <m/>
    <m/>
    <m/>
  </r>
  <r>
    <x v="1"/>
    <x v="0"/>
    <d v="2013-06-03T00:00:00"/>
    <x v="13"/>
    <x v="2"/>
    <s v="TBS 1"/>
    <s v=" N°  132371  du 16/04/2013"/>
    <n v="700.1"/>
    <m/>
    <n v="717.33500000000004"/>
    <n v="0"/>
    <n v="10.074999999999999"/>
    <n v="0"/>
    <n v="39"/>
    <n v="0"/>
    <m/>
    <n v="1466.51"/>
    <s v="GBP"/>
    <n v="2.4788000000000001"/>
    <s v="708MEC033"/>
    <s v="BROSSE PCLC 427"/>
    <n v="38.17"/>
    <n v="20"/>
    <n v="763.40000000000009"/>
    <n v="1892.3159200000002"/>
    <n v="0.42415352646375748"/>
    <n v="622.02538809436498"/>
    <n v="31.101269404718249"/>
    <n v="125.71706540471827"/>
    <n v="296.94988387727665"/>
    <n v="0"/>
    <n v="304.26016990587948"/>
    <n v="0"/>
    <n v="4.2733467791223561"/>
    <n v="0"/>
    <n v="16.541987532086541"/>
    <n v="0"/>
    <n v="0"/>
    <n v="622.02538809436498"/>
    <m/>
    <m/>
    <m/>
    <m/>
    <m/>
    <m/>
    <m/>
    <m/>
    <m/>
    <m/>
    <m/>
    <m/>
    <m/>
    <m/>
    <m/>
  </r>
  <r>
    <x v="1"/>
    <x v="0"/>
    <d v="2013-06-03T00:00:00"/>
    <x v="13"/>
    <x v="2"/>
    <s v="TBS 1"/>
    <s v=" N°  132371  du 16/04/2013"/>
    <n v="700.1"/>
    <m/>
    <n v="717.33500000000004"/>
    <n v="0"/>
    <n v="10.074999999999999"/>
    <n v="0"/>
    <n v="39"/>
    <n v="0"/>
    <m/>
    <n v="1466.51"/>
    <s v="GBP"/>
    <n v="2.4788000000000001"/>
    <s v="702MEC040"/>
    <s v="BROSSE LAITON COS142"/>
    <n v="15.2"/>
    <n v="20"/>
    <n v="304"/>
    <n v="753.55520000000001"/>
    <n v="0.16890577946683555"/>
    <n v="247.702014645909"/>
    <n v="12.38510073229545"/>
    <n v="50.062860732295448"/>
    <n v="118.25093620473157"/>
    <n v="0"/>
    <n v="121.16202731384249"/>
    <n v="0"/>
    <n v="1.701725728128368"/>
    <n v="0"/>
    <n v="6.5873253992065868"/>
    <n v="0"/>
    <n v="0"/>
    <n v="247.702014645909"/>
    <m/>
    <m/>
    <m/>
    <m/>
    <m/>
    <m/>
    <m/>
    <m/>
    <m/>
    <m/>
    <m/>
    <m/>
    <m/>
    <m/>
    <m/>
  </r>
  <r>
    <x v="1"/>
    <x v="0"/>
    <d v="2013-06-03T00:00:00"/>
    <x v="13"/>
    <x v="2"/>
    <s v="TBS 1"/>
    <s v=" N°  132371  du 16/04/2013"/>
    <n v="700.1"/>
    <m/>
    <n v="717.33500000000004"/>
    <n v="0"/>
    <n v="10.074999999999999"/>
    <n v="0"/>
    <n v="39"/>
    <n v="0"/>
    <m/>
    <n v="1466.51"/>
    <s v="GBP"/>
    <n v="2.4788000000000001"/>
    <s v="702MEC028"/>
    <s v="SOUPAPE COS 383"/>
    <n v="122.07"/>
    <n v="6"/>
    <n v="732.42"/>
    <n v="1815.522696"/>
    <n v="0.40694069406940686"/>
    <n v="596.78259725972589"/>
    <n v="99.463766209954315"/>
    <n v="402.0508822099543"/>
    <n v="284.89917991799177"/>
    <n v="0"/>
    <n v="291.91280278027796"/>
    <n v="0"/>
    <n v="4.0999274927492735"/>
    <n v="0"/>
    <n v="15.870687068706868"/>
    <n v="0"/>
    <n v="0"/>
    <n v="596.78259725972589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90B0006"/>
    <s v="Couvre borne D +"/>
    <n v="7.1999999999999995E-2"/>
    <n v="4800"/>
    <n v="345.59999999999997"/>
    <n v="734.59007999999994"/>
    <n v="1.9907052038623824E-2"/>
    <n v="95.665242482063746"/>
    <n v="1.9930258850429948E-2"/>
    <n v="0.17296985885042995"/>
    <n v="72.261862339279062"/>
    <n v="0"/>
    <n v="14.240569396985668"/>
    <n v="0.25879167650210971"/>
    <n v="1.0844963809601487"/>
    <n v="0"/>
    <n v="0"/>
    <n v="7.8195226883367805"/>
    <n v="0"/>
    <n v="95.665242482063746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90B0007"/>
    <s v="Couvre borne G -"/>
    <n v="7.1999999999999995E-2"/>
    <n v="4800"/>
    <n v="345.59999999999997"/>
    <n v="734.59007999999994"/>
    <n v="1.9907052038623824E-2"/>
    <n v="95.665242482063746"/>
    <n v="1.9930258850429948E-2"/>
    <n v="0.17296985885042995"/>
    <n v="72.261862339279062"/>
    <n v="0"/>
    <n v="14.240569396985668"/>
    <n v="0.25879167650210971"/>
    <n v="1.0844963809601487"/>
    <n v="0"/>
    <n v="0"/>
    <n v="7.8195226883367805"/>
    <n v="0"/>
    <n v="95.665242482063746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60D1828"/>
    <s v="ŒIL MAGIQUE L=68mm"/>
    <n v="0.32500000000000001"/>
    <n v="5000"/>
    <n v="1625"/>
    <n v="3454.0187500000002"/>
    <n v="9.3602313549663543E-2"/>
    <n v="449.81486988817602"/>
    <n v="8.9962973977635211E-2"/>
    <n v="0.78076672397763525"/>
    <n v="339.77293489967735"/>
    <n v="0"/>
    <n v="66.958695804692454"/>
    <n v="1.2168300761456261"/>
    <n v="5.099266837558571"/>
    <n v="0"/>
    <n v="0"/>
    <n v="36.767142270102056"/>
    <n v="0"/>
    <n v="449.81486988817602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60D2101"/>
    <s v="BOUCHON PRESSION D21 NOIR MFP"/>
    <n v="2.3E-2"/>
    <n v="14500"/>
    <n v="333.5"/>
    <n v="708.87092500000006"/>
    <n v="1.9210074811577101E-2"/>
    <n v="92.315851758588735"/>
    <n v="6.3666104661095676E-3"/>
    <n v="5.5254260466109574E-2"/>
    <n v="69.731860793256857"/>
    <n v="0"/>
    <n v="13.741984646686113"/>
    <n v="0.24973097255050231"/>
    <n v="1.0465264555850973"/>
    <n v="0"/>
    <n v="0"/>
    <n v="7.5457488905101755"/>
    <n v="0"/>
    <n v="92.315851758588735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115"/>
    <s v="BAC L1 BASSE GRIS P0 C22"/>
    <n v="1.151"/>
    <n v="900"/>
    <n v="1035.9000000000001"/>
    <n v="2201.8572450000001"/>
    <n v="5.9669314834520898E-2"/>
    <n v="286.74659921056093"/>
    <n v="0.31860733245617884"/>
    <n v="2.7651153824561789"/>
    <n v="216.597405084662"/>
    <n v="0"/>
    <n v="42.684623374819026"/>
    <n v="0.77570109284877165"/>
    <n v="3.2506649335550297"/>
    <n v="0"/>
    <n v="0"/>
    <n v="23.438204724676137"/>
    <n v="0"/>
    <n v="286.74659921056093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116"/>
    <s v="BAC L1 GRIS P0 C26"/>
    <n v="1.137"/>
    <n v="825"/>
    <n v="938.02499999999998"/>
    <n v="1993.8190387499999"/>
    <n v="5.4031575487645006E-2"/>
    <n v="259.65390358575769"/>
    <n v="0.31473200434637294"/>
    <n v="2.7314823543463729"/>
    <n v="196.13261985185835"/>
    <n v="0"/>
    <n v="38.651649619813313"/>
    <n v="0.70241048133938511"/>
    <n v="2.9435321694159247"/>
    <n v="0"/>
    <n v="0"/>
    <n v="21.223691463330756"/>
    <n v="0"/>
    <n v="259.65390358575769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118"/>
    <s v="BAC L1 NOIR P0 C28 MFP, FAI"/>
    <n v="1.137"/>
    <n v="1925"/>
    <n v="2188.7249999999999"/>
    <n v="4652.2444237500004"/>
    <n v="0.12607367613783835"/>
    <n v="605.85910836676794"/>
    <n v="0.31473200434637294"/>
    <n v="2.7314823543463729"/>
    <n v="457.64277965433615"/>
    <n v="0"/>
    <n v="90.187182446231063"/>
    <n v="1.6389577897918985"/>
    <n v="6.868241728637158"/>
    <n v="0"/>
    <n v="0"/>
    <n v="49.521946747771764"/>
    <n v="0"/>
    <n v="605.85910836676794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138"/>
    <s v="COUV L1 D NOIR MFP"/>
    <n v="1.3620000000000001"/>
    <n v="1300"/>
    <n v="1770.6000000000001"/>
    <n v="3763.4988300000005"/>
    <n v="0.1019890808437134"/>
    <n v="490.11828223015658"/>
    <n v="0.37701406325396658"/>
    <n v="3.2720131632539666"/>
    <n v="370.21658986668842"/>
    <n v="0"/>
    <n v="72.958194948792908"/>
    <n v="1.3258580509682742"/>
    <n v="5.5561611462038192"/>
    <n v="0"/>
    <n v="0"/>
    <n v="40.0614782175032"/>
    <n v="0"/>
    <n v="490.11828223015658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131"/>
    <s v="COUV L1 D EK FAI Noir"/>
    <n v="1.131"/>
    <n v="672"/>
    <n v="760.03200000000004"/>
    <n v="1615.4860176000002"/>
    <n v="4.3778925274940234E-2"/>
    <n v="210.38381242513856"/>
    <n v="0.31307114944217046"/>
    <n v="2.7170681994421706"/>
    <n v="158.91587892779788"/>
    <n v="0"/>
    <n v="31.31738553220432"/>
    <n v="0.56912602857422301"/>
    <n v="2.3849882911281943"/>
    <n v="0"/>
    <n v="0"/>
    <n v="17.196433645433974"/>
    <n v="0"/>
    <n v="210.38381242513856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109"/>
    <s v="COUV L1 KAM  D GRIS AVEC POIGNEE  GRIS"/>
    <n v="0.95099999999999996"/>
    <n v="1456"/>
    <n v="1384.6559999999999"/>
    <n v="2943.1555607999999"/>
    <n v="7.9758156966414098E-2"/>
    <n v="383.28545137223517"/>
    <n v="0.26324550231609556"/>
    <n v="2.2846435523160951"/>
    <n v="289.51915873627541"/>
    <n v="0"/>
    <n v="57.055236860395219"/>
    <n v="1.0368560405633833"/>
    <n v="4.3450648752163072"/>
    <n v="0"/>
    <n v="0"/>
    <n v="31.32913485978488"/>
    <n v="0"/>
    <n v="383.28545137223517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212"/>
    <s v="BAC L2 GRIS PO C28"/>
    <n v="1.232"/>
    <n v="264"/>
    <n v="325.24799999999999"/>
    <n v="691.33088639999994"/>
    <n v="1.8734747863015978E-2"/>
    <n v="90.031622647008888"/>
    <n v="0.34102887366291246"/>
    <n v="2.9597064736629122"/>
    <n v="68.006441557077068"/>
    <n v="0"/>
    <n v="13.401958088052067"/>
    <n v="0.24355172221920771"/>
    <n v="1.0206315940813844"/>
    <n v="0"/>
    <n v="0"/>
    <n v="7.3590396855791704"/>
    <n v="0"/>
    <n v="90.031622647008888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223"/>
    <s v="COUV  L2 EK GAUCHE  OP"/>
    <n v="1.071"/>
    <n v="1200"/>
    <n v="1285.2"/>
    <n v="2731.75686"/>
    <n v="7.4029349768632347E-2"/>
    <n v="355.75512048017458"/>
    <n v="0.29646260040014549"/>
    <n v="2.5729266504001456"/>
    <n v="268.723800574194"/>
    <n v="0"/>
    <n v="52.957117445040453"/>
    <n v="0.96238154699222056"/>
    <n v="4.032970916695553"/>
    <n v="0"/>
    <n v="0"/>
    <n v="29.078849997252405"/>
    <n v="0"/>
    <n v="355.75512048017458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233"/>
    <s v="COUV L2 GAUCHE GRIS AVEC POGNEE GRIS"/>
    <n v="1.071"/>
    <n v="432"/>
    <n v="462.67199999999997"/>
    <n v="983.43246959999999"/>
    <n v="2.6650565916707648E-2"/>
    <n v="128.07184337286287"/>
    <n v="0.29646260040014555"/>
    <n v="2.5729266504001456"/>
    <n v="96.740568206709852"/>
    <n v="0"/>
    <n v="19.064562280214567"/>
    <n v="0.34645735691719942"/>
    <n v="1.4518695300103992"/>
    <n v="0"/>
    <n v="0"/>
    <n v="10.468385999010867"/>
    <n v="0"/>
    <n v="128.07184337286287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313"/>
    <s v="BAC L3 GRIS P0 C33"/>
    <n v="1.256"/>
    <n v="220"/>
    <n v="276.32"/>
    <n v="587.33197600000005"/>
    <n v="1.5916425403103403E-2"/>
    <n v="76.487904521538951"/>
    <n v="0.34767229327972249"/>
    <n v="3.0173630932797226"/>
    <n v="57.77603530552544"/>
    <n v="0"/>
    <n v="11.385862661386227"/>
    <n v="0.20691353024034423"/>
    <n v="0.8670950231102672"/>
    <n v="0"/>
    <n v="0"/>
    <n v="6.2519980012766769"/>
    <n v="0"/>
    <n v="76.487904521538951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316"/>
    <s v="BAC L3 C39 P0 GRIS POUR TAXI"/>
    <n v="1.2569999999999999"/>
    <n v="440"/>
    <n v="553.07999999999993"/>
    <n v="1175.5991939999999"/>
    <n v="3.1858195432644863E-2"/>
    <n v="153.09760506938605"/>
    <n v="0.34794910243042282"/>
    <n v="3.0197654524304225"/>
    <n v="115.64407066726986"/>
    <n v="0"/>
    <n v="22.789855677328799"/>
    <n v="0.41415654062438323"/>
    <n v="1.7355707707796268"/>
    <n v="0"/>
    <n v="0"/>
    <n v="12.513951413383412"/>
    <n v="0"/>
    <n v="153.09760506938605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L0318"/>
    <s v="BAC L3 NOIR P0 C40 MFP"/>
    <n v="1.2569999999999999"/>
    <n v="440"/>
    <n v="553.07999999999993"/>
    <n v="1175.5991939999999"/>
    <n v="3.1858195432644863E-2"/>
    <n v="153.09760506938605"/>
    <n v="0.34794910243042282"/>
    <n v="3.0197654524304225"/>
    <n v="115.64407066726986"/>
    <n v="0"/>
    <n v="22.789855677328799"/>
    <n v="0.41415654062438323"/>
    <n v="1.7355707707796268"/>
    <n v="0"/>
    <n v="0"/>
    <n v="12.513951413383412"/>
    <n v="0"/>
    <n v="153.09760506938605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331"/>
    <s v="COUV L3 D EK FAI Noir"/>
    <n v="1.4350000000000001"/>
    <n v="792"/>
    <n v="1136.52"/>
    <n v="2415.730086"/>
    <n v="6.5465170089516064E-2"/>
    <n v="314.5991359540368"/>
    <n v="0.39722113125509695"/>
    <n v="3.447385381255097"/>
    <n v="237.63614521365002"/>
    <n v="0"/>
    <n v="46.830705819045583"/>
    <n v="0.85104721116370885"/>
    <n v="3.5664115361366564"/>
    <n v="0"/>
    <n v="0"/>
    <n v="25.714826174040855"/>
    <n v="0"/>
    <n v="314.5991359540368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L0321"/>
    <s v="COUV L3 KAM D GRIS AVEC POIGNEE GRIS"/>
    <n v="1.2569999999999999"/>
    <n v="736"/>
    <n v="925.15199999999993"/>
    <n v="1966.4568336"/>
    <n v="5.3290072360060503E-2"/>
    <n v="256.09053938879123"/>
    <n v="0.34794910243042287"/>
    <n v="3.0197654524304225"/>
    <n v="193.44099093434232"/>
    <n v="0"/>
    <n v="38.121213132986355"/>
    <n v="0.69277094068078648"/>
    <n v="2.903136562031376"/>
    <n v="0"/>
    <n v="0"/>
    <n v="20.932427818750433"/>
    <n v="0"/>
    <n v="256.09053938879123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00M1203"/>
    <s v="BAC M12 GRIS C49 P12,5"/>
    <n v="2.3450000000000002"/>
    <n v="300"/>
    <n v="703.50000000000011"/>
    <n v="1495.3244250000002"/>
    <n v="4.0522601589038955E-2"/>
    <n v="194.73523751774266"/>
    <n v="0.64911745839247559"/>
    <n v="5.6335322083924764"/>
    <n v="147.09554443195262"/>
    <n v="0"/>
    <n v="28.987964614523783"/>
    <n v="0.52679382065750646"/>
    <n v="2.2075902893676642"/>
    <n v="0"/>
    <n v="0"/>
    <n v="15.917344361241106"/>
    <n v="0"/>
    <n v="194.73523751774266"/>
    <m/>
    <m/>
    <m/>
    <m/>
    <m/>
    <m/>
    <m/>
    <m/>
    <m/>
    <m/>
    <m/>
    <m/>
    <m/>
    <m/>
    <m/>
  </r>
  <r>
    <x v="1"/>
    <x v="1"/>
    <d v="2013-06-12T00:00:00"/>
    <x v="4"/>
    <x v="0"/>
    <s v="ACCUMA 19"/>
    <s v=" N°  1048 du 30/05/2013"/>
    <n v="3629.9630000000002"/>
    <m/>
    <n v="715.35299999999995"/>
    <n v="13"/>
    <n v="54.478000000000002"/>
    <n v="0"/>
    <n v="0"/>
    <n v="392.80163999999996"/>
    <m/>
    <n v="4805.5956399999995"/>
    <s v="EUR"/>
    <n v="2.1255500000000001"/>
    <s v="420M1213"/>
    <s v="COUV M12 GRIS"/>
    <n v="1.2270000000000001"/>
    <n v="336"/>
    <n v="412.27200000000005"/>
    <n v="876.30474960000015"/>
    <n v="2.3747454161075009E-2"/>
    <n v="114.12066217756191"/>
    <n v="0.33964482790941047"/>
    <n v="2.9476946779094111"/>
    <n v="86.202379948898326"/>
    <n v="0"/>
    <n v="16.987812576487489"/>
    <n v="0.30871690409397512"/>
    <n v="1.2937138077870443"/>
    <n v="0"/>
    <n v="0"/>
    <n v="9.3280389402950874"/>
    <n v="0"/>
    <n v="114.12066217756191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00m1008"/>
    <s v="BAC M10 P15,4 C33 GRIS"/>
    <n v="1.679"/>
    <n v="1584"/>
    <n v="2659.5360000000001"/>
    <n v="5652.9767448000002"/>
    <n v="0.22630805048400932"/>
    <n v="1077.8890362727607"/>
    <n v="0.6804855026974499"/>
    <n v="4.24928395269745"/>
    <n v="821.48984985908601"/>
    <n v="0"/>
    <n v="162.3531691091778"/>
    <n v="2.9420046562921209"/>
    <n v="8.5594230854062001"/>
    <n v="0"/>
    <n v="0"/>
    <n v="82.544589562798677"/>
    <n v="0"/>
    <n v="1077.8890362727607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00m1110"/>
    <s v="BAC M11 P8,5 C46 GRIS"/>
    <n v="2.036"/>
    <n v="1215"/>
    <n v="2473.7400000000002"/>
    <n v="5258.0580570000002"/>
    <n v="0.21049810072295061"/>
    <n v="1002.58737786944"/>
    <n v="0.82517479660036219"/>
    <n v="5.1527945966003621"/>
    <n v="764.10031719458402"/>
    <n v="0"/>
    <n v="151.01112696054403"/>
    <n v="2.736475309398358"/>
    <n v="7.9614591655434381"/>
    <n v="0"/>
    <n v="0"/>
    <n v="76.77799923937016"/>
    <n v="0"/>
    <n v="1002.58737786944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00m1606"/>
    <s v="BAC M16 GRIS P0 C96"/>
    <n v="4.4580000000000002"/>
    <n v="360"/>
    <n v="1604.88"/>
    <n v="3411.2526840000005"/>
    <n v="0.13656414655066781"/>
    <n v="650.44524929665488"/>
    <n v="1.8067923591573747"/>
    <n v="11.282494259157374"/>
    <n v="495.72279910550179"/>
    <n v="0"/>
    <n v="97.970982171302538"/>
    <n v="1.7753339051586816"/>
    <n v="5.1651291508393582"/>
    <n v="0"/>
    <n v="0"/>
    <n v="49.811004963852469"/>
    <n v="0"/>
    <n v="650.44524929665488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20m1013"/>
    <s v="COUV M10 G FLAT GRIS"/>
    <n v="0.73899999999999999"/>
    <n v="1680"/>
    <n v="1241.52"/>
    <n v="2638.912836"/>
    <n v="0.10564473308009638"/>
    <n v="503.1782973847159"/>
    <n v="0.29951089130042613"/>
    <n v="1.870292341300426"/>
    <n v="383.4864722256259"/>
    <n v="0"/>
    <n v="75.789425866928056"/>
    <n v="1.3733815300412529"/>
    <n v="3.9956950945554057"/>
    <n v="0"/>
    <n v="0"/>
    <n v="38.533322667565244"/>
    <n v="0"/>
    <n v="503.1782973847159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20m1123"/>
    <s v="COUV M11 G FLAT GRIS"/>
    <n v="0.82099999999999995"/>
    <n v="1200"/>
    <n v="985.19999999999993"/>
    <n v="2094.09186"/>
    <n v="8.3833680513009018E-2"/>
    <n v="399.29381611526361"/>
    <n v="0.33274484676271965"/>
    <n v="2.0778213967627197"/>
    <n v="304.31315841604379"/>
    <n v="0"/>
    <n v="60.142198566352157"/>
    <n v="1.0898378466691172"/>
    <n v="3.1707574643630272"/>
    <n v="0"/>
    <n v="0"/>
    <n v="30.577863821835553"/>
    <n v="0"/>
    <n v="399.29381611526361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20m1611"/>
    <s v="COUV M16 GAUCHE GRIS BUS17/18"/>
    <n v="1.9039999999999999"/>
    <n v="391"/>
    <n v="744.46399999999994"/>
    <n v="1582.3954552"/>
    <n v="6.3348718158177775E-2"/>
    <n v="301.72540755220626"/>
    <n v="0.7716762341488651"/>
    <n v="4.8187234341488647"/>
    <n v="229.95350301161349"/>
    <n v="0"/>
    <n v="45.446307057958578"/>
    <n v="0.82353333605631107"/>
    <n v="2.3959752181786"/>
    <n v="0"/>
    <n v="0"/>
    <n v="23.106088928399291"/>
    <n v="0"/>
    <n v="301.72540755220626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60d1825"/>
    <s v="BOUCHON M18 NOIR NON DEVISSABLE"/>
    <n v="3.2000000000000001E-2"/>
    <n v="19500"/>
    <n v="624"/>
    <n v="1326.3432"/>
    <n v="5.309806804721643E-2"/>
    <n v="252.90229522525834"/>
    <n v="1.2969348473090172E-2"/>
    <n v="8.0986948473090167E-2"/>
    <n v="192.74402238287792"/>
    <n v="0"/>
    <n v="38.092500919005019"/>
    <n v="0.69027488461381359"/>
    <n v="2.0082751296818198"/>
    <n v="0"/>
    <n v="0"/>
    <n v="19.367221909079767"/>
    <n v="0"/>
    <n v="252.90229522525834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60d1810"/>
    <s v="BOUCHON KAMINA D18 ROUGE"/>
    <n v="2.8000000000000001E-2"/>
    <n v="13000"/>
    <n v="364"/>
    <n v="773.7002"/>
    <n v="3.0973873027542918E-2"/>
    <n v="147.5263388814007"/>
    <n v="1.13481799139539E-2"/>
    <n v="7.0863579913953909E-2"/>
    <n v="112.43401305667878"/>
    <n v="0"/>
    <n v="22.220625536086263"/>
    <n v="0.40266034935805795"/>
    <n v="1.1714938256477283"/>
    <n v="0"/>
    <n v="0"/>
    <n v="11.297546113629863"/>
    <n v="0"/>
    <n v="147.5263388814007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60d1829"/>
    <s v="BOUCHON D18 JAUNE PRESS "/>
    <n v="2.9000000000000001E-2"/>
    <n v="9000"/>
    <n v="261"/>
    <n v="554.76855"/>
    <n v="2.2209288077441488E-2"/>
    <n v="105.7812484836417"/>
    <n v="1.1753472053737966E-2"/>
    <n v="7.3394422053737973E-2"/>
    <n v="80.618893977453737"/>
    <n v="0"/>
    <n v="15.932921057468446"/>
    <n v="0.28872074500673933"/>
    <n v="0.83999969366499205"/>
    <n v="0"/>
    <n v="0"/>
    <n v="8.1007130100477873"/>
    <n v="0"/>
    <n v="105.7812484836417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60d2709"/>
    <s v="BOUCHON D27 ROUGE"/>
    <n v="2.3E-2"/>
    <n v="15000"/>
    <n v="345"/>
    <n v="733.31475"/>
    <n v="2.9357104929951392E-2"/>
    <n v="139.8257882255034"/>
    <n v="9.3217192150335595E-3"/>
    <n v="5.8209369215033557E-2"/>
    <n v="106.56520468284116"/>
    <n v="0"/>
    <n v="21.060757719642197"/>
    <n v="0.38164236408936808"/>
    <n v="1.1103444226606216"/>
    <n v="0"/>
    <n v="0"/>
    <n v="10.707839036270064"/>
    <n v="0"/>
    <n v="139.8257882255034"/>
    <m/>
    <m/>
    <m/>
    <m/>
    <m/>
    <m/>
    <m/>
    <m/>
    <m/>
    <m/>
    <m/>
    <m/>
    <m/>
    <m/>
    <m/>
  </r>
  <r>
    <x v="1"/>
    <x v="1"/>
    <d v="2013-06-12T00:00:00"/>
    <x v="4"/>
    <x v="0"/>
    <s v="ACCUMA 21"/>
    <s v=" N°  1063du 31/05/2013"/>
    <n v="3629.9630000000002"/>
    <m/>
    <n v="717.399"/>
    <n v="13"/>
    <n v="37.822000000000003"/>
    <n v="0"/>
    <n v="0"/>
    <n v="364.74437999999998"/>
    <m/>
    <n v="4762.9283800000003"/>
    <s v="EUR"/>
    <n v="2.1255500000000001"/>
    <s v="460d1818"/>
    <s v="BOUCHON D18 ROUGE FILETAGE POUR GAMME M"/>
    <n v="2.3E-2"/>
    <n v="19500"/>
    <n v="448.5"/>
    <n v="953.30917499999998"/>
    <n v="3.8164236408936812E-2"/>
    <n v="181.77352469315443"/>
    <n v="9.3217192150335613E-3"/>
    <n v="5.8209369215033557E-2"/>
    <n v="138.5347660876935"/>
    <n v="0"/>
    <n v="27.378985035534861"/>
    <n v="0.49613507331617857"/>
    <n v="1.4434477494588083"/>
    <n v="0"/>
    <n v="0"/>
    <n v="13.920190747151084"/>
    <n v="0"/>
    <n v="181.77352469315443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00M1008"/>
    <s v="BAC M10 P15,4 C33 GRIS"/>
    <n v="1.679"/>
    <n v="1188"/>
    <n v="1994.652"/>
    <n v="4240.5304194"/>
    <n v="0.19088839358771056"/>
    <n v="851.02283965515812"/>
    <n v="0.71634919162892097"/>
    <n v="4.2858192416289214"/>
    <n v="692.91780585282663"/>
    <n v="0"/>
    <n v="79.501579938196883"/>
    <n v="2.4815491166402373"/>
    <n v="6.4833333998130014"/>
    <n v="0"/>
    <n v="0"/>
    <n v="69.638571347681321"/>
    <n v="0"/>
    <n v="851.02283965515812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00L0218"/>
    <s v="Bac L2 Noir P0 C34,3"/>
    <n v="1.2549999999999999"/>
    <n v="4224"/>
    <n v="5301.12"/>
    <n v="11269.916063999999"/>
    <n v="0.50731770805919241"/>
    <n v="2261.7349772054231"/>
    <n v="0.53544862149749595"/>
    <n v="3.2035158714974958"/>
    <n v="1841.5445094996703"/>
    <n v="0"/>
    <n v="211.28869368790859"/>
    <n v="6.5951302047695011"/>
    <n v="17.230538636522411"/>
    <n v="0"/>
    <n v="0"/>
    <n v="185.07610517655232"/>
    <n v="0"/>
    <n v="2261.7349772054231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00L0211"/>
    <s v="BAC L2 BASSE P0 GRIS"/>
    <n v="1.2410000000000001"/>
    <n v="288"/>
    <n v="357.40800000000002"/>
    <n v="759.83153760000005"/>
    <n v="3.4203980932712305E-2"/>
    <n v="152.48894096587813"/>
    <n v="0.52947548946485457"/>
    <n v="3.1677794394648546"/>
    <n v="124.15918523845116"/>
    <n v="0"/>
    <n v="14.245342386817887"/>
    <n v="0.44465175212525998"/>
    <n v="1.1617040083986407"/>
    <n v="0"/>
    <n v="0"/>
    <n v="12.478057580085192"/>
    <n v="0"/>
    <n v="152.48894096587813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00L0207"/>
    <s v="BAC L2 GRIS P0 C34 -TAXI"/>
    <n v="1.232"/>
    <n v="264"/>
    <n v="325.24799999999999"/>
    <n v="691.46098559999996"/>
    <n v="3.1126265753432521E-2"/>
    <n v="138.76780338232476"/>
    <n v="0.52563561887244226"/>
    <n v="3.1448060188724423"/>
    <n v="112.98719301312718"/>
    <n v="0"/>
    <n v="12.963529413521083"/>
    <n v="0.40464145479462277"/>
    <n v="1.057172490049582"/>
    <n v="0"/>
    <n v="0"/>
    <n v="11.355267010832293"/>
    <n v="0"/>
    <n v="138.76780338232476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20L0238"/>
    <s v="COUV L2 D MFP Noir"/>
    <n v="1.4530000000000001"/>
    <n v="874"/>
    <n v="1269.922"/>
    <n v="2699.7906759000002"/>
    <n v="0.12153166094220576"/>
    <n v="541.8151269397157"/>
    <n v="0.61992577453056719"/>
    <n v="3.7089311245305674"/>
    <n v="441.15543254875206"/>
    <n v="0"/>
    <n v="50.615749212531739"/>
    <n v="1.5799115922486748"/>
    <n v="4.1277013322410765"/>
    <n v="0"/>
    <n v="0"/>
    <n v="44.336332253942125"/>
    <n v="0"/>
    <n v="541.8151269397157"/>
    <m/>
    <m/>
    <m/>
    <m/>
    <m/>
    <m/>
    <m/>
    <m/>
    <m/>
    <m/>
    <m/>
    <m/>
    <m/>
    <m/>
    <m/>
  </r>
  <r>
    <x v="1"/>
    <x v="1"/>
    <d v="2013-06-12T00:00:00"/>
    <x v="4"/>
    <x v="0"/>
    <s v="ACCUMA 22"/>
    <s v=" N°  1068 du31/05/2013"/>
    <n v="3629.9630000000002"/>
    <m/>
    <n v="416.48200000000003"/>
    <n v="13"/>
    <n v="33.963999999999999"/>
    <n v="0"/>
    <n v="0"/>
    <n v="364.81301999999999"/>
    <m/>
    <n v="4458.2220200000002"/>
    <s v="EUR"/>
    <n v="2.12595"/>
    <s v="420L0231"/>
    <s v="COUV L2 D EK FAI Noir"/>
    <n v="1.2509999999999999"/>
    <n v="960"/>
    <n v="1200.9599999999998"/>
    <n v="2553.1809119999998"/>
    <n v="0.11493199072474641"/>
    <n v="512.39233185150022"/>
    <n v="0.53374201234531271"/>
    <n v="3.1933054623453128"/>
    <n v="417.19887384717271"/>
    <n v="0"/>
    <n v="47.867105361023839"/>
    <n v="1.4941158794217033"/>
    <n v="3.9035501329752869"/>
    <n v="0"/>
    <n v="0"/>
    <n v="41.928686630906725"/>
    <n v="0"/>
    <n v="512.39233185150022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00L0212"/>
    <s v="BAC L2 GRIS PO C28"/>
    <n v="1.232"/>
    <n v="1584"/>
    <n v="1951.4880000000001"/>
    <n v="4148.7659136000002"/>
    <n v="0.15628885722070174"/>
    <n v="708.47333437065458"/>
    <n v="0.44726851917339305"/>
    <n v="3.0664389191733932"/>
    <n v="567.40263262946996"/>
    <n v="0"/>
    <n v="75.771494891168956"/>
    <n v="2.0317551438691224"/>
    <n v="6.2512417111136278"/>
    <n v="0"/>
    <n v="0"/>
    <n v="57.016209995033009"/>
    <n v="0"/>
    <n v="708.47333437065458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00M1008"/>
    <s v="BAC M10 P15,4 C33 GRIS"/>
    <n v="1.679"/>
    <n v="396"/>
    <n v="664.88400000000001"/>
    <n v="1413.5101397999999"/>
    <n v="5.3248577774666843E-2"/>
    <n v="241.38123547246934"/>
    <n v="0.60954857442542765"/>
    <n v="4.179018624425427"/>
    <n v="193.31757714790584"/>
    <n v="0"/>
    <n v="25.815815730980656"/>
    <n v="0.69223151107066894"/>
    <n v="2.1298366138311242"/>
    <n v="0"/>
    <n v="0"/>
    <n v="19.425774468681091"/>
    <n v="0"/>
    <n v="241.38123547246934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00M1409"/>
    <s v="BAC M14 GRIS PO C60"/>
    <n v="3.2029999999999998"/>
    <n v="120"/>
    <n v="384.35999999999996"/>
    <n v="817.13014199999986"/>
    <n v="3.078224675803741E-2"/>
    <n v="139.53906495899781"/>
    <n v="1.1628255413249817"/>
    <n v="7.9722433913249811"/>
    <n v="111.75414651663911"/>
    <n v="0"/>
    <n v="14.923756526491424"/>
    <n v="0.40016920785448634"/>
    <n v="1.2312283058279803"/>
    <n v="0"/>
    <n v="0"/>
    <n v="11.229764402184836"/>
    <n v="0"/>
    <n v="139.53906495899781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00M1509"/>
    <s v="BAC M15 GRIS PO C78"/>
    <n v="3.45"/>
    <n v="1200"/>
    <n v="4140"/>
    <n v="8801.4330000000009"/>
    <n v="0.33156026011623196"/>
    <n v="1502.9964848846164"/>
    <n v="1.2524970707371803"/>
    <n v="8.5870245707371815"/>
    <n v="1203.7209037852172"/>
    <n v="0"/>
    <n v="160.74605062877123"/>
    <n v="4.3102833815110158"/>
    <n v="13.261747284129045"/>
    <n v="0"/>
    <n v="0"/>
    <n v="120.95749980498813"/>
    <n v="0"/>
    <n v="1502.9964848846164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L0211"/>
    <s v="COUV L2 KAM D GRIS AVEC POIGNEE GRIS"/>
    <n v="1.0720000000000001"/>
    <n v="2640"/>
    <n v="2830.0800000000004"/>
    <n v="6016.6085760000005"/>
    <n v="0.22665267172699172"/>
    <n v="1027.4396840440229"/>
    <n v="0.38918169850152384"/>
    <n v="2.668200098501524"/>
    <n v="822.85663173537853"/>
    <n v="0"/>
    <n v="109.88506834866494"/>
    <n v="2.9464847324508923"/>
    <n v="9.0656535637362143"/>
    <n v="0"/>
    <n v="0"/>
    <n v="82.685845663792463"/>
    <n v="0"/>
    <n v="1027.4396840440229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M1013"/>
    <s v="COUV M10 G FLAT GRIS"/>
    <n v="0.73899999999999999"/>
    <n v="56"/>
    <n v="41.384"/>
    <n v="87.980314800000002"/>
    <n v="3.3143212088526915E-3"/>
    <n v="15.024156166778976"/>
    <n v="0.26828850297819601"/>
    <n v="1.839365552978196"/>
    <n v="12.032556976388268"/>
    <n v="0"/>
    <n v="1.6068392655123354"/>
    <n v="4.3086175715084989E-2"/>
    <n v="0.13256621971168994"/>
    <n v="0"/>
    <n v="0"/>
    <n v="1.2091075294516012"/>
    <n v="0"/>
    <n v="15.024156166778976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M1413"/>
    <s v="COUV M14 GAUCHE GRIS"/>
    <n v="1.6120000000000001"/>
    <n v="144"/>
    <n v="232.12800000000001"/>
    <n v="493.49252160000003"/>
    <n v="1.8590439628082291E-2"/>
    <n v="84.272359430747869"/>
    <n v="0.5852247182690824"/>
    <n v="4.0122561182690824"/>
    <n v="67.49210771832243"/>
    <n v="0"/>
    <n v="9.0129611691679727"/>
    <n v="0.24167571516506978"/>
    <n v="0.74358040424403549"/>
    <n v="0"/>
    <n v="0"/>
    <n v="6.7820344238483772"/>
    <n v="0"/>
    <n v="84.272359430747869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L0223"/>
    <s v="COUV  L2 EK GAUCHE  OP"/>
    <n v="1.071"/>
    <n v="48"/>
    <n v="51.408000000000001"/>
    <n v="109.2908376"/>
    <n v="4.1171134908346016E-3"/>
    <n v="18.663295481871582"/>
    <n v="0.38881865587232461"/>
    <n v="2.6657111058723246"/>
    <n v="14.94707348352426"/>
    <n v="0"/>
    <n v="1.9960466112859592"/>
    <n v="5.3522475380849824E-2"/>
    <n v="0.16467630540640238"/>
    <n v="0"/>
    <n v="0"/>
    <n v="1.5019766062741133"/>
    <n v="0"/>
    <n v="18.663295481871582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L0238"/>
    <s v="COUV L2 D MFP Noir"/>
    <n v="1.4530000000000001"/>
    <n v="46"/>
    <n v="66.838000000000008"/>
    <n v="142.09424610000002"/>
    <n v="5.3528561994320564E-3"/>
    <n v="24.265043250414973"/>
    <n v="0.52750094022641247"/>
    <n v="3.6165062902264129"/>
    <n v="19.433405257776897"/>
    <n v="0"/>
    <n v="2.5951556840400514"/>
    <n v="6.9587130592616731E-2"/>
    <n v="0.21410354226488337"/>
    <n v="0"/>
    <n v="0"/>
    <n v="1.9527916357405308"/>
    <n v="0"/>
    <n v="24.265043250414973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20M1515"/>
    <s v="COUV M15 GAUCHE GRIS"/>
    <n v="1.6359999999999999"/>
    <n v="1102"/>
    <n v="1802.8719999999998"/>
    <n v="3832.8157283999999"/>
    <n v="0.14438664475272253"/>
    <n v="654.51939098958883"/>
    <n v="0.59393774136986277"/>
    <n v="4.0719919413698626"/>
    <n v="524.19195972199566"/>
    <n v="0"/>
    <n v="70.001099949080682"/>
    <n v="1.8770263817853929"/>
    <n v="5.7751770168193959"/>
    <n v="0"/>
    <n v="0"/>
    <n v="52.67412791990786"/>
    <n v="0"/>
    <n v="654.51939098958883"/>
    <m/>
    <m/>
    <m/>
    <m/>
    <m/>
    <m/>
    <m/>
    <m/>
    <m/>
    <m/>
    <m/>
    <m/>
    <m/>
    <m/>
    <m/>
  </r>
  <r>
    <x v="1"/>
    <x v="1"/>
    <d v="2013-06-16T00:00:00"/>
    <x v="4"/>
    <x v="0"/>
    <s v="ACCUMA 20"/>
    <s v=" N°  1053du 30/05/2013"/>
    <n v="3630.4740000000002"/>
    <m/>
    <n v="484.81700000000001"/>
    <n v="13"/>
    <n v="39.997999999999998"/>
    <n v="0"/>
    <n v="0"/>
    <n v="364.81301999999999"/>
    <m/>
    <n v="4533.1020199999994"/>
    <s v="EUR"/>
    <n v="2.12595"/>
    <s v="400M1606"/>
    <s v="BAC M16 GRIS P0 C96"/>
    <n v="4.4580000000000002"/>
    <n v="72"/>
    <n v="320.976"/>
    <n v="682.37892720000002"/>
    <n v="2.5706011123446296E-2"/>
    <n v="116.52797094983686"/>
    <n v="1.6184440409699563"/>
    <n v="11.095929140969957"/>
    <n v="93.325005027382574"/>
    <n v="0"/>
    <n v="12.462711194835864"/>
    <n v="0.33417814460480183"/>
    <n v="1.0281890329156049"/>
    <n v="0"/>
    <n v="0"/>
    <n v="9.3778875500980359"/>
    <n v="0"/>
    <n v="116.52797094983686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l0233"/>
    <s v="COUV L2 GAUCHE GRIS AVEC POGNEE GRIS"/>
    <n v="1.071"/>
    <n v="1056"/>
    <n v="1130.9759999999999"/>
    <n v="2418.0266879999995"/>
    <n v="9.0691037065595934E-2"/>
    <n v="419.68617815632348"/>
    <n v="0.39743009295106391"/>
    <n v="2.687228092951063"/>
    <n v="333.17275116032459"/>
    <n v="0"/>
    <n v="54.824364344819926"/>
    <n v="1.1789834818527472"/>
    <n v="3.6358943669968067"/>
    <n v="0"/>
    <n v="0"/>
    <n v="26.874184802329431"/>
    <n v="0"/>
    <n v="419.68617815632348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m1213"/>
    <s v="COUV M12 GRIS"/>
    <n v="1.2270000000000001"/>
    <n v="336"/>
    <n v="412.27200000000005"/>
    <n v="881.43753600000002"/>
    <n v="3.3059388734250218E-2"/>
    <n v="152.98720754539781"/>
    <n v="0.45531907007558869"/>
    <n v="3.0786450700755887"/>
    <n v="121.45067310567984"/>
    <n v="0"/>
    <n v="19.984995558851473"/>
    <n v="0.42977205354525283"/>
    <n v="1.3253839537448255"/>
    <n v="0"/>
    <n v="0"/>
    <n v="9.7963828735764178"/>
    <n v="0"/>
    <n v="152.98720754539781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60d1818"/>
    <s v="BOUCHON D18 ROUGE FILETAGE POUR GAMME M"/>
    <n v="2.3E-2"/>
    <n v="13000"/>
    <n v="299"/>
    <n v="639.26199999999994"/>
    <n v="2.3976300189051922E-2"/>
    <n v="110.95387282200571"/>
    <n v="8.5349132940004385E-3"/>
    <n v="5.7708913294000436E-2"/>
    <n v="88.082021720122313"/>
    <n v="0"/>
    <n v="14.494105037685291"/>
    <n v="0.31169190245767497"/>
    <n v="0.96123385087928059"/>
    <n v="0"/>
    <n v="0"/>
    <n v="7.1048203108611512"/>
    <n v="0"/>
    <n v="110.95387282200571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60d2709"/>
    <s v="BOUCHON D27 ROUGE"/>
    <n v="2.3E-2"/>
    <n v="6000"/>
    <n v="138"/>
    <n v="295.04399999999998"/>
    <n v="1.1065984702639349E-2"/>
    <n v="51.20947976400263"/>
    <n v="8.5349132940004385E-3"/>
    <n v="5.7708913294000436E-2"/>
    <n v="40.653240793902604"/>
    <n v="0"/>
    <n v="6.689586940470134"/>
    <n v="0.14385780113431154"/>
    <n v="0.44364639271351414"/>
    <n v="0"/>
    <n v="0"/>
    <n v="3.2791478357820698"/>
    <n v="0"/>
    <n v="51.20947976400263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60d1810"/>
    <s v="BOUCHON KAMINA D18 ROUGE"/>
    <n v="2.8000000000000001E-2"/>
    <n v="13000"/>
    <n v="364"/>
    <n v="778.23199999999997"/>
    <n v="2.918853936058495E-2"/>
    <n v="135.07427995722435"/>
    <n v="1.0390329227478796E-2"/>
    <n v="7.025432922747879E-2"/>
    <n v="107.23028731145325"/>
    <n v="0"/>
    <n v="17.644997437182095"/>
    <n v="0.37945101168760437"/>
    <n v="1.1701977315052112"/>
    <n v="0"/>
    <n v="0"/>
    <n v="8.6493464653961833"/>
    <n v="0"/>
    <n v="135.07427995722435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l0338"/>
    <s v="COUV L3 D NOIR MFP"/>
    <n v="1.6479999999999999"/>
    <n v="1102"/>
    <n v="1816.096"/>
    <n v="3882.8132479999999"/>
    <n v="0.14562964169945297"/>
    <n v="673.92269102526177"/>
    <n v="0.61154509167446625"/>
    <n v="4.1349690916744661"/>
    <n v="535.00136226698078"/>
    <n v="0"/>
    <n v="88.035739740869914"/>
    <n v="1.8931853420928886"/>
    <n v="5.8384379653727692"/>
    <n v="0"/>
    <n v="0"/>
    <n v="43.15396570994546"/>
    <n v="0"/>
    <n v="673.92269102526177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l0238"/>
    <s v="COUV L2 D MFP Noir"/>
    <n v="1.4530000000000001"/>
    <n v="276"/>
    <n v="401.02800000000002"/>
    <n v="857.39786400000003"/>
    <n v="3.2157751545869952E-2"/>
    <n v="148.81474819419168"/>
    <n v="0.53918387026881043"/>
    <n v="3.6456978702688105"/>
    <n v="118.13831774708099"/>
    <n v="0"/>
    <n v="19.439939649006213"/>
    <n v="0.41805077009630937"/>
    <n v="1.2892364172254722"/>
    <n v="0"/>
    <n v="0"/>
    <n v="9.5292036107826963"/>
    <n v="0"/>
    <n v="148.81474819419168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60d2711"/>
    <s v="BOUCHON D27 BLEU"/>
    <n v="2.3E-2"/>
    <n v="6000"/>
    <n v="138"/>
    <n v="295.04399999999998"/>
    <n v="1.1065984702639349E-2"/>
    <n v="51.20947976400263"/>
    <n v="8.5349132940004385E-3"/>
    <n v="5.7708913294000436E-2"/>
    <n v="40.653240793902604"/>
    <n v="0"/>
    <n v="6.689586940470134"/>
    <n v="0.14385780113431154"/>
    <n v="0.44364639271351414"/>
    <n v="0"/>
    <n v="0"/>
    <n v="3.2791478357820698"/>
    <n v="0"/>
    <n v="51.20947976400263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l0211"/>
    <s v="COUV L2 KAM D GRIS AVEC POIGNEE GRIS"/>
    <n v="1.0720000000000001"/>
    <n v="1680"/>
    <n v="1800.96"/>
    <n v="3850.4524799999999"/>
    <n v="0.1444159116671403"/>
    <n v="668.30597591143612"/>
    <n v="0.39780117613775962"/>
    <n v="2.6897371761377595"/>
    <n v="530.54246768251335"/>
    <n v="0"/>
    <n v="87.302018089196324"/>
    <n v="1.877406851672824"/>
    <n v="5.7897783146473216"/>
    <n v="0"/>
    <n v="0"/>
    <n v="42.794304973406348"/>
    <n v="0"/>
    <n v="668.30597591143612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00l0211"/>
    <s v="BAC L2 BASSE P0 GRIS"/>
    <n v="1.2410000000000001"/>
    <n v="552"/>
    <n v="685.03200000000004"/>
    <n v="1464.598416"/>
    <n v="5.4931548063901735E-2"/>
    <n v="254.20385754850912"/>
    <n v="0.46051423468932812"/>
    <n v="3.1137722346893284"/>
    <n v="201.80268730093258"/>
    <n v="0"/>
    <n v="33.207109572493749"/>
    <n v="0.71411012483072256"/>
    <n v="2.2022606934298845"/>
    <n v="0"/>
    <n v="0"/>
    <n v="16.277689856822196"/>
    <n v="0"/>
    <n v="254.20385754850912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m1208"/>
    <s v="COUV.M12 GAUCHE NOIR AVEC BOUCHON"/>
    <n v="1.2270000000000001"/>
    <n v="280"/>
    <n v="343.56"/>
    <n v="734.53127999999992"/>
    <n v="2.7549490611875178E-2"/>
    <n v="127.48933962116482"/>
    <n v="0.45531907007558864"/>
    <n v="3.0786450700755883"/>
    <n v="101.20889425473318"/>
    <n v="0"/>
    <n v="16.65416296570956"/>
    <n v="0.35814337795437734"/>
    <n v="1.1044866281206878"/>
    <n v="0"/>
    <n v="0"/>
    <n v="8.1636523946470128"/>
    <n v="0"/>
    <n v="127.48933962116482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00m1203"/>
    <s v="BAC M12 GRIS C49 P12,5"/>
    <n v="2.3450000000000002"/>
    <n v="300"/>
    <n v="703.50000000000011"/>
    <n v="1504.0830000000001"/>
    <n v="5.6412465494976687E-2"/>
    <n v="261.05702184040479"/>
    <n v="0.8701900728013493"/>
    <n v="5.8838000728013489"/>
    <n v="207.24315143848179"/>
    <n v="0"/>
    <n v="34.102350816092319"/>
    <n v="0.7333620514346969"/>
    <n v="2.2616321541591105"/>
    <n v="0"/>
    <n v="0"/>
    <n v="16.716525380236856"/>
    <n v="0"/>
    <n v="261.05702184040479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00m1202"/>
    <s v="BAC M12 P12.5 C49 NOIR"/>
    <n v="2.3450000000000002"/>
    <n v="300"/>
    <n v="703.50000000000011"/>
    <n v="1504.0830000000001"/>
    <n v="5.6412465494976687E-2"/>
    <n v="261.05702184040479"/>
    <n v="0.8701900728013493"/>
    <n v="5.8838000728013489"/>
    <n v="207.24315143848179"/>
    <n v="0"/>
    <n v="34.102350816092319"/>
    <n v="0.7333620514346969"/>
    <n v="2.2616321541591105"/>
    <n v="0"/>
    <n v="0"/>
    <n v="16.716525380236856"/>
    <n v="0"/>
    <n v="261.05702184040479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m1123"/>
    <s v="COUV M11 G FLAT GRIS"/>
    <n v="0.82099999999999995"/>
    <n v="900"/>
    <n v="738.9"/>
    <n v="1579.7682"/>
    <n v="5.9251131136088514E-2"/>
    <n v="274.19336664943148"/>
    <n v="0.30465929627714611"/>
    <n v="2.0599572962771462"/>
    <n v="217.671591468222"/>
    <n v="0"/>
    <n v="35.818375292125957"/>
    <n v="0.77026470476915065"/>
    <n v="2.3754370983769246"/>
    <n v="0"/>
    <n v="0"/>
    <n v="17.557698085937474"/>
    <n v="0"/>
    <n v="274.19336664943148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00m1110"/>
    <s v="BAC M11 P8,5 C46 GRIS"/>
    <n v="2.036"/>
    <n v="945"/>
    <n v="1924.02"/>
    <n v="4113.55476"/>
    <n v="0.15428388324327652"/>
    <n v="713.97147286620543"/>
    <n v="0.75552536811238669"/>
    <n v="5.1084933681123861"/>
    <n v="566.79455327742392"/>
    <n v="0"/>
    <n v="93.26738453045904"/>
    <n v="2.0056904821625947"/>
    <n v="6.1853951631061994"/>
    <n v="0"/>
    <n v="0"/>
    <n v="45.718449413053754"/>
    <n v="0"/>
    <n v="713.97147286620543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m1014"/>
    <s v="COUV M10 G FLAT NOIR"/>
    <n v="0.73899999999999999"/>
    <n v="168"/>
    <n v="124.152"/>
    <n v="265.43697600000002"/>
    <n v="9.9555371942179754E-3"/>
    <n v="46.070719794640986"/>
    <n v="0.2742304749681011"/>
    <n v="1.854212474968101"/>
    <n v="36.573776456844904"/>
    <n v="0"/>
    <n v="6.0183014335742619"/>
    <n v="0.12942198352483369"/>
    <n v="0.39912744165339287"/>
    <n v="0"/>
    <n v="0"/>
    <n v="2.9500924790435912"/>
    <n v="0"/>
    <n v="46.070719794640986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20m1005"/>
    <s v="COUV M10 G BLEU"/>
    <n v="0.73899999999999999"/>
    <n v="112"/>
    <n v="82.768000000000001"/>
    <n v="176.95798399999998"/>
    <n v="6.6370247961453155E-3"/>
    <n v="30.713813196427317"/>
    <n v="0.27423047496810105"/>
    <n v="1.8542124749681008"/>
    <n v="24.382517637896598"/>
    <n v="0"/>
    <n v="4.0122009557161737"/>
    <n v="8.6281322349889097E-2"/>
    <n v="0.26608496110226187"/>
    <n v="0"/>
    <n v="0"/>
    <n v="1.9667283193623937"/>
    <n v="0"/>
    <n v="30.713813196427317"/>
    <m/>
    <m/>
    <m/>
    <m/>
    <m/>
    <m/>
    <m/>
    <m/>
    <m/>
    <m/>
    <m/>
    <m/>
    <m/>
    <m/>
    <m/>
  </r>
  <r>
    <x v="1"/>
    <x v="1"/>
    <d v="2013-06-20T00:00:00"/>
    <x v="4"/>
    <x v="0"/>
    <s v="ACCUMA 23"/>
    <s v=" N°  1135 du 07/06/2013"/>
    <n v="3673.712"/>
    <m/>
    <n v="604.51800000000003"/>
    <n v="13"/>
    <n v="40.091000000000001"/>
    <n v="0"/>
    <n v="0"/>
    <n v="296.32679999999999"/>
    <m/>
    <n v="4627.6477999999997"/>
    <s v="EUR"/>
    <n v="2.1379999999999999"/>
    <s v="400m1008"/>
    <s v="BAC M10 P15,4 C33 GRIS"/>
    <n v="1.679"/>
    <n v="396"/>
    <n v="664.88400000000001"/>
    <n v="1421.521992"/>
    <n v="5.3315914297316386E-2"/>
    <n v="246.72727350296469"/>
    <n v="0.62304867046203205"/>
    <n v="4.2127506704620323"/>
    <n v="195.86731414502276"/>
    <n v="0"/>
    <n v="32.23042987918511"/>
    <n v="0.69310688586511304"/>
    <n v="2.1374883200937114"/>
    <n v="0"/>
    <n v="0"/>
    <n v="15.798934272798013"/>
    <n v="0"/>
    <n v="246.72727350296469"/>
    <m/>
    <m/>
    <m/>
    <m/>
    <m/>
    <m/>
    <m/>
    <m/>
    <m/>
    <m/>
    <m/>
    <m/>
    <m/>
    <m/>
    <m/>
  </r>
  <r>
    <x v="1"/>
    <x v="0"/>
    <d v="2013-06-25T00:00:00"/>
    <x v="10"/>
    <x v="2"/>
    <s v="SORFIN 2"/>
    <s v=" N°SOR 44447 du 20/05/2013"/>
    <n v="53.9"/>
    <m/>
    <n v="638.82000000000005"/>
    <n v="0"/>
    <n v="9.6479999999999997"/>
    <n v="60"/>
    <n v="0"/>
    <n v="0"/>
    <m/>
    <n v="762.36800000000005"/>
    <s v="USD"/>
    <n v="1.5994999999999999"/>
    <s v="705MEC046"/>
    <s v="TAPIS TRANS 2540 X330"/>
    <n v="155.21"/>
    <n v="20"/>
    <n v="3104.2000000000003"/>
    <n v="4965.1679000000004"/>
    <n v="1"/>
    <n v="762.36800000000005"/>
    <n v="38.118400000000001"/>
    <n v="286.37679500000002"/>
    <n v="53.9"/>
    <n v="0"/>
    <n v="638.82000000000005"/>
    <n v="0"/>
    <n v="9.6479999999999997"/>
    <n v="60"/>
    <n v="0"/>
    <n v="0"/>
    <n v="0"/>
    <n v="762.36800000000005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00l0212"/>
    <s v="BAC L2 GRIS PO C28"/>
    <n v="1.232"/>
    <n v="3168"/>
    <n v="3902.9760000000001"/>
    <n v="8336.1712896000008"/>
    <n v="0.36721456583455325"/>
    <n v="1668.6703064211633"/>
    <n v="0.52672673813799342"/>
    <n v="3.1580939381379936"/>
    <n v="1349.9780558677639"/>
    <n v="0"/>
    <n v="166.51821866703403"/>
    <n v="4.7737893558491926"/>
    <n v="12.81174898740173"/>
    <n v="0"/>
    <n v="0"/>
    <n v="134.58854495315379"/>
    <n v="0"/>
    <n v="1668.6703578312026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20m1013"/>
    <s v="COUV M10 G FLAT GRIS"/>
    <n v="0.73899999999999999"/>
    <n v="1848"/>
    <n v="1365.672"/>
    <n v="2916.8705411999999"/>
    <n v="0.12849032393548049"/>
    <n v="583.87658922596563"/>
    <n v="0.31595053529543593"/>
    <n v="1.8943436852954358"/>
    <n v="472.36448072266916"/>
    <n v="0"/>
    <n v="58.26560776275479"/>
    <n v="1.6703742111612463"/>
    <n v="4.4828989117849796"/>
    <n v="0"/>
    <n v="0"/>
    <n v="47.093245606240828"/>
    <n v="0"/>
    <n v="583.876607214611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00l0312"/>
    <s v="BAC L3 BASSE GRIS  P0 C34"/>
    <n v="1.357"/>
    <n v="720"/>
    <n v="977.04"/>
    <n v="2086.810884"/>
    <n v="9.1925576637671313E-2"/>
    <n v="417.72166577138398"/>
    <n v="0.58016898023803332"/>
    <n v="3.4785174302380333"/>
    <n v="337.94277999788869"/>
    <n v="0"/>
    <n v="41.684847758848349"/>
    <n v="1.195032496289727"/>
    <n v="3.2071914433117148"/>
    <n v="0"/>
    <n v="0"/>
    <n v="33.691826944626186"/>
    <n v="0"/>
    <n v="417.72167864096468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00m1509"/>
    <s v="BAC M15 GRIS PO C78"/>
    <n v="3.45"/>
    <n v="500"/>
    <n v="1725"/>
    <n v="3684.3412499999999"/>
    <n v="0.16229798135182083"/>
    <n v="737.50294098055076"/>
    <n v="1.4750058819611016"/>
    <n v="8.8436883819611012"/>
    <n v="596.6503884143516"/>
    <n v="0"/>
    <n v="73.596129517740735"/>
    <n v="2.1098737575736708"/>
    <n v="5.6624142713836774"/>
    <n v="0"/>
    <n v="0"/>
    <n v="59.484157741218553"/>
    <n v="0"/>
    <n v="737.50296370226818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20m1515"/>
    <s v="COUV M15 GAUCHE GRIS"/>
    <n v="1.6359999999999999"/>
    <n v="580"/>
    <n v="948.88"/>
    <n v="2026.665348"/>
    <n v="8.9276120895719277E-2"/>
    <n v="405.68219747108702"/>
    <n v="0.6994520646053225"/>
    <n v="4.1937026646053228"/>
    <n v="328.2026785847014"/>
    <n v="0"/>
    <n v="40.483417609735554"/>
    <n v="1.1605895716443506"/>
    <n v="3.1147545819307503"/>
    <n v="0"/>
    <n v="0"/>
    <n v="32.720769621731861"/>
    <n v="0"/>
    <n v="405.68220996974395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60d2101"/>
    <s v="BOUCHON PRESSION D21 NOIR MFP"/>
    <n v="2.3E-2"/>
    <n v="5800"/>
    <n v="133.4"/>
    <n v="284.92239000000001"/>
    <n v="1.2551043891207479E-2"/>
    <n v="57.033560769162605"/>
    <n v="9.8333725464073464E-3"/>
    <n v="5.8957922546407346E-2"/>
    <n v="46.140963370709862"/>
    <n v="0"/>
    <n v="5.6914340160386176"/>
    <n v="0.16316357058569722"/>
    <n v="0.43789337032033776"/>
    <n v="0"/>
    <n v="0"/>
    <n v="4.6001081986542358"/>
    <n v="0"/>
    <n v="57.033562526308749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00m1511"/>
    <s v="BAC M15 OPAQUE PO C78"/>
    <n v="3.6309999999999998"/>
    <n v="300"/>
    <n v="1089.3"/>
    <n v="2326.5814049999999"/>
    <n v="0.10248764700668894"/>
    <n v="465.71707455658782"/>
    <n v="1.5523902485219594"/>
    <n v="9.3076615985219604"/>
    <n v="376.77174962304531"/>
    <n v="0"/>
    <n v="46.474355874594188"/>
    <n v="1.3323394110869562"/>
    <n v="3.575691516416371"/>
    <n v="0"/>
    <n v="0"/>
    <n v="37.562952479715577"/>
    <n v="0"/>
    <n v="465.71708890485843"/>
    <m/>
    <m/>
    <m/>
    <m/>
    <m/>
    <m/>
    <m/>
    <m/>
    <m/>
    <m/>
    <m/>
    <m/>
    <m/>
    <m/>
    <m/>
  </r>
  <r>
    <x v="1"/>
    <x v="1"/>
    <d v="2013-06-28T00:00:00"/>
    <x v="4"/>
    <x v="0"/>
    <s v="ACCUMA 24"/>
    <s v=" N°  1209 du 19/06/2013"/>
    <n v="3676.2649999999999"/>
    <m/>
    <n v="453.46300000000002"/>
    <n v="13"/>
    <n v="34.889000000000003"/>
    <n v="0"/>
    <n v="0"/>
    <n v="366.512"/>
    <m/>
    <n v="4544.1289999999999"/>
    <s v="EUR"/>
    <n v="2.13585"/>
    <s v="420m1506"/>
    <s v="COUV M15 GAUCHE BLEU"/>
    <n v="1.677"/>
    <n v="290"/>
    <n v="486.33000000000004"/>
    <n v="1038.7279305000002"/>
    <n v="4.5756740446858575E-2"/>
    <n v="207.92452480409935"/>
    <n v="0.71698112001413572"/>
    <n v="4.2988015700141364"/>
    <n v="168.21390341887053"/>
    <n v="0"/>
    <n v="20.748988793253829"/>
    <n v="0.59483762580916144"/>
    <n v="1.5964069174504489"/>
    <n v="0"/>
    <n v="0"/>
    <n v="16.77039445465903"/>
    <n v="0"/>
    <n v="207.924531210043"/>
    <m/>
    <m/>
    <m/>
    <m/>
    <m/>
    <m/>
    <m/>
    <m/>
    <m/>
    <m/>
    <m/>
    <m/>
    <m/>
    <m/>
    <m/>
  </r>
  <r>
    <x v="1"/>
    <x v="1"/>
    <d v="2013-07-01T00:00:00"/>
    <x v="7"/>
    <x v="0"/>
    <s v="daramic 3"/>
    <s v=" N°  907645 du 19/06/13"/>
    <n v="5524.25"/>
    <m/>
    <n v="593.34400000000005"/>
    <n v="13"/>
    <n v="148.327"/>
    <n v="223.2"/>
    <n v="0"/>
    <n v="0"/>
    <m/>
    <n v="6502.1210000000001"/>
    <s v="EUR"/>
    <n v="2.13585"/>
    <s v="430p1005"/>
    <s v="SEPARATEUR 161/1,0/0,2"/>
    <n v="0.71299999999999997"/>
    <n v="9466.7999999999993"/>
    <n v="6749.8283999999994"/>
    <n v="14416.620988139999"/>
    <n v="0.13880808019620877"/>
    <n v="902.54693321345314"/>
    <n v="9.5338121985618501E-2"/>
    <n v="1.6181991719856184"/>
    <n v="766.81053702390636"/>
    <n v="0"/>
    <n v="82.360941535939304"/>
    <n v="1.8045050425507141"/>
    <n v="20.588986111263058"/>
    <n v="30.981963499793796"/>
    <n v="0"/>
    <n v="0"/>
    <n v="0"/>
    <n v="902.54693321345314"/>
    <m/>
    <m/>
    <m/>
    <m/>
    <m/>
    <m/>
    <m/>
    <m/>
    <m/>
    <m/>
    <m/>
    <m/>
    <m/>
    <m/>
    <m/>
  </r>
  <r>
    <x v="1"/>
    <x v="1"/>
    <d v="2013-07-01T00:00:00"/>
    <x v="7"/>
    <x v="0"/>
    <s v="daramic 3"/>
    <s v=" N°  907645 du 19/06/13"/>
    <n v="5524.25"/>
    <m/>
    <n v="593.34400000000005"/>
    <n v="13"/>
    <n v="148.327"/>
    <n v="223.2"/>
    <n v="0"/>
    <n v="0"/>
    <m/>
    <n v="6502.1210000000001"/>
    <s v="EUR"/>
    <n v="2.13585"/>
    <s v="430p1018"/>
    <s v="SEPARATEUR 161/1,3/0,2"/>
    <n v="0.71299999999999997"/>
    <n v="13524"/>
    <n v="9642.6119999999992"/>
    <n v="20595.172840199997"/>
    <n v="0.19829725742315538"/>
    <n v="1289.3527617335044"/>
    <n v="9.5338121985618487E-2"/>
    <n v="1.6181991719856181"/>
    <n v="1095.4436243198661"/>
    <n v="0"/>
    <n v="117.65848790848472"/>
    <n v="2.5778643465010198"/>
    <n v="29.412837301804366"/>
    <n v="44.259947856848278"/>
    <n v="0"/>
    <n v="0"/>
    <n v="0"/>
    <n v="1289.3527617335044"/>
    <m/>
    <m/>
    <m/>
    <m/>
    <m/>
    <m/>
    <m/>
    <m/>
    <m/>
    <m/>
    <m/>
    <m/>
    <m/>
    <m/>
    <m/>
  </r>
  <r>
    <x v="1"/>
    <x v="1"/>
    <d v="2013-07-01T00:00:00"/>
    <x v="7"/>
    <x v="0"/>
    <s v="daramic 3"/>
    <s v=" N°  907645 du 19/06/13"/>
    <n v="5524.25"/>
    <m/>
    <n v="593.34400000000005"/>
    <n v="13"/>
    <n v="148.327"/>
    <n v="223.2"/>
    <n v="0"/>
    <n v="0"/>
    <m/>
    <n v="6502.1210000000001"/>
    <s v="EUR"/>
    <n v="2.13585"/>
    <s v="430p1004"/>
    <s v="Séparateur Poch 161x1,2x0,2"/>
    <n v="0.71299999999999997"/>
    <n v="41022.800000000003"/>
    <n v="29249.256400000002"/>
    <n v="62472.024281940008"/>
    <n v="0.60150168085023814"/>
    <n v="3911.0367105916312"/>
    <n v="9.5338121985618501E-2"/>
    <n v="1.6181991719856186"/>
    <n v="3322.845660436928"/>
    <n v="0"/>
    <n v="356.89741332240374"/>
    <n v="7.8195218510530955"/>
    <n v="89.218939815473277"/>
    <n v="134.25517516577315"/>
    <n v="0"/>
    <n v="0"/>
    <n v="0"/>
    <n v="3911.0367105916312"/>
    <m/>
    <m/>
    <m/>
    <m/>
    <m/>
    <m/>
    <m/>
    <m/>
    <m/>
    <m/>
    <m/>
    <m/>
    <m/>
    <m/>
    <m/>
  </r>
  <r>
    <x v="1"/>
    <x v="1"/>
    <d v="2013-07-01T00:00:00"/>
    <x v="7"/>
    <x v="0"/>
    <s v="daramic 3"/>
    <s v=" N°  907645 du 19/06/13"/>
    <n v="5524.25"/>
    <m/>
    <n v="593.34400000000005"/>
    <n v="13"/>
    <n v="148.327"/>
    <n v="223.2"/>
    <n v="0"/>
    <n v="0"/>
    <m/>
    <n v="6502.1210000000001"/>
    <s v="EUR"/>
    <n v="2.13585"/>
    <s v="430p1001"/>
    <s v="SEPARATEUR 160/1,3/0,2"/>
    <n v="1.7769999999999999"/>
    <n v="1680"/>
    <n v="2985.3599999999997"/>
    <n v="6376.2811559999991"/>
    <n v="6.1392981530397683E-2"/>
    <n v="399.18459446141094"/>
    <n v="0.23760987765560174"/>
    <n v="4.0330153276556011"/>
    <n v="339.15017821929939"/>
    <n v="0"/>
    <n v="36.427157233172288"/>
    <n v="0.79810875989516994"/>
    <n v="9.1062367714592973"/>
    <n v="13.702913477584762"/>
    <n v="0"/>
    <n v="0"/>
    <n v="0"/>
    <n v="399.18459446141094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00l0207"/>
    <s v="bac l2 gris"/>
    <n v="1.232"/>
    <n v="528"/>
    <n v="650.49599999999998"/>
    <n v="1389.1992576"/>
    <n v="4.62312192068337E-2"/>
    <n v="220.09823008921646"/>
    <n v="0.41685270850230388"/>
    <n v="3.0479119085023041"/>
    <n v="169.7221564721404"/>
    <n v="0"/>
    <n v="29.276751724673165"/>
    <n v="0.60100584968883808"/>
    <n v="2.2527548495105925"/>
    <n v="0"/>
    <n v="0"/>
    <n v="18.245561193203478"/>
    <n v="0"/>
    <n v="220.09823008921646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00l0313"/>
    <s v="bac l3 gris"/>
    <n v="1.256"/>
    <n v="1540"/>
    <n v="1934.24"/>
    <n v="4130.7629440000001"/>
    <n v="0.13746782983850173"/>
    <n v="654.45875234861717"/>
    <n v="0.42497321581079039"/>
    <n v="3.1072868158107907"/>
    <n v="504.66626072208419"/>
    <n v="0"/>
    <n v="87.053977666168322"/>
    <n v="1.7870817879005225"/>
    <n v="6.6985324123705121"/>
    <n v="0"/>
    <n v="0"/>
    <n v="54.252899760093676"/>
    <n v="0"/>
    <n v="654.45875234861717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00l0318"/>
    <s v="bac l3 noir"/>
    <n v="1.357"/>
    <n v="1100"/>
    <n v="1492.7"/>
    <n v="3187.8101200000006"/>
    <n v="0.10608726404165542"/>
    <n v="505.06171914073798"/>
    <n v="0.45914701740067088"/>
    <n v="3.3571562174006715"/>
    <n v="389.46321417189966"/>
    <n v="0"/>
    <n v="67.181669525131042"/>
    <n v="1.3791344325415205"/>
    <n v="5.1694202022217857"/>
    <n v="0"/>
    <n v="0"/>
    <n v="41.868280808944"/>
    <n v="0"/>
    <n v="505.06171914073798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00m1203"/>
    <s v="bac m12 gris"/>
    <n v="2.3450000000000002"/>
    <n v="600"/>
    <n v="1407.0000000000002"/>
    <n v="3004.7892000000006"/>
    <n v="9.9996503320566199E-2"/>
    <n v="476.06474096001762"/>
    <n v="0.79344123493336272"/>
    <n v="5.8014232349333641"/>
    <n v="367.10306313382648"/>
    <n v="0"/>
    <n v="63.324585664808318"/>
    <n v="1.2999545431673605"/>
    <n v="4.8726296138045502"/>
    <n v="0"/>
    <n v="0"/>
    <n v="39.464508004410938"/>
    <n v="0"/>
    <n v="476.06474096001762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00m1409"/>
    <s v="bac m14 gris"/>
    <n v="3.2029999999999998"/>
    <n v="720"/>
    <n v="2306.16"/>
    <n v="4925.035296"/>
    <n v="0.16390045209506532"/>
    <n v="780.29954727246195"/>
    <n v="1.0837493712117527"/>
    <n v="7.9240761712117527"/>
    <n v="601.70461981286792"/>
    <n v="0"/>
    <n v="103.79291149733783"/>
    <n v="2.1307058772358491"/>
    <n v="7.9865412296883429"/>
    <n v="0"/>
    <n v="0"/>
    <n v="64.684768855332138"/>
    <n v="0"/>
    <n v="780.29954727246195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l0109"/>
    <s v="couv l 1 gris"/>
    <n v="0.95099999999999996"/>
    <n v="336"/>
    <n v="319.536"/>
    <n v="682.40108160000011"/>
    <n v="2.270965364963784E-2"/>
    <n v="108.11643430518848"/>
    <n v="0.32177510209877525"/>
    <n v="2.3527307020987758"/>
    <n v="83.370749382750802"/>
    <n v="0"/>
    <n v="14.381296947398857"/>
    <n v="0.29522549744529192"/>
    <n v="1.1065960030395527"/>
    <n v="0"/>
    <n v="0"/>
    <n v="8.9625664745539826"/>
    <n v="0"/>
    <n v="108.11643430518848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l0138"/>
    <s v="couv l1 noir"/>
    <n v="1.3620000000000001"/>
    <n v="850"/>
    <n v="1157.7"/>
    <n v="2472.3841200000002"/>
    <n v="8.2278572774853925E-2"/>
    <n v="391.71297129311466"/>
    <n v="0.46083878975660547"/>
    <n v="3.3695259897566054"/>
    <n v="302.05772294955995"/>
    <n v="0"/>
    <n v="52.104387223986201"/>
    <n v="1.0696214460731011"/>
    <n v="4.0092702941730822"/>
    <n v="0"/>
    <n v="0"/>
    <n v="32.471969379322346"/>
    <n v="0"/>
    <n v="391.71297129311466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l0321"/>
    <s v="couv l3 gris"/>
    <n v="1.2569999999999999"/>
    <n v="1104"/>
    <n v="1387.7279999999998"/>
    <n v="2963.6319168"/>
    <n v="9.8626828400883201E-2"/>
    <n v="469.54397359130292"/>
    <n v="0.4253115702819773"/>
    <n v="3.1097607702819774"/>
    <n v="362.07476872535796"/>
    <n v="0"/>
    <n v="62.457214367770504"/>
    <n v="1.2821487692114817"/>
    <n v="4.8058880943182372"/>
    <n v="0"/>
    <n v="0"/>
    <n v="38.923953634644754"/>
    <n v="0"/>
    <n v="469.54397359130292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l0338"/>
    <s v="couv l3 noir"/>
    <n v="1.6479999999999999"/>
    <n v="190"/>
    <n v="313.12"/>
    <n v="668.69907200000011"/>
    <n v="2.2253663908838442E-2"/>
    <n v="105.94555201805311"/>
    <n v="0.55760816851606898"/>
    <n v="4.0770769685160699"/>
    <n v="81.696738541907422"/>
    <n v="0"/>
    <n v="14.092533236222303"/>
    <n v="0.28929763081489973"/>
    <n v="1.0843765349498797"/>
    <n v="0"/>
    <n v="0"/>
    <n v="8.7826060741586023"/>
    <n v="0"/>
    <n v="105.94555201805311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m1123"/>
    <s v="couv m 11 gris"/>
    <n v="0.82099999999999995"/>
    <n v="540"/>
    <n v="443.34"/>
    <n v="946.79690400000004"/>
    <n v="3.1508493093205268E-2"/>
    <n v="150.00607125601576"/>
    <n v="0.2777890208444736"/>
    <n v="2.0311166208444735"/>
    <n v="115.67268799555836"/>
    <n v="0"/>
    <n v="19.953320404147913"/>
    <n v="0.4096104102116685"/>
    <n v="1.5353458514457063"/>
    <n v="0"/>
    <n v="0"/>
    <n v="12.435106594652128"/>
    <n v="0"/>
    <n v="150.00607125601576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m1413"/>
    <s v="cou m 14 gris"/>
    <n v="1.6120000000000001"/>
    <n v="720"/>
    <n v="1160.6400000000001"/>
    <n v="2478.6627840000006"/>
    <n v="8.2487520692240204E-2"/>
    <n v="392.70773343840438"/>
    <n v="0.54542740755333941"/>
    <n v="3.9880146075533398"/>
    <n v="302.82480397700385"/>
    <n v="0"/>
    <n v="52.23670725373357"/>
    <n v="1.0723377689991227"/>
    <n v="4.0194519082914812"/>
    <n v="0"/>
    <n v="0"/>
    <n v="32.554432530376346"/>
    <n v="0"/>
    <n v="392.70773343840438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60d1801"/>
    <s v="bouchon d 18 noir"/>
    <n v="2.9000000000000001E-2"/>
    <n v="9000"/>
    <n v="261"/>
    <n v="557.39160000000004"/>
    <n v="1.8549457972045328E-2"/>
    <n v="88.310516979790037"/>
    <n v="9.8122796644211155E-3"/>
    <n v="7.1744679664421121E-2"/>
    <n v="68.09800957919596"/>
    <n v="0"/>
    <n v="11.746778151041202"/>
    <n v="0.24114295363658927"/>
    <n v="0.90387798806182473"/>
    <n v="0"/>
    <n v="0"/>
    <n v="7.3207083078544803"/>
    <n v="0"/>
    <n v="88.310516979790037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20m1213"/>
    <s v="couv m12"/>
    <n v="1.2270000000000001"/>
    <n v="616"/>
    <n v="755.83200000000011"/>
    <n v="1614.1548192000002"/>
    <n v="5.3717524589758488E-2"/>
    <n v="255.73913666616349"/>
    <n v="0.41516093614636929"/>
    <n v="3.0355421361463693"/>
    <n v="197.20557385541318"/>
    <n v="0"/>
    <n v="34.017589361907177"/>
    <n v="0.69832781966686031"/>
    <n v="2.6175475382097515"/>
    <n v="0"/>
    <n v="0"/>
    <n v="21.200098090966545"/>
    <n v="0"/>
    <n v="255.73913666616349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60d1811"/>
    <s v="bouchon d 18 gris"/>
    <n v="2.8000000000000001E-2"/>
    <n v="6500"/>
    <n v="182"/>
    <n v="388.67920000000004"/>
    <n v="1.2934871076292143E-2"/>
    <n v="61.580513756022171"/>
    <n v="9.4739251932341798E-3"/>
    <n v="6.9270725193234184E-2"/>
    <n v="47.48596836556959"/>
    <n v="0"/>
    <n v="8.1912399367413737"/>
    <n v="0.16815332399179786"/>
    <n v="0.63029039780556362"/>
    <n v="0"/>
    <n v="0"/>
    <n v="5.1048617319138518"/>
    <n v="0"/>
    <n v="61.580513756022171"/>
    <m/>
    <m/>
    <m/>
    <m/>
    <m/>
    <m/>
    <m/>
    <m/>
    <m/>
    <m/>
    <m/>
    <m/>
    <m/>
    <m/>
    <m/>
  </r>
  <r>
    <x v="1"/>
    <x v="1"/>
    <d v="2013-07-17T00:00:00"/>
    <x v="4"/>
    <x v="0"/>
    <s v="accuma 25"/>
    <s v=" N°  1284du28/06/2013"/>
    <n v="3671.1590000000001"/>
    <m/>
    <n v="633.26800000000003"/>
    <n v="13"/>
    <n v="48.728000000000002"/>
    <n v="0"/>
    <n v="0"/>
    <n v="394.65888000000001"/>
    <m/>
    <n v="4760.8138799999997"/>
    <s v="EUR"/>
    <n v="2.1356000000000002"/>
    <s v="460d1815"/>
    <s v="bouchon d 18 noir"/>
    <n v="2.3E-2"/>
    <n v="13000"/>
    <n v="299"/>
    <n v="638.5444"/>
    <n v="2.1250145339622807E-2"/>
    <n v="101.16798688489357"/>
    <n v="7.7821528372995054E-3"/>
    <n v="5.6900952837299505E-2"/>
    <n v="78.012662314864329"/>
    <n v="0"/>
    <n v="13.457037038932256"/>
    <n v="0.27625188941509649"/>
    <n v="1.0354770821091401"/>
    <n v="0"/>
    <n v="0"/>
    <n v="8.386558559572757"/>
    <n v="0"/>
    <n v="101.16798688489357"/>
    <m/>
    <m/>
    <m/>
    <m/>
    <m/>
    <m/>
    <m/>
    <m/>
    <m/>
    <m/>
    <m/>
    <m/>
    <m/>
    <m/>
    <m/>
  </r>
  <r>
    <x v="1"/>
    <x v="2"/>
    <d v="2013-07-19T00:00:00"/>
    <x v="22"/>
    <x v="0"/>
    <s v="demetal 1"/>
    <s v=" N°  6067du 01/06/13"/>
    <n v="1200.4000000000001"/>
    <m/>
    <n v="4816.47"/>
    <n v="13"/>
    <n v="77.808999999999997"/>
    <n v="1024.0999999999999"/>
    <n v="0"/>
    <n v="0"/>
    <m/>
    <n v="7131.7790000000005"/>
    <s v="EUR"/>
    <n v="2.1321500000000002"/>
    <s v="610x0012"/>
    <s v="coke anthracite"/>
    <n v="0.26300000000000001"/>
    <n v="150000"/>
    <n v="39450"/>
    <n v="84113.317500000005"/>
    <n v="1"/>
    <n v="7131.7790000000005"/>
    <n v="4.754519333333334E-2"/>
    <n v="0.60830064333333334"/>
    <n v="1200.4000000000001"/>
    <n v="0"/>
    <n v="4816.47"/>
    <n v="13"/>
    <n v="77.808999999999997"/>
    <n v="1024.0999999999999"/>
    <n v="0"/>
    <n v="0"/>
    <n v="0"/>
    <n v="7131.7790000000005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008"/>
    <s v="BAC M10 GRIS"/>
    <n v="1.679"/>
    <n v="990"/>
    <n v="1662.21"/>
    <n v="3577.6576935000003"/>
    <n v="0.12076470582252098"/>
    <n v="517.27955568489426"/>
    <n v="0.52250460170191337"/>
    <n v="4.1363002517019138"/>
    <n v="443.18195513337002"/>
    <n v="0"/>
    <n v="67.258091437265719"/>
    <n v="1.5699411756927728"/>
    <n v="5.2695679385657028"/>
    <n v="0"/>
    <n v="0"/>
    <n v="0"/>
    <n v="0"/>
    <n v="517.27955568489426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110"/>
    <s v="BAC M11 GRIS"/>
    <n v="2.036"/>
    <n v="405"/>
    <n v="824.58"/>
    <n v="1774.7847630000003"/>
    <n v="5.9908291447611527E-2"/>
    <n v="256.60919861308145"/>
    <n v="0.63360295953847268"/>
    <n v="5.0157875595384729"/>
    <n v="219.85126822957045"/>
    <n v="0"/>
    <n v="33.36502429737552"/>
    <n v="0.77880778881894985"/>
    <n v="2.614098297316529"/>
    <n v="0"/>
    <n v="0"/>
    <n v="0"/>
    <n v="0"/>
    <n v="256.60919861308145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606"/>
    <s v="BAC M16 GRIS"/>
    <n v="4.4580000000000002"/>
    <n v="432"/>
    <n v="1925.856"/>
    <n v="4145.1161615999999"/>
    <n v="0.1399194044654628"/>
    <n v="599.32615974701605"/>
    <n v="1.3873290734884631"/>
    <n v="10.982505373488463"/>
    <n v="513.47581074914206"/>
    <n v="0"/>
    <n v="77.926013525972522"/>
    <n v="1.8189522580510165"/>
    <n v="6.1053832138504696"/>
    <n v="0"/>
    <n v="0"/>
    <n v="0"/>
    <n v="0"/>
    <n v="599.32615974701605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203"/>
    <s v="BAC M12 GRIS"/>
    <n v="2.3450000000000002"/>
    <n v="300"/>
    <n v="703.50000000000011"/>
    <n v="1514.1782250000003"/>
    <n v="5.1111454356635756E-2"/>
    <n v="218.92911691321984"/>
    <n v="0.72976372304406611"/>
    <n v="5.777024473044067"/>
    <n v="187.56866186361884"/>
    <n v="0"/>
    <n v="28.465757832112931"/>
    <n v="0.66444890663626488"/>
    <n v="2.2302483108518012"/>
    <n v="0"/>
    <n v="0"/>
    <n v="0"/>
    <n v="0"/>
    <n v="218.92911691321984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202"/>
    <s v="BAC M12 NOIR"/>
    <n v="2.3450000000000002"/>
    <n v="150"/>
    <n v="351.75000000000006"/>
    <n v="757.08911250000017"/>
    <n v="2.5555727178317878E-2"/>
    <n v="109.46455845660992"/>
    <n v="0.72976372304406611"/>
    <n v="5.777024473044067"/>
    <n v="93.784330931809421"/>
    <n v="0"/>
    <n v="14.232878916056466"/>
    <n v="0.33222445331813244"/>
    <n v="1.1151241554259006"/>
    <n v="0"/>
    <n v="0"/>
    <n v="0"/>
    <n v="0"/>
    <n v="109.46455845660992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313"/>
    <s v="BAC L3 GRIS"/>
    <n v="1.256"/>
    <n v="440"/>
    <n v="552.64"/>
    <n v="1189.474704"/>
    <n v="4.0151008010875872E-2"/>
    <n v="171.98150273052136"/>
    <n v="0.3908670516602758"/>
    <n v="3.0942186516602757"/>
    <n v="147.34604874528824"/>
    <n v="0"/>
    <n v="22.36150164653715"/>
    <n v="0.52196310414138636"/>
    <n v="1.7519892345545687"/>
    <n v="0"/>
    <n v="0"/>
    <n v="0"/>
    <n v="0"/>
    <n v="171.98150273052136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212"/>
    <s v="BAC L2 GRIS"/>
    <n v="1.232"/>
    <n v="264"/>
    <n v="325.24799999999999"/>
    <n v="700.0475328"/>
    <n v="2.3630274778375357E-2"/>
    <n v="101.21713918662532"/>
    <n v="0.38339825449479287"/>
    <n v="3.0350934544947927"/>
    <n v="86.718311490857545"/>
    <n v="0"/>
    <n v="13.160527083694479"/>
    <n v="0.30719357211887965"/>
    <n v="1.0311070399544087"/>
    <n v="0"/>
    <n v="0"/>
    <n v="0"/>
    <n v="0"/>
    <n v="101.21713918662532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316"/>
    <s v="BAC L 3"/>
    <n v="1.2569999999999999"/>
    <n v="440"/>
    <n v="553.07999999999993"/>
    <n v="1190.421738"/>
    <n v="4.0182975373941859E-2"/>
    <n v="172.11843067855523"/>
    <n v="0.39117825154217095"/>
    <n v="3.0966822015421713"/>
    <n v="147.46336247836572"/>
    <n v="0"/>
    <n v="22.379305389886309"/>
    <n v="0.5223786798612442"/>
    <n v="1.7533841304419528"/>
    <n v="0"/>
    <n v="0"/>
    <n v="0"/>
    <n v="0"/>
    <n v="172.11843067855523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L0321"/>
    <s v="COUV L3 GRIS"/>
    <n v="1.2569999999999999"/>
    <n v="3726"/>
    <n v="4683.5819999999994"/>
    <n v="10080.707717699999"/>
    <n v="0.34027674146206216"/>
    <n v="1457.5301652461289"/>
    <n v="0.39117825154217095"/>
    <n v="3.0966822015421709"/>
    <n v="1248.7465649872513"/>
    <n v="0"/>
    <n v="189.51202700617358"/>
    <n v="4.4235976390068084"/>
    <n v="14.847975613697082"/>
    <n v="0"/>
    <n v="0"/>
    <n v="0"/>
    <n v="0"/>
    <n v="1457.5301652461289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M1013"/>
    <s v="COUV M10 GRIS"/>
    <n v="0.73899999999999999"/>
    <n v="1456"/>
    <n v="1075.9839999999999"/>
    <n v="2315.8941623999999"/>
    <n v="7.8173570866340233E-2"/>
    <n v="334.84609372104319"/>
    <n v="0.22997671272049669"/>
    <n v="1.8205633627204967"/>
    <n v="286.88113584458279"/>
    <n v="0"/>
    <n v="43.537597690445196"/>
    <n v="1.016256421262423"/>
    <n v="3.411103764752756"/>
    <n v="0"/>
    <n v="0"/>
    <n v="0"/>
    <n v="0"/>
    <n v="334.84609372104319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M1014"/>
    <s v="COUV M10 NOIR"/>
    <n v="0.73899999999999999"/>
    <n v="112"/>
    <n v="82.768000000000001"/>
    <n v="178.14570480000003"/>
    <n v="6.0133516051030962E-3"/>
    <n v="25.757391824695635"/>
    <n v="0.22997671272049675"/>
    <n v="1.8205633627204971"/>
    <n v="22.067779680352526"/>
    <n v="0"/>
    <n v="3.3490459761880924"/>
    <n v="7.8173570866340247E-2"/>
    <n v="0.26239259728867359"/>
    <n v="0"/>
    <n v="0"/>
    <n v="0"/>
    <n v="0"/>
    <n v="25.757391824695635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L0538"/>
    <s v="COUV L 5 NOIR"/>
    <n v="1.853"/>
    <n v="480"/>
    <n v="889.43999999999994"/>
    <n v="1914.386184"/>
    <n v="6.4620571375929067E-2"/>
    <n v="276.79362295279918"/>
    <n v="0.57665338115166498"/>
    <n v="4.5649579311516648"/>
    <n v="237.14437897367037"/>
    <n v="0"/>
    <n v="35.989457919253049"/>
    <n v="0.84006742788707789"/>
    <n v="2.8197186319886649"/>
    <n v="0"/>
    <n v="0"/>
    <n v="0"/>
    <n v="0"/>
    <n v="276.79362295279918"/>
    <m/>
    <m/>
    <m/>
    <m/>
    <m/>
    <m/>
    <m/>
    <m/>
    <m/>
    <m/>
    <m/>
    <m/>
    <m/>
    <m/>
    <m/>
  </r>
  <r>
    <x v="1"/>
    <x v="1"/>
    <d v="2013-07-23T00:00:00"/>
    <x v="4"/>
    <x v="0"/>
    <s v="accuma 26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60D2101"/>
    <s v="BOUCHON PREMIUM"/>
    <n v="2.3E-2"/>
    <n v="5800"/>
    <n v="133.4"/>
    <n v="287.12349000000006"/>
    <n v="9.6919232568233264E-3"/>
    <n v="41.51406424480956"/>
    <n v="7.1575972835878554E-3"/>
    <n v="5.6661647283587864E-2"/>
    <n v="35.567390892120471"/>
    <n v="0"/>
    <n v="5.3977712790388983"/>
    <n v="0.12599500233870325"/>
    <n v="0.4229070713114858"/>
    <n v="0"/>
    <n v="0"/>
    <n v="0"/>
    <n v="0"/>
    <n v="41.51406424480956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008"/>
    <s v="BAC M10 GRIS"/>
    <n v="1.679"/>
    <n v="990"/>
    <n v="1662.21"/>
    <n v="3577.6576935000003"/>
    <n v="0.12076470582252098"/>
    <n v="517.27955568489426"/>
    <n v="0.52250460170191337"/>
    <n v="4.1363002517019138"/>
    <n v="443.18195513337002"/>
    <n v="0"/>
    <n v="67.258091437265719"/>
    <n v="1.5699411756927728"/>
    <n v="5.2695679385657028"/>
    <n v="0"/>
    <n v="0"/>
    <n v="0"/>
    <n v="0"/>
    <n v="517.27955568489426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110"/>
    <s v="BAC M11 GRIS"/>
    <n v="2.036"/>
    <n v="405"/>
    <n v="824.58"/>
    <n v="1774.7847630000003"/>
    <n v="5.9908291447611527E-2"/>
    <n v="256.60919861308145"/>
    <n v="0.63360295953847268"/>
    <n v="5.0157875595384729"/>
    <n v="219.85126822957045"/>
    <n v="0"/>
    <n v="33.36502429737552"/>
    <n v="0.77880778881894985"/>
    <n v="2.614098297316529"/>
    <n v="0"/>
    <n v="0"/>
    <n v="0"/>
    <n v="0"/>
    <n v="256.60919861308145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606"/>
    <s v="BAC M16 GRIS"/>
    <n v="4.4580000000000002"/>
    <n v="432"/>
    <n v="1925.856"/>
    <n v="4145.1161615999999"/>
    <n v="0.1399194044654628"/>
    <n v="599.32615974701605"/>
    <n v="1.3873290734884631"/>
    <n v="10.982505373488463"/>
    <n v="513.47581074914206"/>
    <n v="0"/>
    <n v="77.926013525972522"/>
    <n v="1.8189522580510165"/>
    <n v="6.1053832138504696"/>
    <n v="0"/>
    <n v="0"/>
    <n v="0"/>
    <n v="0"/>
    <n v="599.32615974701605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203"/>
    <s v="BAC M12 GRIS"/>
    <n v="2.3450000000000002"/>
    <n v="300"/>
    <n v="703.50000000000011"/>
    <n v="1514.1782250000003"/>
    <n v="5.1111454356635756E-2"/>
    <n v="218.92911691321984"/>
    <n v="0.72976372304406611"/>
    <n v="5.777024473044067"/>
    <n v="187.56866186361884"/>
    <n v="0"/>
    <n v="28.465757832112931"/>
    <n v="0.66444890663626488"/>
    <n v="2.2302483108518012"/>
    <n v="0"/>
    <n v="0"/>
    <n v="0"/>
    <n v="0"/>
    <n v="218.92911691321984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M1202"/>
    <s v="BAC M12 NOIR"/>
    <n v="2.3450000000000002"/>
    <n v="150"/>
    <n v="351.75000000000006"/>
    <n v="757.08911250000017"/>
    <n v="2.5555727178317878E-2"/>
    <n v="109.46455845660992"/>
    <n v="0.72976372304406611"/>
    <n v="5.777024473044067"/>
    <n v="93.784330931809421"/>
    <n v="0"/>
    <n v="14.232878916056466"/>
    <n v="0.33222445331813244"/>
    <n v="1.1151241554259006"/>
    <n v="0"/>
    <n v="0"/>
    <n v="0"/>
    <n v="0"/>
    <n v="109.46455845660992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313"/>
    <s v="BAC L3 GRIS"/>
    <n v="1.256"/>
    <n v="440"/>
    <n v="552.64"/>
    <n v="1189.474704"/>
    <n v="4.0151008010875872E-2"/>
    <n v="171.98150273052136"/>
    <n v="0.3908670516602758"/>
    <n v="3.0942186516602757"/>
    <n v="147.34604874528824"/>
    <n v="0"/>
    <n v="22.36150164653715"/>
    <n v="0.52196310414138636"/>
    <n v="1.7519892345545687"/>
    <n v="0"/>
    <n v="0"/>
    <n v="0"/>
    <n v="0"/>
    <n v="171.98150273052136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212"/>
    <s v="BAC L2 GRIS"/>
    <n v="1.232"/>
    <n v="264"/>
    <n v="325.24799999999999"/>
    <n v="700.0475328"/>
    <n v="2.3630274778375357E-2"/>
    <n v="101.21713918662532"/>
    <n v="0.38339825449479287"/>
    <n v="3.0350934544947927"/>
    <n v="86.718311490857545"/>
    <n v="0"/>
    <n v="13.160527083694479"/>
    <n v="0.30719357211887965"/>
    <n v="1.0311070399544087"/>
    <n v="0"/>
    <n v="0"/>
    <n v="0"/>
    <n v="0"/>
    <n v="101.21713918662532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00L0316"/>
    <s v="BAC L 3"/>
    <n v="1.2569999999999999"/>
    <n v="440"/>
    <n v="553.07999999999993"/>
    <n v="1190.421738"/>
    <n v="4.0182975373941859E-2"/>
    <n v="172.11843067855523"/>
    <n v="0.39117825154217095"/>
    <n v="3.0966822015421713"/>
    <n v="147.46336247836572"/>
    <n v="0"/>
    <n v="22.379305389886309"/>
    <n v="0.5223786798612442"/>
    <n v="1.7533841304419528"/>
    <n v="0"/>
    <n v="0"/>
    <n v="0"/>
    <n v="0"/>
    <n v="172.11843067855523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L0321"/>
    <s v="COUV L3 GRIS"/>
    <n v="1.2569999999999999"/>
    <n v="3726"/>
    <n v="4683.5819999999994"/>
    <n v="10080.707717699999"/>
    <n v="0.34027674146206216"/>
    <n v="1457.5301652461289"/>
    <n v="0.39117825154217095"/>
    <n v="3.0966822015421709"/>
    <n v="1248.7465649872513"/>
    <n v="0"/>
    <n v="189.51202700617358"/>
    <n v="4.4235976390068084"/>
    <n v="14.847975613697082"/>
    <n v="0"/>
    <n v="0"/>
    <n v="0"/>
    <n v="0"/>
    <n v="1457.5301652461289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M1013"/>
    <s v="COUV M10 GRIS"/>
    <n v="0.73899999999999999"/>
    <n v="1456"/>
    <n v="1075.9839999999999"/>
    <n v="2315.8941623999999"/>
    <n v="7.8173570866340233E-2"/>
    <n v="334.84609372104319"/>
    <n v="0.22997671272049669"/>
    <n v="1.8205633627204967"/>
    <n v="286.88113584458279"/>
    <n v="0"/>
    <n v="43.537597690445196"/>
    <n v="1.016256421262423"/>
    <n v="3.411103764752756"/>
    <n v="0"/>
    <n v="0"/>
    <n v="0"/>
    <n v="0"/>
    <n v="334.84609372104319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M1014"/>
    <s v="COUV M10 NOIR"/>
    <n v="0.73899999999999999"/>
    <n v="112"/>
    <n v="82.768000000000001"/>
    <n v="178.14570480000003"/>
    <n v="6.0133516051030962E-3"/>
    <n v="25.757391824695635"/>
    <n v="0.22997671272049675"/>
    <n v="1.8205633627204971"/>
    <n v="22.067779680352526"/>
    <n v="0"/>
    <n v="3.3490459761880924"/>
    <n v="7.8173570866340247E-2"/>
    <n v="0.26239259728867359"/>
    <n v="0"/>
    <n v="0"/>
    <n v="0"/>
    <n v="0"/>
    <n v="25.757391824695635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20L0538"/>
    <s v="COUV L 5 NOIR"/>
    <n v="1.853"/>
    <n v="480"/>
    <n v="889.43999999999994"/>
    <n v="1914.386184"/>
    <n v="6.4620571375929067E-2"/>
    <n v="276.79362295279918"/>
    <n v="0.57665338115166498"/>
    <n v="4.5649579311516648"/>
    <n v="237.14437897367037"/>
    <n v="0"/>
    <n v="35.989457919253049"/>
    <n v="0.84006742788707789"/>
    <n v="2.8197186319886649"/>
    <n v="0"/>
    <n v="0"/>
    <n v="0"/>
    <n v="0"/>
    <n v="276.79362295279918"/>
    <m/>
    <m/>
    <m/>
    <m/>
    <m/>
    <m/>
    <m/>
    <m/>
    <m/>
    <m/>
    <m/>
    <m/>
    <m/>
    <m/>
    <m/>
  </r>
  <r>
    <x v="1"/>
    <x v="1"/>
    <d v="2013-07-27T00:00:00"/>
    <x v="4"/>
    <x v="0"/>
    <s v="accuma 27"/>
    <s v=" N°  1343 du05/07/2013"/>
    <n v="3669.797"/>
    <m/>
    <n v="556.93499999999995"/>
    <n v="13"/>
    <n v="43.634999999999998"/>
    <n v="0"/>
    <n v="0"/>
    <n v="0"/>
    <m/>
    <n v="4283.3670000000002"/>
    <s v="EUR"/>
    <n v="2.1523500000000002"/>
    <s v="460D2101"/>
    <s v="BOUCHON PREMIUM"/>
    <n v="2.3E-2"/>
    <n v="5800"/>
    <n v="133.4"/>
    <n v="287.12349000000006"/>
    <n v="9.6919232568233264E-3"/>
    <n v="41.51406424480956"/>
    <n v="7.1575972835878554E-3"/>
    <n v="5.6661647283587864E-2"/>
    <n v="35.567390892120471"/>
    <n v="0"/>
    <n v="5.3977712790388983"/>
    <n v="0.12599500233870325"/>
    <n v="0.4229070713114858"/>
    <n v="0"/>
    <n v="0"/>
    <n v="0"/>
    <n v="0"/>
    <n v="41.51406424480956"/>
    <m/>
    <m/>
    <m/>
    <m/>
    <m/>
    <m/>
    <m/>
    <m/>
    <m/>
    <m/>
    <m/>
    <m/>
    <m/>
    <m/>
    <m/>
  </r>
  <r>
    <x v="1"/>
    <x v="1"/>
    <d v="2013-07-30T00:00:00"/>
    <x v="5"/>
    <x v="0"/>
    <s v="metalliance 7"/>
    <s v=" N° 156 du01/07/13"/>
    <n v="1068.4000000000001"/>
    <m/>
    <n v="13"/>
    <n v="13"/>
    <n v="689.40200000000004"/>
    <n v="0"/>
    <n v="310.5"/>
    <m/>
    <m/>
    <n v="2094.3020000000001"/>
    <s v="USD"/>
    <n v="1.6487000000000001"/>
    <s v="600p0002"/>
    <s v="PLOMB DOUX ACHETE"/>
    <n v="2.2288299999999999"/>
    <n v="134000"/>
    <n v="298663.21999999997"/>
    <n v="492406.05081399996"/>
    <n v="1"/>
    <n v="1025.902"/>
    <n v="7.655985074626866E-3"/>
    <n v="3.6823280060746266"/>
    <n v="1068.4000000000001"/>
    <n v="0"/>
    <n v="13"/>
    <n v="13"/>
    <n v="689.40200000000004"/>
    <n v="0"/>
    <n v="310.5"/>
    <n v="0"/>
    <n v="0"/>
    <n v="2094.3020000000001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l0312"/>
    <s v="bac l3b g"/>
    <n v="1.357"/>
    <n v="960"/>
    <n v="1302.72"/>
    <n v="2828.4656639999998"/>
    <n v="0.12465509144167472"/>
    <n v="595.941951370276"/>
    <n v="0.62077286601070414"/>
    <n v="3.5670912660107041"/>
    <n v="463.52771373422149"/>
    <n v="0"/>
    <n v="80.031435772658327"/>
    <n v="1.6205161887417714"/>
    <n v="4.3185509879053789"/>
    <n v="0"/>
    <n v="0"/>
    <n v="46.443734686748961"/>
    <n v="0"/>
    <n v="595.941951370276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l0207"/>
    <s v="bac l2 gris"/>
    <n v="1.232"/>
    <n v="264"/>
    <n v="325.24799999999999"/>
    <n v="706.17845759999989"/>
    <n v="3.1122435505113774E-2"/>
    <n v="148.78786523526122"/>
    <n v="0.56359039861841376"/>
    <n v="3.2385087986184136"/>
    <n v="115.72821622192647"/>
    <n v="0"/>
    <n v="19.981319410299662"/>
    <n v="0.40459166156647908"/>
    <n v="1.0782056556391615"/>
    <n v="0"/>
    <n v="0"/>
    <n v="11.595532285829437"/>
    <n v="0"/>
    <n v="148.78786523526122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l0212"/>
    <s v="bcl l2 g"/>
    <n v="1.232"/>
    <n v="1584"/>
    <n v="1951.4880000000001"/>
    <n v="4237.0707456"/>
    <n v="0.18673461303068267"/>
    <n v="892.72719141156745"/>
    <n v="0.56359039861841376"/>
    <n v="3.238508798618414"/>
    <n v="694.36929733155898"/>
    <n v="0"/>
    <n v="119.88791646179799"/>
    <n v="2.4275499693988749"/>
    <n v="6.4692339338349703"/>
    <n v="0"/>
    <n v="0"/>
    <n v="69.57319371497664"/>
    <n v="0"/>
    <n v="892.72719141156745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m1104"/>
    <s v="bac m1104"/>
    <n v="2.036"/>
    <n v="1080"/>
    <n v="2198.88"/>
    <n v="4774.2082559999999"/>
    <n v="0.21040713850195722"/>
    <n v="1005.8990711964753"/>
    <n v="0.93138802888562533"/>
    <n v="5.3519512288856257"/>
    <n v="782.39515719103485"/>
    <n v="0"/>
    <n v="135.08622228244209"/>
    <n v="2.735292800525444"/>
    <n v="7.2893449062618059"/>
    <n v="0"/>
    <n v="0"/>
    <n v="78.393054016211124"/>
    <n v="0"/>
    <n v="1005.8990711964753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m1511"/>
    <s v="bac m15 g"/>
    <n v="3.6309999999999998"/>
    <n v="400"/>
    <n v="1452.3999999999999"/>
    <n v="3153.4508799999994"/>
    <n v="0.13897771954824392"/>
    <n v="664.41452512449996"/>
    <n v="1.66103631281125"/>
    <n v="9.5446635128112476"/>
    <n v="516.78614854119314"/>
    <n v="0"/>
    <n v="89.22689243752221"/>
    <n v="1.806710354127171"/>
    <n v="4.8147441160293623"/>
    <n v="0"/>
    <n v="0"/>
    <n v="51.78002967562805"/>
    <n v="0"/>
    <n v="664.41452512449996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00m1110"/>
    <s v="bac m11 g"/>
    <n v="2.036"/>
    <n v="135"/>
    <n v="274.86"/>
    <n v="596.77603199999999"/>
    <n v="2.6300892312744652E-2"/>
    <n v="125.73738389955942"/>
    <n v="0.93138802888562533"/>
    <n v="5.3519512288856257"/>
    <n v="97.799394648879357"/>
    <n v="0"/>
    <n v="16.885777785305262"/>
    <n v="0.3419116000656805"/>
    <n v="0.91116811328272573"/>
    <n v="0"/>
    <n v="0"/>
    <n v="9.7991317520263905"/>
    <n v="0"/>
    <n v="125.73738389955942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20m1515"/>
    <s v="couv m15 r"/>
    <n v="1.6359999999999999"/>
    <n v="1102"/>
    <n v="1802.8719999999998"/>
    <n v="3914.3956863999992"/>
    <n v="0.17251379729921623"/>
    <n v="824.74135481978635"/>
    <n v="0.7484041332302962"/>
    <n v="4.3004873332302953"/>
    <n v="641.48945000878416"/>
    <n v="0"/>
    <n v="110.7578256834347"/>
    <n v="2.2426793648898111"/>
    <n v="5.9765679936340472"/>
    <n v="0"/>
    <n v="0"/>
    <n v="64.274831769043587"/>
    <n v="0"/>
    <n v="824.74135481978635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60d1818"/>
    <s v="b d18 rouge"/>
    <n v="2.8000000000000001E-2"/>
    <n v="13000"/>
    <n v="364"/>
    <n v="790.31679999999994"/>
    <n v="3.4830549377279536E-2"/>
    <n v="166.51534504634952"/>
    <n v="1.280887269587304E-2"/>
    <n v="7.3602472695873042E-2"/>
    <n v="129.51677090952515"/>
    <n v="0"/>
    <n v="22.362013802849141"/>
    <n v="0.45279714190463399"/>
    <n v="1.2066695526264721"/>
    <n v="0"/>
    <n v="0"/>
    <n v="12.977093639444103"/>
    <n v="0"/>
    <n v="166.51534504634952"/>
    <m/>
    <m/>
    <m/>
    <m/>
    <m/>
    <m/>
    <m/>
    <m/>
    <m/>
    <m/>
    <m/>
    <m/>
    <m/>
    <m/>
    <m/>
  </r>
  <r>
    <x v="1"/>
    <x v="1"/>
    <d v="2013-08-19T00:00:00"/>
    <x v="4"/>
    <x v="0"/>
    <s v="accuma 28"/>
    <s v=" N° 1436 du  22/07/2013"/>
    <n v="3718.482"/>
    <m/>
    <n v="642.02300000000002"/>
    <n v="13"/>
    <n v="34.643999999999998"/>
    <n v="0"/>
    <n v="0"/>
    <n v="372.57791999999995"/>
    <m/>
    <n v="4780.7269200000001"/>
    <s v="EUR"/>
    <n v="2.1711999999999998"/>
    <s v="420m1506"/>
    <s v="couv m15 b"/>
    <n v="1.677"/>
    <n v="464"/>
    <n v="778.12800000000004"/>
    <n v="1689.4715136"/>
    <n v="7.4457762983087289E-2"/>
    <n v="355.96223189622492"/>
    <n v="0.76715998253496753"/>
    <n v="4.4082623825349678"/>
    <n v="276.86985141287636"/>
    <n v="0"/>
    <n v="47.803596363690652"/>
    <n v="0.96795091878013473"/>
    <n v="2.5795147407860761"/>
    <n v="0"/>
    <n v="0"/>
    <n v="27.741318460091655"/>
    <n v="0"/>
    <n v="355.96223189622492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00m1509"/>
    <s v="bac m15 gris"/>
    <n v="3.45"/>
    <n v="300"/>
    <n v="1035"/>
    <n v="2247.192"/>
    <n v="8.5956630021735828E-2"/>
    <n v="358.25631056205174"/>
    <n v="1.1941877018735059"/>
    <n v="8.6848277018735054"/>
    <n v="282.07544899258835"/>
    <n v="0"/>
    <n v="40.75573442839589"/>
    <n v="0"/>
    <n v="3.3995847173596516"/>
    <n v="0"/>
    <n v="0"/>
    <n v="32.025542423707883"/>
    <n v="0"/>
    <n v="358.25631056205174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00m1110"/>
    <s v="bac m11 gris"/>
    <n v="2.036"/>
    <n v="1740"/>
    <n v="3542.64"/>
    <n v="7691.7799679999989"/>
    <n v="0.29421584133352863"/>
    <n v="1226.2542377290306"/>
    <n v="0.70474381478679915"/>
    <n v="5.1253070147867987"/>
    <n v="965.49929335179013"/>
    <n v="0"/>
    <n v="139.50038165740327"/>
    <n v="0"/>
    <n v="11.636236524741056"/>
    <n v="0"/>
    <n v="0"/>
    <n v="109.6183261950961"/>
    <n v="0"/>
    <n v="1226.2542377290306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00m1104"/>
    <s v="bac m11 noir"/>
    <n v="2.036"/>
    <n v="270"/>
    <n v="549.72"/>
    <n v="1193.552064"/>
    <n v="4.565418227589238E-2"/>
    <n v="190.2808299924358"/>
    <n v="0.70474381478679926"/>
    <n v="5.1253070147867996"/>
    <n v="149.81885586493297"/>
    <n v="0"/>
    <n v="21.64661094683844"/>
    <n v="0"/>
    <n v="1.8056229090115434"/>
    <n v="0"/>
    <n v="0"/>
    <n v="17.009740271652845"/>
    <n v="0"/>
    <n v="190.2808299924358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00l0314"/>
    <s v="bac l3 noir"/>
    <n v="1.2569999999999999"/>
    <n v="220"/>
    <n v="276.53999999999996"/>
    <n v="600.42364799999984"/>
    <n v="2.2966614943198859E-2"/>
    <n v="95.72193248582586"/>
    <n v="0.43509969311739027"/>
    <n v="3.1642980931173894"/>
    <n v="75.367289530831258"/>
    <n v="0"/>
    <n v="10.889459709013137"/>
    <n v="0"/>
    <n v="0.90832962100351478"/>
    <n v="0"/>
    <n v="0"/>
    <n v="8.5568536249779488"/>
    <n v="0"/>
    <n v="95.72193248582586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00l0211"/>
    <s v="bac l2 gris"/>
    <n v="1.2410000000000001"/>
    <n v="576"/>
    <n v="714.81600000000003"/>
    <n v="1552.0084992"/>
    <n v="5.9365385937794307E-2"/>
    <n v="247.42738443548168"/>
    <n v="0.42956143131160013"/>
    <n v="3.1240206313116001"/>
    <n v="194.81356922423765"/>
    <n v="0"/>
    <n v="28.147682184703605"/>
    <n v="0"/>
    <n v="2.3479010138397647"/>
    <n v="0"/>
    <n v="0"/>
    <n v="22.118232012700648"/>
    <n v="0"/>
    <n v="247.42738443548168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20l0211"/>
    <s v="couv kd gris"/>
    <n v="1.0720000000000001"/>
    <n v="2496"/>
    <n v="2675.712"/>
    <n v="5809.5058943999993"/>
    <n v="0.22221757142871379"/>
    <n v="926.1745983059019"/>
    <n v="0.37106354098794148"/>
    <n v="2.698589940987941"/>
    <n v="729.22962683561002"/>
    <n v="0"/>
    <n v="105.36290596992464"/>
    <n v="0"/>
    <n v="8.7887049500056289"/>
    <n v="0"/>
    <n v="0"/>
    <n v="82.793360550361598"/>
    <n v="0"/>
    <n v="926.1745983059019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20l0233"/>
    <s v="couv kd gris"/>
    <n v="1.0720000000000001"/>
    <n v="1440"/>
    <n v="1543.68"/>
    <n v="3351.6380159999999"/>
    <n v="0.1282024450550272"/>
    <n v="534.33149902263574"/>
    <n v="0.37106354098794148"/>
    <n v="2.6985899409879415"/>
    <n v="420.70940009746738"/>
    <n v="0"/>
    <n v="60.786291905725761"/>
    <n v="0"/>
    <n v="5.0704067019263253"/>
    <n v="0"/>
    <n v="0"/>
    <n v="47.765400317516317"/>
    <n v="0"/>
    <n v="534.33149902263574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20l0111"/>
    <s v="couv ekd noir"/>
    <n v="0.95099999999999996"/>
    <n v="224"/>
    <n v="213.024"/>
    <n v="462.51770879999998"/>
    <n v="1.7691618506038891E-2"/>
    <n v="73.736417682290352"/>
    <n v="0.32918043608165337"/>
    <n v="2.3939916360816533"/>
    <n v="58.056850672654235"/>
    <n v="0"/>
    <n v="8.3883570733087964"/>
    <n v="0"/>
    <n v="0.69970351191383806"/>
    <n v="0"/>
    <n v="0"/>
    <n v="6.5915064244134767"/>
    <n v="0"/>
    <n v="73.736417682290352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20m1014"/>
    <s v="couv m10g"/>
    <n v="0.73899999999999999"/>
    <n v="616"/>
    <n v="455.22399999999999"/>
    <n v="988.38234879999993"/>
    <n v="3.7806300429965863E-2"/>
    <n v="157.57185576743908"/>
    <n v="0.25579846715493354"/>
    <n v="1.8603152671549334"/>
    <n v="124.06523110357683"/>
    <n v="0"/>
    <n v="17.925592704765304"/>
    <n v="0"/>
    <n v="1.4952391820051498"/>
    <n v="0"/>
    <n v="0"/>
    <n v="14.085792777091784"/>
    <n v="0"/>
    <n v="157.57185576743908"/>
    <m/>
    <m/>
    <m/>
    <m/>
    <m/>
    <m/>
    <m/>
    <m/>
    <m/>
    <m/>
    <m/>
    <m/>
    <m/>
    <m/>
    <m/>
  </r>
  <r>
    <x v="1"/>
    <x v="1"/>
    <d v="2013-08-19T00:00:00"/>
    <x v="4"/>
    <x v="0"/>
    <s v="accuma 29"/>
    <s v=" N° 1437 du  22/07/2013"/>
    <n v="3281.6019999999999"/>
    <m/>
    <n v="474.14299999999997"/>
    <n v="0"/>
    <n v="39.549999999999997"/>
    <n v="0"/>
    <n v="0"/>
    <n v="372.57791999999995"/>
    <m/>
    <n v="4167.8729199999998"/>
    <s v="EUR"/>
    <n v="2.1711999999999998"/>
    <s v="420m1013"/>
    <s v="couv m10g"/>
    <n v="0.73899999999999999"/>
    <n v="1400"/>
    <n v="1034.5999999999999"/>
    <n v="2246.3235199999995"/>
    <n v="8.5923410068104208E-2"/>
    <n v="358.11785401690685"/>
    <n v="0.25579846715493348"/>
    <n v="1.8603152671549332"/>
    <n v="281.96643432631089"/>
    <n v="0"/>
    <n v="40.739983419921131"/>
    <n v="0"/>
    <n v="3.3982708681935212"/>
    <n v="0"/>
    <n v="0"/>
    <n v="32.01316540248132"/>
    <n v="0"/>
    <n v="358.11785401690685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00m1110"/>
    <s v="bac m11 gris"/>
    <n v="2.036"/>
    <n v="540"/>
    <n v="1099.44"/>
    <n v="2385.1251360000001"/>
    <n v="7.6677626458384135E-2"/>
    <n v="357.33438754232674"/>
    <n v="0.66173034730060509"/>
    <n v="5.0786287473006055"/>
    <n v="286.42965702342622"/>
    <n v="0"/>
    <n v="36.511048647303568"/>
    <n v="0.99680914395899378"/>
    <n v="2.6564196910242597"/>
    <n v="0"/>
    <n v="0"/>
    <n v="30.740453036613662"/>
    <n v="0"/>
    <n v="357.33438754232674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00m1009"/>
    <s v="bac m10 noir"/>
    <n v="1.75"/>
    <n v="594"/>
    <n v="1039.5"/>
    <n v="2255.0913"/>
    <n v="7.2497264701566533E-2"/>
    <n v="337.85299411541206"/>
    <n v="0.56877608436938054"/>
    <n v="4.3652260843693806"/>
    <n v="270.8138947790253"/>
    <n v="0"/>
    <n v="34.520515052092023"/>
    <n v="0.94246444112036487"/>
    <n v="2.5115952383210707"/>
    <n v="0"/>
    <n v="0"/>
    <n v="29.064524604853293"/>
    <n v="0"/>
    <n v="337.85299411541206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m1108"/>
    <s v="couv m11"/>
    <n v="0.82099999999999995"/>
    <n v="960"/>
    <n v="788.16"/>
    <n v="1709.834304"/>
    <n v="5.4968200237793821E-2"/>
    <n v="256.16374780375486"/>
    <n v="0.26683723729557796"/>
    <n v="2.0479146372955781"/>
    <n v="205.33398682928001"/>
    <n v="0"/>
    <n v="26.173823129828619"/>
    <n v="0.71458660309131972"/>
    <n v="1.9043183290381291"/>
    <n v="0"/>
    <n v="0"/>
    <n v="22.037032912516757"/>
    <n v="0"/>
    <n v="256.16374780375486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l0109"/>
    <s v="couv kd"/>
    <n v="0.95099999999999996"/>
    <n v="1344"/>
    <n v="1278.144"/>
    <n v="2772.8055936000001"/>
    <n v="8.9140879167598899E-2"/>
    <n v="415.41585118869574"/>
    <n v="0.30908917499158911"/>
    <n v="2.372188574991589"/>
    <n v="332.98619983496155"/>
    <n v="0"/>
    <n v="42.445588447081398"/>
    <n v="1.1588314291787858"/>
    <n v="3.0881966178822959"/>
    <n v="0"/>
    <n v="0"/>
    <n v="35.737034859591731"/>
    <n v="0"/>
    <n v="415.41585118869574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l0238"/>
    <s v="couv l2"/>
    <n v="1.4530000000000001"/>
    <n v="1334"/>
    <n v="1938.3020000000001"/>
    <n v="4204.9523588000002"/>
    <n v="0.13518190780719175"/>
    <n v="629.97704107733671"/>
    <n v="0.47224665747926292"/>
    <n v="3.6243848574792628"/>
    <n v="504.97269252330381"/>
    <n v="0"/>
    <n v="64.368622767195845"/>
    <n v="1.7573648014934928"/>
    <n v="4.6832420140723503"/>
    <n v="0"/>
    <n v="0"/>
    <n v="54.195118971271135"/>
    <n v="0"/>
    <n v="629.97704107733671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00m1008"/>
    <s v="bac m10 g"/>
    <n v="1.679"/>
    <n v="1584"/>
    <n v="2659.5360000000001"/>
    <n v="5769.5973984000002"/>
    <n v="0.18548252561360795"/>
    <n v="864.3888413253743"/>
    <n v="0.5457000260892515"/>
    <n v="4.1881226260892515"/>
    <n v="692.87090184226054"/>
    <n v="0"/>
    <n v="88.319915843752412"/>
    <n v="2.4112728329769033"/>
    <n v="6.4258566173578338"/>
    <n v="0"/>
    <n v="0"/>
    <n v="74.360894189026567"/>
    <n v="0"/>
    <n v="864.3888413253743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m1123"/>
    <s v="couv m10 g"/>
    <n v="0.82099999999999995"/>
    <n v="2160"/>
    <n v="1773.36"/>
    <n v="3847.1271839999999"/>
    <n v="0.12367845053503609"/>
    <n v="576.36843255844838"/>
    <n v="0.26683723729557796"/>
    <n v="2.0479146372955781"/>
    <n v="462.00147036588004"/>
    <n v="0"/>
    <n v="58.89110204211439"/>
    <n v="1.6078198569554691"/>
    <n v="4.2847162403357899"/>
    <n v="0"/>
    <n v="0"/>
    <n v="49.583324053162706"/>
    <n v="0"/>
    <n v="576.36843255844838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m1110"/>
    <s v="couv m 11 d"/>
    <n v="0.82099999999999995"/>
    <n v="360"/>
    <n v="295.56"/>
    <n v="641.18786399999999"/>
    <n v="2.0613075089172681E-2"/>
    <n v="96.061405426408058"/>
    <n v="0.26683723729557796"/>
    <n v="2.0479146372955781"/>
    <n v="77.000245060979992"/>
    <n v="0"/>
    <n v="9.8151836736857323"/>
    <n v="0.26796997615924484"/>
    <n v="0.71411937338929832"/>
    <n v="0"/>
    <n v="0"/>
    <n v="8.2638873421937831"/>
    <n v="0"/>
    <n v="96.061405426408058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60d2709"/>
    <s v="b d27"/>
    <n v="2.3E-2"/>
    <n v="6000"/>
    <n v="138"/>
    <n v="299.37720000000002"/>
    <n v="9.6244564971776636E-3"/>
    <n v="44.85205693884258"/>
    <n v="7.4753428231404302E-3"/>
    <n v="5.7371542823140428E-2"/>
    <n v="35.952205367489647"/>
    <n v="0"/>
    <n v="4.5828100790656077"/>
    <n v="0.12511793446330963"/>
    <n v="0.33342967088822295"/>
    <n v="0"/>
    <n v="0"/>
    <n v="3.8584938869357903"/>
    <n v="0"/>
    <n v="44.85205693884258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20m1612"/>
    <s v="couv m16"/>
    <n v="2.8490000000000002"/>
    <n v="330"/>
    <n v="940.17000000000007"/>
    <n v="2039.6047980000001"/>
    <n v="6.5569748296750177E-2"/>
    <n v="305.56926356660603"/>
    <n v="0.92596746535335162"/>
    <n v="7.1065880653533515"/>
    <n v="244.93612261125179"/>
    <n v="0"/>
    <n v="31.221888058225456"/>
    <n v="0.85240672785775229"/>
    <n v="2.2715983599926131"/>
    <n v="0"/>
    <n v="0"/>
    <n v="26.287247809278423"/>
    <n v="0"/>
    <n v="305.56926356660603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00m1607"/>
    <s v="bac m16"/>
    <n v="4.4580000000000002"/>
    <n v="270"/>
    <n v="1203.6600000000001"/>
    <n v="2611.2200040000002"/>
    <n v="8.3946183386904835E-2"/>
    <n v="391.20744097831351"/>
    <n v="1.4489164480678278"/>
    <n v="11.120101648067827"/>
    <n v="313.58138777269994"/>
    <n v="0"/>
    <n v="39.972066520058767"/>
    <n v="1.0913003840297628"/>
    <n v="2.9082315772559308"/>
    <n v="0"/>
    <n v="0"/>
    <n v="33.654454724269087"/>
    <n v="0"/>
    <n v="391.20744097831351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60d1832"/>
    <s v="bouchon d18"/>
    <n v="2.9000000000000001E-2"/>
    <n v="18000"/>
    <n v="522"/>
    <n v="1132.4268"/>
    <n v="3.6405552837150294E-2"/>
    <n v="169.65778059475238"/>
    <n v="9.4254322552640209E-3"/>
    <n v="7.2338032255264015E-2"/>
    <n v="135.99312465093911"/>
    <n v="0"/>
    <n v="17.334977255595994"/>
    <n v="0.4732721868829538"/>
    <n v="1.2612339724902348"/>
    <n v="0"/>
    <n v="0"/>
    <n v="14.595172528844078"/>
    <n v="0"/>
    <n v="169.65778059475238"/>
    <m/>
    <m/>
    <m/>
    <m/>
    <m/>
    <m/>
    <m/>
    <m/>
    <m/>
    <m/>
    <m/>
    <m/>
    <m/>
    <m/>
    <m/>
  </r>
  <r>
    <x v="1"/>
    <x v="1"/>
    <d v="2013-08-19T00:00:00"/>
    <x v="4"/>
    <x v="0"/>
    <s v="accuma 30"/>
    <s v=" N° 1436 du  22/07/2013"/>
    <n v="3735.5050000000001"/>
    <m/>
    <n v="476.16300000000001"/>
    <n v="13"/>
    <n v="34.643999999999998"/>
    <n v="0"/>
    <n v="0"/>
    <n v="400.90511999999995"/>
    <m/>
    <n v="4660.2171200000003"/>
    <s v="EUR"/>
    <n v="2.1694"/>
    <s v="400l0213"/>
    <s v="bac l2 noir"/>
    <n v="1.2549999999999999"/>
    <n v="528"/>
    <n v="662.64"/>
    <n v="1437.5312159999999"/>
    <n v="4.6214129371665261E-2"/>
    <n v="215.36787688372931"/>
    <n v="0.4078937062191843"/>
    <n v="3.1304907062191845"/>
    <n v="172.63311133850243"/>
    <n v="0"/>
    <n v="22.005458484000247"/>
    <n v="0.60078368183164843"/>
    <n v="1.6010422979519712"/>
    <n v="0"/>
    <n v="0"/>
    <n v="18.527481081442986"/>
    <n v="0"/>
    <n v="215.36787688372931"/>
    <m/>
    <m/>
    <m/>
    <m/>
    <m/>
    <m/>
    <m/>
    <m/>
    <m/>
    <m/>
    <m/>
    <m/>
    <m/>
    <m/>
    <m/>
  </r>
  <r>
    <x v="1"/>
    <x v="1"/>
    <d v="2013-08-26T00:00:00"/>
    <x v="5"/>
    <x v="0"/>
    <s v="metalliance 8"/>
    <s v=" N° 173/1 du 01/08/13"/>
    <n v="872.4"/>
    <m/>
    <n v="13"/>
    <n v="13"/>
    <n v="582.62400000000002"/>
    <n v="0"/>
    <n v="151.19999999999999"/>
    <n v="0"/>
    <m/>
    <n v="1632.2239999999999"/>
    <s v="USD"/>
    <n v="1.6315999999999999"/>
    <s v="600p0002"/>
    <s v="PLOMB DOUX ACHETE"/>
    <n v="2.1732399999999998"/>
    <n v="107225"/>
    <n v="233025.65899999999"/>
    <n v="380204.66522439994"/>
    <n v="1"/>
    <n v="759.82400000000007"/>
    <n v="7.086257868967126E-3"/>
    <n v="3.5529446418689665"/>
    <n v="872.4"/>
    <n v="0"/>
    <n v="13"/>
    <n v="13"/>
    <n v="582.62400000000002"/>
    <n v="0"/>
    <n v="151.19999999999999"/>
    <n v="0"/>
    <n v="0"/>
    <n v="1632.2239999999999"/>
    <m/>
    <m/>
    <m/>
    <m/>
    <m/>
    <m/>
    <m/>
    <m/>
    <m/>
    <m/>
    <m/>
    <m/>
    <m/>
    <m/>
    <m/>
  </r>
  <r>
    <x v="1"/>
    <x v="1"/>
    <d v="2013-09-02T00:00:00"/>
    <x v="4"/>
    <x v="0"/>
    <s v="accuma 31"/>
    <s v=" N° 1594 du  21/08/2013"/>
    <n v="3719.5039999999999"/>
    <m/>
    <n v="551.55600000000004"/>
    <n v="13"/>
    <n v="45.982999999999997"/>
    <n v="0"/>
    <n v="0"/>
    <n v="403.34447999999992"/>
    <m/>
    <n v="4733.3874799999994"/>
    <s v="EUR"/>
    <n v="2.1694"/>
    <s v="400m1411"/>
    <s v="bac m14 noir"/>
    <n v="3.2029999999999998"/>
    <n v="1080"/>
    <n v="3459.24"/>
    <n v="7550.1372239999992"/>
    <n v="0.24634903163560135"/>
    <n v="1166.0654220540791"/>
    <n v="1.0796902056056288"/>
    <n v="8.0705580056056281"/>
    <n v="916.29620856474571"/>
    <n v="0"/>
    <n v="135.87528649280574"/>
    <n v="3.2025374112628175"/>
    <n v="11.327867521699856"/>
    <n v="0"/>
    <n v="0"/>
    <n v="99.363522063565156"/>
    <n v="0"/>
    <n v="1166.0654220540791"/>
    <m/>
    <m/>
    <m/>
    <m/>
    <m/>
    <m/>
    <m/>
    <m/>
    <m/>
    <m/>
    <m/>
    <m/>
    <m/>
    <m/>
    <m/>
  </r>
  <r>
    <x v="1"/>
    <x v="1"/>
    <d v="2013-09-02T00:00:00"/>
    <x v="4"/>
    <x v="0"/>
    <s v="accuma 31"/>
    <s v=" N° 1594 du  21/08/2013"/>
    <n v="3719.5039999999999"/>
    <m/>
    <n v="551.55600000000004"/>
    <n v="13"/>
    <n v="45.982999999999997"/>
    <n v="0"/>
    <n v="0"/>
    <n v="403.34447999999992"/>
    <m/>
    <n v="4733.3874799999994"/>
    <s v="EUR"/>
    <n v="2.1694"/>
    <s v="400m1513"/>
    <s v="bac m15 noir"/>
    <n v="3.45"/>
    <n v="1300"/>
    <n v="4485"/>
    <n v="9788.9609999999993"/>
    <n v="0.31939830913312522"/>
    <n v="1511.8359575839045"/>
    <n v="1.1629507366030034"/>
    <n v="8.6929207366030035"/>
    <n v="1188.0032884138957"/>
    <n v="0"/>
    <n v="176.16605379223003"/>
    <n v="4.1521780187306279"/>
    <n v="14.686892448868496"/>
    <n v="0"/>
    <n v="0"/>
    <n v="128.82754491017963"/>
    <n v="0"/>
    <n v="1511.8359575839045"/>
    <m/>
    <m/>
    <m/>
    <m/>
    <m/>
    <m/>
    <m/>
    <m/>
    <m/>
    <m/>
    <m/>
    <m/>
    <m/>
    <m/>
    <m/>
  </r>
  <r>
    <x v="1"/>
    <x v="1"/>
    <d v="2013-09-02T00:00:00"/>
    <x v="4"/>
    <x v="0"/>
    <s v="accuma 31"/>
    <s v=" N° 1594 du  21/08/2013"/>
    <n v="3719.5039999999999"/>
    <m/>
    <n v="551.55600000000004"/>
    <n v="13"/>
    <n v="45.982999999999997"/>
    <n v="0"/>
    <n v="0"/>
    <n v="403.34447999999992"/>
    <m/>
    <n v="4733.3874799999994"/>
    <s v="EUR"/>
    <n v="2.1694"/>
    <s v="400m1607"/>
    <s v="bac m16 noir"/>
    <n v="4.4580000000000002"/>
    <n v="54"/>
    <n v="240.732"/>
    <n v="525.42166320000001"/>
    <n v="1.7143677537176258E-2"/>
    <n v="81.147668615627325"/>
    <n v="1.5027346039930987"/>
    <n v="11.232765403993099"/>
    <n v="63.765977174237236"/>
    <n v="0"/>
    <n v="9.4556982076947893"/>
    <n v="0.22286780798329137"/>
    <n v="0.78831772419197577"/>
    <n v="0"/>
    <n v="0"/>
    <n v="6.9148077015200373"/>
    <n v="0"/>
    <n v="81.147668615627325"/>
    <m/>
    <m/>
    <m/>
    <m/>
    <m/>
    <m/>
    <m/>
    <m/>
    <m/>
    <m/>
    <m/>
    <m/>
    <m/>
    <m/>
    <m/>
  </r>
  <r>
    <x v="1"/>
    <x v="1"/>
    <d v="2013-09-02T00:00:00"/>
    <x v="4"/>
    <x v="0"/>
    <s v="accuma 31"/>
    <s v=" N° 1594 du  21/08/2013"/>
    <n v="3719.5039999999999"/>
    <m/>
    <n v="551.55600000000004"/>
    <n v="13"/>
    <n v="45.982999999999997"/>
    <n v="0"/>
    <n v="0"/>
    <n v="403.34447999999992"/>
    <m/>
    <n v="4733.3874799999994"/>
    <s v="EUR"/>
    <n v="2.1694"/>
    <s v="420m1516"/>
    <s v="COUV GAUCHE K NOIR"/>
    <n v="2.5960000000000001"/>
    <n v="1296"/>
    <n v="3364.4160000000002"/>
    <n v="7343.1743616000003"/>
    <n v="0.23959616089641755"/>
    <n v="1134.1014682431683"/>
    <n v="0.87507829339750642"/>
    <n v="6.5411078933975064"/>
    <n v="891.17887883886863"/>
    <n v="0"/>
    <n v="132.15070011938448"/>
    <n v="3.1147500916534283"/>
    <n v="11.017350266499967"/>
    <n v="0"/>
    <n v="0"/>
    <n v="96.639788926761852"/>
    <n v="0"/>
    <n v="1134.1014682431683"/>
    <m/>
    <m/>
    <m/>
    <m/>
    <m/>
    <m/>
    <m/>
    <m/>
    <m/>
    <m/>
    <m/>
    <m/>
    <m/>
    <m/>
    <m/>
  </r>
  <r>
    <x v="1"/>
    <x v="1"/>
    <d v="2013-09-02T00:00:00"/>
    <x v="4"/>
    <x v="0"/>
    <s v="accuma 31"/>
    <s v=" N° 1594 du  21/08/2013"/>
    <n v="3719.5039999999999"/>
    <m/>
    <n v="551.55600000000004"/>
    <n v="13"/>
    <n v="45.982999999999997"/>
    <n v="0"/>
    <n v="0"/>
    <n v="403.34447999999992"/>
    <m/>
    <n v="4733.3874799999994"/>
    <s v="EUR"/>
    <n v="2.1694"/>
    <s v="420m1414"/>
    <s v="couv m14 noir"/>
    <n v="2.3079999999999998"/>
    <n v="1080"/>
    <n v="2492.64"/>
    <n v="5440.4360639999995"/>
    <n v="0.17751282079767966"/>
    <n v="840.23696350322041"/>
    <n v="0.77799718842890775"/>
    <n v="5.8154379884289078"/>
    <n v="660.25964700825261"/>
    <n v="0"/>
    <n v="97.908261387885005"/>
    <n v="2.3076666703698354"/>
    <n v="8.1625720387397038"/>
    <n v="0"/>
    <n v="0"/>
    <n v="71.59881639797328"/>
    <n v="0"/>
    <n v="840.23696350322041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213"/>
    <s v="BAC L2 NOIR"/>
    <n v="1.2549999999999999"/>
    <n v="1584"/>
    <n v="1987.9199999999998"/>
    <n v="4338.8341919999993"/>
    <n v="0.17339748717042466"/>
    <n v="836.30341880461526"/>
    <n v="0.52796933005341873"/>
    <n v="3.2671323300534185"/>
    <n v="644.95264712034316"/>
    <n v="0"/>
    <n v="115.06223754911456"/>
    <n v="2.2541673332155208"/>
    <n v="6.5932660521682278"/>
    <n v="0"/>
    <n v="0"/>
    <n v="67.441100749773682"/>
    <n v="0"/>
    <n v="836.30341880461526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20L0138"/>
    <s v="COUV L1 MF"/>
    <n v="1.3620000000000001"/>
    <n v="1300"/>
    <n v="1770.6000000000001"/>
    <n v="3864.5115599999999"/>
    <n v="0.15444162279365062"/>
    <n v="744.87848270325367"/>
    <n v="0.57298344823327207"/>
    <n v="3.545684648233272"/>
    <n v="574.44623374747459"/>
    <n v="0"/>
    <n v="102.48359984529671"/>
    <n v="2.0077410963174582"/>
    <n v="5.8724882651057708"/>
    <n v="0"/>
    <n v="0"/>
    <n v="60.068419749058961"/>
    <n v="0"/>
    <n v="744.87848270325367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60D1801"/>
    <s v="BOUCHON D18 NOIR"/>
    <n v="2.9000000000000001E-2"/>
    <n v="13500"/>
    <n v="391.5"/>
    <n v="854.48789999999997"/>
    <n v="3.4148816968097941E-2"/>
    <n v="164.70118941507047"/>
    <n v="1.2200088104820036E-2"/>
    <n v="7.5495488104820041E-2"/>
    <n v="127.01666130810816"/>
    <n v="0"/>
    <n v="22.660301219605593"/>
    <n v="0.44393462058527322"/>
    <n v="1.2984746163949561"/>
    <n v="0"/>
    <n v="0"/>
    <n v="13.281817650376473"/>
    <n v="0"/>
    <n v="164.70118941507047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90B0007"/>
    <s v="COUV BORNE D +"/>
    <n v="7.1999999999999995E-2"/>
    <n v="2400"/>
    <n v="172.79999999999998"/>
    <n v="377.15327999999994"/>
    <n v="1.5072581282470814E-2"/>
    <n v="72.695697396996621"/>
    <n v="3.0289873915415259E-2"/>
    <n v="0.18743707391541525"/>
    <n v="56.062526370475318"/>
    <n v="0"/>
    <n v="10.001788124515571"/>
    <n v="0.19594355667212057"/>
    <n v="0.57311983068467021"/>
    <n v="0"/>
    <n v="0"/>
    <n v="5.8623195146489255"/>
    <n v="0"/>
    <n v="72.695697396996621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90B0006"/>
    <s v="COUV BORNE G -"/>
    <n v="7.1999999999999995E-2"/>
    <n v="2400"/>
    <n v="172.79999999999998"/>
    <n v="377.15327999999994"/>
    <n v="1.5072581282470814E-2"/>
    <n v="72.695697396996621"/>
    <n v="3.0289873915415259E-2"/>
    <n v="0.18743707391541525"/>
    <n v="56.062526370475318"/>
    <n v="0"/>
    <n v="10.001788124515571"/>
    <n v="0.19594355667212057"/>
    <n v="0.57311983068467021"/>
    <n v="0"/>
    <n v="0"/>
    <n v="5.8623195146489255"/>
    <n v="0"/>
    <n v="72.695697396996621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214"/>
    <s v="BAC L 2 OP"/>
    <n v="1.2310000000000001"/>
    <n v="2112"/>
    <n v="2599.8720000000003"/>
    <n v="5674.4806272000005"/>
    <n v="0.22677535905104149"/>
    <n v="1093.7471538363682"/>
    <n v="0.51787270541494701"/>
    <n v="3.2046533054149471"/>
    <n v="843.49185509178494"/>
    <n v="0"/>
    <n v="150.48245888229488"/>
    <n v="2.9480796676635395"/>
    <n v="8.6229062525568025"/>
    <n v="0"/>
    <n v="0"/>
    <n v="88.201853942067913"/>
    <n v="0"/>
    <n v="1093.7471538363682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314"/>
    <s v="BAC L 3 NOIR"/>
    <n v="1.3560000000000001"/>
    <n v="352"/>
    <n v="477.31200000000001"/>
    <n v="1041.7811712"/>
    <n v="4.1633818964691607E-2"/>
    <n v="200.80167080992624"/>
    <n v="0.57045929207365409"/>
    <n v="3.5300648920736544"/>
    <n v="154.85715617444629"/>
    <n v="0"/>
    <n v="27.627161419495234"/>
    <n v="0.54123964654099088"/>
    <n v="1.5830843323134338"/>
    <n v="0"/>
    <n v="0"/>
    <n v="16.193029237130254"/>
    <n v="0"/>
    <n v="200.80167080992624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116"/>
    <s v="BAC L1 GRIS"/>
    <n v="1.137"/>
    <n v="550"/>
    <n v="625.35"/>
    <n v="1364.8889099999999"/>
    <n v="5.4546520283525024E-2"/>
    <n v="263.08017573617963"/>
    <n v="0.4783275922475993"/>
    <n v="2.9599437922475991"/>
    <n v="202.88600038065246"/>
    <n v="0"/>
    <n v="36.195707197140123"/>
    <n v="0.70910476368582531"/>
    <n v="2.0740768872607553"/>
    <n v="0"/>
    <n v="0"/>
    <n v="21.215286507440428"/>
    <n v="0"/>
    <n v="263.08017573617963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313"/>
    <s v="BAC L3 GRIS"/>
    <n v="1.256"/>
    <n v="440"/>
    <n v="552.64"/>
    <n v="1206.1920639999998"/>
    <n v="4.8204347916346472E-2"/>
    <n v="232.49161000854289"/>
    <n v="0.52839002274668834"/>
    <n v="3.2697356227466883"/>
    <n v="179.29626489224236"/>
    <n v="0"/>
    <n v="31.987200168589613"/>
    <n v="0.62665652291250418"/>
    <n v="1.8329221251711583"/>
    <n v="0"/>
    <n v="0"/>
    <n v="18.74856629962721"/>
    <n v="0"/>
    <n v="232.49161000854289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L0212"/>
    <s v="BAC L2 GRIS"/>
    <n v="1.232"/>
    <n v="528"/>
    <n v="650.49599999999998"/>
    <n v="1419.7725695999998"/>
    <n v="5.6739894872234575E-2"/>
    <n v="273.65891420113837"/>
    <n v="0.51829339810821662"/>
    <n v="3.207256598108216"/>
    <n v="211.04426593685599"/>
    <n v="0"/>
    <n v="37.651175739843062"/>
    <n v="0.73761863333904953"/>
    <n v="2.1574777626218475"/>
    <n v="0"/>
    <n v="0"/>
    <n v="22.068376128478398"/>
    <n v="0"/>
    <n v="273.65891420113837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00M1513"/>
    <s v="BAC M15 NOIR"/>
    <n v="3.45"/>
    <n v="200"/>
    <n v="690"/>
    <n v="1505.9939999999999"/>
    <n v="6.0185654426532773E-2"/>
    <n v="290.27795835606292"/>
    <n v="1.4513897917803147"/>
    <n v="8.9813597917803136"/>
    <n v="223.86078238210635"/>
    <n v="0"/>
    <n v="39.937695636086488"/>
    <n v="0.782413507544926"/>
    <n v="2.2884993239144822"/>
    <n v="0"/>
    <n v="0"/>
    <n v="23.408567506410645"/>
    <n v="0"/>
    <n v="290.27795835606292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20M1516"/>
    <s v="COUV GAUCHE K NOIR"/>
    <n v="2.5960000000000001"/>
    <n v="216"/>
    <n v="560.73599999999999"/>
    <n v="1223.8623935999999"/>
    <n v="4.8910526261617793E-2"/>
    <n v="235.89753805325404"/>
    <n v="1.092118231728028"/>
    <n v="6.7581478317280279"/>
    <n v="181.92289807219242"/>
    <n v="0"/>
    <n v="32.455802464053029"/>
    <n v="0.63583684140103136"/>
    <n v="1.8597738505717549"/>
    <n v="0"/>
    <n v="0"/>
    <n v="19.023226825035763"/>
    <n v="0"/>
    <n v="235.89753805325404"/>
    <m/>
    <m/>
    <m/>
    <m/>
    <m/>
    <m/>
    <m/>
    <m/>
    <m/>
    <m/>
    <m/>
    <m/>
    <m/>
    <m/>
    <m/>
  </r>
  <r>
    <x v="1"/>
    <x v="1"/>
    <d v="2013-09-02T00:00:00"/>
    <x v="4"/>
    <x v="0"/>
    <s v="accuma 32"/>
    <s v=" N° 1597 du  21/08/2013"/>
    <n v="3719.5039999999999"/>
    <m/>
    <n v="663.57500000000005"/>
    <n v="13"/>
    <n v="38.024000000000001"/>
    <n v="0"/>
    <n v="0"/>
    <n v="388.93931999999995"/>
    <m/>
    <n v="4823.0423200000005"/>
    <s v="EUR"/>
    <n v="2.1825999999999999"/>
    <s v="460D1828"/>
    <s v="ŒIL MAGIQUE"/>
    <n v="0.32500000000000001"/>
    <n v="2500"/>
    <n v="812.5"/>
    <n v="1773.3625"/>
    <n v="7.0870788726895478E-2"/>
    <n v="341.81281328159582"/>
    <n v="0.13672512531263833"/>
    <n v="0.84607012531263837"/>
    <n v="263.60418215284261"/>
    <n v="0"/>
    <n v="47.028083629449668"/>
    <n v="0.92132025344964119"/>
    <n v="2.6947908705514738"/>
    <n v="0"/>
    <n v="0"/>
    <n v="27.564436375302389"/>
    <n v="0"/>
    <n v="341.81281328159582"/>
    <m/>
    <m/>
    <m/>
    <m/>
    <m/>
    <m/>
    <m/>
    <m/>
    <m/>
    <m/>
    <m/>
    <m/>
    <m/>
    <m/>
    <m/>
  </r>
  <r>
    <x v="1"/>
    <x v="1"/>
    <d v="2013-09-10T00:00:00"/>
    <x v="5"/>
    <x v="0"/>
    <s v="metalliance 9"/>
    <s v=" N° 173/2 du 01/08/13"/>
    <n v="284.39999999999998"/>
    <m/>
    <n v="1514.432"/>
    <n v="13"/>
    <n v="246.81399999999999"/>
    <n v="0"/>
    <n v="190.44800000000001"/>
    <n v="0"/>
    <m/>
    <n v="2249.0939999999996"/>
    <s v="USD"/>
    <n v="1.6315999999999999"/>
    <s v="600p0029"/>
    <s v="plomb antimoine"/>
    <n v="3.95"/>
    <n v="26800"/>
    <n v="105860"/>
    <n v="172721.17600000001"/>
    <n v="1"/>
    <n v="1964.6940000000002"/>
    <n v="7.3309477611940302E-2"/>
    <n v="6.5181294776119403"/>
    <n v="284.39999999999998"/>
    <n v="0"/>
    <n v="1514.432"/>
    <n v="13"/>
    <n v="246.81399999999999"/>
    <n v="0"/>
    <n v="190.44800000000001"/>
    <n v="0"/>
    <n v="0"/>
    <n v="2249.0939999999996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094"/>
    <n v="6.8220000000000001"/>
    <n v="1"/>
    <n v="6.8220000000000001"/>
    <n v="14.838191100000001"/>
    <n v="5.1201532293291266E-3"/>
    <n v="2.1058012596987949"/>
    <n v="2.1058012596987949"/>
    <n v="16.943992359698797"/>
    <n v="1.7056203236008896"/>
    <n v="0"/>
    <n v="0.36664905259902941"/>
    <n v="0"/>
    <n v="3.3531883498876452E-2"/>
    <n v="0"/>
    <n v="0"/>
    <n v="0"/>
    <n v="0"/>
    <n v="2.1058012596987949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097"/>
    <n v="14.74"/>
    <n v="1"/>
    <n v="14.74"/>
    <n v="32.060237000000001"/>
    <n v="1.106289337442265E-2"/>
    <n v="4.5499135983524237"/>
    <n v="4.5499135983524237"/>
    <n v="36.610150598352426"/>
    <n v="3.6852599779942992"/>
    <n v="0"/>
    <n v="0.79220273164903143"/>
    <n v="0"/>
    <n v="7.2450888709093941E-2"/>
    <n v="0"/>
    <n v="0"/>
    <n v="0"/>
    <n v="0"/>
    <n v="4.5499135983524237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109"/>
    <n v="17.57"/>
    <n v="2"/>
    <n v="35.14"/>
    <n v="76.431257000000002"/>
    <n v="2.6373817718942465E-2"/>
    <n v="10.8469446299935"/>
    <n v="5.4234723149967499"/>
    <n v="43.639100814996752"/>
    <n v="8.7856197847163955"/>
    <n v="0"/>
    <n v="1.8886027130357508"/>
    <n v="0"/>
    <n v="0.17272213224135421"/>
    <n v="0"/>
    <n v="0"/>
    <n v="0"/>
    <n v="0"/>
    <n v="10.8469446299935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116"/>
    <n v="7.14"/>
    <n v="2"/>
    <n v="14.28"/>
    <n v="31.059714"/>
    <n v="1.0717647041163869E-2"/>
    <n v="4.4079217221487523"/>
    <n v="2.2039608610743762"/>
    <n v="17.733817861074375"/>
    <n v="3.5702518647054675"/>
    <n v="0"/>
    <n v="0.76747998697070352"/>
    <n v="0"/>
    <n v="7.0189870472582183E-2"/>
    <n v="0"/>
    <n v="0"/>
    <n v="0"/>
    <n v="0"/>
    <n v="4.4079217221487523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170"/>
    <n v="14.55"/>
    <n v="2"/>
    <n v="29.1"/>
    <n v="63.293955000000004"/>
    <n v="2.1840583256153265E-2"/>
    <n v="8.9825295598409465"/>
    <n v="4.4912647799204732"/>
    <n v="36.138242279920476"/>
    <n v="7.2755132537065199"/>
    <n v="0"/>
    <n v="1.5639823263898791"/>
    <n v="0"/>
    <n v="0.14303397974454773"/>
    <n v="0"/>
    <n v="0"/>
    <n v="0"/>
    <n v="0"/>
    <n v="8.9825295598409465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3332"/>
    <n v="25.55"/>
    <n v="4"/>
    <n v="102.2"/>
    <n v="222.29011000000003"/>
    <n v="7.6704728824015939E-2"/>
    <n v="31.546890756554802"/>
    <n v="7.8867226891387006"/>
    <n v="63.459250189138707"/>
    <n v="25.551802561127367"/>
    <n v="0"/>
    <n v="5.4927489263589573"/>
    <n v="0"/>
    <n v="0.50233926906848037"/>
    <n v="0"/>
    <n v="0"/>
    <n v="0"/>
    <n v="0"/>
    <n v="31.546890756554802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5003333"/>
    <n v="22.23"/>
    <n v="8"/>
    <n v="177.84"/>
    <n v="386.81089200000002"/>
    <n v="0.13347523457987273"/>
    <n v="54.895294052306319"/>
    <n v="6.8619117565382899"/>
    <n v="55.213273256538294"/>
    <n v="44.463136668012631"/>
    <n v="0"/>
    <n v="9.5580280730301048"/>
    <n v="0"/>
    <n v="0.87412931126358662"/>
    <n v="0"/>
    <n v="0"/>
    <n v="0"/>
    <n v="0"/>
    <n v="54.895294052306319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F0126722"/>
    <n v="37.549999999999997"/>
    <n v="1"/>
    <n v="37.549999999999997"/>
    <n v="81.673127499999993"/>
    <n v="2.8182608291015637E-2"/>
    <n v="11.590858590104038"/>
    <n v="11.590858590104038"/>
    <n v="93.263986090104027"/>
    <n v="9.3881622912948384"/>
    <n v="0"/>
    <n v="2.0181283971113384"/>
    <n v="0"/>
    <n v="0.18456790169786141"/>
    <n v="0"/>
    <n v="0"/>
    <n v="0"/>
    <n v="0"/>
    <n v="11.590858590104038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F0126723"/>
    <n v="37.549999999999997"/>
    <n v="1"/>
    <n v="37.549999999999997"/>
    <n v="81.673127499999993"/>
    <n v="2.8182608291015637E-2"/>
    <n v="11.590858590104038"/>
    <n v="11.590858590104038"/>
    <n v="93.263986090104027"/>
    <n v="9.3881622912948384"/>
    <n v="0"/>
    <n v="2.0181283971113384"/>
    <n v="0"/>
    <n v="0.18456790169786141"/>
    <n v="0"/>
    <n v="0"/>
    <n v="0"/>
    <n v="0"/>
    <n v="11.590858590104038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F55202231"/>
    <n v="42.46"/>
    <n v="4"/>
    <n v="169.84"/>
    <n v="369.41049200000003"/>
    <n v="0.12747095052319832"/>
    <n v="52.425870118329435"/>
    <n v="13.106467529582359"/>
    <n v="105.45909052958237"/>
    <n v="42.462995567337302"/>
    <n v="0"/>
    <n v="9.1280672960157077"/>
    <n v="0"/>
    <n v="0.83480725497642583"/>
    <n v="0"/>
    <n v="0"/>
    <n v="0"/>
    <n v="0"/>
    <n v="52.425870118329435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F55230040"/>
    <n v="42.46"/>
    <n v="4"/>
    <n v="169.84"/>
    <n v="369.41049200000003"/>
    <n v="0.12747095052319832"/>
    <n v="52.425870118329435"/>
    <n v="13.106467529582359"/>
    <n v="105.45909052958237"/>
    <n v="42.462995567337302"/>
    <n v="0"/>
    <n v="9.1280672960157077"/>
    <n v="0"/>
    <n v="0.83480725497642583"/>
    <n v="0"/>
    <n v="0"/>
    <n v="0"/>
    <n v="0"/>
    <n v="52.425870118329435"/>
    <m/>
    <m/>
    <m/>
    <m/>
    <m/>
    <m/>
    <m/>
    <m/>
    <m/>
    <m/>
    <m/>
    <m/>
    <m/>
    <m/>
    <m/>
  </r>
  <r>
    <x v="1"/>
    <x v="1"/>
    <d v="2013-09-16T00:00:00"/>
    <x v="9"/>
    <x v="2"/>
    <s v="sovema 4"/>
    <s v=" N°  80441 du 02/09/2013"/>
    <n v="333.11900000000003"/>
    <m/>
    <n v="71.608999999999995"/>
    <n v="0"/>
    <n v="6.5490000000000004"/>
    <n v="0"/>
    <n v="0"/>
    <n v="0"/>
    <m/>
    <n v="411.27699999999999"/>
    <s v="EUR"/>
    <n v="2.1750500000000001"/>
    <m/>
    <s v="A 1005719"/>
    <n v="537.48"/>
    <n v="1"/>
    <n v="537.48"/>
    <n v="1169.0458740000001"/>
    <n v="0.40339782434767207"/>
    <n v="165.90824700423752"/>
    <n v="165.90824700423752"/>
    <n v="1334.9541210042375"/>
    <n v="134.37947984887219"/>
    <n v="0"/>
    <n v="28.886914803712447"/>
    <n v="0"/>
    <n v="2.6418523516529047"/>
    <n v="0"/>
    <n v="0"/>
    <n v="0"/>
    <n v="0"/>
    <n v="165.90824700423752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116"/>
    <s v="bac l1 gris"/>
    <n v="1.137"/>
    <n v="275"/>
    <n v="312.67500000000001"/>
    <n v="680.20882875000007"/>
    <n v="2.8006892736579091E-2"/>
    <n v="102.02836357559727"/>
    <n v="0.37101223118399007"/>
    <n v="2.8444988811839904"/>
    <n v="78.865701525749785"/>
    <n v="0"/>
    <n v="13.282100838966215"/>
    <n v="0"/>
    <n v="1.0338744453708171"/>
    <n v="0"/>
    <n v="0"/>
    <n v="8.8466867655104515"/>
    <n v="0"/>
    <n v="102.02836357559727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118"/>
    <s v="bac l1 noir"/>
    <n v="1.137"/>
    <n v="825"/>
    <n v="938.02499999999998"/>
    <n v="2040.62648625"/>
    <n v="8.4020678209737257E-2"/>
    <n v="306.08509072679175"/>
    <n v="0.37101223118399002"/>
    <n v="2.84449888118399"/>
    <n v="236.5971045772493"/>
    <n v="0"/>
    <n v="39.846302516898639"/>
    <n v="0"/>
    <n v="3.1016233361124508"/>
    <n v="0"/>
    <n v="0"/>
    <n v="26.540060296531347"/>
    <n v="0"/>
    <n v="306.08509072679175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20l0109"/>
    <s v="couv l1d g/g"/>
    <n v="0.95099999999999996"/>
    <n v="784"/>
    <n v="745.58399999999995"/>
    <n v="1621.9807128"/>
    <n v="6.6783372876339911E-2"/>
    <n v="243.29004694378543"/>
    <n v="0.31031893742829775"/>
    <n v="2.3791718874282979"/>
    <n v="188.05790423402772"/>
    <n v="0"/>
    <n v="31.671613886366945"/>
    <n v="0"/>
    <n v="2.4653082097300878"/>
    <n v="0"/>
    <n v="0"/>
    <n v="21.095220613660647"/>
    <n v="0"/>
    <n v="243.29004694378543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20l0111"/>
    <s v="couv l1d noir"/>
    <n v="0.95099999999999996"/>
    <n v="2184"/>
    <n v="2076.9839999999999"/>
    <n v="4518.3748427999999"/>
    <n v="0.18603939586980406"/>
    <n v="677.73655934340229"/>
    <n v="0.31031893742829775"/>
    <n v="2.3791718874282979"/>
    <n v="523.87559036622019"/>
    <n v="0"/>
    <n v="88.228067254879363"/>
    <n v="0"/>
    <n v="6.8676442985338166"/>
    <n v="0"/>
    <n v="0"/>
    <n v="58.765257423768951"/>
    <n v="0"/>
    <n v="677.73655934340229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212"/>
    <s v="bac l2 gris"/>
    <n v="1.232"/>
    <n v="1320"/>
    <n v="1626.24"/>
    <n v="3537.8038080000001"/>
    <n v="0.14566540095605462"/>
    <n v="530.65517224331757"/>
    <n v="0.40201149412372544"/>
    <n v="3.0821658941237255"/>
    <n v="410.18488350279148"/>
    <n v="0"/>
    <n v="69.080942411003178"/>
    <n v="0"/>
    <n v="5.377238276292756"/>
    <n v="0"/>
    <n v="0"/>
    <n v="46.012108053230079"/>
    <n v="0"/>
    <n v="530.65517224331757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20l0211"/>
    <s v="couv l2d g"/>
    <n v="1.0720000000000001"/>
    <n v="1584"/>
    <n v="1698.048"/>
    <n v="3694.0185216"/>
    <n v="0.15209737969956871"/>
    <n v="554.08669932938608"/>
    <n v="0.34980220917259225"/>
    <n v="2.6818846091725921"/>
    <n v="428.2969432938238"/>
    <n v="0"/>
    <n v="72.131269738242267"/>
    <n v="0"/>
    <n v="5.6146747716095788"/>
    <n v="0"/>
    <n v="0"/>
    <n v="48.043811525710368"/>
    <n v="0"/>
    <n v="554.08669932938608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20l0228"/>
    <s v="couv l2 n"/>
    <n v="1.071"/>
    <n v="1488"/>
    <n v="1593.6479999999999"/>
    <n v="3466.9015416000002"/>
    <n v="0.14274607370548906"/>
    <n v="520.02014089877161"/>
    <n v="0.34947590114164762"/>
    <n v="2.6793828511416478"/>
    <n v="401.96423604416111"/>
    <n v="0"/>
    <n v="67.696468978385951"/>
    <n v="0"/>
    <n v="5.2694713108381288"/>
    <n v="0"/>
    <n v="0"/>
    <n v="45.089964565386417"/>
    <n v="0"/>
    <n v="520.02014089877161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314"/>
    <s v="bac l3 noir c33"/>
    <n v="1.3560000000000001"/>
    <n v="176"/>
    <n v="238.65600000000001"/>
    <n v="519.18419520000009"/>
    <n v="2.1376870529914511E-2"/>
    <n v="77.875369433110237"/>
    <n v="0.44247368996085362"/>
    <n v="3.392383889960854"/>
    <n v="60.195963423136938"/>
    <n v="0"/>
    <n v="10.137852587588778"/>
    <n v="0"/>
    <n v="0.78912717561179413"/>
    <n v="0"/>
    <n v="0"/>
    <n v="6.7524262467727265"/>
    <n v="0"/>
    <n v="77.875369433110237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318"/>
    <s v="bac l3 noir c40"/>
    <n v="1.357"/>
    <n v="528"/>
    <n v="716.49599999999998"/>
    <n v="1558.7012232"/>
    <n v="6.4177905551092887E-2"/>
    <n v="233.7983989396694"/>
    <n v="0.44279999799179809"/>
    <n v="3.3948856479917979"/>
    <n v="180.72106717963894"/>
    <n v="0"/>
    <n v="30.435986640172498"/>
    <n v="0"/>
    <n v="2.369127383418594"/>
    <n v="0"/>
    <n v="0"/>
    <n v="20.272217736439352"/>
    <n v="0"/>
    <n v="233.7983989396694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00l0509"/>
    <s v="bac l5 gris"/>
    <n v="1.4410000000000001"/>
    <n v="660"/>
    <n v="951.06000000000006"/>
    <n v="2068.9834770000002"/>
    <n v="8.5188247880549808E-2"/>
    <n v="310.33851591015446"/>
    <n v="0.47020987259114311"/>
    <n v="3.6050333225911433"/>
    <n v="239.88490954850752"/>
    <n v="0"/>
    <n v="40.400015427863465"/>
    <n v="0"/>
    <n v="3.144724170510496"/>
    <n v="0"/>
    <n v="0"/>
    <n v="26.90886676327295"/>
    <n v="0"/>
    <n v="310.33851591015446"/>
    <m/>
    <m/>
    <m/>
    <m/>
    <m/>
    <m/>
    <m/>
    <m/>
    <m/>
    <m/>
    <m/>
    <m/>
    <m/>
    <m/>
    <m/>
  </r>
  <r>
    <x v="1"/>
    <x v="1"/>
    <d v="2013-09-17T00:00:00"/>
    <x v="4"/>
    <x v="0"/>
    <s v="accuma 33"/>
    <s v=" N° 1656du  30/08/2013"/>
    <n v="2815.9389999999999"/>
    <m/>
    <n v="474.24400000000003"/>
    <n v="0"/>
    <n v="36.914999999999999"/>
    <n v="0"/>
    <n v="0"/>
    <n v="315.87533999999999"/>
    <m/>
    <n v="3642.97334"/>
    <s v="EUR"/>
    <n v="2.1754500000000001"/>
    <s v="460d2101"/>
    <s v="bouchon d21"/>
    <n v="2.3E-2"/>
    <n v="11600"/>
    <n v="266.8"/>
    <n v="580.41006000000004"/>
    <n v="2.3897781984870237E-2"/>
    <n v="87.058982656014564"/>
    <n v="7.5050847117253934E-3"/>
    <n v="5.7540434711725402E-2"/>
    <n v="67.294696304693502"/>
    <n v="0"/>
    <n v="11.333379719632802"/>
    <n v="0"/>
    <n v="0.88218662197148479"/>
    <n v="0"/>
    <n v="0"/>
    <n v="7.548720009716761"/>
    <n v="0"/>
    <n v="87.058982656014564"/>
    <m/>
    <m/>
    <m/>
    <m/>
    <m/>
    <m/>
    <m/>
    <m/>
    <m/>
    <m/>
    <m/>
    <m/>
    <m/>
    <m/>
    <m/>
  </r>
  <r>
    <x v="1"/>
    <x v="0"/>
    <d v="2013-09-17T00:00:00"/>
    <x v="4"/>
    <x v="0"/>
    <s v="accuma 34"/>
    <s v=" N° 1657 du  30/08/2013"/>
    <n v="607.029"/>
    <m/>
    <n v="92.012"/>
    <n v="0"/>
    <n v="9.5389999999999997"/>
    <n v="0"/>
    <n v="0"/>
    <n v="86.147819999999996"/>
    <m/>
    <n v="794.72781999999995"/>
    <s v="EUR"/>
    <n v="2.1754500000000001"/>
    <s v="400m1203"/>
    <s v="bac m12 g"/>
    <n v="2.3450000000000002"/>
    <n v="150"/>
    <n v="351.75000000000006"/>
    <n v="765.21453750000012"/>
    <n v="0.15471399353434057"/>
    <n v="122.95551480504056"/>
    <n v="0.81970343203360374"/>
    <n v="5.9211336820336049"/>
    <n v="93.915880781157213"/>
    <n v="0"/>
    <n v="14.235543973081745"/>
    <n v="0"/>
    <n v="1.4758167843240746"/>
    <n v="0"/>
    <n v="0"/>
    <n v="13.328273266477535"/>
    <n v="0"/>
    <n v="122.95551480504056"/>
    <m/>
    <m/>
    <m/>
    <m/>
    <m/>
    <m/>
    <m/>
    <m/>
    <m/>
    <m/>
    <m/>
    <m/>
    <m/>
    <m/>
    <m/>
  </r>
  <r>
    <x v="1"/>
    <x v="0"/>
    <d v="2013-09-17T00:00:00"/>
    <x v="4"/>
    <x v="0"/>
    <s v="accuma 34"/>
    <s v=" N° 1657 du  30/08/2013"/>
    <n v="607.029"/>
    <m/>
    <n v="92.012"/>
    <n v="0"/>
    <n v="9.5389999999999997"/>
    <n v="0"/>
    <n v="0"/>
    <n v="86.147819999999996"/>
    <m/>
    <n v="794.72781999999995"/>
    <s v="EUR"/>
    <n v="2.1754500000000001"/>
    <s v="400m1409"/>
    <s v="bac m14 g"/>
    <n v="3.2029999999999998"/>
    <n v="600"/>
    <n v="1921.8"/>
    <n v="4180.77981"/>
    <n v="0.84528600646565932"/>
    <n v="671.77230519495924"/>
    <n v="1.1196205086582653"/>
    <n v="8.0875868586582662"/>
    <n v="513.11311921884271"/>
    <n v="0"/>
    <n v="77.77645602691824"/>
    <n v="0"/>
    <n v="8.0631832156759238"/>
    <n v="0"/>
    <n v="0"/>
    <n v="72.819546733522458"/>
    <n v="0"/>
    <n v="671.77230519495924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00m1509"/>
    <s v="bac m15"/>
    <n v="3.45"/>
    <n v="1000"/>
    <n v="3450"/>
    <n v="7515.48"/>
    <n v="0.36723122346754411"/>
    <n v="1482.4938084815724"/>
    <n v="1.4824938084815724"/>
    <n v="8.9979738084815715"/>
    <n v="222.92000235027984"/>
    <n v="0"/>
    <n v="33.789679333695666"/>
    <n v="0"/>
    <n v="3.503018640656903"/>
    <n v="0"/>
    <n v="0"/>
    <n v="31.636169337661766"/>
    <n v="0"/>
    <n v="291.84886966229413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00m1409"/>
    <s v="bac m14"/>
    <n v="3.2029999999999998"/>
    <n v="120"/>
    <n v="384.35999999999996"/>
    <n v="837.28982399999984"/>
    <n v="4.0912751609271082E-2"/>
    <n v="165.16270151535568"/>
    <n v="1.3763558459612972"/>
    <n v="8.3537710459612953"/>
    <n v="24.835226696624215"/>
    <n v="0"/>
    <n v="3.7644641010722508"/>
    <n v="0"/>
    <n v="0.39026673760083685"/>
    <n v="0"/>
    <n v="0"/>
    <n v="3.5245443613401952"/>
    <n v="0"/>
    <n v="32.514501896637498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20m1611"/>
    <s v="couv m16"/>
    <n v="1.921"/>
    <n v="230"/>
    <n v="441.83"/>
    <n v="962.48247199999992"/>
    <n v="4.7030078685410148E-2"/>
    <n v="189.8580404062067"/>
    <n v="0.8254697408965509"/>
    <n v="5.0101761408965508"/>
    <n v="28.548621634325837"/>
    <n v="0"/>
    <n v="4.3273316000019584"/>
    <n v="0"/>
    <n v="0.4486199205801274"/>
    <n v="0"/>
    <n v="0"/>
    <n v="4.0515387531765503"/>
    <n v="0"/>
    <n v="37.376111908084468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00m1008"/>
    <s v="bac m10"/>
    <n v="1.679"/>
    <n v="396"/>
    <n v="664.88400000000001"/>
    <n v="1448.3833055999999"/>
    <n v="7.0772801386665099E-2"/>
    <n v="285.7062067705686"/>
    <n v="0.72148032012769847"/>
    <n v="4.3790139201276981"/>
    <n v="42.961142852945926"/>
    <n v="0"/>
    <n v="6.5119470011898288"/>
    <n v="0"/>
    <n v="0.67510175242739834"/>
    <n v="0"/>
    <n v="0"/>
    <n v="6.0969225547541752"/>
    <n v="0"/>
    <n v="56.245114161317325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20m1515"/>
    <s v="bac m15"/>
    <n v="1.6359999999999999"/>
    <n v="1102"/>
    <n v="1802.8719999999998"/>
    <n v="3927.3763647999995"/>
    <n v="0.19190460588851538"/>
    <n v="774.70915289414165"/>
    <n v="0.70300286106546428"/>
    <n v="4.2668652610654636"/>
    <n v="116.49166100789959"/>
    <n v="0"/>
    <n v="17.657526597014076"/>
    <n v="0"/>
    <n v="1.8305780355705481"/>
    <n v="0"/>
    <n v="0"/>
    <n v="16.532163445254763"/>
    <n v="0"/>
    <n v="152.51192908573898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20m1413"/>
    <s v="couv m14"/>
    <n v="1.6120000000000001"/>
    <n v="720"/>
    <n v="1160.6400000000001"/>
    <n v="2528.3381760000002"/>
    <n v="0.1235429702044552"/>
    <n v="498.73669967421807"/>
    <n v="0.69268986065863625"/>
    <n v="4.2042706606586364"/>
    <n v="74.994165660240242"/>
    <n v="0"/>
    <n v="11.367435774452332"/>
    <n v="0"/>
    <n v="1.1784763927802981"/>
    <n v="0"/>
    <n v="0"/>
    <n v="10.64295755943877"/>
    <n v="0"/>
    <n v="98.183035386911627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20m1213"/>
    <s v="couv m12"/>
    <n v="1.2270000000000001"/>
    <n v="168"/>
    <n v="206.13600000000002"/>
    <n v="449.0466624"/>
    <n v="2.1941905936436426E-2"/>
    <n v="88.578360494248514"/>
    <n v="0.52725214579909829"/>
    <n v="3.2001489457990986"/>
    <n v="13.319373218689067"/>
    <n v="0"/>
    <n v="2.0189186490233886"/>
    <n v="0"/>
    <n v="0.20930384072766706"/>
    <n v="0"/>
    <n v="0"/>
    <n v="1.8902473630690566"/>
    <n v="0"/>
    <n v="17.437843071509178"/>
    <m/>
    <m/>
    <m/>
    <m/>
    <m/>
    <m/>
    <m/>
    <m/>
    <m/>
    <m/>
    <m/>
    <m/>
    <m/>
    <m/>
    <m/>
  </r>
  <r>
    <x v="1"/>
    <x v="0"/>
    <d v="2013-09-20T00:00:00"/>
    <x v="4"/>
    <x v="0"/>
    <s v="accuma 35"/>
    <s v=" N° 1727 du  09/09/2013"/>
    <n v="607.029"/>
    <m/>
    <n v="92.012"/>
    <n v="0"/>
    <n v="9.5389999999999997"/>
    <n v="0"/>
    <n v="0"/>
    <n v="86.147819999999996"/>
    <m/>
    <n v="794.72781999999995"/>
    <s v="EUR"/>
    <n v="2.1783999999999999"/>
    <s v="400m1606"/>
    <s v=" BAC M16 GRIS"/>
    <n v="4.4580000000000002"/>
    <n v="288"/>
    <n v="1283.904"/>
    <n v="2796.8564735999998"/>
    <n v="0.13666366282170253"/>
    <n v="551.70426976368833"/>
    <n v="1.9156398255683622"/>
    <n v="11.626947025568363"/>
    <n v="82.958806578995265"/>
    <n v="0"/>
    <n v="12.574696943550494"/>
    <n v="0"/>
    <n v="1.3036346796562204"/>
    <n v="0"/>
    <n v="0"/>
    <n v="11.773276625304721"/>
    <n v="0"/>
    <n v="108.61041482750669"/>
    <m/>
    <m/>
    <m/>
    <m/>
    <m/>
    <m/>
    <m/>
    <m/>
    <m/>
    <m/>
    <m/>
    <m/>
    <m/>
    <m/>
    <m/>
  </r>
  <r>
    <x v="1"/>
    <x v="1"/>
    <d v="2013-09-20T00:00:00"/>
    <x v="4"/>
    <x v="0"/>
    <s v="accuma 36"/>
    <s v=" N° 1728 du  09/09/2013"/>
    <n v="439.14"/>
    <m/>
    <n v="97.92"/>
    <n v="0"/>
    <n v="10.217000000000001"/>
    <n v="0"/>
    <n v="0"/>
    <n v="71.887199999999993"/>
    <m/>
    <n v="619.16419999999994"/>
    <s v="EUR"/>
    <n v="2.1783999999999999"/>
    <s v="420l0217"/>
    <s v="couv l2 g"/>
    <n v="1.071"/>
    <n v="1200"/>
    <n v="1285.2"/>
    <n v="2799.6796799999997"/>
    <n v="0.51251580177298883"/>
    <n v="317.3314363921312"/>
    <n v="0.26444286366010933"/>
    <n v="2.5975092636601094"/>
    <n v="225.06618919059031"/>
    <n v="0"/>
    <n v="50.185547309611067"/>
    <n v="0"/>
    <n v="5.2363739467146271"/>
    <n v="0"/>
    <n v="0"/>
    <n v="36.843325945215199"/>
    <n v="0"/>
    <n v="317.3314363921312"/>
    <m/>
    <m/>
    <m/>
    <m/>
    <m/>
    <m/>
    <m/>
    <m/>
    <m/>
    <m/>
    <m/>
    <m/>
    <m/>
    <m/>
    <m/>
  </r>
  <r>
    <x v="1"/>
    <x v="1"/>
    <d v="2013-09-20T00:00:00"/>
    <x v="4"/>
    <x v="0"/>
    <s v="accuma 36"/>
    <s v=" N° 1728 du  09/09/2013"/>
    <n v="439.14"/>
    <m/>
    <n v="97.92"/>
    <n v="0"/>
    <n v="10.217000000000001"/>
    <n v="0"/>
    <n v="0"/>
    <n v="71.887199999999993"/>
    <m/>
    <n v="619.16419999999994"/>
    <s v="EUR"/>
    <n v="2.1783999999999999"/>
    <s v="400l0318"/>
    <s v="bac l3"/>
    <n v="1.357"/>
    <n v="440"/>
    <n v="597.08000000000004"/>
    <n v="1300.6790720000001"/>
    <n v="0.23810530261641474"/>
    <n v="147.42627921025033"/>
    <n v="0.33505972547784163"/>
    <n v="3.2911485254778419"/>
    <n v="104.56156259097237"/>
    <n v="0"/>
    <n v="23.315271232199333"/>
    <n v="0"/>
    <n v="2.4327218768319097"/>
    <n v="0"/>
    <n v="0"/>
    <n v="17.116723510246729"/>
    <n v="0"/>
    <n v="147.42627921025033"/>
    <m/>
    <m/>
    <m/>
    <m/>
    <m/>
    <m/>
    <m/>
    <m/>
    <m/>
    <m/>
    <m/>
    <m/>
    <m/>
    <m/>
    <m/>
  </r>
  <r>
    <x v="1"/>
    <x v="1"/>
    <d v="2013-09-20T00:00:00"/>
    <x v="4"/>
    <x v="0"/>
    <s v="accuma 36"/>
    <s v=" N° 1728 du  09/09/2013"/>
    <n v="439.14"/>
    <m/>
    <n v="97.92"/>
    <n v="0"/>
    <n v="10.217000000000001"/>
    <n v="0"/>
    <n v="0"/>
    <n v="71.887199999999993"/>
    <m/>
    <n v="619.16419999999994"/>
    <s v="EUR"/>
    <n v="2.1783999999999999"/>
    <s v="400l0116"/>
    <s v="bac l1"/>
    <n v="1.137"/>
    <n v="550"/>
    <n v="625.35"/>
    <n v="1362.26244"/>
    <n v="0.24937889561059648"/>
    <n v="154.40648439761847"/>
    <n v="0.28073906254112452"/>
    <n v="2.7575798625411241"/>
    <n v="109.51224821843734"/>
    <n v="0"/>
    <n v="24.419181458189609"/>
    <n v="0"/>
    <n v="2.5479041764534642"/>
    <n v="0"/>
    <n v="0"/>
    <n v="17.927150544538069"/>
    <n v="0"/>
    <n v="154.40648439761847"/>
    <m/>
    <m/>
    <m/>
    <m/>
    <m/>
    <m/>
    <m/>
    <m/>
    <m/>
    <m/>
    <m/>
    <m/>
    <m/>
    <m/>
    <m/>
  </r>
  <r>
    <x v="1"/>
    <x v="0"/>
    <d v="2013-09-20T00:00:00"/>
    <x v="4"/>
    <x v="0"/>
    <s v="accuma 37"/>
    <s v=" N° 1803 du  09/09/2013"/>
    <n v="3752.0169999999998"/>
    <m/>
    <n v="493.40899999999999"/>
    <n v="13"/>
    <n v="40.71"/>
    <n v="0"/>
    <n v="0"/>
    <n v="373.86491999999998"/>
    <m/>
    <n v="4673.0009199999995"/>
    <s v="EUR"/>
    <n v="2.1787000000000001"/>
    <s v="400m1008"/>
    <s v="bac m10 gris"/>
    <n v="1.679"/>
    <n v="4356"/>
    <n v="7313.7240000000002"/>
    <n v="15934.4104788"/>
    <n v="0.59104735539562392"/>
    <n v="2761.9648355273171"/>
    <n v="0.63405987959763932"/>
    <n v="4.2920971795976399"/>
    <n v="2217.6197252494226"/>
    <n v="0"/>
    <n v="291.62808457839941"/>
    <n v="7.6836156201431107"/>
    <n v="24.06153783815585"/>
    <n v="0"/>
    <n v="0"/>
    <n v="220.97187224119651"/>
    <n v="0"/>
    <n v="2761.9648355273171"/>
    <m/>
    <m/>
    <m/>
    <m/>
    <m/>
    <m/>
    <m/>
    <m/>
    <m/>
    <m/>
    <m/>
    <m/>
    <m/>
    <m/>
    <m/>
  </r>
  <r>
    <x v="1"/>
    <x v="0"/>
    <d v="2013-09-20T00:00:00"/>
    <x v="4"/>
    <x v="0"/>
    <s v="accuma 37"/>
    <s v=" N° 1803 du  09/09/2013"/>
    <n v="3752.0169999999998"/>
    <m/>
    <n v="493.40899999999999"/>
    <n v="13"/>
    <n v="40.71"/>
    <n v="0"/>
    <n v="0"/>
    <n v="373.86491999999998"/>
    <m/>
    <n v="4673.0009199999995"/>
    <s v="EUR"/>
    <n v="2.1787000000000001"/>
    <s v="420m1013"/>
    <s v="couv m10 gris"/>
    <n v="0.73899999999999999"/>
    <n v="4648"/>
    <n v="3434.8719999999998"/>
    <n v="7483.5556263999997"/>
    <n v="0.27758389730354566"/>
    <n v="1297.1498074766541"/>
    <n v="0.27907698095452971"/>
    <n v="1.8891362809545296"/>
    <n v="1041.4995016091575"/>
    <n v="0"/>
    <n v="136.96239318464515"/>
    <n v="3.6085906649460937"/>
    <n v="11.300440459227344"/>
    <n v="0"/>
    <n v="0"/>
    <n v="103.77888155867831"/>
    <n v="0"/>
    <n v="1297.1498074766541"/>
    <m/>
    <m/>
    <m/>
    <m/>
    <m/>
    <m/>
    <m/>
    <m/>
    <m/>
    <m/>
    <m/>
    <m/>
    <m/>
    <m/>
    <m/>
  </r>
  <r>
    <x v="1"/>
    <x v="0"/>
    <d v="2013-09-20T00:00:00"/>
    <x v="4"/>
    <x v="0"/>
    <s v="accuma 37"/>
    <s v=" N° 1803 du  09/09/2013"/>
    <n v="3752.0169999999998"/>
    <m/>
    <n v="493.40899999999999"/>
    <n v="13"/>
    <n v="40.71"/>
    <n v="0"/>
    <n v="0"/>
    <n v="373.86491999999998"/>
    <m/>
    <n v="4673.0009199999995"/>
    <s v="EUR"/>
    <n v="2.1787000000000001"/>
    <s v="420m1123"/>
    <s v="couv m11 g gris"/>
    <n v="0.82099999999999995"/>
    <n v="1980"/>
    <n v="1625.58"/>
    <n v="3541.6511460000002"/>
    <n v="0.13136874730083037"/>
    <n v="613.88627699602773"/>
    <n v="0.31004357424041806"/>
    <n v="2.0987562742404182"/>
    <n v="492.89777314141963"/>
    <n v="0"/>
    <n v="64.818522236955417"/>
    <n v="1.7077937149107947"/>
    <n v="5.348021702616804"/>
    <n v="0"/>
    <n v="0"/>
    <n v="49.114166200125162"/>
    <n v="0"/>
    <n v="613.88627699602773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00l0103"/>
    <s v="bac l1b noir"/>
    <n v="1.151"/>
    <n v="1200"/>
    <n v="1381.2"/>
    <n v="3018.1291800000004"/>
    <n v="0.26568425814999735"/>
    <n v="811.73233451287001"/>
    <n v="0.67644361209405834"/>
    <n v="3.1915512620940589"/>
    <n v="178.18407025513537"/>
    <n v="0"/>
    <n v="590.28001528088441"/>
    <n v="0"/>
    <n v="4.9512918348833503"/>
    <n v="0"/>
    <n v="0"/>
    <n v="38.316957141966803"/>
    <n v="0"/>
    <n v="811.73233451287001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00l0115"/>
    <s v="bac l1b gris"/>
    <n v="1.151"/>
    <n v="900"/>
    <n v="1035.9000000000001"/>
    <n v="2263.5968850000004"/>
    <n v="0.19926319361249803"/>
    <n v="608.79925088465257"/>
    <n v="0.67644361209405846"/>
    <n v="3.1915512620940589"/>
    <n v="133.63805269135153"/>
    <n v="0"/>
    <n v="442.71001146066334"/>
    <n v="0"/>
    <n v="3.713468876162513"/>
    <n v="0"/>
    <n v="0"/>
    <n v="28.737717856475104"/>
    <n v="0"/>
    <n v="608.79925088465257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00l0313"/>
    <s v="bac l3 gris"/>
    <n v="1.256"/>
    <n v="440"/>
    <n v="552.64"/>
    <n v="1207.601296"/>
    <n v="0.10630448046916778"/>
    <n v="324.7869659319378"/>
    <n v="0.73815219529985865"/>
    <n v="3.4827005952998586"/>
    <n v="71.294269175932527"/>
    <n v="0"/>
    <n v="236.18038491516648"/>
    <n v="0"/>
    <n v="1.9810902980234106"/>
    <n v="0"/>
    <n v="0"/>
    <n v="15.33122154281533"/>
    <n v="0"/>
    <n v="324.7869659319378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20l0217"/>
    <s v="couv l2g"/>
    <n v="1.071"/>
    <n v="96"/>
    <n v="102.816"/>
    <n v="224.66838240000001"/>
    <n v="1.9777434611895545E-2"/>
    <n v="60.425044675119629"/>
    <n v="0.62942754869916284"/>
    <n v="2.969723198699163"/>
    <n v="13.263954074248478"/>
    <n v="0"/>
    <n v="43.940218687459748"/>
    <n v="0"/>
    <n v="0.36857227142728538"/>
    <n v="0"/>
    <n v="0"/>
    <n v="2.8522996419841142"/>
    <n v="0"/>
    <n v="60.425044675119629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20l0109"/>
    <s v="couv l1d"/>
    <n v="0.95099999999999996"/>
    <n v="896"/>
    <n v="852.096"/>
    <n v="1861.9575744000001"/>
    <n v="0.16390710514956569"/>
    <n v="500.77749443171041"/>
    <n v="0.5589034536068197"/>
    <n v="2.6369811036068196"/>
    <n v="109.92610304671287"/>
    <n v="0"/>
    <n v="364.15815225947034"/>
    <n v="0"/>
    <n v="3.0545728115673061"/>
    <n v="0"/>
    <n v="0"/>
    <n v="23.638666313959849"/>
    <n v="0"/>
    <n v="500.77749443171041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60d1810"/>
    <s v="bouchon d 18 rouge"/>
    <n v="2.8000000000000001E-2"/>
    <n v="26000"/>
    <n v="728"/>
    <n v="1590.7892000000002"/>
    <n v="0.14003630171821466"/>
    <n v="427.8461768935486"/>
    <n v="1.6455622188213406E-2"/>
    <n v="7.7639822188213414E-2"/>
    <n v="93.916886146639555"/>
    <n v="0"/>
    <n v="311.12355279791768"/>
    <n v="0"/>
    <n v="2.6097165188206484"/>
    <n v="0"/>
    <n v="0"/>
    <n v="20.196021430170745"/>
    <n v="0"/>
    <n v="427.8461768935486"/>
    <m/>
    <m/>
    <m/>
    <m/>
    <m/>
    <m/>
    <m/>
    <m/>
    <m/>
    <m/>
    <m/>
    <m/>
    <m/>
    <m/>
    <m/>
  </r>
  <r>
    <x v="1"/>
    <x v="1"/>
    <d v="2013-09-27T00:00:00"/>
    <x v="4"/>
    <x v="0"/>
    <s v="accuma 39"/>
    <s v=" N° 1860 du  20/09/2013"/>
    <n v="670.66099999999994"/>
    <m/>
    <n v="2221.7350000000001"/>
    <n v="0"/>
    <n v="18.635999999999999"/>
    <n v="0"/>
    <n v="0"/>
    <n v="144.2199"/>
    <m/>
    <n v="3055.2519000000002"/>
    <s v="EUR"/>
    <n v="2.1851500000000001"/>
    <s v="460d1811"/>
    <s v="bouchon d18 jaune"/>
    <n v="2.8000000000000001E-2"/>
    <n v="19500"/>
    <n v="546"/>
    <n v="1193.0919000000001"/>
    <n v="0.10502722628866099"/>
    <n v="320.88463267016147"/>
    <n v="1.645562218821341E-2"/>
    <n v="7.7639822188213414E-2"/>
    <n v="70.437664609979663"/>
    <n v="0"/>
    <n v="233.34266459843823"/>
    <n v="0"/>
    <n v="1.9572873891154861"/>
    <n v="0"/>
    <n v="0"/>
    <n v="15.147016072628057"/>
    <n v="0"/>
    <n v="320.88463267016147"/>
    <m/>
    <m/>
    <m/>
    <m/>
    <m/>
    <m/>
    <m/>
    <m/>
    <m/>
    <m/>
    <m/>
    <m/>
    <m/>
    <m/>
    <m/>
  </r>
  <r>
    <x v="1"/>
    <x v="0"/>
    <d v="2013-09-27T00:00:00"/>
    <x v="7"/>
    <x v="0"/>
    <s v="daramic 4"/>
    <s v=" N°  908060 du 17/09/13"/>
    <n v="5540.25"/>
    <m/>
    <n v="604.87699999999995"/>
    <n v="13"/>
    <n v="148.828"/>
    <n v="48.072000000000003"/>
    <n v="0"/>
    <n v="0"/>
    <m/>
    <n v="6355.027000000001"/>
    <s v="EUR"/>
    <n v="2.1894"/>
    <s v="430P1004"/>
    <s v="SEP 161,0X1,2"/>
    <n v="0.71299999999999997"/>
    <n v="46883.199999999997"/>
    <n v="33427.721599999997"/>
    <n v="73186.653671039996"/>
    <n v="0.69200457940763205"/>
    <n v="4397.7077862591459"/>
    <n v="9.38013571227891E-2"/>
    <n v="1.6548435571227891"/>
    <n v="3833.8783710631333"/>
    <n v="0"/>
    <n v="418.57765397835021"/>
    <n v="8.996059532299217"/>
    <n v="102.98965754407907"/>
    <n v="33.266044141283693"/>
    <n v="0"/>
    <n v="0"/>
    <n v="0"/>
    <n v="4397.7077862591459"/>
    <m/>
    <m/>
    <m/>
    <m/>
    <m/>
    <m/>
    <m/>
    <m/>
    <m/>
    <m/>
    <m/>
    <m/>
    <m/>
    <m/>
    <m/>
  </r>
  <r>
    <x v="1"/>
    <x v="0"/>
    <d v="2013-09-27T00:00:00"/>
    <x v="7"/>
    <x v="0"/>
    <s v="daramic 4"/>
    <s v=" N°  908060 du 17/09/13"/>
    <n v="5540.25"/>
    <m/>
    <n v="604.87699999999995"/>
    <n v="13"/>
    <n v="148.828"/>
    <n v="48.072000000000003"/>
    <n v="0"/>
    <n v="0"/>
    <m/>
    <n v="6355.027000000001"/>
    <s v="EUR"/>
    <n v="2.1894"/>
    <s v="430P1018"/>
    <s v="SEP 161,0X1,3"/>
    <n v="0.71299999999999997"/>
    <n v="13524"/>
    <n v="9642.6119999999992"/>
    <n v="21111.534712799999"/>
    <n v="0.1996167055983554"/>
    <n v="1268.5695537285999"/>
    <n v="9.3801357122789114E-2"/>
    <n v="1.6548435571227891"/>
    <n v="1105.9264531912886"/>
    <n v="0"/>
    <n v="120.74355403221641"/>
    <n v="2.5950171727786202"/>
    <n v="29.708555060792037"/>
    <n v="9.5959742715241418"/>
    <n v="0"/>
    <n v="0"/>
    <n v="0"/>
    <n v="1268.5695537285999"/>
    <m/>
    <m/>
    <m/>
    <m/>
    <m/>
    <m/>
    <m/>
    <m/>
    <m/>
    <m/>
    <m/>
    <m/>
    <m/>
    <m/>
    <m/>
  </r>
  <r>
    <x v="1"/>
    <x v="0"/>
    <d v="2013-09-27T00:00:00"/>
    <x v="7"/>
    <x v="0"/>
    <s v="daramic 4"/>
    <s v=" N°  908060 du 17/09/13"/>
    <n v="5540.25"/>
    <m/>
    <n v="604.87699999999995"/>
    <n v="13"/>
    <n v="148.828"/>
    <n v="48.072000000000003"/>
    <n v="0"/>
    <n v="0"/>
    <m/>
    <n v="6355.027000000001"/>
    <s v="EUR"/>
    <n v="2.1894"/>
    <s v="430P1005"/>
    <s v="SEP 161,0X1,0"/>
    <n v="0.71299999999999997"/>
    <n v="3155.6"/>
    <n v="2249.9427999999998"/>
    <n v="4926.0247663199998"/>
    <n v="4.6577231306282926E-2"/>
    <n v="295.9995625366733"/>
    <n v="9.38013571227891E-2"/>
    <n v="1.6548435571227891"/>
    <n v="258.04950574463396"/>
    <n v="0"/>
    <n v="28.173495940850497"/>
    <n v="0.60550400698167806"/>
    <n v="6.9319961808514758"/>
    <n v="2.2390606633556329"/>
    <n v="0"/>
    <n v="0"/>
    <n v="0"/>
    <n v="295.9995625366733"/>
    <m/>
    <m/>
    <m/>
    <m/>
    <m/>
    <m/>
    <m/>
    <m/>
    <m/>
    <m/>
    <m/>
    <m/>
    <m/>
    <m/>
    <m/>
  </r>
  <r>
    <x v="1"/>
    <x v="0"/>
    <d v="2013-09-27T00:00:00"/>
    <x v="7"/>
    <x v="0"/>
    <s v="daramic 4"/>
    <s v=" N°  908060 du 17/09/13"/>
    <n v="5540.25"/>
    <m/>
    <n v="604.87699999999995"/>
    <n v="13"/>
    <n v="148.828"/>
    <n v="48.072000000000003"/>
    <n v="0"/>
    <n v="0"/>
    <m/>
    <n v="6355.027000000001"/>
    <s v="EUR"/>
    <n v="2.1894"/>
    <s v="430P1001"/>
    <s v="SEP 160,0X1,3"/>
    <n v="1.7769999999999999"/>
    <n v="1680"/>
    <n v="2985.3599999999997"/>
    <n v="6536.1471839999995"/>
    <n v="6.1801483687729655E-2"/>
    <n v="392.75009747558158"/>
    <n v="0.23377981992594141"/>
    <n v="4.1243436199259413"/>
    <n v="342.39567000094422"/>
    <n v="0"/>
    <n v="37.382296048582845"/>
    <n v="0.80341928794048556"/>
    <n v="9.1977912142774301"/>
    <n v="2.9709209238365402"/>
    <n v="0"/>
    <n v="0"/>
    <n v="0"/>
    <n v="392.75009747558158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l0212"/>
    <s v="bac l2 gris"/>
    <n v="1.232"/>
    <n v="1056"/>
    <n v="1300.992"/>
    <n v="2843.5782144"/>
    <n v="7.9537265119081643E-2"/>
    <n v="397.29988265761006"/>
    <n v="0.37623094948637315"/>
    <n v="3.0690133494863732"/>
    <n v="302.28400081481868"/>
    <n v="0"/>
    <n v="57.626737010402628"/>
    <n v="1.0339844465480614"/>
    <n v="4.2286782373210947"/>
    <n v="0"/>
    <n v="0"/>
    <n v="32.126482148519543"/>
    <n v="0"/>
    <n v="397.29988265761006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l0211"/>
    <s v="couv l2 kam d"/>
    <n v="1.0720000000000001"/>
    <n v="2976"/>
    <n v="3190.2720000000004"/>
    <n v="6972.9775104000018"/>
    <n v="0.19504002320228173"/>
    <n v="974.25248675307716"/>
    <n v="0.32736978721541571"/>
    <n v="2.6704401872154162"/>
    <n v="741.25604450103731"/>
    <n v="0"/>
    <n v="141.31137281063317"/>
    <n v="2.5355203016296626"/>
    <n v="10.369497873572509"/>
    <n v="0"/>
    <n v="0"/>
    <n v="78.780051266204381"/>
    <n v="0"/>
    <n v="974.25248675307716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l0233"/>
    <s v="couv l2 kam g"/>
    <n v="1.0720000000000001"/>
    <n v="4272"/>
    <n v="4579.5839999999998"/>
    <n v="10009.596748800001"/>
    <n v="0.2799768075000495"/>
    <n v="1398.5237309842555"/>
    <n v="0.3273697872154156"/>
    <n v="2.6704401872154158"/>
    <n v="1064.0610961385855"/>
    <n v="0"/>
    <n v="202.85019645397335"/>
    <n v="3.6396984975006434"/>
    <n v="14.88524694754763"/>
    <n v="0"/>
    <n v="0"/>
    <n v="113.08749294664818"/>
    <n v="0"/>
    <n v="1398.5237309842555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l0313"/>
    <s v="bac l3 gris"/>
    <n v="1.256"/>
    <n v="2420"/>
    <n v="3039.52"/>
    <n v="6643.4788640000006"/>
    <n v="0.18582366999547351"/>
    <n v="928.21549966138082"/>
    <n v="0.38356012382701687"/>
    <n v="3.1287993238270171"/>
    <n v="706.22898999890685"/>
    <n v="0"/>
    <n v="134.63389450347043"/>
    <n v="2.4157077099411555"/>
    <n v="9.8795012389793442"/>
    <n v="0"/>
    <n v="0"/>
    <n v="75.05740621008286"/>
    <n v="0"/>
    <n v="928.21549966138082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l0338"/>
    <s v="couv l3 d"/>
    <n v="1.6479999999999999"/>
    <n v="1558"/>
    <n v="2567.5839999999998"/>
    <n v="5611.9683488000001"/>
    <n v="0.15697145664501561"/>
    <n v="784.09461542696442"/>
    <n v="0.50326997139086294"/>
    <n v="4.1053035713908628"/>
    <n v="596.57520103745105"/>
    <n v="0"/>
    <n v="113.72974462572992"/>
    <n v="2.040628936385203"/>
    <n v="8.3455444639888992"/>
    <n v="0"/>
    <n v="0"/>
    <n v="63.403496363409154"/>
    <n v="0"/>
    <n v="784.09461542696442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l0518"/>
    <s v="bac l5 noir"/>
    <n v="1.4410000000000001"/>
    <n v="660"/>
    <n v="951.06000000000006"/>
    <n v="2078.7318420000001"/>
    <n v="5.8143871264507235E-2"/>
    <n v="290.43685618385564"/>
    <n v="0.44005584270281156"/>
    <n v="3.5896495427028117"/>
    <n v="220.97770148851146"/>
    <n v="0"/>
    <n v="42.126688327917101"/>
    <n v="0.75587032643859409"/>
    <n v="3.0912770596487915"/>
    <n v="0"/>
    <n v="0"/>
    <n v="23.485318981339624"/>
    <n v="0"/>
    <n v="290.43685618385564"/>
    <m/>
    <m/>
    <m/>
    <m/>
    <m/>
    <m/>
    <m/>
    <m/>
    <m/>
    <m/>
    <m/>
    <m/>
    <m/>
    <m/>
    <m/>
  </r>
  <r>
    <x v="1"/>
    <x v="1"/>
    <d v="2013-10-03T00:00:00"/>
    <x v="4"/>
    <x v="0"/>
    <s v="accuma 41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60d1811"/>
    <s v="bouchon kam d18"/>
    <n v="2.8000000000000001E-2"/>
    <n v="26000"/>
    <n v="728"/>
    <n v="1591.1896000000002"/>
    <n v="4.4506906273590802E-2"/>
    <n v="222.31828833285692"/>
    <n v="8.5507033974175743E-3"/>
    <n v="6.9750303397417585E-2"/>
    <n v="169.14996602068888"/>
    <n v="0"/>
    <n v="32.246366267873377"/>
    <n v="0.57858978155668039"/>
    <n v="2.3662541789417286"/>
    <n v="0"/>
    <n v="0"/>
    <n v="17.977112083796232"/>
    <n v="0"/>
    <n v="222.31828833285692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00l0212"/>
    <s v="bac l2 gris"/>
    <n v="1.232"/>
    <n v="3696"/>
    <n v="4553.4719999999998"/>
    <n v="9952.5237503999997"/>
    <n v="0.4690189137275938"/>
    <n v="2163.4124661580486"/>
    <n v="0.58533887071375779"/>
    <n v="3.2781212707137577"/>
    <n v="1782.5218592458732"/>
    <n v="0"/>
    <n v="176.75587488412219"/>
    <n v="6.0972458784587191"/>
    <n v="15.358493348923787"/>
    <n v="0"/>
    <n v="0"/>
    <n v="182.67899280067039"/>
    <n v="0"/>
    <n v="2163.4124661580486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00l0218"/>
    <s v="bac l2 noir"/>
    <n v="1.2549999999999999"/>
    <n v="528"/>
    <n v="662.64"/>
    <n v="1448.3322480000002"/>
    <n v="6.8253564091851848E-2"/>
    <n v="314.82869260532829"/>
    <n v="0.59626646326766719"/>
    <n v="3.3393199632676676"/>
    <n v="259.39992269869799"/>
    <n v="0"/>
    <n v="25.722242924347562"/>
    <n v="0.88729633319407397"/>
    <n v="2.2350312097517806"/>
    <n v="0"/>
    <n v="0"/>
    <n v="26.584199439336896"/>
    <n v="0"/>
    <n v="314.82869260532829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20l0217"/>
    <s v="couv l2"/>
    <n v="1.071"/>
    <n v="1824"/>
    <n v="1953.5039999999999"/>
    <n v="4269.7736928000004"/>
    <n v="0.20121575888520002"/>
    <n v="928.13459845357841"/>
    <n v="0.50884572283639162"/>
    <n v="2.8497304228363918"/>
    <n v="764.72713176324589"/>
    <n v="0"/>
    <n v="75.83077454075314"/>
    <n v="2.6158048655076001"/>
    <n v="6.5890112404547603"/>
    <n v="0"/>
    <n v="0"/>
    <n v="78.371876043617007"/>
    <n v="0"/>
    <n v="928.13459845357841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00l0314"/>
    <s v="bac l3 noir"/>
    <n v="1.3560000000000001"/>
    <n v="528"/>
    <n v="715.96800000000007"/>
    <n v="1564.8912576000002"/>
    <n v="7.374648040522E-2"/>
    <n v="340.16550372336667"/>
    <n v="0.64425284796092175"/>
    <n v="3.6080620479609222"/>
    <n v="280.27593241389195"/>
    <n v="0"/>
    <n v="27.792319844952424"/>
    <n v="0.95870424526786002"/>
    <n v="2.4149022473493345"/>
    <n v="0"/>
    <n v="0"/>
    <n v="28.723644971905042"/>
    <n v="0"/>
    <n v="340.16550372336667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00l0218"/>
    <s v="bacl l2 noir"/>
    <n v="1.2549999999999999"/>
    <n v="792"/>
    <n v="993.95999999999992"/>
    <n v="2172.498372"/>
    <n v="0.10238034613777776"/>
    <n v="472.2430389079924"/>
    <n v="0.59626646326766719"/>
    <n v="3.3393199632676671"/>
    <n v="389.09988404804693"/>
    <n v="0"/>
    <n v="38.583364386521339"/>
    <n v="1.3309444997911108"/>
    <n v="3.3525468146276709"/>
    <n v="0"/>
    <n v="0"/>
    <n v="39.876299159005342"/>
    <n v="0"/>
    <n v="472.2430389079924"/>
    <m/>
    <m/>
    <m/>
    <m/>
    <m/>
    <m/>
    <m/>
    <m/>
    <m/>
    <m/>
    <m/>
    <m/>
    <m/>
    <m/>
    <m/>
  </r>
  <r>
    <x v="1"/>
    <x v="1"/>
    <d v="2013-10-03T00:00:00"/>
    <x v="4"/>
    <x v="0"/>
    <s v="accuma 43"/>
    <s v=" N° 1903 du  26/09/2013"/>
    <n v="3800.5329999999999"/>
    <m/>
    <n v="376.863"/>
    <n v="13"/>
    <n v="32.746000000000002"/>
    <n v="0"/>
    <n v="0"/>
    <n v="389.49173999999999"/>
    <m/>
    <n v="4612.6337400000002"/>
    <s v="EUR"/>
    <n v="2.1857000000000002"/>
    <s v="400l0313"/>
    <s v="bac l3 gris"/>
    <n v="1.256"/>
    <n v="660"/>
    <n v="828.96"/>
    <n v="1811.8578720000003"/>
    <n v="8.5384936752356491E-2"/>
    <n v="393.8494401516856"/>
    <n v="0.59674157598740241"/>
    <n v="3.3419807759874027"/>
    <n v="324.50826983024365"/>
    <n v="0"/>
    <n v="32.178423419303321"/>
    <n v="1.1100041777806344"/>
    <n v="2.796015138892666"/>
    <n v="0"/>
    <n v="0"/>
    <n v="33.256727585465278"/>
    <n v="0"/>
    <n v="393.8494401516856"/>
    <m/>
    <m/>
    <m/>
    <m/>
    <m/>
    <m/>
    <m/>
    <m/>
    <m/>
    <m/>
    <m/>
    <m/>
    <m/>
    <m/>
    <m/>
  </r>
  <r>
    <x v="1"/>
    <x v="0"/>
    <d v="2013-10-07T00:00:00"/>
    <x v="4"/>
    <x v="0"/>
    <s v="accuma 40"/>
    <s v=" N° 1870 du  23/09/2013"/>
    <n v="3776.701"/>
    <m/>
    <n v="350.358"/>
    <n v="13"/>
    <n v="28.088000000000001"/>
    <n v="0"/>
    <n v="0"/>
    <n v="374.97174000000001"/>
    <m/>
    <n v="4543.1187399999999"/>
    <s v="EUR"/>
    <n v="2.1851500000000001"/>
    <s v="400M1008"/>
    <s v="BAC M10 GRIS"/>
    <n v="1.679"/>
    <n v="2376"/>
    <n v="3989.3040000000001"/>
    <n v="8717.2276356000002"/>
    <n v="0.4879023144547015"/>
    <n v="2216.5981480885271"/>
    <n v="0.93291167848843737"/>
    <n v="4.6017785284884374"/>
    <n v="1842.6611589033857"/>
    <n v="0"/>
    <n v="170.94047908772032"/>
    <n v="6.3427300879111197"/>
    <n v="13.704200208403655"/>
    <n v="0"/>
    <n v="0"/>
    <n v="182.94957980110658"/>
    <n v="0"/>
    <n v="2216.5981480885271"/>
    <m/>
    <m/>
    <m/>
    <m/>
    <m/>
    <m/>
    <m/>
    <m/>
    <m/>
    <m/>
    <m/>
    <m/>
    <m/>
    <m/>
    <m/>
  </r>
  <r>
    <x v="1"/>
    <x v="0"/>
    <d v="2013-10-07T00:00:00"/>
    <x v="4"/>
    <x v="0"/>
    <s v="accuma 40"/>
    <s v=" N° 1870 du  23/09/2013"/>
    <n v="3776.701"/>
    <m/>
    <n v="350.358"/>
    <n v="13"/>
    <n v="28.088000000000001"/>
    <n v="0"/>
    <n v="0"/>
    <n v="374.97174000000001"/>
    <m/>
    <n v="4543.1187399999999"/>
    <s v="EUR"/>
    <n v="2.1851500000000001"/>
    <s v="400M1110"/>
    <s v="BAC M11 GRIS"/>
    <n v="2.036"/>
    <n v="1755"/>
    <n v="3573.18"/>
    <n v="7807.9342770000003"/>
    <n v="0.43700926075406898"/>
    <n v="1985.3849620853573"/>
    <n v="1.1312734826697193"/>
    <n v="5.58023888266972"/>
    <n v="1650.4533120991532"/>
    <n v="0"/>
    <n v="153.10969057927412"/>
    <n v="5.6811203898028966"/>
    <n v="12.27471611606029"/>
    <n v="0"/>
    <n v="0"/>
    <n v="163.86612290106697"/>
    <n v="0"/>
    <n v="1985.3849620853573"/>
    <m/>
    <m/>
    <m/>
    <m/>
    <m/>
    <m/>
    <m/>
    <m/>
    <m/>
    <m/>
    <m/>
    <m/>
    <m/>
    <m/>
    <m/>
  </r>
  <r>
    <x v="1"/>
    <x v="0"/>
    <d v="2013-10-07T00:00:00"/>
    <x v="4"/>
    <x v="0"/>
    <s v="accuma 40"/>
    <s v=" N° 1870 du  23/09/2013"/>
    <n v="3776.701"/>
    <m/>
    <n v="350.358"/>
    <n v="13"/>
    <n v="28.088000000000001"/>
    <n v="0"/>
    <n v="0"/>
    <n v="374.97174000000001"/>
    <m/>
    <n v="4543.1187399999999"/>
    <s v="EUR"/>
    <n v="2.1851500000000001"/>
    <s v="400M1509"/>
    <s v="BAC  M15 GRIS"/>
    <n v="3.45"/>
    <n v="70"/>
    <n v="241.5"/>
    <n v="527.71372500000007"/>
    <n v="2.9536081717715781E-2"/>
    <n v="134.18592635792595"/>
    <n v="1.9169418051132279"/>
    <n v="9.4557093051132295"/>
    <n v="111.54894935937891"/>
    <n v="0"/>
    <n v="10.348202518455466"/>
    <n v="0.38396906233030514"/>
    <n v="0.82960946328720087"/>
    <n v="0"/>
    <n v="0"/>
    <n v="11.075195954474076"/>
    <n v="0"/>
    <n v="134.18592635792595"/>
    <m/>
    <m/>
    <m/>
    <m/>
    <m/>
    <m/>
    <m/>
    <m/>
    <m/>
    <m/>
    <m/>
    <m/>
    <m/>
    <m/>
    <m/>
  </r>
  <r>
    <x v="1"/>
    <x v="0"/>
    <d v="2013-10-07T00:00:00"/>
    <x v="4"/>
    <x v="0"/>
    <s v="accuma 40"/>
    <s v=" N° 1870 du  23/09/2013"/>
    <n v="3776.701"/>
    <m/>
    <n v="350.358"/>
    <n v="13"/>
    <n v="28.088000000000001"/>
    <n v="0"/>
    <n v="0"/>
    <n v="374.97174000000001"/>
    <m/>
    <n v="4543.1187399999999"/>
    <s v="EUR"/>
    <n v="2.1851500000000001"/>
    <s v="420M1013"/>
    <s v="COUV M10 G"/>
    <n v="0.73899999999999999"/>
    <n v="504"/>
    <n v="372.45600000000002"/>
    <n v="813.87222840000004"/>
    <n v="4.5552343073513656E-2"/>
    <n v="206.94970346818909"/>
    <n v="0.41061449100831166"/>
    <n v="2.0254403410083119"/>
    <n v="172.03757963808209"/>
    <n v="0"/>
    <n v="15.959627814550098"/>
    <n v="0.59218045995567747"/>
    <n v="1.2794742122488516"/>
    <n v="0"/>
    <n v="0"/>
    <n v="17.080841343352365"/>
    <n v="0"/>
    <n v="206.94970346818909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m1008"/>
    <s v="bac m10 gris"/>
    <n v="1.679"/>
    <n v="1364"/>
    <n v="2290.1559999999999"/>
    <n v="5005.5939692000002"/>
    <n v="0.18723904824290166"/>
    <n v="888.43208038881585"/>
    <n v="0.65134316744048082"/>
    <n v="4.3211334674404807"/>
    <n v="711.60818173573978"/>
    <n v="0"/>
    <n v="135.65937142818834"/>
    <n v="2.4341076271577218"/>
    <n v="9.9547512388821087"/>
    <n v="0"/>
    <n v="0"/>
    <n v="75.62910205518547"/>
    <n v="0"/>
    <n v="935.28551408515352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m1104"/>
    <s v="bac m11 noir"/>
    <n v="2.036"/>
    <n v="270"/>
    <n v="549.72"/>
    <n v="1201.5230040000001"/>
    <n v="4.4944121535863892E-2"/>
    <n v="213.25572722178745"/>
    <n v="0.78983602674736098"/>
    <n v="5.2399212267473612"/>
    <n v="170.81161705306141"/>
    <n v="0"/>
    <n v="32.563139655771785"/>
    <n v="0.58427357996623064"/>
    <n v="2.3894991655757396"/>
    <n v="0"/>
    <n v="0"/>
    <n v="18.153710918285288"/>
    <n v="0"/>
    <n v="224.50224037266048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m1110"/>
    <s v="bac m10 gris"/>
    <n v="2.036"/>
    <n v="1215"/>
    <n v="2473.7400000000002"/>
    <n v="5406.8535180000008"/>
    <n v="0.20224854691138752"/>
    <n v="959.65077249804358"/>
    <n v="0.78983602674736098"/>
    <n v="5.239921226747362"/>
    <n v="768.65227673877632"/>
    <n v="0"/>
    <n v="146.53412845097304"/>
    <n v="2.6292311098480377"/>
    <n v="10.752746245090828"/>
    <n v="0"/>
    <n v="0"/>
    <n v="81.691699132283802"/>
    <n v="0"/>
    <n v="1010.2600816769722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00e0201"/>
    <s v="bac e2"/>
    <n v="1.6140000000000001"/>
    <n v="1260"/>
    <n v="2033.64"/>
    <n v="4444.9269480000003"/>
    <n v="0.16626676002363794"/>
    <n v="788.92049972225107"/>
    <n v="0.62612738073194529"/>
    <n v="4.1538471807319457"/>
    <n v="631.9023082729168"/>
    <n v="0"/>
    <n v="120.46442430612628"/>
    <n v="2.1614678803072933"/>
    <n v="8.8397385634167343"/>
    <n v="0"/>
    <n v="0"/>
    <n v="67.158030764501376"/>
    <n v="0"/>
    <n v="830.52596978726854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m1014"/>
    <s v="couv m10 gauche"/>
    <n v="0.73899999999999999"/>
    <n v="1288"/>
    <n v="951.83199999999999"/>
    <n v="2080.4192024000004"/>
    <n v="7.7820077657215311E-2"/>
    <n v="369.2491183747515"/>
    <n v="0.2866840981170431"/>
    <n v="1.9019163981170433"/>
    <n v="295.75777319880945"/>
    <n v="0"/>
    <n v="56.382591764593919"/>
    <n v="1.011661009543799"/>
    <n v="4.137382248723509"/>
    <n v="0"/>
    <n v="0"/>
    <n v="31.432880322297393"/>
    <n v="0"/>
    <n v="388.72228854396815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m1515"/>
    <s v="couv m15 gauche"/>
    <n v="1.6359999999999999"/>
    <n v="1160"/>
    <n v="1897.76"/>
    <n v="4147.9340320000001"/>
    <n v="0.15515745486047633"/>
    <n v="736.20786744600764"/>
    <n v="0.63466195469483422"/>
    <n v="4.2104671546948342"/>
    <n v="589.6810273932507"/>
    <n v="0"/>
    <n v="112.41545498278661"/>
    <n v="2.0170469131861921"/>
    <n v="8.2491012451120849"/>
    <n v="0"/>
    <n v="0"/>
    <n v="62.670789551562763"/>
    <n v="0"/>
    <n v="775.03342008589846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e0204"/>
    <s v="couv e2"/>
    <n v="0.68600000000000005"/>
    <n v="1400"/>
    <n v="960.40000000000009"/>
    <n v="2099.1462800000004"/>
    <n v="7.8520581974539191E-2"/>
    <n v="372.57294699811666"/>
    <n v="0.26612353357008334"/>
    <n v="1.7655137335700837"/>
    <n v="298.42006297344136"/>
    <n v="0"/>
    <n v="56.890124655103008"/>
    <n v="1.0207675656690094"/>
    <n v="4.1746252612583508"/>
    <n v="0"/>
    <n v="0"/>
    <n v="31.715826176819455"/>
    <n v="0"/>
    <n v="392.22140663229123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m1123"/>
    <s v="couv m11 g"/>
    <n v="0.82099999999999995"/>
    <n v="840"/>
    <n v="689.64"/>
    <n v="1507.3461480000001"/>
    <n v="5.6383729855186589E-2"/>
    <n v="267.53561762576129"/>
    <n v="0.31849478288781108"/>
    <n v="2.1129544828878108"/>
    <n v="214.28822597772185"/>
    <n v="0"/>
    <n v="40.851421873329059"/>
    <n v="0.73298848811742567"/>
    <n v="2.9976973814808501"/>
    <n v="0"/>
    <n v="0"/>
    <n v="22.774367310060146"/>
    <n v="0"/>
    <n v="281.64470103070937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m1108"/>
    <s v="couv m11 noir"/>
    <n v="0.82099999999999995"/>
    <n v="120"/>
    <n v="98.52"/>
    <n v="215.33516400000002"/>
    <n v="8.0548185507409425E-3"/>
    <n v="38.219373946537331"/>
    <n v="0.31849478288781108"/>
    <n v="2.1129544828878113"/>
    <n v="30.612603711103127"/>
    <n v="0"/>
    <n v="5.8359174104755809"/>
    <n v="0.10471264115963225"/>
    <n v="0.42824248306869295"/>
    <n v="0"/>
    <n v="0"/>
    <n v="3.2534810442943072"/>
    <n v="0"/>
    <n v="40.234957290101342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20m1110"/>
    <s v="couv m11 d"/>
    <n v="0.82099999999999995"/>
    <n v="180"/>
    <n v="147.78"/>
    <n v="323.00274600000006"/>
    <n v="1.2082227826111415E-2"/>
    <n v="57.329060919805997"/>
    <n v="0.31849478288781108"/>
    <n v="2.1129544828878117"/>
    <n v="45.918905566654693"/>
    <n v="0"/>
    <n v="8.7538761157133731"/>
    <n v="0.1570689617394484"/>
    <n v="0.64236372460303948"/>
    <n v="0"/>
    <n v="0"/>
    <n v="4.8802215664414614"/>
    <n v="0"/>
    <n v="60.352435935152023"/>
    <m/>
    <m/>
    <m/>
    <m/>
    <m/>
    <m/>
    <m/>
    <m/>
    <m/>
    <m/>
    <m/>
    <m/>
    <m/>
    <m/>
    <m/>
  </r>
  <r>
    <x v="1"/>
    <x v="0"/>
    <d v="2013-10-07T00:00:00"/>
    <x v="4"/>
    <x v="0"/>
    <s v="accuma 42"/>
    <s v=" N° 1886 du  25/09/2013"/>
    <n v="3800.5329999999999"/>
    <m/>
    <n v="724.52499999999998"/>
    <n v="13"/>
    <n v="53.165999999999997"/>
    <n v="0"/>
    <n v="0"/>
    <n v="403.91735999999997"/>
    <m/>
    <n v="4995.1413600000005"/>
    <s v="EUR"/>
    <n v="2.1857000000000002"/>
    <s v="460d210"/>
    <s v="bouchon d27"/>
    <n v="2.3E-2"/>
    <n v="6000"/>
    <n v="138"/>
    <n v="301.62660000000005"/>
    <n v="1.1282632561939201E-2"/>
    <n v="53.535054858121718"/>
    <n v="8.9225091430202869E-3"/>
    <n v="5.9193609143020291E-2"/>
    <n v="42.880017378524478"/>
    <n v="0"/>
    <n v="8.174549356939"/>
    <n v="0.1466742233052096"/>
    <n v="0.59985244278805949"/>
    <n v="0"/>
    <n v="0"/>
    <n v="4.5572511582685182"/>
    <n v="0"/>
    <n v="56.358344559825269"/>
    <m/>
    <m/>
    <m/>
    <m/>
    <m/>
    <m/>
    <m/>
    <m/>
    <m/>
    <m/>
    <m/>
    <m/>
    <m/>
    <m/>
    <m/>
  </r>
  <r>
    <x v="1"/>
    <x v="1"/>
    <d v="2013-10-07T00:00:00"/>
    <x v="4"/>
    <x v="0"/>
    <s v="accuma 44"/>
    <s v=" N° 1917 du  30/09/2013"/>
    <n v="3688.2420000000002"/>
    <m/>
    <n v="457.25099999999998"/>
    <n v="13"/>
    <n v="37.673999999999999"/>
    <n v="0"/>
    <n v="0"/>
    <n v="403.61243999999999"/>
    <m/>
    <n v="4599.7794400000002"/>
    <s v="EUR"/>
    <n v="2.18405"/>
    <s v="400l0212"/>
    <s v="bac l2"/>
    <n v="1.232"/>
    <n v="3168"/>
    <n v="3902.9760000000001"/>
    <n v="8524.2947328000009"/>
    <n v="0.34509144846991724"/>
    <n v="1587.3445495917449"/>
    <n v="0.50105572903779827"/>
    <n v="3.1918053290377983"/>
    <n v="1272.7807740875846"/>
    <n v="0"/>
    <n v="157.79340990431811"/>
    <n v="4.4861888301089241"/>
    <n v="13.000975229655662"/>
    <n v="0"/>
    <n v="0"/>
    <n v="139.28320154007756"/>
    <n v="0"/>
    <n v="1587.3445495917449"/>
    <m/>
    <m/>
    <m/>
    <m/>
    <m/>
    <m/>
    <m/>
    <m/>
    <m/>
    <m/>
    <m/>
    <m/>
    <m/>
    <m/>
    <m/>
  </r>
  <r>
    <x v="1"/>
    <x v="1"/>
    <d v="2013-10-07T00:00:00"/>
    <x v="4"/>
    <x v="0"/>
    <s v="accuma 44"/>
    <s v=" N° 1917 du  30/09/2013"/>
    <n v="3688.2420000000002"/>
    <m/>
    <n v="457.25099999999998"/>
    <n v="13"/>
    <n v="37.673999999999999"/>
    <n v="0"/>
    <n v="0"/>
    <n v="403.61243999999999"/>
    <m/>
    <n v="4599.7794400000002"/>
    <s v="EUR"/>
    <n v="2.18405"/>
    <s v="400l0115"/>
    <s v="bac l1b"/>
    <n v="1.151"/>
    <n v="4200"/>
    <n v="4834.2"/>
    <n v="10558.13451"/>
    <n v="0.42742796271185723"/>
    <n v="1966.0743549630877"/>
    <n v="0.46811294165787803"/>
    <n v="2.981954491657878"/>
    <n v="1576.4577640483058"/>
    <n v="0"/>
    <n v="195.44186337795944"/>
    <n v="5.5565635152541439"/>
    <n v="16.102921067206509"/>
    <n v="0"/>
    <n v="0"/>
    <n v="172.51524295436172"/>
    <n v="0"/>
    <n v="1966.0743549630877"/>
    <m/>
    <m/>
    <m/>
    <m/>
    <m/>
    <m/>
    <m/>
    <m/>
    <m/>
    <m/>
    <m/>
    <m/>
    <m/>
    <m/>
    <m/>
  </r>
  <r>
    <x v="1"/>
    <x v="1"/>
    <d v="2013-10-07T00:00:00"/>
    <x v="4"/>
    <x v="0"/>
    <s v="accuma 44"/>
    <s v=" N° 1917 du  30/09/2013"/>
    <n v="3688.2420000000002"/>
    <m/>
    <n v="457.25099999999998"/>
    <n v="13"/>
    <n v="37.673999999999999"/>
    <n v="0"/>
    <n v="0"/>
    <n v="403.61243999999999"/>
    <m/>
    <n v="4599.7794400000002"/>
    <s v="EUR"/>
    <n v="2.18405"/>
    <s v="420l0233"/>
    <s v="couv l2 g"/>
    <n v="1.0720000000000001"/>
    <n v="2400"/>
    <n v="2572.8000000000002"/>
    <n v="5619.1238400000002"/>
    <n v="0.22748058881822564"/>
    <n v="1046.3605354451684"/>
    <n v="0.43598355643548681"/>
    <n v="2.7772851564354868"/>
    <n v="839.00346186411025"/>
    <n v="0"/>
    <n v="104.01572671772249"/>
    <n v="2.9572476546369333"/>
    <n v="8.570103703137832"/>
    <n v="0"/>
    <n v="0"/>
    <n v="91.813995505560769"/>
    <n v="0"/>
    <n v="1046.3605354451684"/>
    <m/>
    <m/>
    <m/>
    <m/>
    <m/>
    <m/>
    <m/>
    <m/>
    <m/>
    <m/>
    <m/>
    <m/>
    <m/>
    <m/>
    <m/>
  </r>
  <r>
    <x v="1"/>
    <x v="0"/>
    <d v="2013-10-08T00:00:00"/>
    <x v="11"/>
    <x v="0"/>
    <s v="agic 3"/>
    <s v=" N°  30258  du 12/09/2013"/>
    <n v="106.307"/>
    <m/>
    <n v="1309.165"/>
    <n v="0"/>
    <n v="19.187999999999999"/>
    <n v="0"/>
    <n v="60.8"/>
    <n v="0"/>
    <m/>
    <n v="1495.46"/>
    <s v="EUR"/>
    <n v="2.18405"/>
    <s v="600a0006"/>
    <s v="vanisperse"/>
    <n v="4.1500000000000004"/>
    <n v="1200"/>
    <n v="4980"/>
    <n v="10876.569"/>
    <n v="1"/>
    <n v="1495.46"/>
    <n v="1.2462166666666668"/>
    <n v="10.310024166666667"/>
    <n v="106.307"/>
    <n v="0"/>
    <n v="1309.165"/>
    <n v="0"/>
    <n v="19.187999999999999"/>
    <n v="0"/>
    <n v="60.8"/>
    <n v="0"/>
    <n v="0"/>
    <n v="1495.46"/>
    <m/>
    <m/>
    <m/>
    <m/>
    <m/>
    <m/>
    <m/>
    <m/>
    <m/>
    <m/>
    <m/>
    <m/>
    <m/>
    <m/>
    <m/>
  </r>
  <r>
    <x v="1"/>
    <x v="0"/>
    <d v="2013-10-09T00:00:00"/>
    <x v="4"/>
    <x v="0"/>
    <s v="accuma 38"/>
    <s v=" N° 1858 du  20/09/2013"/>
    <n v="3111.1210000000001"/>
    <m/>
    <n v="3089.3789999999999"/>
    <n v="0"/>
    <n v="34.231000000000002"/>
    <n v="0"/>
    <n v="0"/>
    <n v="245.17382999999998"/>
    <m/>
    <n v="6479.9048299999995"/>
    <s v="EUR"/>
    <n v="2.1851500000000001"/>
    <s v="400m1008"/>
    <s v="bac  m10 gris"/>
    <n v="1.679"/>
    <n v="2376"/>
    <n v="3989.3040000000001"/>
    <n v="8717.2276356000002"/>
    <n v="0.3912269841904954"/>
    <n v="2535.1136244823247"/>
    <n v="1.0669670136710121"/>
    <n v="4.7358338636710124"/>
    <n v="1217.1544862817182"/>
    <n v="0"/>
    <n v="1208.6484291914485"/>
    <n v="0"/>
    <n v="13.392090895824849"/>
    <n v="0"/>
    <n v="0"/>
    <n v="95.918618113333196"/>
    <n v="0"/>
    <n v="2535.1136244823247"/>
    <m/>
    <m/>
    <m/>
    <m/>
    <m/>
    <m/>
    <m/>
    <m/>
    <m/>
    <m/>
    <m/>
    <m/>
    <m/>
    <m/>
    <m/>
  </r>
  <r>
    <x v="1"/>
    <x v="0"/>
    <d v="2013-10-09T00:00:00"/>
    <x v="4"/>
    <x v="0"/>
    <s v="accuma 38"/>
    <s v=" N° 1858 du  20/09/2013"/>
    <n v="3111.1210000000001"/>
    <m/>
    <n v="3089.3789999999999"/>
    <n v="0"/>
    <n v="34.231000000000002"/>
    <n v="0"/>
    <n v="0"/>
    <n v="245.17382999999998"/>
    <m/>
    <n v="6479.9048299999995"/>
    <s v="EUR"/>
    <n v="2.1851500000000001"/>
    <s v="420m1013"/>
    <s v="couv m 10 gauche gris"/>
    <n v="0.73899999999999999"/>
    <n v="8400"/>
    <n v="6207.6"/>
    <n v="13564.537140000002"/>
    <n v="0.60877301580950449"/>
    <n v="3944.7912055176744"/>
    <n v="0.46961800065686599"/>
    <n v="2.0844438506568661"/>
    <n v="1893.9665137182815"/>
    <n v="0"/>
    <n v="1880.7305708085512"/>
    <n v="0"/>
    <n v="20.838909104175148"/>
    <n v="0"/>
    <n v="0"/>
    <n v="149.25521188666676"/>
    <n v="0"/>
    <n v="3944.7912055176744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00L0116"/>
    <s v="BAC L1 GRIS"/>
    <n v="1.137"/>
    <n v="2200"/>
    <n v="2501.4"/>
    <n v="5475.3144599999996"/>
    <n v="0.13547988117806725"/>
    <n v="675.62607179122983"/>
    <n v="0.30710275990510449"/>
    <n v="2.7958820599051046"/>
    <n v="515.21860781017085"/>
    <n v="0"/>
    <n v="95.779805156814675"/>
    <n v="1.7612384553148743"/>
    <n v="8.0636270478373842"/>
    <n v="0"/>
    <n v="0"/>
    <n v="54.802793321092068"/>
    <n v="0"/>
    <n v="675.62607179122983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20L0109"/>
    <s v="COUV L1 D"/>
    <n v="0.95099999999999996"/>
    <n v="2800"/>
    <n v="2662.7999999999997"/>
    <n v="5828.6029199999994"/>
    <n v="0.14422156696288377"/>
    <n v="719.22007834240287"/>
    <n v="0.25686431369371532"/>
    <n v="2.3385082136937152"/>
    <n v="548.46250454822211"/>
    <n v="0"/>
    <n v="101.95988853104905"/>
    <n v="1.874880370517489"/>
    <n v="8.5839234440638794"/>
    <n v="0"/>
    <n v="0"/>
    <n v="58.338881448550389"/>
    <n v="0"/>
    <n v="719.22007834240287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00L0211"/>
    <s v="BAC L2 B"/>
    <n v="1.2410000000000001"/>
    <n v="1152"/>
    <n v="1429.6320000000001"/>
    <n v="3129.3214847999998"/>
    <n v="7.7431187930104201E-2"/>
    <n v="386.14242115097124"/>
    <n v="0.33519307391577363"/>
    <n v="3.0516179739157736"/>
    <n v="294.46430347840015"/>
    <n v="0"/>
    <n v="54.741294637381976"/>
    <n v="1.0066054430913547"/>
    <n v="4.6086268744118719"/>
    <n v="0"/>
    <n v="0"/>
    <n v="31.321590717685893"/>
    <n v="0"/>
    <n v="386.14242115097124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20L0238"/>
    <s v="COUV L2 D NOIR"/>
    <n v="1.4530000000000001"/>
    <n v="1656"/>
    <n v="2406.1680000000001"/>
    <n v="5266.8611351999998"/>
    <n v="0.13032196159529374"/>
    <n v="649.90398733099869"/>
    <n v="0.39245409862983011"/>
    <n v="3.57292579862983"/>
    <n v="495.60347290212815"/>
    <n v="0"/>
    <n v="92.133326223140031"/>
    <n v="1.6941855007388187"/>
    <n v="7.756632832190288"/>
    <n v="0"/>
    <n v="0"/>
    <n v="52.716369872801423"/>
    <n v="0"/>
    <n v="649.90398733099869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20L0138"/>
    <s v="COUV L1D NOIR"/>
    <n v="1.3620000000000001"/>
    <n v="500"/>
    <n v="681"/>
    <n v="1490.6408999999999"/>
    <n v="3.6884064556753735E-2"/>
    <n v="183.93753693524724"/>
    <n v="0.36787507387049445"/>
    <n v="3.349156873870494"/>
    <n v="140.26699924791168"/>
    <n v="0"/>
    <n v="26.075816467494516"/>
    <n v="0.47949283923779856"/>
    <n v="2.1953026383534255"/>
    <n v="0"/>
    <n v="0"/>
    <n v="14.919925742249818"/>
    <n v="0"/>
    <n v="183.93753693524724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20L0233"/>
    <s v="COUV L2 G"/>
    <n v="1.0720000000000001"/>
    <n v="3600"/>
    <n v="3859.2000000000003"/>
    <n v="8447.4028799999996"/>
    <n v="0.20902053147933045"/>
    <n v="1042.3667291343704"/>
    <n v="0.28954631364843625"/>
    <n v="2.636047113648436"/>
    <n v="794.88752349124945"/>
    <n v="0"/>
    <n v="147.77061807834781"/>
    <n v="2.717266909231296"/>
    <n v="12.440693013118269"/>
    <n v="0"/>
    <n v="0"/>
    <n v="84.550627642423649"/>
    <n v="0"/>
    <n v="1042.3667291343704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00L0318"/>
    <s v="BAC L3 NOIR"/>
    <n v="1.357"/>
    <n v="1540"/>
    <n v="2089.7800000000002"/>
    <n v="4574.319442"/>
    <n v="0.11318587434568698"/>
    <n v="564.44785012707939"/>
    <n v="0.36652457800459703"/>
    <n v="3.3368618780045973"/>
    <n v="430.43637252320258"/>
    <n v="0"/>
    <n v="80.018678028547285"/>
    <n v="1.4714163664939308"/>
    <n v="6.7367100551809438"/>
    <n v="0"/>
    <n v="0"/>
    <n v="45.784673153654673"/>
    <n v="0"/>
    <n v="564.44785012707939"/>
    <m/>
    <m/>
    <m/>
    <m/>
    <m/>
    <m/>
    <m/>
    <m/>
    <m/>
    <m/>
    <m/>
    <m/>
    <m/>
    <m/>
    <m/>
  </r>
  <r>
    <x v="1"/>
    <x v="1"/>
    <d v="2013-10-10T00:00:00"/>
    <x v="4"/>
    <x v="0"/>
    <s v="accuma 46"/>
    <s v=" N° 1957 du  02/10/2013"/>
    <n v="3802.9160000000002"/>
    <m/>
    <n v="706.96699999999998"/>
    <n v="13"/>
    <n v="59.518999999999998"/>
    <n v="0"/>
    <n v="0"/>
    <n v="404.50871999999993"/>
    <m/>
    <n v="4986.9107199999999"/>
    <s v="EUR"/>
    <n v="2.1888999999999998"/>
    <s v="420L0321"/>
    <s v="COUV L3 D"/>
    <n v="1.2569999999999999"/>
    <n v="2254"/>
    <n v="2833.2779999999998"/>
    <n v="6201.7622141999991"/>
    <n v="0.15345493195187976"/>
    <n v="765.26604518769966"/>
    <n v="0.33951466068664582"/>
    <n v="3.0909619606866454"/>
    <n v="583.57621599871482"/>
    <n v="0"/>
    <n v="108.48757287722458"/>
    <n v="1.9949141153744367"/>
    <n v="9.1334840948439311"/>
    <n v="0"/>
    <n v="0"/>
    <n v="62.073858101541973"/>
    <n v="0"/>
    <n v="765.26604518769966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00M1509"/>
    <s v="BAC M 15  GRIS PO"/>
    <n v="3.45"/>
    <n v="1000"/>
    <n v="3450"/>
    <n v="7551.704999999999"/>
    <n v="0.36016014912509264"/>
    <n v="1669.8300344751558"/>
    <n v="1.6698300344751558"/>
    <n v="9.2215350344751545"/>
    <n v="1360.0943807500348"/>
    <n v="0"/>
    <n v="158.13695731695094"/>
    <n v="4.6820819386262045"/>
    <n v="11.634973617486118"/>
    <n v="0"/>
    <n v="0"/>
    <n v="135.28164085205745"/>
    <n v="0"/>
    <n v="1669.8300344751558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00M1110"/>
    <s v="BAC M11 GRIS"/>
    <n v="2.036"/>
    <n v="1350"/>
    <n v="2748.6"/>
    <n v="6016.4105399999989"/>
    <n v="0.28693802489426945"/>
    <n v="1330.3463283357719"/>
    <n v="0.98544172469316438"/>
    <n v="5.4420421246931632"/>
    <n v="1083.5812796897235"/>
    <n v="0"/>
    <n v="125.98702634242647"/>
    <n v="3.7301943236255029"/>
    <n v="9.2695328942093749"/>
    <n v="0"/>
    <n v="0"/>
    <n v="107.77829508578698"/>
    <n v="0"/>
    <n v="1330.3463283357719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00M1009"/>
    <s v="BAC M10 NOIR"/>
    <n v="1.714"/>
    <n v="396"/>
    <n v="678.74400000000003"/>
    <n v="1485.7027415999999"/>
    <n v="7.0856968190655623E-2"/>
    <n v="328.51800490429139"/>
    <n v="0.8295909214754833"/>
    <n v="4.5813655214754831"/>
    <n v="267.5814203964643"/>
    <n v="0"/>
    <n v="31.111452451343929"/>
    <n v="0.92114058647852315"/>
    <n v="2.2890343573991299"/>
    <n v="0"/>
    <n v="0"/>
    <n v="26.614957112605474"/>
    <n v="0"/>
    <n v="328.51800490429139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00M1606"/>
    <s v="BAC M16 GRIS"/>
    <n v="4.4580000000000002"/>
    <n v="216"/>
    <n v="962.928"/>
    <n v="2107.7530991999997"/>
    <n v="0.10052414263093543"/>
    <n v="466.0655349093023"/>
    <n v="2.1577108097652884"/>
    <n v="11.915827009765287"/>
    <n v="379.61535126575933"/>
    <n v="0"/>
    <n v="44.13753740153534"/>
    <n v="1.3068138542021606"/>
    <n v="3.247432427692369"/>
    <n v="0"/>
    <n v="0"/>
    <n v="37.758399960113039"/>
    <n v="0"/>
    <n v="466.0655349093023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20M1123"/>
    <s v="COUV M 11 GAUCHE"/>
    <n v="0.82099999999999995"/>
    <n v="1800"/>
    <n v="1477.8"/>
    <n v="3234.7564199999997"/>
    <n v="0.15427381692088751"/>
    <n v="715.26806520214063"/>
    <n v="0.39737114733452256"/>
    <n v="2.1944580473345225"/>
    <n v="582.59347126736282"/>
    <n v="0"/>
    <n v="67.737621890721769"/>
    <n v="2.0055596199715375"/>
    <n v="4.9838156556292708"/>
    <n v="0"/>
    <n v="0"/>
    <n v="57.94759676845522"/>
    <n v="0"/>
    <n v="715.26806520214063"/>
    <m/>
    <m/>
    <m/>
    <m/>
    <m/>
    <m/>
    <m/>
    <m/>
    <m/>
    <m/>
    <m/>
    <m/>
    <m/>
    <m/>
    <m/>
  </r>
  <r>
    <x v="1"/>
    <x v="0"/>
    <d v="2013-10-11T00:00:00"/>
    <x v="4"/>
    <x v="0"/>
    <s v="accuma 45"/>
    <s v=" N° 1917 du  30/09/2013"/>
    <n v="3776.36"/>
    <m/>
    <n v="439.07400000000001"/>
    <n v="13"/>
    <n v="32.305"/>
    <n v="0"/>
    <n v="0"/>
    <n v="375.61523999999997"/>
    <m/>
    <n v="4636.3542400000006"/>
    <s v="EUR"/>
    <n v="2.1888999999999998"/>
    <s v="460D1830"/>
    <s v="BOUCHON D18"/>
    <n v="2.9000000000000001E-2"/>
    <n v="9000"/>
    <n v="261"/>
    <n v="571.30289999999991"/>
    <n v="2.7246898238159182E-2"/>
    <n v="126.32627217333787"/>
    <n v="1.4036252463704208E-2"/>
    <n v="7.7514352463704209E-2"/>
    <n v="102.89409663065481"/>
    <n v="0"/>
    <n v="11.963404597021505"/>
    <n v="0.35420967709606938"/>
    <n v="0.88021104758373236"/>
    <n v="0"/>
    <n v="0"/>
    <n v="10.234350220981737"/>
    <n v="0"/>
    <n v="126.32627217333787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00l0115"/>
    <s v="bac l1b gris"/>
    <n v="1.151"/>
    <n v="600"/>
    <n v="690.6"/>
    <n v="1527.33096"/>
    <n v="3.2423520094718369E-2"/>
    <n v="188.35528618207323"/>
    <n v="0.31392547697012207"/>
    <n v="2.8594770769701219"/>
    <n v="123.23768209297249"/>
    <n v="0"/>
    <n v="49.228727830371191"/>
    <n v="0.42150576123133882"/>
    <n v="2.2157585162328637"/>
    <n v="0"/>
    <n v="0"/>
    <n v="13.251611981265343"/>
    <n v="0"/>
    <n v="188.35528618207323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00l0118"/>
    <s v="bac l1 noir"/>
    <n v="1.137"/>
    <n v="1650"/>
    <n v="1876.05"/>
    <n v="4149.0721799999992"/>
    <n v="8.8080140274683444E-2"/>
    <n v="511.67670814057112"/>
    <n v="0.31010709584277035"/>
    <n v="2.8246962958427702"/>
    <n v="334.78142700625688"/>
    <n v="0"/>
    <n v="133.73234121947272"/>
    <n v="1.1450418235708848"/>
    <n v="6.0192206260913164"/>
    <n v="0"/>
    <n v="0"/>
    <n v="35.998677465179327"/>
    <n v="0"/>
    <n v="511.67670814057112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00l0318"/>
    <s v="bac l3 noir"/>
    <n v="1.357"/>
    <n v="1100"/>
    <n v="1492.7"/>
    <n v="3301.2553199999998"/>
    <n v="7.0081940986658139E-2"/>
    <n v="407.12125062841108"/>
    <n v="0.37011022784401004"/>
    <n v="3.37125142784401"/>
    <n v="266.37255728378227"/>
    <n v="0"/>
    <n v="106.40562124586602"/>
    <n v="0.91106523282655583"/>
    <n v="4.7892596831462431"/>
    <n v="0"/>
    <n v="0"/>
    <n v="28.642747182790007"/>
    <n v="0"/>
    <n v="407.12125062841108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00l0509"/>
    <s v="bacl l5 gris"/>
    <n v="1.4410000000000001"/>
    <n v="825"/>
    <n v="1188.825"/>
    <n v="2629.2053699999997"/>
    <n v="5.5815075697369772E-2"/>
    <n v="324.24192455169879"/>
    <n v="0.39302051460811976"/>
    <n v="3.579936114608119"/>
    <n v="212.14601421108893"/>
    <n v="0"/>
    <n v="84.744196876543626"/>
    <n v="0.72559598406580705"/>
    <n v="3.8142906430068551"/>
    <n v="0"/>
    <n v="0"/>
    <n v="22.811826836993585"/>
    <n v="0"/>
    <n v="324.24192455169879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20l0109"/>
    <s v="couv l1d"/>
    <n v="0.95099999999999996"/>
    <n v="4200"/>
    <n v="3994.2"/>
    <n v="8833.5727199999983"/>
    <n v="0.18752682299786286"/>
    <n v="1089.3841356334156"/>
    <n v="0.25937717515081321"/>
    <n v="2.3626087751508127"/>
    <n v="712.76563830835596"/>
    <n v="0"/>
    <n v="284.72253793812422"/>
    <n v="2.4378486989722172"/>
    <n v="12.81520803002795"/>
    <n v="0"/>
    <n v="0"/>
    <n v="76.642902657935167"/>
    <n v="0"/>
    <n v="1089.3841356334156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20l0233"/>
    <s v="couv l2 g"/>
    <n v="1.0720000000000001"/>
    <n v="1680"/>
    <n v="1800.96"/>
    <n v="3983.0031359999998"/>
    <n v="8.4554681074115248E-2"/>
    <n v="491.19654822251169"/>
    <n v="0.29237889775149506"/>
    <n v="2.6632140977514949"/>
    <n v="321.38160431821564"/>
    <n v="0"/>
    <n v="128.37962593887241"/>
    <n v="1.0992108539634982"/>
    <n v="5.7782977952428869"/>
    <n v="0"/>
    <n v="0"/>
    <n v="34.557809316217245"/>
    <n v="0"/>
    <n v="491.19654822251169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20l0321"/>
    <s v="couv l3 d"/>
    <n v="1.2569999999999999"/>
    <n v="3174"/>
    <n v="3989.7179999999998"/>
    <n v="8823.6603287999988"/>
    <n v="0.18731639407074946"/>
    <n v="1088.161708189645"/>
    <n v="0.34283607693435569"/>
    <n v="3.122817276934355"/>
    <n v="711.96582468087172"/>
    <n v="0"/>
    <n v="284.40304306680116"/>
    <n v="2.4351131229197431"/>
    <n v="12.800827738006875"/>
    <n v="0"/>
    <n v="0"/>
    <n v="76.556899581045471"/>
    <n v="0"/>
    <n v="1088.161708189645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60d1809"/>
    <s v="bouchon d18 bleu"/>
    <n v="2.8000000000000001E-2"/>
    <n v="71500"/>
    <n v="2002"/>
    <n v="4427.6232"/>
    <n v="9.3993465435311577E-2"/>
    <n v="546.02850121128085"/>
    <n v="7.6367622547032291E-3"/>
    <n v="6.9561562254703224E-2"/>
    <n v="357.25722494950901"/>
    <n v="0"/>
    <n v="142.71056055082988"/>
    <n v="1.2219150506590506"/>
    <n v="6.4233254409183216"/>
    <n v="0"/>
    <n v="0"/>
    <n v="38.415475219364637"/>
    <n v="0"/>
    <n v="546.02850121128085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60d1810"/>
    <s v="bouchon d18 rouge"/>
    <n v="2.8000000000000001E-2"/>
    <n v="58500"/>
    <n v="1638"/>
    <n v="3622.6007999999997"/>
    <n v="7.6903744447073111E-2"/>
    <n v="446.75059190013894"/>
    <n v="7.6367622547032299E-3"/>
    <n v="6.9561562254703224E-2"/>
    <n v="292.30136586778013"/>
    <n v="0"/>
    <n v="116.76318590522446"/>
    <n v="0.99974867781195043"/>
    <n v="5.2554480880240817"/>
    <n v="0"/>
    <n v="0"/>
    <n v="31.43084336129834"/>
    <n v="0"/>
    <n v="446.75059190013894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60d1811"/>
    <s v="bouchon d18 jaune"/>
    <n v="2.8000000000000001E-2"/>
    <n v="52000"/>
    <n v="1456"/>
    <n v="3220.0895999999998"/>
    <n v="6.8358883952953878E-2"/>
    <n v="397.11163724456793"/>
    <n v="7.6367622547032291E-3"/>
    <n v="6.9561562254703224E-2"/>
    <n v="259.82343632691567"/>
    <n v="0"/>
    <n v="103.78949858242174"/>
    <n v="0.88866549138840045"/>
    <n v="4.6715094115769613"/>
    <n v="0"/>
    <n v="0"/>
    <n v="27.93852743226519"/>
    <n v="0"/>
    <n v="397.11163724456793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60d1812"/>
    <s v="bouchon d18 gris"/>
    <n v="2.9000000000000001E-2"/>
    <n v="19500"/>
    <n v="565.5"/>
    <n v="1250.6597999999999"/>
    <n v="2.6550102249584762E-2"/>
    <n v="154.23532339409556"/>
    <n v="7.9095037637997717E-3"/>
    <n v="7.2045903763799768E-2"/>
    <n v="100.91356678768598"/>
    <n v="0"/>
    <n v="40.311099895851292"/>
    <n v="0.3451513292446019"/>
    <n v="1.8143808875321232"/>
    <n v="0"/>
    <n v="0"/>
    <n v="10.851124493781567"/>
    <n v="0"/>
    <n v="154.23532339409556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90b0006"/>
    <s v="couv borne +"/>
    <n v="7.1999999999999995E-2"/>
    <n v="4200"/>
    <n v="302.39999999999998"/>
    <n v="668.78783999999985"/>
    <n v="1.4197614359459649E-2"/>
    <n v="82.477032350794858"/>
    <n v="1.9637388654951158E-2"/>
    <n v="0.17887258865495112"/>
    <n v="53.963329083282474"/>
    <n v="0"/>
    <n v="21.556280474810663"/>
    <n v="0.18456898667297544"/>
    <n v="0.97023657009675335"/>
    <n v="0"/>
    <n v="0"/>
    <n v="5.8026172359319999"/>
    <n v="0"/>
    <n v="82.477032350794858"/>
    <m/>
    <m/>
    <m/>
    <m/>
    <m/>
    <m/>
    <m/>
    <m/>
    <m/>
    <m/>
    <m/>
    <m/>
    <m/>
    <m/>
    <m/>
  </r>
  <r>
    <x v="1"/>
    <x v="0"/>
    <d v="2013-10-21T00:00:00"/>
    <x v="4"/>
    <x v="0"/>
    <s v="accuma 47"/>
    <s v=" N° 1986 du  08/10/2013"/>
    <n v="3800.873"/>
    <m/>
    <n v="1518.3030000000001"/>
    <n v="13"/>
    <n v="68.337999999999994"/>
    <n v="0"/>
    <n v="0"/>
    <n v="408.70367999999991"/>
    <m/>
    <n v="5809.2176799999997"/>
    <s v="EUR"/>
    <n v="2.2115999999999998"/>
    <s v="490b0007"/>
    <s v="couv borne -"/>
    <n v="7.1999999999999995E-2"/>
    <n v="4200"/>
    <n v="302.39999999999998"/>
    <n v="668.78783999999985"/>
    <n v="1.4197614359459649E-2"/>
    <n v="82.477032350794858"/>
    <n v="1.9637388654951158E-2"/>
    <n v="0.17887258865495112"/>
    <n v="53.963329083282474"/>
    <n v="0"/>
    <n v="21.556280474810663"/>
    <n v="0.18456898667297544"/>
    <n v="0.97023657009675335"/>
    <n v="0"/>
    <n v="0"/>
    <n v="5.8026172359319999"/>
    <n v="0"/>
    <n v="82.477032350794858"/>
    <m/>
    <m/>
    <m/>
    <m/>
    <m/>
    <m/>
    <m/>
    <m/>
    <m/>
    <m/>
    <m/>
    <m/>
    <m/>
    <m/>
    <m/>
  </r>
  <r>
    <x v="1"/>
    <x v="1"/>
    <d v="2013-10-23T00:00:00"/>
    <x v="4"/>
    <x v="0"/>
    <s v="accuma 49"/>
    <s v=" N° 2064 du  17/10/2013"/>
    <n v="3811.087"/>
    <m/>
    <n v="467.97699999999998"/>
    <n v="13"/>
    <n v="37.706000000000003"/>
    <n v="0"/>
    <n v="0"/>
    <n v="382.55646000000002"/>
    <m/>
    <n v="4712.3264600000002"/>
    <s v="EUR"/>
    <n v="2.2293500000000002"/>
    <s v="400L0212"/>
    <s v="BAC L2 GRIS"/>
    <n v="1.232"/>
    <n v="6072"/>
    <n v="7480.7039999999997"/>
    <n v="16677.107462399999"/>
    <n v="0.65967965866377698"/>
    <n v="3108.6259106450848"/>
    <n v="0.51196078897316943"/>
    <n v="3.2585199889731697"/>
    <n v="2514.0965712979578"/>
    <n v="0"/>
    <n v="308.71490762249834"/>
    <n v="8.5758355626291003"/>
    <n v="24.873881209576378"/>
    <n v="0"/>
    <n v="0"/>
    <n v="252.36471495242287"/>
    <n v="0"/>
    <n v="3108.6259106450848"/>
    <m/>
    <m/>
    <m/>
    <m/>
    <m/>
    <m/>
    <m/>
    <m/>
    <m/>
    <m/>
    <m/>
    <m/>
    <m/>
    <m/>
    <m/>
  </r>
  <r>
    <x v="1"/>
    <x v="1"/>
    <d v="2013-10-23T00:00:00"/>
    <x v="4"/>
    <x v="0"/>
    <s v="accuma 49"/>
    <s v=" N° 2064 du  17/10/2013"/>
    <n v="3811.087"/>
    <m/>
    <n v="467.97699999999998"/>
    <n v="13"/>
    <n v="37.706000000000003"/>
    <n v="0"/>
    <n v="0"/>
    <n v="382.55646000000002"/>
    <m/>
    <n v="4712.3264600000002"/>
    <s v="EUR"/>
    <n v="2.2293500000000002"/>
    <s v="420L0211"/>
    <s v="COUV L2 D"/>
    <n v="1.0720000000000001"/>
    <n v="3600"/>
    <n v="3859.2000000000003"/>
    <n v="8603.507520000001"/>
    <n v="0.34032034133622296"/>
    <n v="1603.7005493549152"/>
    <n v="0.44547237482080976"/>
    <n v="2.8353355748208098"/>
    <n v="1296.990428702042"/>
    <n v="0"/>
    <n v="159.2620923775016"/>
    <n v="4.4241644373708988"/>
    <n v="12.832118790423625"/>
    <n v="0"/>
    <n v="0"/>
    <n v="130.19174504757714"/>
    <n v="0"/>
    <n v="1603.7005493549152"/>
    <m/>
    <m/>
    <m/>
    <m/>
    <m/>
    <m/>
    <m/>
    <m/>
    <m/>
    <m/>
    <m/>
    <m/>
    <m/>
    <m/>
    <m/>
  </r>
  <r>
    <x v="1"/>
    <x v="1"/>
    <d v="2013-10-23T00:00:00"/>
    <x v="4"/>
    <x v="0"/>
    <s v="accuma 50"/>
    <s v=" N° 2072 du  18/10/2013"/>
    <n v="3811.087"/>
    <m/>
    <n v="501.86700000000002"/>
    <n v="13"/>
    <n v="41.279000000000003"/>
    <n v="0"/>
    <n v="0"/>
    <n v="382.55646000000002"/>
    <m/>
    <n v="4749.78946"/>
    <s v="EUR"/>
    <n v="2.2293500000000002"/>
    <s v="400L0212"/>
    <s v="BAC L2 GRIS"/>
    <n v="1.232"/>
    <n v="4488"/>
    <n v="5529.2160000000003"/>
    <n v="12326.557689600002"/>
    <n v="0.4494122512357745"/>
    <n v="2134.6135741145536"/>
    <n v="0.47562691045333189"/>
    <n v="3.2221861104533325"/>
    <n v="1712.749188325394"/>
    <n v="0"/>
    <n v="225.54517829094445"/>
    <n v="5.8423592660650687"/>
    <n v="18.551288318761536"/>
    <n v="0"/>
    <n v="0"/>
    <n v="171.92555991338853"/>
    <n v="0"/>
    <n v="2134.6135741145536"/>
    <m/>
    <m/>
    <m/>
    <m/>
    <m/>
    <m/>
    <m/>
    <m/>
    <m/>
    <m/>
    <m/>
    <m/>
    <m/>
    <m/>
    <m/>
  </r>
  <r>
    <x v="1"/>
    <x v="1"/>
    <d v="2013-10-23T00:00:00"/>
    <x v="4"/>
    <x v="0"/>
    <s v="accuma 50"/>
    <s v=" N° 2072 du  18/10/2013"/>
    <n v="3811.087"/>
    <m/>
    <n v="501.86700000000002"/>
    <n v="13"/>
    <n v="41.279000000000003"/>
    <n v="0"/>
    <n v="0"/>
    <n v="382.55646000000002"/>
    <m/>
    <n v="4749.78946"/>
    <s v="EUR"/>
    <n v="2.2293500000000002"/>
    <s v="400L0312"/>
    <s v="BAC L3 GRIS"/>
    <n v="1.357"/>
    <n v="1200"/>
    <n v="1628.4"/>
    <n v="3630.2735400000006"/>
    <n v="0.13235563774544803"/>
    <n v="628.66141313490721"/>
    <n v="0.52388451094575605"/>
    <n v="3.5491124609457567"/>
    <n v="504.41885038838632"/>
    <n v="0"/>
    <n v="66.424926848394776"/>
    <n v="1.7206232906908245"/>
    <n v="5.4635083704943499"/>
    <n v="0"/>
    <n v="0"/>
    <n v="50.633504236940986"/>
    <n v="0"/>
    <n v="628.66141313490721"/>
    <m/>
    <m/>
    <m/>
    <m/>
    <m/>
    <m/>
    <m/>
    <m/>
    <m/>
    <m/>
    <m/>
    <m/>
    <m/>
    <m/>
    <m/>
  </r>
  <r>
    <x v="1"/>
    <x v="1"/>
    <d v="2013-10-23T00:00:00"/>
    <x v="4"/>
    <x v="0"/>
    <s v="accuma 50"/>
    <s v=" N° 2072 du  18/10/2013"/>
    <n v="3811.087"/>
    <m/>
    <n v="501.86700000000002"/>
    <n v="13"/>
    <n v="41.279000000000003"/>
    <n v="0"/>
    <n v="0"/>
    <n v="382.55646000000002"/>
    <m/>
    <n v="4749.78946"/>
    <s v="EUR"/>
    <n v="2.2293500000000002"/>
    <s v="420L0211"/>
    <s v="COUV L2D"/>
    <n v="1.0720000000000001"/>
    <n v="4800"/>
    <n v="5145.6000000000004"/>
    <n v="11471.343360000001"/>
    <n v="0.4182321110187775"/>
    <n v="1986.5144727505392"/>
    <n v="0.413857181823029"/>
    <n v="2.8037203818230294"/>
    <n v="1593.9189612862197"/>
    <n v="0"/>
    <n v="209.89689486066081"/>
    <n v="5.4370174432441072"/>
    <n v="17.264203310744119"/>
    <n v="0"/>
    <n v="0"/>
    <n v="159.99739584967051"/>
    <n v="0"/>
    <n v="1986.5144727505392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00m1203"/>
    <s v="bac m12 gris"/>
    <n v="2.3450000000000002"/>
    <n v="1650"/>
    <n v="3869.2500000000005"/>
    <n v="8625.9124875000016"/>
    <n v="0.31961075593756949"/>
    <n v="1531.4283223733228"/>
    <n v="0.92813837719595316"/>
    <n v="6.1559641271959542"/>
    <n v="1213.7119377394861"/>
    <n v="0"/>
    <n v="171.48171771545196"/>
    <n v="4.1549398271884037"/>
    <n v="10.405247770303511"/>
    <n v="0"/>
    <n v="0"/>
    <n v="131.67447932089291"/>
    <n v="0"/>
    <n v="1531.4283223733228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00m1009"/>
    <s v="bac m10 noir"/>
    <n v="1.714"/>
    <n v="396"/>
    <n v="678.74400000000003"/>
    <n v="1513.1579364000002"/>
    <n v="5.6066132436024978E-2"/>
    <n v="268.64322161684009"/>
    <n v="0.67839197377989924"/>
    <n v="4.4994978737798998"/>
    <n v="212.90939987569934"/>
    <n v="0"/>
    <n v="30.081330234297791"/>
    <n v="0.72885972166832469"/>
    <n v="1.825289007587229"/>
    <n v="0"/>
    <n v="0"/>
    <n v="23.098342777587423"/>
    <n v="0"/>
    <n v="268.64322161684009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00m1202"/>
    <s v="bac m12 noir"/>
    <n v="2.3450000000000002"/>
    <n v="450"/>
    <n v="1055.25"/>
    <n v="2352.5215875000004"/>
    <n v="8.7166569801155308E-2"/>
    <n v="417.66226973817891"/>
    <n v="0.92813837719595316"/>
    <n v="6.1559641271959542"/>
    <n v="331.01234665622343"/>
    <n v="0"/>
    <n v="46.767741195123264"/>
    <n v="1.133165407415019"/>
    <n v="2.8377948464464118"/>
    <n v="0"/>
    <n v="0"/>
    <n v="35.911221632970793"/>
    <n v="0"/>
    <n v="417.66226973817891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00m1509"/>
    <s v="bac m15 gris"/>
    <n v="3.45"/>
    <n v="1000"/>
    <n v="3450"/>
    <n v="7691.2575000000006"/>
    <n v="0.28497954590285318"/>
    <n v="1365.4914291369034"/>
    <n v="1.3654914291369034"/>
    <n v="9.056748929136905"/>
    <n v="1082.200991200162"/>
    <n v="0"/>
    <n v="152.90093070189553"/>
    <n v="3.7047340967370914"/>
    <n v="9.2777940964132881"/>
    <n v="0"/>
    <n v="0"/>
    <n v="117.40697904169555"/>
    <n v="0"/>
    <n v="1365.4914291369034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20m1208"/>
    <s v="couv m12 noir"/>
    <n v="1.2270000000000001"/>
    <n v="224"/>
    <n v="274.84800000000001"/>
    <n v="612.73238880000008"/>
    <n v="2.2703205284726781E-2"/>
    <n v="108.78335893200568"/>
    <n v="0.48563999523216822"/>
    <n v="3.2210524452321687"/>
    <n v="86.214718269386125"/>
    <n v="0"/>
    <n v="12.181018841030314"/>
    <n v="0.29514166870144815"/>
    <n v="0.73912555124956503"/>
    <n v="0"/>
    <n v="0"/>
    <n v="9.3533546016382445"/>
    <n v="0"/>
    <n v="108.78335893200568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20m1611"/>
    <s v="couv m16 gris"/>
    <n v="1.9039999999999999"/>
    <n v="230"/>
    <n v="437.91999999999996"/>
    <n v="976.27695199999994"/>
    <n v="3.6173403693268824E-2"/>
    <n v="173.32637873844425"/>
    <n v="0.75359295103671409"/>
    <n v="4.9982753510367139"/>
    <n v="137.36737914967387"/>
    <n v="0"/>
    <n v="19.408224803760604"/>
    <n v="0.47025424801249471"/>
    <n v="1.1776613306380597"/>
    <n v="0"/>
    <n v="0"/>
    <n v="14.902859206359221"/>
    <n v="0"/>
    <n v="173.32637873844425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20m1213"/>
    <s v="couv m12 gris"/>
    <n v="1.2270000000000001"/>
    <n v="1680"/>
    <n v="2061.36"/>
    <n v="4595.4929160000011"/>
    <n v="0.17027403963545087"/>
    <n v="815.87519199004271"/>
    <n v="0.48563999523216828"/>
    <n v="3.2210524452321687"/>
    <n v="646.61038702039605"/>
    <n v="0"/>
    <n v="91.357641307727363"/>
    <n v="2.2135625152608616"/>
    <n v="5.5434416343717379"/>
    <n v="0"/>
    <n v="0"/>
    <n v="70.150159512286834"/>
    <n v="0"/>
    <n v="815.87519199004271"/>
    <m/>
    <m/>
    <m/>
    <m/>
    <m/>
    <m/>
    <m/>
    <m/>
    <m/>
    <m/>
    <m/>
    <m/>
    <m/>
    <m/>
    <m/>
  </r>
  <r>
    <x v="1"/>
    <x v="0"/>
    <d v="2013-10-29T00:00:00"/>
    <x v="4"/>
    <x v="0"/>
    <s v="accuma 48"/>
    <s v=" N° 2026du  11/10/2013"/>
    <n v="3797.4690000000001"/>
    <m/>
    <n v="536.53300000000002"/>
    <n v="13"/>
    <n v="32.555999999999997"/>
    <n v="0"/>
    <n v="0"/>
    <n v="411.98388"/>
    <m/>
    <n v="4791.5418799999998"/>
    <s v="EUR"/>
    <n v="2.2293500000000002"/>
    <s v="460m1818"/>
    <s v="bouchon d18"/>
    <n v="2.3E-2"/>
    <n v="12120"/>
    <n v="278.76"/>
    <n v="621.45360600000004"/>
    <n v="2.3026347308950534E-2"/>
    <n v="110.33170747426178"/>
    <n v="9.1032761942460207E-3"/>
    <n v="6.0378326194246025E-2"/>
    <n v="87.44184008897308"/>
    <n v="0"/>
    <n v="12.354395200713157"/>
    <n v="0.29934251501635695"/>
    <n v="0.74964576299019359"/>
    <n v="0"/>
    <n v="0"/>
    <n v="9.4864839065689992"/>
    <n v="0"/>
    <n v="110.33170747426178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00l0212"/>
    <s v="bac l2 gris"/>
    <n v="1.232"/>
    <n v="2376"/>
    <n v="2927.232"/>
    <n v="6566.5131840000004"/>
    <n v="0.2397707033415506"/>
    <n v="1140.9857446078722"/>
    <n v="0.48021285547469372"/>
    <n v="3.2438968554746936"/>
    <n v="915.46612472134098"/>
    <n v="0"/>
    <n v="120.20544555973626"/>
    <n v="3.1170191434401575"/>
    <n v="9.8994130288625986"/>
    <n v="0"/>
    <n v="0"/>
    <n v="92.29774215449217"/>
    <n v="0"/>
    <n v="1140.9857446078722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00l0213"/>
    <s v="bac l2 noir"/>
    <n v="1.2549999999999999"/>
    <n v="2376"/>
    <n v="2981.8799999999997"/>
    <n v="6689.1023100000002"/>
    <n v="0.24424694212146589"/>
    <n v="1162.2866148399996"/>
    <n v="0.48917786819865305"/>
    <n v="3.3044566181986532"/>
    <n v="932.55680724454771"/>
    <n v="0"/>
    <n v="122.4495407284651"/>
    <n v="3.1752102475790567"/>
    <n v="10.084223499368962"/>
    <n v="0"/>
    <n v="0"/>
    <n v="94.020833120038688"/>
    <n v="0"/>
    <n v="1162.2866148399996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20l0211"/>
    <s v="bac l2d g/g"/>
    <n v="1.0720000000000001"/>
    <n v="1440"/>
    <n v="1543.68"/>
    <n v="3462.8601600000006"/>
    <n v="0.12644342482395821"/>
    <n v="601.70047137920062"/>
    <n v="0.41784754956888931"/>
    <n v="2.8226115495688897"/>
    <n v="482.7723758861066"/>
    <n v="0"/>
    <n v="63.390514384119086"/>
    <n v="1.6437645227114568"/>
    <n v="5.2204696807067625"/>
    <n v="0"/>
    <n v="0"/>
    <n v="48.673346905556677"/>
    <n v="0"/>
    <n v="601.70047137920062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20l0233"/>
    <s v="couv l2 g"/>
    <n v="1.0720000000000001"/>
    <n v="2976"/>
    <n v="3190.2720000000004"/>
    <n v="7156.5776640000013"/>
    <n v="0.261316411302847"/>
    <n v="1243.5143075170149"/>
    <n v="0.41784754956888942"/>
    <n v="2.8226115495688902"/>
    <n v="997.72957683128709"/>
    <n v="0"/>
    <n v="131.00706306051279"/>
    <n v="3.3971133469370107"/>
    <n v="10.788970673460645"/>
    <n v="0"/>
    <n v="0"/>
    <n v="100.59158360481715"/>
    <n v="0"/>
    <n v="1243.5143075170149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00l0312"/>
    <s v="bac l3b"/>
    <n v="1.357"/>
    <n v="720"/>
    <n v="977.04"/>
    <n v="2191.7449799999999"/>
    <n v="8.00297236409101E-2"/>
    <n v="380.8337405137944"/>
    <n v="0.52893575071360333"/>
    <n v="3.5730260007136034"/>
    <n v="305.56068753612243"/>
    <n v="0"/>
    <n v="40.121701501515666"/>
    <n v="1.0403864073318312"/>
    <n v="3.3041871999622554"/>
    <n v="0"/>
    <n v="0"/>
    <n v="30.806777868862124"/>
    <n v="0"/>
    <n v="380.8337405137944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00l0218"/>
    <s v="bac l2 noir"/>
    <n v="1.2549999999999999"/>
    <n v="264"/>
    <n v="331.32"/>
    <n v="743.23359000000005"/>
    <n v="2.7138549124607322E-2"/>
    <n v="129.14295720444443"/>
    <n v="0.48917786819865317"/>
    <n v="3.3044566181986532"/>
    <n v="103.61742302717198"/>
    <n v="0"/>
    <n v="13.605504525385012"/>
    <n v="0.3528011386198952"/>
    <n v="1.1204692777076626"/>
    <n v="0"/>
    <n v="0"/>
    <n v="10.446759235559854"/>
    <n v="0"/>
    <n v="129.14295720444443"/>
    <m/>
    <m/>
    <m/>
    <m/>
    <m/>
    <m/>
    <m/>
    <m/>
    <m/>
    <m/>
    <m/>
    <m/>
    <m/>
    <m/>
    <m/>
  </r>
  <r>
    <x v="1"/>
    <x v="1"/>
    <d v="2013-10-30T00:00:00"/>
    <x v="4"/>
    <x v="0"/>
    <s v="accuma 51"/>
    <s v=" N° 2115 du  23/10/2013"/>
    <n v="3818.09"/>
    <m/>
    <n v="501.33499999999998"/>
    <n v="13"/>
    <n v="41.286999999999999"/>
    <n v="0"/>
    <n v="0"/>
    <n v="384.94170000000003"/>
    <m/>
    <n v="4758.6537000000008"/>
    <s v="EUR"/>
    <n v="2.2432500000000002"/>
    <s v="420l0228"/>
    <s v="couv l2 n/n"/>
    <n v="1.071"/>
    <n v="240"/>
    <n v="257.03999999999996"/>
    <n v="576.60497999999995"/>
    <n v="2.1054245644660949E-2"/>
    <n v="100.18986393767473"/>
    <n v="0.41745776640697801"/>
    <n v="2.8199785164069779"/>
    <n v="80.387004753423525"/>
    <n v="0"/>
    <n v="10.555230240266097"/>
    <n v="0.27370519338059235"/>
    <n v="0.86926663993111652"/>
    <n v="0"/>
    <n v="0"/>
    <n v="8.1046571106733829"/>
    <n v="0"/>
    <n v="100.18986393767473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00l0212"/>
    <s v="bac l2 gris"/>
    <n v="1.232"/>
    <n v="4488"/>
    <n v="5529.2160000000003"/>
    <n v="12403.413792000001"/>
    <n v="0.50754029091965192"/>
    <n v="2425.84449762039"/>
    <n v="0.5405179361899265"/>
    <n v="3.3042019361899269"/>
    <n v="1937.8345093574139"/>
    <n v="0"/>
    <n v="267.17428454301393"/>
    <n v="6.598023781955475"/>
    <n v="18.864257532901622"/>
    <n v="0"/>
    <n v="0"/>
    <n v="195.37342240510537"/>
    <n v="0"/>
    <n v="2425.84449762039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20l0109"/>
    <s v="bac l1d "/>
    <n v="0.95099999999999996"/>
    <n v="224"/>
    <n v="213.024"/>
    <n v="477.86608800000005"/>
    <n v="1.9553995165475166E-2"/>
    <n v="93.460464966658208"/>
    <n v="0.41723421860115273"/>
    <n v="2.5505649686011531"/>
    <n v="74.658913401349082"/>
    <n v="0"/>
    <n v="10.293418595057782"/>
    <n v="0.25420193715117717"/>
    <n v="0.72678289231038096"/>
    <n v="0"/>
    <n v="0"/>
    <n v="7.5271481407897918"/>
    <n v="0"/>
    <n v="93.460464966658208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00l0207"/>
    <s v="bac l2 gris"/>
    <n v="1.232"/>
    <n v="528"/>
    <n v="650.49599999999998"/>
    <n v="1459.225152"/>
    <n v="5.9710622461135517E-2"/>
    <n v="285.39347030828117"/>
    <n v="0.5405179361899265"/>
    <n v="3.3042019361899264"/>
    <n v="227.9805305126369"/>
    <n v="0"/>
    <n v="31.432268769766345"/>
    <n v="0.77623809199476168"/>
    <n v="2.219324415635485"/>
    <n v="0"/>
    <n v="0"/>
    <n v="22.985108518247692"/>
    <n v="0"/>
    <n v="285.39347030828117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20l0211"/>
    <s v="couv l2d"/>
    <n v="1.0720000000000001"/>
    <n v="1200"/>
    <n v="1286.4000000000001"/>
    <n v="2885.7168000000006"/>
    <n v="0.11808180947154902"/>
    <n v="564.38496194376751"/>
    <n v="0.47032080161980627"/>
    <n v="2.8750848016198067"/>
    <n v="450.84697592522662"/>
    <n v="0"/>
    <n v="62.159445323918114"/>
    <n v="1.5350635231301373"/>
    <n v="4.3888646944385341"/>
    <n v="0"/>
    <n v="0"/>
    <n v="45.454612477054184"/>
    <n v="0"/>
    <n v="564.38496194376751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20l0338"/>
    <s v="couv l3 d"/>
    <n v="1.6479999999999999"/>
    <n v="912"/>
    <n v="1502.9759999999999"/>
    <n v="3371.5509120000002"/>
    <n v="0.13796185142437098"/>
    <n v="659.40380329788229"/>
    <n v="0.72303048607223941"/>
    <n v="4.4199064860722395"/>
    <n v="526.75076530487661"/>
    <n v="0"/>
    <n v="72.624498208303123"/>
    <n v="1.7935040685168226"/>
    <n v="5.1277660937410205"/>
    <n v="0"/>
    <n v="0"/>
    <n v="53.10726962244479"/>
    <n v="0"/>
    <n v="659.40380329788229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00l0118"/>
    <s v="bac l1 noir"/>
    <n v="1.137"/>
    <n v="550"/>
    <n v="625.35"/>
    <n v="1402.8163875000002"/>
    <n v="5.7402409478415094E-2"/>
    <n v="274.3611131464047"/>
    <n v="0.49883838753891763"/>
    <n v="3.049413637538918"/>
    <n v="219.16756560544189"/>
    <n v="0"/>
    <n v="30.217202373532487"/>
    <n v="0.74623132321939623"/>
    <n v="2.1335327554937322"/>
    <n v="0"/>
    <n v="0"/>
    <n v="22.096581088717222"/>
    <n v="0"/>
    <n v="274.3611131464047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60d2101"/>
    <s v="bouchon pression"/>
    <n v="2.3E-2"/>
    <n v="23200"/>
    <n v="533.6"/>
    <n v="1196.9982000000002"/>
    <n v="4.8980452063136316E-2"/>
    <n v="234.10744379135136"/>
    <n v="1.0090838094454799E-2"/>
    <n v="6.1685588094454805E-2"/>
    <n v="187.01177421774014"/>
    <n v="0"/>
    <n v="25.783799770555586"/>
    <n v="0.63674587682077211"/>
    <n v="1.8205054422826505"/>
    <n v="0"/>
    <n v="0"/>
    <n v="18.854618483952201"/>
    <n v="0"/>
    <n v="234.10744379135136"/>
    <m/>
    <m/>
    <m/>
    <m/>
    <m/>
    <m/>
    <m/>
    <m/>
    <m/>
    <m/>
    <m/>
    <m/>
    <m/>
    <m/>
    <m/>
  </r>
  <r>
    <x v="1"/>
    <x v="1"/>
    <d v="2013-10-30T00:00:00"/>
    <x v="4"/>
    <x v="0"/>
    <s v="accuma 52"/>
    <s v=" N° 2116 du  23/10/2013"/>
    <n v="3818.09"/>
    <m/>
    <n v="526.41"/>
    <n v="13"/>
    <n v="37.167999999999999"/>
    <n v="0"/>
    <n v="0"/>
    <n v="384.94170000000003"/>
    <m/>
    <n v="4779.6097"/>
    <s v="EUR"/>
    <n v="2.2432500000000002"/>
    <s v="400l0316"/>
    <s v="bac l3"/>
    <n v="1.2569999999999999"/>
    <n v="440"/>
    <n v="553.07999999999993"/>
    <n v="1240.6967099999999"/>
    <n v="5.0768569016265787E-2"/>
    <n v="242.6539449252634"/>
    <n v="0.55148623846650768"/>
    <n v="3.3712514884665072"/>
    <n v="193.83896567531426"/>
    <n v="0"/>
    <n v="26.725082415852473"/>
    <n v="0.65999139721145528"/>
    <n v="1.8869661731965668"/>
    <n v="0"/>
    <n v="0"/>
    <n v="19.54293926368868"/>
    <n v="0"/>
    <n v="242.6539449252634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00m1509"/>
    <s v="bac m15"/>
    <n v="3.45"/>
    <n v="200"/>
    <n v="690"/>
    <n v="1547.8425000000002"/>
    <n v="5.5403761738772386E-2"/>
    <n v="278.58998735188322"/>
    <n v="1.392949936759416"/>
    <n v="9.1321624367594172"/>
    <n v="211.59184161140476"/>
    <n v="0"/>
    <n v="42.62061800407065"/>
    <n v="0.72024890260404106"/>
    <n v="2.3300606036858111"/>
    <n v="0"/>
    <n v="0"/>
    <n v="21.327218230118"/>
    <n v="0"/>
    <n v="278.58998735188322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00m1110"/>
    <s v="bac m11 gris"/>
    <n v="2.036"/>
    <n v="1620"/>
    <n v="3298.32"/>
    <n v="7398.9563400000006"/>
    <n v="0.26483961654815613"/>
    <n v="1331.7085899745848"/>
    <n v="0.82204233949048444"/>
    <n v="5.3892993394904849"/>
    <n v="1011.4458014836646"/>
    <n v="0"/>
    <n v="203.73396634084972"/>
    <n v="3.4429150151260295"/>
    <n v="11.138094913549253"/>
    <n v="0"/>
    <n v="0"/>
    <n v="101.94781222139537"/>
    <n v="0"/>
    <n v="1331.7085899745848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00m1104"/>
    <s v="bac m11 noir"/>
    <n v="2.036"/>
    <n v="540"/>
    <n v="1099.44"/>
    <n v="2466.3187800000005"/>
    <n v="8.8279872182718724E-2"/>
    <n v="443.90286332486164"/>
    <n v="0.82204233949048455"/>
    <n v="5.3892993394904849"/>
    <n v="337.1486004945549"/>
    <n v="0"/>
    <n v="67.911322113616578"/>
    <n v="1.1476383383753435"/>
    <n v="3.7126983045164184"/>
    <n v="0"/>
    <n v="0"/>
    <n v="33.982604073798456"/>
    <n v="0"/>
    <n v="443.90286332486164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00m1009"/>
    <s v="bac m10 noir"/>
    <n v="1.714"/>
    <n v="594"/>
    <n v="1018.116"/>
    <n v="2283.8887170000003"/>
    <n v="8.1749936647002877E-2"/>
    <n v="411.0680051634057"/>
    <n v="0.69203367872627219"/>
    <n v="4.5369641787262722"/>
    <n v="312.21020204932893"/>
    <n v="0"/>
    <n v="62.888019014249849"/>
    <n v="1.0627491764110375"/>
    <n v="3.4380753356263529"/>
    <n v="0"/>
    <n v="0"/>
    <n v="31.468959587789591"/>
    <n v="0"/>
    <n v="411.0680051634057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20m1515"/>
    <s v="couv m15 gris"/>
    <n v="1.6359999999999999"/>
    <n v="1102"/>
    <n v="1802.8719999999998"/>
    <n v="4044.292614"/>
    <n v="0.14476216048333918"/>
    <n v="727.91606909719474"/>
    <n v="0.66054089754736367"/>
    <n v="4.3304978975473638"/>
    <n v="552.85942995599487"/>
    <n v="0"/>
    <n v="111.36162148149978"/>
    <n v="1.8819080862834092"/>
    <n v="6.0881174212873121"/>
    <n v="0"/>
    <n v="0"/>
    <n v="55.72499215212941"/>
    <n v="0"/>
    <n v="727.91606909719474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60d2709"/>
    <s v="bouchon d 27"/>
    <n v="2.3E-2"/>
    <n v="27000"/>
    <n v="621"/>
    <n v="1393.05825"/>
    <n v="4.9863385564895148E-2"/>
    <n v="250.73098861669493"/>
    <n v="9.2863329117294415E-3"/>
    <n v="6.0881082911729445E-2"/>
    <n v="190.43265745026429"/>
    <n v="0"/>
    <n v="38.358556203663589"/>
    <n v="0.64822401234363691"/>
    <n v="2.0970545433172303"/>
    <n v="0"/>
    <n v="0"/>
    <n v="19.1944964071062"/>
    <n v="0"/>
    <n v="250.73098861669493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60d1801"/>
    <s v="bouchon d18"/>
    <n v="2.9000000000000001E-2"/>
    <n v="9000"/>
    <n v="261"/>
    <n v="585.48824999999999"/>
    <n v="2.0957075092492162E-2"/>
    <n v="105.37969086788627"/>
    <n v="1.1708854540876251E-2"/>
    <n v="7.6763104540876245E-2"/>
    <n v="80.036914000835708"/>
    <n v="0"/>
    <n v="16.121712027626725"/>
    <n v="0.27244197620239813"/>
    <n v="0.88137075008985033"/>
    <n v="0"/>
    <n v="0"/>
    <n v="8.0672521131315911"/>
    <n v="0"/>
    <n v="105.37969086788627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60d1830"/>
    <s v="bouchon d18 rouge"/>
    <n v="2.9000000000000001E-2"/>
    <n v="27000"/>
    <n v="783"/>
    <n v="1756.4647500000001"/>
    <n v="6.2871225277476489E-2"/>
    <n v="316.1390726036588"/>
    <n v="1.1708854540876251E-2"/>
    <n v="7.6763104540876259E-2"/>
    <n v="240.11074200250715"/>
    <n v="0"/>
    <n v="48.36513608288017"/>
    <n v="0.81732592860719433"/>
    <n v="2.6441122502695511"/>
    <n v="0"/>
    <n v="0"/>
    <n v="24.201756339394773"/>
    <n v="0"/>
    <n v="316.1390726036588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20m1005"/>
    <s v="couv m10 bleu"/>
    <n v="0.73899999999999999"/>
    <n v="560"/>
    <n v="413.84"/>
    <n v="928.34658000000002"/>
    <n v="3.3229409794164583E-2"/>
    <n v="167.08939183435268"/>
    <n v="0.29837391398991553"/>
    <n v="1.9561356639899155"/>
    <n v="126.90604019197643"/>
    <n v="0"/>
    <n v="25.562487760586372"/>
    <n v="0.43198232732413955"/>
    <n v="1.3974960583033855"/>
    <n v="0"/>
    <n v="0"/>
    <n v="12.791385496162365"/>
    <n v="0"/>
    <n v="167.08939183435268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20m1110"/>
    <s v="couv m11 noir"/>
    <n v="0.82099999999999995"/>
    <n v="240"/>
    <n v="197.04"/>
    <n v="442.00998000000004"/>
    <n v="1.5821387265228568E-2"/>
    <n v="79.555610301181275"/>
    <n v="0.33148170958825529"/>
    <n v="2.1731899595882553"/>
    <n v="60.42327024798724"/>
    <n v="0"/>
    <n v="12.170966045684176"/>
    <n v="0.20567803444797139"/>
    <n v="0.66538426282645258"/>
    <n v="0"/>
    <n v="0"/>
    <n v="6.0903117102354365"/>
    <n v="0"/>
    <n v="79.555610301181275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20m1123"/>
    <s v="couv m11 gris"/>
    <n v="0.82099999999999995"/>
    <n v="2100"/>
    <n v="1724.1"/>
    <n v="3867.587325"/>
    <n v="0.13843713857074993"/>
    <n v="696.11159013533597"/>
    <n v="0.33148170958825524"/>
    <n v="2.1731899595882553"/>
    <n v="528.70361466988822"/>
    <n v="0"/>
    <n v="106.49595289973652"/>
    <n v="1.7996828014197492"/>
    <n v="5.8221122997314589"/>
    <n v="0"/>
    <n v="0"/>
    <n v="53.290227464560054"/>
    <n v="0"/>
    <n v="696.11159013533597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20m1108"/>
    <s v="couv  m11 noir"/>
    <n v="0.82099999999999995"/>
    <n v="300"/>
    <n v="246.29999999999998"/>
    <n v="552.51247499999999"/>
    <n v="1.9776734081535706E-2"/>
    <n v="99.444512876476566"/>
    <n v="0.33148170958825524"/>
    <n v="2.1731899595882553"/>
    <n v="75.529087809984034"/>
    <n v="0"/>
    <n v="15.213707557105218"/>
    <n v="0.25709754305996418"/>
    <n v="0.83173032853306561"/>
    <n v="0"/>
    <n v="0"/>
    <n v="7.6128896377942938"/>
    <n v="0"/>
    <n v="99.444512876476566"/>
    <m/>
    <m/>
    <m/>
    <m/>
    <m/>
    <m/>
    <m/>
    <m/>
    <m/>
    <m/>
    <m/>
    <m/>
    <m/>
    <m/>
    <m/>
  </r>
  <r>
    <x v="1"/>
    <x v="0"/>
    <d v="2013-11-04T00:00:00"/>
    <x v="4"/>
    <x v="0"/>
    <s v="accuma 53"/>
    <s v=" N° 2123 du  24/10/2013"/>
    <n v="3819.0880000000002"/>
    <m/>
    <n v="769.27300000000002"/>
    <n v="13"/>
    <n v="42.055999999999997"/>
    <n v="0"/>
    <n v="0"/>
    <n v="384.94170000000003"/>
    <m/>
    <n v="5028.3586999999998"/>
    <s v="EUR"/>
    <n v="2.2432500000000002"/>
    <s v="460d1818"/>
    <s v="bouchon d 18"/>
    <n v="2.3E-2"/>
    <n v="13000"/>
    <n v="299"/>
    <n v="670.73175000000003"/>
    <n v="2.4008296753468033E-2"/>
    <n v="120.72232785248274"/>
    <n v="9.2863329117294415E-3"/>
    <n v="6.0881082911729445E-2"/>
    <n v="91.689798031608731"/>
    <n v="0"/>
    <n v="18.468934468430614"/>
    <n v="0.31210785779508443"/>
    <n v="1.0096929282638516"/>
    <n v="0"/>
    <n v="0"/>
    <n v="9.2417945663844669"/>
    <n v="0"/>
    <n v="120.72232785248274"/>
    <m/>
    <m/>
    <m/>
    <m/>
    <m/>
    <m/>
    <m/>
    <m/>
    <m/>
    <m/>
    <m/>
    <m/>
    <m/>
    <m/>
    <m/>
  </r>
  <r>
    <x v="1"/>
    <x v="1"/>
    <d v="2013-11-04T00:00:00"/>
    <x v="16"/>
    <x v="0"/>
    <s v="akumsan 2"/>
    <s v=" N° 11288 du  23/10/2013"/>
    <n v="2072.192"/>
    <m/>
    <n v="426.56900000000002"/>
    <n v="13"/>
    <n v="31.32"/>
    <n v="35"/>
    <n v="418.84800000000001"/>
    <n v="0"/>
    <m/>
    <n v="2996.9290000000001"/>
    <s v="EUR"/>
    <n v="2.1913"/>
    <s v="400D2302"/>
    <s v="BAC D23 "/>
    <n v="2.2984"/>
    <n v="2310"/>
    <n v="5309.3040000000001"/>
    <n v="11634.2778552"/>
    <n v="0.56357228109193225"/>
    <n v="1688.9861128005634"/>
    <n v="0.73116281939418326"/>
    <n v="5.7676467393941833"/>
    <n v="1167.8299723004532"/>
    <n v="0"/>
    <n v="240.40246437310446"/>
    <n v="7.3264396541951191"/>
    <n v="17.651083843799316"/>
    <n v="19.72502983821763"/>
    <n v="236.05112279079364"/>
    <n v="0"/>
    <n v="0"/>
    <n v="1688.9861128005634"/>
    <m/>
    <m/>
    <m/>
    <m/>
    <m/>
    <m/>
    <m/>
    <m/>
    <m/>
    <m/>
    <m/>
    <m/>
    <m/>
    <m/>
    <m/>
  </r>
  <r>
    <x v="1"/>
    <x v="1"/>
    <d v="2013-11-04T00:00:00"/>
    <x v="16"/>
    <x v="0"/>
    <s v="akumsan 2"/>
    <s v=" N° 11288 du  23/10/2013"/>
    <n v="2072.192"/>
    <m/>
    <n v="426.56900000000002"/>
    <n v="13"/>
    <n v="31.32"/>
    <n v="35"/>
    <n v="418.84800000000001"/>
    <n v="0"/>
    <m/>
    <n v="2996.9290000000001"/>
    <s v="EUR"/>
    <n v="2.1913"/>
    <s v="420D2302"/>
    <s v="COUV D23"/>
    <n v="1.4206000000000001"/>
    <n v="2500"/>
    <n v="3551.5"/>
    <n v="7782.4019500000004"/>
    <n v="0.3769848093644661"/>
    <n v="1129.79670774384"/>
    <n v="0.45191868309753602"/>
    <n v="3.5648794630975362"/>
    <n v="781.18490608657169"/>
    <n v="0"/>
    <n v="160.81003314579095"/>
    <n v="4.9008025217380595"/>
    <n v="11.807164229295079"/>
    <n v="13.194468327756313"/>
    <n v="157.89933343268791"/>
    <n v="0"/>
    <n v="0"/>
    <n v="1129.79670774384"/>
    <m/>
    <m/>
    <m/>
    <m/>
    <m/>
    <m/>
    <m/>
    <m/>
    <m/>
    <m/>
    <m/>
    <m/>
    <m/>
    <m/>
    <m/>
  </r>
  <r>
    <x v="1"/>
    <x v="1"/>
    <d v="2013-11-04T00:00:00"/>
    <x v="16"/>
    <x v="0"/>
    <s v="akumsan 2"/>
    <s v=" N° 11288 du  23/10/2013"/>
    <n v="2072.192"/>
    <m/>
    <n v="426.56900000000002"/>
    <n v="13"/>
    <n v="31.32"/>
    <n v="35"/>
    <n v="418.84800000000001"/>
    <n v="0"/>
    <m/>
    <n v="2996.9290000000001"/>
    <s v="EUR"/>
    <n v="2.1913"/>
    <s v="460D1831"/>
    <s v="BOUCHON D22"/>
    <n v="3.5000000000000003E-2"/>
    <n v="16000"/>
    <n v="560"/>
    <n v="1227.1279999999999"/>
    <n v="5.9442909543601576E-2"/>
    <n v="178.14617945559633"/>
    <n v="1.113413621597477E-2"/>
    <n v="8.7829636215974768E-2"/>
    <n v="123.17712161297483"/>
    <n v="0"/>
    <n v="25.356502481104581"/>
    <n v="0.77275782406682048"/>
    <n v="1.8617519269056013"/>
    <n v="2.0805018340260553"/>
    <n v="24.897543776518432"/>
    <n v="0"/>
    <n v="0"/>
    <n v="178.14617945559633"/>
    <m/>
    <m/>
    <m/>
    <m/>
    <m/>
    <m/>
    <m/>
    <m/>
    <m/>
    <m/>
    <m/>
    <m/>
    <m/>
    <m/>
    <m/>
  </r>
  <r>
    <x v="1"/>
    <x v="1"/>
    <d v="2013-11-07T00:00:00"/>
    <x v="5"/>
    <x v="0"/>
    <s v="metalliance 12"/>
    <s v=" N° 262 du 30/09/13"/>
    <n v="770.83399999999995"/>
    <m/>
    <n v="1499.7260000000001"/>
    <n v="13"/>
    <n v="378.00200000000001"/>
    <n v="636.9"/>
    <n v="0"/>
    <n v="0"/>
    <m/>
    <n v="3298.462"/>
    <s v="USD"/>
    <n v="1.6673500000000001"/>
    <s v="600p0002"/>
    <s v="PLOMB DOUX ACHETE"/>
    <n v="2.2134"/>
    <n v="74850"/>
    <n v="165672.99"/>
    <n v="276234.85987649998"/>
    <n v="1"/>
    <n v="2527.6280000000002"/>
    <n v="3.3769245156980633E-2"/>
    <n v="3.7242817351569801"/>
    <n v="770.83399999999995"/>
    <n v="0"/>
    <n v="1499.7260000000001"/>
    <n v="13"/>
    <n v="378.00200000000001"/>
    <n v="636.9"/>
    <n v="0"/>
    <n v="0"/>
    <n v="0"/>
    <n v="3298.462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00m1509"/>
    <s v="bac m15"/>
    <n v="3.45"/>
    <n v="1200"/>
    <n v="4140"/>
    <n v="9271.7369999999992"/>
    <n v="0.34727796984318637"/>
    <n v="1679.1875347340881"/>
    <n v="1.39932294561174"/>
    <n v="9.1257704456117388"/>
    <n v="1329.7728399436101"/>
    <n v="0"/>
    <n v="197.38863072322903"/>
    <n v="4.5146136079614232"/>
    <n v="14.050172103915633"/>
    <n v="0"/>
    <n v="0"/>
    <n v="133.46127835537206"/>
    <n v="0"/>
    <n v="1679.1875347340881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00m1606"/>
    <s v="bac m16"/>
    <n v="4.4580000000000002"/>
    <n v="288"/>
    <n v="1283.904"/>
    <n v="2875.3672031999999"/>
    <n v="0.10769844796945564"/>
    <n v="520.75255859788274"/>
    <n v="1.8081686062426483"/>
    <n v="11.792082506242647"/>
    <n v="412.39146577172966"/>
    <n v="0"/>
    <n v="61.214505444462958"/>
    <n v="1.4000798236029233"/>
    <n v="4.357263807948236"/>
    <n v="0"/>
    <n v="0"/>
    <n v="41.389243750139038"/>
    <n v="0"/>
    <n v="520.75255859788274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00m1409"/>
    <s v="bac m14"/>
    <n v="3.2029999999999998"/>
    <n v="480"/>
    <n v="1537.4399999999998"/>
    <n v="3443.1737519999997"/>
    <n v="0.1289659521632146"/>
    <n v="623.58697666704745"/>
    <n v="1.2991395347230155"/>
    <n v="8.4724181847230149"/>
    <n v="493.82752537268209"/>
    <n v="0"/>
    <n v="73.302699618145226"/>
    <n v="1.6765573781217897"/>
    <n v="5.2177044926193359"/>
    <n v="0"/>
    <n v="0"/>
    <n v="49.562489805479039"/>
    <n v="0"/>
    <n v="623.58697666704745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00m1203"/>
    <s v="bac m12"/>
    <n v="2.3450000000000002"/>
    <n v="450"/>
    <n v="1055.25"/>
    <n v="2363.2851375"/>
    <n v="8.8518134704594784E-2"/>
    <n v="428.01030097298224"/>
    <n v="0.9511340021621828"/>
    <n v="6.2028787521621833"/>
    <n v="338.94753365953972"/>
    <n v="0"/>
    <n v="50.312645548475224"/>
    <n v="1.1507357511597323"/>
    <n v="3.5812666938784958"/>
    <n v="0"/>
    <n v="0"/>
    <n v="34.01811931992907"/>
    <n v="0"/>
    <n v="428.01030097298224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20m1515"/>
    <s v="couv m15 gauche"/>
    <n v="1.6359999999999999"/>
    <n v="1160"/>
    <n v="1897.76"/>
    <n v="4250.1284079999996"/>
    <n v="0.1591908792390351"/>
    <n v="769.73307630844511"/>
    <n v="0.66356299681762509"/>
    <n v="4.3274667968176246"/>
    <n v="609.56273061144566"/>
    <n v="0"/>
    <n v="90.482185468916697"/>
    <n v="2.0694814301074564"/>
    <n v="6.4405445922528823"/>
    <n v="0"/>
    <n v="0"/>
    <n v="61.178134205722429"/>
    <n v="0"/>
    <n v="769.73307630844511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20m1413"/>
    <s v="couv m14 gauche"/>
    <n v="1.6120000000000001"/>
    <n v="528"/>
    <n v="851.13600000000008"/>
    <n v="1906.1616288"/>
    <n v="7.1396324188514562E-2"/>
    <n v="345.2214883003461"/>
    <n v="0.65382857632641311"/>
    <n v="4.2639831763264127"/>
    <n v="273.38587823629092"/>
    <n v="0"/>
    <n v="40.580813912861416"/>
    <n v="0.92815221445068929"/>
    <n v="2.8885524840189221"/>
    <n v="0"/>
    <n v="0"/>
    <n v="27.438091452724144"/>
    <n v="0"/>
    <n v="345.2214883003461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20m1611"/>
    <s v="couv m16 gauche"/>
    <n v="1.9039999999999999"/>
    <n v="299"/>
    <n v="569.29599999999994"/>
    <n v="1274.9668567999997"/>
    <n v="4.7754579497547488E-2"/>
    <n v="230.90694366521191"/>
    <n v="0.77226402563616026"/>
    <n v="5.0363672256361598"/>
    <n v="182.85854074602349"/>
    <n v="0"/>
    <n v="27.143129931452023"/>
    <n v="0.62080953346811729"/>
    <n v="1.9320547773117762"/>
    <n v="0"/>
    <n v="0"/>
    <n v="18.352408676956493"/>
    <n v="0"/>
    <n v="230.90694366521191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60d2710"/>
    <s v="bouchon d27 jaune"/>
    <n v="2.3E-2"/>
    <n v="6000"/>
    <n v="138"/>
    <n v="309.05790000000002"/>
    <n v="1.1575932328106213E-2"/>
    <n v="55.972917824469604"/>
    <n v="9.3288196374116013E-3"/>
    <n v="6.0838469637411602E-2"/>
    <n v="44.32576133145367"/>
    <n v="0"/>
    <n v="6.5796210241076345"/>
    <n v="0.15048712026538077"/>
    <n v="0.46833907013052112"/>
    <n v="0"/>
    <n v="0"/>
    <n v="4.4487092785124025"/>
    <n v="0"/>
    <n v="55.972917824469604"/>
    <m/>
    <m/>
    <m/>
    <m/>
    <m/>
    <m/>
    <m/>
    <m/>
    <m/>
    <m/>
    <m/>
    <m/>
    <m/>
    <m/>
    <m/>
  </r>
  <r>
    <x v="1"/>
    <x v="0"/>
    <d v="2013-11-08T00:00:00"/>
    <x v="4"/>
    <x v="0"/>
    <s v="accuma 54"/>
    <s v=" N°2147 du 28/10/2013"/>
    <n v="3829.1309999999999"/>
    <m/>
    <n v="568.38800000000003"/>
    <n v="13"/>
    <n v="40.457999999999998"/>
    <n v="0"/>
    <n v="0"/>
    <n v="384.30678"/>
    <m/>
    <n v="4835.2837799999998"/>
    <s v="EUR"/>
    <n v="2.2395499999999999"/>
    <s v="460d1818"/>
    <s v="bouchon d27 rouge"/>
    <n v="2.3E-2"/>
    <n v="19500"/>
    <n v="448.5"/>
    <n v="1004.438175"/>
    <n v="3.7621780066345194E-2"/>
    <n v="181.91198292952623"/>
    <n v="9.3288196374116013E-3"/>
    <n v="6.0838469637411602E-2"/>
    <n v="144.05872432722444"/>
    <n v="0"/>
    <n v="21.383768328349813"/>
    <n v="0.4890831408624875"/>
    <n v="1.5221019779241938"/>
    <n v="0"/>
    <n v="0"/>
    <n v="14.458305155165307"/>
    <n v="0"/>
    <n v="181.91198292952623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00l0118"/>
    <s v="bac l1 noir"/>
    <n v="1.137"/>
    <n v="275"/>
    <n v="312.67500000000001"/>
    <n v="698.31271125000012"/>
    <n v="2.6508662294097415E-2"/>
    <n v="127.8461612773492"/>
    <n v="0.46489513191763343"/>
    <n v="3.0042140819176342"/>
    <n v="101.3431461235803"/>
    <n v="0"/>
    <n v="14.55142650176119"/>
    <n v="0.34461260982326641"/>
    <n v="1.0569798916525461"/>
    <n v="0"/>
    <n v="0"/>
    <n v="10.549996150531904"/>
    <n v="0"/>
    <n v="127.8461612773492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00l0212"/>
    <s v="bac l2 gris"/>
    <n v="1.232"/>
    <n v="4224"/>
    <n v="5203.9679999999998"/>
    <n v="11622.281932800001"/>
    <n v="0.44119366850976099"/>
    <n v="2127.7918996087446"/>
    <n v="0.50373861259676722"/>
    <n v="3.2552258125967675"/>
    <n v="1686.6922185861865"/>
    <n v="0"/>
    <n v="242.18488164873162"/>
    <n v="5.7355176906268932"/>
    <n v="17.591715144489697"/>
    <n v="0"/>
    <n v="0"/>
    <n v="175.58756653871018"/>
    <n v="0"/>
    <n v="2127.7918996087446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00l0312"/>
    <s v="bac l3b gris"/>
    <n v="1.357"/>
    <n v="1200"/>
    <n v="1628.4"/>
    <n v="3636.7871400000004"/>
    <n v="0.1380561467328959"/>
    <n v="665.81814671475308"/>
    <n v="0.55484845559562757"/>
    <n v="3.585504405595628"/>
    <n v="527.79141008279566"/>
    <n v="0"/>
    <n v="75.783298682235284"/>
    <n v="1.7947299075276466"/>
    <n v="5.5047127386807579"/>
    <n v="0"/>
    <n v="0"/>
    <n v="54.943995303513709"/>
    <n v="0"/>
    <n v="665.81814671475308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00l0316"/>
    <s v="bac l3 gris"/>
    <n v="1.2569999999999999"/>
    <n v="440"/>
    <n v="553.07999999999993"/>
    <n v="1235.2212179999999"/>
    <n v="4.6890256469559112E-2"/>
    <n v="226.14265572647727"/>
    <n v="0.5139605811965392"/>
    <n v="3.3212815311965391"/>
    <n v="179.26238828825387"/>
    <n v="0"/>
    <n v="25.739515374091553"/>
    <n v="0.6095733341042685"/>
    <n v="1.8696551962107304"/>
    <n v="0"/>
    <n v="0"/>
    <n v="18.661523533816851"/>
    <n v="0"/>
    <n v="226.14265572647727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20l0138"/>
    <s v="couv l1d noir mfp"/>
    <n v="1.3620000000000001"/>
    <n v="1450"/>
    <n v="1974.9"/>
    <n v="4410.6429150000004"/>
    <n v="0.16743250072635477"/>
    <n v="807.49463150759379"/>
    <n v="0.55689284931558192"/>
    <n v="3.5987155493155822"/>
    <n v="640.09779892686879"/>
    <n v="0"/>
    <n v="91.908890056218652"/>
    <n v="2.1766225094426122"/>
    <n v="6.6760361014619436"/>
    <n v="0"/>
    <n v="0"/>
    <n v="66.635283913601825"/>
    <n v="0"/>
    <n v="807.49463150759379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20l0131"/>
    <s v="couv l1d noir fai"/>
    <n v="1.131"/>
    <n v="616"/>
    <n v="696.69600000000003"/>
    <n v="1555.9660116000002"/>
    <n v="5.9066055762847978E-2"/>
    <n v="284.86418542347189"/>
    <n v="0.46244185945368815"/>
    <n v="2.9883607094536888"/>
    <n v="225.81071250248309"/>
    <n v="0"/>
    <n v="32.423189055955909"/>
    <n v="0.76785872491702367"/>
    <n v="2.3551408414320374"/>
    <n v="0"/>
    <n v="0"/>
    <n v="23.507284298683857"/>
    <n v="0"/>
    <n v="284.86418542347189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20l0331"/>
    <s v="couv l3 d"/>
    <n v="1.4350000000000001"/>
    <n v="132"/>
    <n v="189.42000000000002"/>
    <n v="423.04115700000006"/>
    <n v="1.6059073516424185E-2"/>
    <n v="77.449811686752966"/>
    <n v="0.58674099762691645"/>
    <n v="3.7915982476269168"/>
    <n v="61.394159234759989"/>
    <n v="0"/>
    <n v="8.8153232844442453"/>
    <n v="0.20876795571351439"/>
    <n v="0.64032343832038152"/>
    <n v="0"/>
    <n v="0"/>
    <n v="6.3912377735148409"/>
    <n v="0"/>
    <n v="77.449811686752966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20l0211"/>
    <s v="couv l2 g/g"/>
    <n v="1.0720000000000001"/>
    <n v="96"/>
    <n v="102.91200000000001"/>
    <n v="229.83851520000002"/>
    <n v="8.7249043064208942E-3"/>
    <n v="42.078529301589704"/>
    <n v="0.43831801355822608"/>
    <n v="2.8324692135582259"/>
    <n v="33.355483661533206"/>
    <n v="0"/>
    <n v="4.7893704458279283"/>
    <n v="0.11342375598347162"/>
    <n v="0.34788810940992032"/>
    <n v="0"/>
    <n v="0"/>
    <n v="3.4723633288351778"/>
    <n v="0"/>
    <n v="42.078529301589704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60d1811"/>
    <s v="bouchon d 18"/>
    <n v="2.8000000000000001E-2"/>
    <n v="6500"/>
    <n v="182"/>
    <n v="406.46970000000005"/>
    <n v="1.5430004117776378E-2"/>
    <n v="74.415931406340604"/>
    <n v="1.1448604831744709E-2"/>
    <n v="7.3982404831744703E-2"/>
    <n v="58.989214342341448"/>
    <n v="0"/>
    <n v="8.470007590375106"/>
    <n v="0.20059005353109291"/>
    <n v="0.61524055418809742"/>
    <n v="0"/>
    <n v="0"/>
    <n v="6.140878865904873"/>
    <n v="0"/>
    <n v="74.415931406340604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60d2101"/>
    <s v="bouchon pression"/>
    <n v="2.3E-2"/>
    <n v="11600"/>
    <n v="266.8"/>
    <n v="595.85778000000005"/>
    <n v="2.2619368673751306E-2"/>
    <n v="109.08884889676744"/>
    <n v="9.4042111117902966E-3"/>
    <n v="6.0771261111790299E-2"/>
    <n v="86.474298827124713"/>
    <n v="0"/>
    <n v="12.416472665450978"/>
    <n v="0.29405179275876697"/>
    <n v="0.90190208712848574"/>
    <n v="0"/>
    <n v="0"/>
    <n v="9.0021235243045066"/>
    <n v="0"/>
    <n v="109.08884889676744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90b0006"/>
    <s v="couv borne d"/>
    <n v="7.1999999999999995E-2"/>
    <n v="2400"/>
    <n v="172.79999999999998"/>
    <n v="385.92287999999996"/>
    <n v="1.4650025887647021E-2"/>
    <n v="70.65424696162448"/>
    <n v="2.9439269567343534E-2"/>
    <n v="0.1902404695673435"/>
    <n v="56.007341968992314"/>
    <n v="0"/>
    <n v="8.0418533605319666"/>
    <n v="0.19045033653941126"/>
    <n v="0.58414048221814963"/>
    <n v="0"/>
    <n v="0"/>
    <n v="5.8304608133426479"/>
    <n v="0"/>
    <n v="70.65424696162448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90b0007"/>
    <s v="couv borne g"/>
    <n v="7.1999999999999995E-2"/>
    <n v="2400"/>
    <n v="172.79999999999998"/>
    <n v="385.92287999999996"/>
    <n v="1.4650025887647021E-2"/>
    <n v="70.65424696162448"/>
    <n v="2.9439269567343534E-2"/>
    <n v="0.1902404695673435"/>
    <n v="56.007341968992314"/>
    <n v="0"/>
    <n v="8.0418533605319666"/>
    <n v="0.19045033653941126"/>
    <n v="0.58414048221814963"/>
    <n v="0"/>
    <n v="0"/>
    <n v="5.8304608133426479"/>
    <n v="0"/>
    <n v="70.65424696162448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40l0103"/>
    <s v="rampe l1"/>
    <n v="0.26500000000000001"/>
    <n v="350"/>
    <n v="92.75"/>
    <n v="207.1432125"/>
    <n v="7.8633674830975771E-3"/>
    <n v="37.923503505154351"/>
    <n v="0.10835286715758385"/>
    <n v="0.70019061715758391"/>
    <n v="30.061811155231698"/>
    <n v="0"/>
    <n v="4.3164461758642361"/>
    <n v="0.1022237772802685"/>
    <n v="0.3135360516535497"/>
    <n v="0"/>
    <n v="0"/>
    <n v="3.1294863451245987"/>
    <n v="0"/>
    <n v="37.923503505154351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40l0203"/>
    <s v="rampe l2"/>
    <n v="0.28499999999999998"/>
    <n v="300"/>
    <n v="85.499999999999986"/>
    <n v="190.95142499999997"/>
    <n v="7.2487107256586818E-3"/>
    <n v="34.959132611220447"/>
    <n v="0.1165304420374015"/>
    <n v="0.75303519203740144"/>
    <n v="27.711966078407652"/>
    <n v="0"/>
    <n v="3.9790420273465461"/>
    <n v="9.4233239433562863E-2"/>
    <n v="0.28902784276418858"/>
    <n v="0"/>
    <n v="0"/>
    <n v="2.8848634232684978"/>
    <n v="0"/>
    <n v="34.959132611220447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40l0303"/>
    <s v="rampe l3"/>
    <n v="0.30499999999999999"/>
    <n v="300"/>
    <n v="91.5"/>
    <n v="204.35152500000001"/>
    <n v="7.7573921800908711E-3"/>
    <n v="37.412405075165744"/>
    <n v="0.12470801691721914"/>
    <n v="0.80587976691721919"/>
    <n v="29.656665452331001"/>
    <n v="0"/>
    <n v="4.2582730468094621"/>
    <n v="0.10084609834118133"/>
    <n v="0.30931049839676328"/>
    <n v="0"/>
    <n v="0"/>
    <n v="3.08730997928734"/>
    <n v="0"/>
    <n v="37.412405075165744"/>
    <m/>
    <m/>
    <m/>
    <m/>
    <m/>
    <m/>
    <m/>
    <m/>
    <m/>
    <m/>
    <m/>
    <m/>
    <m/>
    <m/>
    <m/>
  </r>
  <r>
    <x v="1"/>
    <x v="1"/>
    <d v="2013-11-10T00:00:00"/>
    <x v="4"/>
    <x v="0"/>
    <s v="accuma 56"/>
    <s v=" N° 2167 du  29/10/2013"/>
    <n v="3823.02"/>
    <m/>
    <n v="548.93100000000004"/>
    <n v="13"/>
    <n v="39.872999999999998"/>
    <n v="0"/>
    <n v="0"/>
    <n v="397.98297000000002"/>
    <m/>
    <n v="4822.8069699999996"/>
    <s v="EUR"/>
    <n v="2.2333500000000002"/>
    <s v="440l0503"/>
    <s v="rampe l5"/>
    <n v="0.34499999999999997"/>
    <n v="200"/>
    <n v="69"/>
    <n v="154.10115000000002"/>
    <n v="5.8498367259701657E-3"/>
    <n v="28.212633335370892"/>
    <n v="0.14106316667685445"/>
    <n v="0.91156891667685458"/>
    <n v="22.364042800118462"/>
    <n v="0"/>
    <n v="3.2111567238235295"/>
    <n v="7.6047877437612155E-2"/>
    <n v="0.23325053977460841"/>
    <n v="0"/>
    <n v="0"/>
    <n v="2.3281353942166829"/>
    <n v="0"/>
    <n v="28.212633335370892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e0201"/>
    <s v="bac e2 op"/>
    <n v="1.6140000000000001"/>
    <n v="1260"/>
    <n v="2033.64"/>
    <n v="4554.4384620000001"/>
    <n v="0.17344235014537962"/>
    <n v="823.85476732258917"/>
    <n v="0.65385298993856278"/>
    <n v="4.2684866899385625"/>
    <n v="664.1334796545276"/>
    <n v="0"/>
    <n v="83.900829016975791"/>
    <n v="2.2547505518899351"/>
    <n v="6.9106369991925058"/>
    <n v="0"/>
    <n v="0"/>
    <n v="66.655071100003369"/>
    <n v="0"/>
    <n v="823.85476732258917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m1110"/>
    <s v="bac m11 gris"/>
    <n v="2.036"/>
    <n v="1755"/>
    <n v="3573.18"/>
    <n v="8002.3152689999997"/>
    <n v="0.30474456476685524"/>
    <n v="1447.5430152346182"/>
    <n v="0.82481083489152041"/>
    <n v="5.3845346348915202"/>
    <n v="1166.906860030273"/>
    <n v="0"/>
    <n v="147.41683101575379"/>
    <n v="3.9616793419691181"/>
    <n v="12.14224243857058"/>
    <n v="0"/>
    <n v="0"/>
    <n v="117.11540240805159"/>
    <n v="0"/>
    <n v="1447.5430152346182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m1009"/>
    <s v="bac m10 noir"/>
    <n v="1.714"/>
    <n v="396"/>
    <n v="678.74400000000003"/>
    <n v="1520.0811252000001"/>
    <n v="5.788780438380222E-2"/>
    <n v="274.96827373163563"/>
    <n v="0.69436432760514044"/>
    <n v="4.5329530276051404"/>
    <n v="221.65998628795296"/>
    <n v="0"/>
    <n v="28.002588604816101"/>
    <n v="0.75254145698942887"/>
    <n v="2.3064816778682156"/>
    <n v="0"/>
    <n v="0"/>
    <n v="22.246675704008915"/>
    <n v="0"/>
    <n v="274.96827373163563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m1104"/>
    <s v="bac m11 noir"/>
    <n v="2.036"/>
    <n v="270"/>
    <n v="549.72"/>
    <n v="1231.1254260000001"/>
    <n v="4.6883779194900811E-2"/>
    <n v="222.69892542071051"/>
    <n v="0.82481083489152041"/>
    <n v="5.3845346348915211"/>
    <n v="179.52413231234974"/>
    <n v="0"/>
    <n v="22.679512463962123"/>
    <n v="0.60948912953371059"/>
    <n v="1.868037298241628"/>
    <n v="0"/>
    <n v="0"/>
    <n v="18.017754216623324"/>
    <n v="0"/>
    <n v="222.69892542071051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m1202"/>
    <s v="bac m 12 noir"/>
    <n v="2.3450000000000002"/>
    <n v="150"/>
    <n v="351.75000000000006"/>
    <n v="787.76171250000016"/>
    <n v="2.999958038966449E-2"/>
    <n v="142.49863024218681"/>
    <n v="0.94999086828124535"/>
    <n v="6.2017356182812469"/>
    <n v="114.87232325705637"/>
    <n v="0"/>
    <n v="14.511967018115909"/>
    <n v="0.38999454506563835"/>
    <n v="1.195303281045792"/>
    <n v="0"/>
    <n v="0"/>
    <n v="11.529042140903105"/>
    <n v="0"/>
    <n v="142.49863024218681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m1203"/>
    <s v="bac m 12 gris"/>
    <n v="2.3450000000000002"/>
    <n v="150"/>
    <n v="351.75000000000006"/>
    <n v="787.76171250000016"/>
    <n v="2.999958038966449E-2"/>
    <n v="142.49863024218681"/>
    <n v="0.94999086828124535"/>
    <n v="6.2017356182812469"/>
    <n v="114.87232325705637"/>
    <n v="0"/>
    <n v="14.511967018115909"/>
    <n v="0.38999454506563835"/>
    <n v="1.195303281045792"/>
    <n v="0"/>
    <n v="0"/>
    <n v="11.529042140903105"/>
    <n v="0"/>
    <n v="142.49863024218681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123"/>
    <s v="couv m11 g"/>
    <n v="0.82099999999999995"/>
    <n v="1860"/>
    <n v="1527.06"/>
    <n v="3419.9272229999997"/>
    <n v="0.13023783718504917"/>
    <n v="618.63243297124018"/>
    <n v="0.33259808224260223"/>
    <n v="2.1712686322426018"/>
    <n v="498.69773973822447"/>
    <n v="0"/>
    <n v="63.001121122058493"/>
    <n v="1.6930918834056392"/>
    <n v="5.1891963848010993"/>
    <n v="0"/>
    <n v="0"/>
    <n v="50.051283842750507"/>
    <n v="0"/>
    <n v="618.63243297124018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00e0204"/>
    <s v="couv e2 op"/>
    <n v="0.68600000000000005"/>
    <n v="1200"/>
    <n v="823.2"/>
    <n v="1843.5975599999999"/>
    <n v="7.0207973210438659E-2"/>
    <n v="333.48933167126694"/>
    <n v="0.27790777639272246"/>
    <n v="1.8142390763927223"/>
    <n v="268.83552666726018"/>
    <n v="0"/>
    <n v="33.962334752844384"/>
    <n v="0.91270365173570256"/>
    <n v="2.7973664845967181"/>
    <n v="0"/>
    <n v="0"/>
    <n v="26.981400114829945"/>
    <n v="0"/>
    <n v="333.48933167126694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108"/>
    <s v="couv m11 g"/>
    <n v="0.82099999999999995"/>
    <n v="240"/>
    <n v="197.04"/>
    <n v="441.28093199999995"/>
    <n v="1.6804882217425696E-2"/>
    <n v="79.823539738224525"/>
    <n v="0.33259808224260218"/>
    <n v="2.1712686322426018"/>
    <n v="64.348095450093467"/>
    <n v="0"/>
    <n v="8.129176918975288"/>
    <n v="0.21846346882653406"/>
    <n v="0.6695737270711094"/>
    <n v="0"/>
    <n v="0"/>
    <n v="6.4582301732581291"/>
    <n v="0"/>
    <n v="79.823539738224525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014"/>
    <s v="couv m10 g"/>
    <n v="0.73899999999999999"/>
    <n v="504"/>
    <n v="372.45600000000002"/>
    <n v="834.13383480000005"/>
    <n v="3.1765525838273988E-2"/>
    <n v="150.88690781942836"/>
    <n v="0.29937878535600865"/>
    <n v="1.9544062353560088"/>
    <n v="121.63435971863591"/>
    <n v="0"/>
    <n v="15.36622370348082"/>
    <n v="0.41295183589756185"/>
    <n v="1.2656656115001887"/>
    <n v="0"/>
    <n v="0"/>
    <n v="12.207706949913877"/>
    <n v="0"/>
    <n v="150.88690781942836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110"/>
    <s v="couv m11 d"/>
    <n v="0.82099999999999995"/>
    <n v="120"/>
    <n v="98.52"/>
    <n v="220.64046599999998"/>
    <n v="8.4024411087128478E-3"/>
    <n v="39.911769869112263"/>
    <n v="0.33259808224260218"/>
    <n v="2.1712686322426018"/>
    <n v="32.174047725046734"/>
    <n v="0"/>
    <n v="4.064588459487644"/>
    <n v="0.10923173441326703"/>
    <n v="0.3347868635355547"/>
    <n v="0"/>
    <n v="0"/>
    <n v="3.2291150866290645"/>
    <n v="0"/>
    <n v="39.911769869112263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213"/>
    <s v="couv m12 g"/>
    <n v="1.2270000000000001"/>
    <n v="560"/>
    <n v="687.12"/>
    <n v="1538.839596"/>
    <n v="5.8602165394019218E-2"/>
    <n v="278.36150337458815"/>
    <n v="0.49707411316890743"/>
    <n v="3.2450019631689075"/>
    <n v="224.39536817736618"/>
    <n v="0"/>
    <n v="28.348152885537463"/>
    <n v="0.7618281501222498"/>
    <n v="2.3349446779593017"/>
    <n v="0"/>
    <n v="0"/>
    <n v="22.521209483602956"/>
    <n v="0"/>
    <n v="278.36150337458815"/>
    <m/>
    <m/>
    <m/>
    <m/>
    <m/>
    <m/>
    <m/>
    <m/>
    <m/>
    <m/>
    <m/>
    <m/>
    <m/>
    <m/>
    <m/>
  </r>
  <r>
    <x v="1"/>
    <x v="0"/>
    <d v="2013-11-11T00:00:00"/>
    <x v="4"/>
    <x v="0"/>
    <s v="accuma 55"/>
    <s v=" N° 2152 du  28/10/2013"/>
    <n v="3829.1309999999999"/>
    <m/>
    <n v="483.73899999999998"/>
    <n v="13"/>
    <n v="39.844000000000001"/>
    <n v="0"/>
    <n v="0"/>
    <n v="384.30678"/>
    <m/>
    <n v="4750.0207799999998"/>
    <s v="EUR"/>
    <n v="2.2395499999999999"/>
    <s v="420m1208"/>
    <s v="couv m12 g"/>
    <n v="1.2270000000000001"/>
    <n v="392"/>
    <n v="480.98400000000004"/>
    <n v="1077.1877172"/>
    <n v="4.102151577581345E-2"/>
    <n v="194.85305236221171"/>
    <n v="0.49707411316890743"/>
    <n v="3.2450019631689075"/>
    <n v="157.07675772415632"/>
    <n v="0"/>
    <n v="19.84370701987622"/>
    <n v="0.53327970508557487"/>
    <n v="1.6344612745715112"/>
    <n v="0"/>
    <n v="0"/>
    <n v="15.764846638522069"/>
    <n v="0"/>
    <n v="194.85305236221171"/>
    <m/>
    <m/>
    <m/>
    <m/>
    <m/>
    <m/>
    <m/>
    <m/>
    <m/>
    <m/>
    <m/>
    <m/>
    <m/>
    <m/>
    <m/>
  </r>
  <r>
    <x v="1"/>
    <x v="1"/>
    <d v="2013-11-12T00:00:00"/>
    <x v="4"/>
    <x v="0"/>
    <s v="accuma 57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115"/>
    <s v="bac l1b"/>
    <n v="1.151"/>
    <n v="3300"/>
    <n v="3798.3"/>
    <n v="8482.9333050000005"/>
    <n v="0.28776615414547141"/>
    <n v="4140.6942650389701"/>
    <n v="1.254755837890597"/>
    <n v="3.8253416878905968"/>
    <n v="3851.4794730522381"/>
    <n v="0"/>
    <n v="153.91086424624294"/>
    <n v="3.7409600038911281"/>
    <n v="12.795234277924241"/>
    <n v="0"/>
    <n v="0"/>
    <n v="118.76773345867372"/>
    <n v="0"/>
    <n v="4140.6942650389701"/>
    <m/>
    <m/>
    <m/>
    <m/>
    <m/>
    <m/>
    <m/>
    <m/>
    <m/>
    <m/>
    <m/>
    <m/>
    <m/>
    <m/>
    <m/>
  </r>
  <r>
    <x v="1"/>
    <x v="1"/>
    <d v="2013-11-12T00:00:00"/>
    <x v="4"/>
    <x v="0"/>
    <s v="accuma 57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116"/>
    <s v="bac l1"/>
    <n v="1.137"/>
    <n v="1375"/>
    <n v="1563.375"/>
    <n v="3491.5635562500001"/>
    <n v="0.11844414902382022"/>
    <n v="1704.3040035292893"/>
    <n v="1.2394938207485739"/>
    <n v="3.7788127707485741"/>
    <n v="1585.2635971837512"/>
    <n v="0"/>
    <n v="63.349497772943174"/>
    <n v="1.5397739373096628"/>
    <n v="5.2665006421951421"/>
    <n v="0"/>
    <n v="0"/>
    <n v="48.88463399309007"/>
    <n v="0"/>
    <n v="1704.3040035292893"/>
    <m/>
    <m/>
    <m/>
    <m/>
    <m/>
    <m/>
    <m/>
    <m/>
    <m/>
    <m/>
    <m/>
    <m/>
    <m/>
    <m/>
    <m/>
  </r>
  <r>
    <x v="1"/>
    <x v="1"/>
    <d v="2013-11-12T00:00:00"/>
    <x v="4"/>
    <x v="0"/>
    <s v="accuma 57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212"/>
    <s v="bac l2"/>
    <n v="1.232"/>
    <n v="2112"/>
    <n v="2601.9839999999999"/>
    <n v="5811.1409664000003"/>
    <n v="0.19713106622121745"/>
    <n v="2836.537457947808"/>
    <n v="1.3430575084980152"/>
    <n v="4.0945447084980149"/>
    <n v="2638.4140181687476"/>
    <n v="0"/>
    <n v="105.43495937521949"/>
    <n v="2.562703860875827"/>
    <n v="8.7652357284602118"/>
    <n v="0"/>
    <n v="0"/>
    <n v="81.36054081450483"/>
    <n v="0"/>
    <n v="2836.537457947808"/>
    <m/>
    <m/>
    <m/>
    <m/>
    <m/>
    <m/>
    <m/>
    <m/>
    <m/>
    <m/>
    <m/>
    <m/>
    <m/>
    <m/>
    <m/>
  </r>
  <r>
    <x v="1"/>
    <x v="1"/>
    <d v="2013-11-12T00:00:00"/>
    <x v="4"/>
    <x v="0"/>
    <s v="accuma 57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20l0109"/>
    <s v="couv l1"/>
    <n v="0.95099999999999996"/>
    <n v="2800"/>
    <n v="2662.7999999999997"/>
    <n v="5946.9643799999994"/>
    <n v="0.20173859759854701"/>
    <n v="2902.8356604127548"/>
    <n v="1.0367270215759838"/>
    <n v="3.160642871575984"/>
    <n v="2700.0814945748089"/>
    <n v="0"/>
    <n v="107.89928370979007"/>
    <n v="2.6226017687811112"/>
    <n v="8.9701050036217946"/>
    <n v="0"/>
    <n v="0"/>
    <n v="83.262175355752916"/>
    <n v="0"/>
    <n v="2902.8356604127548"/>
    <m/>
    <m/>
    <m/>
    <m/>
    <m/>
    <m/>
    <m/>
    <m/>
    <m/>
    <m/>
    <m/>
    <m/>
    <m/>
    <m/>
    <m/>
  </r>
  <r>
    <x v="1"/>
    <x v="1"/>
    <d v="2013-11-12T00:00:00"/>
    <x v="4"/>
    <x v="0"/>
    <s v="accuma 57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20l0211"/>
    <s v="couv l2"/>
    <n v="1.0720000000000001"/>
    <n v="2400"/>
    <n v="2572.8000000000002"/>
    <n v="5745.962880000001"/>
    <n v="0.19492003301094407"/>
    <n v="2804.7226930711795"/>
    <n v="1.1686344554463248"/>
    <n v="3.5627856554463255"/>
    <n v="2608.821417020456"/>
    <n v="0"/>
    <n v="104.2523948958044"/>
    <n v="2.5339604291422728"/>
    <n v="8.6669243477986164"/>
    <n v="0"/>
    <n v="0"/>
    <n v="80.447996377978512"/>
    <n v="0"/>
    <n v="2804.7226930711795"/>
    <m/>
    <m/>
    <m/>
    <m/>
    <m/>
    <m/>
    <m/>
    <m/>
    <m/>
    <m/>
    <m/>
    <m/>
    <m/>
    <m/>
    <m/>
  </r>
  <r>
    <x v="1"/>
    <x v="0"/>
    <d v="2013-11-12T00:00:00"/>
    <x v="23"/>
    <x v="0"/>
    <s v="orion 2"/>
    <s v=" N°  9100020720  du11/09/13"/>
    <n v="283.39999999999998"/>
    <m/>
    <n v="56.939"/>
    <n v="0"/>
    <n v="16.093"/>
    <n v="0"/>
    <n v="0"/>
    <n v="98.4"/>
    <m/>
    <n v="454.83199999999999"/>
    <s v="EUR"/>
    <n v="2.2336499999999999"/>
    <s v="600a004"/>
    <s v="noir de fumee"/>
    <n v="3.72"/>
    <n v="1200"/>
    <n v="4464"/>
    <n v="9971.0136000000002"/>
    <n v="1"/>
    <n v="454.83199999999999"/>
    <n v="0.37902666666666668"/>
    <n v="8.6882046666666675"/>
    <n v="283.39999999999998"/>
    <n v="0"/>
    <n v="56.939"/>
    <n v="0"/>
    <n v="16.093"/>
    <n v="0"/>
    <n v="0"/>
    <n v="98.4"/>
    <n v="0"/>
    <n v="454.83199999999999"/>
    <m/>
    <m/>
    <m/>
    <m/>
    <m/>
    <m/>
    <m/>
    <m/>
    <m/>
    <m/>
    <m/>
    <m/>
    <m/>
    <m/>
    <m/>
  </r>
  <r>
    <x v="1"/>
    <x v="1"/>
    <d v="2013-11-13T00:00:00"/>
    <x v="5"/>
    <x v="0"/>
    <s v="metalliance 10"/>
    <s v=" N° 220du 30/09/13"/>
    <n v="350.4"/>
    <m/>
    <n v="1667.7919999999999"/>
    <n v="0"/>
    <n v="268.851"/>
    <n v="0"/>
    <n v="92"/>
    <n v="0"/>
    <m/>
    <n v="2379.0430000000001"/>
    <s v="USD"/>
    <n v="1.65415"/>
    <s v="600p0002"/>
    <s v="PLOMB DOUX ACHETE"/>
    <n v="2.2984499999999999"/>
    <n v="50040"/>
    <n v="115014.43799999999"/>
    <n v="190251.1326177"/>
    <n v="1"/>
    <n v="2028.643"/>
    <n v="4.0540427657873704E-2"/>
    <n v="3.8425214951578734"/>
    <n v="350.4"/>
    <n v="0"/>
    <n v="1667.7919999999999"/>
    <n v="0"/>
    <n v="268.851"/>
    <n v="0"/>
    <n v="92"/>
    <n v="0"/>
    <n v="0"/>
    <n v="2379.0430000000001"/>
    <m/>
    <m/>
    <m/>
    <m/>
    <m/>
    <m/>
    <m/>
    <m/>
    <m/>
    <m/>
    <m/>
    <m/>
    <m/>
    <m/>
    <m/>
  </r>
  <r>
    <x v="1"/>
    <x v="1"/>
    <d v="2013-11-18T00:00:00"/>
    <x v="4"/>
    <x v="0"/>
    <s v="accuma 63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115"/>
    <s v="bac l1b"/>
    <n v="1.151"/>
    <n v="3300"/>
    <n v="3798.3"/>
    <n v="8482.9333050000005"/>
    <n v="0.28776615414547141"/>
    <n v="4140.6942650389701"/>
    <n v="1.254755837890597"/>
    <n v="3.8253416878905968"/>
    <n v="3851.4794730522381"/>
    <n v="0"/>
    <n v="153.91086424624294"/>
    <n v="3.7409600038911281"/>
    <n v="12.795234277924241"/>
    <n v="0"/>
    <n v="0"/>
    <n v="118.76773345867372"/>
    <n v="0"/>
    <n v="4140.6942650389701"/>
    <m/>
    <m/>
    <m/>
    <m/>
    <m/>
    <m/>
    <m/>
    <m/>
    <m/>
    <m/>
    <m/>
    <m/>
    <m/>
    <m/>
    <m/>
  </r>
  <r>
    <x v="1"/>
    <x v="1"/>
    <d v="2013-11-18T00:00:00"/>
    <x v="4"/>
    <x v="0"/>
    <s v="accuma 63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116"/>
    <s v="bac l1"/>
    <n v="1.137"/>
    <n v="1375"/>
    <n v="1563.375"/>
    <n v="3491.5635562500001"/>
    <n v="0.11844414902382022"/>
    <n v="1704.3040035292893"/>
    <n v="1.2394938207485739"/>
    <n v="3.7788127707485741"/>
    <n v="1585.2635971837512"/>
    <n v="0"/>
    <n v="63.349497772943174"/>
    <n v="1.5397739373096628"/>
    <n v="5.2665006421951421"/>
    <n v="0"/>
    <n v="0"/>
    <n v="48.88463399309007"/>
    <n v="0"/>
    <n v="1704.3040035292893"/>
    <m/>
    <m/>
    <m/>
    <m/>
    <m/>
    <m/>
    <m/>
    <m/>
    <m/>
    <m/>
    <m/>
    <m/>
    <m/>
    <m/>
    <m/>
  </r>
  <r>
    <x v="1"/>
    <x v="1"/>
    <d v="2013-11-18T00:00:00"/>
    <x v="4"/>
    <x v="0"/>
    <s v="accuma 63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00l0212"/>
    <s v="bac l2"/>
    <n v="1.232"/>
    <n v="2112"/>
    <n v="2601.9839999999999"/>
    <n v="5811.1409664000003"/>
    <n v="0.19713106622121745"/>
    <n v="2836.537457947808"/>
    <n v="1.3430575084980152"/>
    <n v="4.0945447084980149"/>
    <n v="2638.4140181687476"/>
    <n v="0"/>
    <n v="105.43495937521949"/>
    <n v="2.562703860875827"/>
    <n v="8.7652357284602118"/>
    <n v="0"/>
    <n v="0"/>
    <n v="81.36054081450483"/>
    <n v="0"/>
    <n v="2836.537457947808"/>
    <m/>
    <m/>
    <m/>
    <m/>
    <m/>
    <m/>
    <m/>
    <m/>
    <m/>
    <m/>
    <m/>
    <m/>
    <m/>
    <m/>
    <m/>
  </r>
  <r>
    <x v="1"/>
    <x v="1"/>
    <d v="2013-11-18T00:00:00"/>
    <x v="4"/>
    <x v="0"/>
    <s v="accuma 63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20l0109"/>
    <s v="couv l1"/>
    <n v="0.95099999999999996"/>
    <n v="2800"/>
    <n v="2662.7999999999997"/>
    <n v="5946.9643799999994"/>
    <n v="0.20173859759854701"/>
    <n v="2902.8356604127548"/>
    <n v="1.0367270215759838"/>
    <n v="3.160642871575984"/>
    <n v="2700.0814945748089"/>
    <n v="0"/>
    <n v="107.89928370979007"/>
    <n v="2.6226017687811112"/>
    <n v="8.9701050036217946"/>
    <n v="0"/>
    <n v="0"/>
    <n v="83.262175355752916"/>
    <n v="0"/>
    <n v="2902.8356604127548"/>
    <m/>
    <m/>
    <m/>
    <m/>
    <m/>
    <m/>
    <m/>
    <m/>
    <m/>
    <m/>
    <m/>
    <m/>
    <m/>
    <m/>
    <m/>
  </r>
  <r>
    <x v="1"/>
    <x v="1"/>
    <d v="2013-11-18T00:00:00"/>
    <x v="4"/>
    <x v="0"/>
    <s v="accuma 63"/>
    <s v=" N° 2193 du  31/10/2013"/>
    <n v="13384.06"/>
    <m/>
    <n v="534.84699999999998"/>
    <n v="13"/>
    <n v="44.463999999999999"/>
    <n v="0"/>
    <n v="0"/>
    <n v="412.72307999999998"/>
    <m/>
    <n v="14389.094079999999"/>
    <s v="EUR"/>
    <n v="2.2333500000000002"/>
    <s v="420l0211"/>
    <s v="couv l2"/>
    <n v="1.0720000000000001"/>
    <n v="2400"/>
    <n v="2572.8000000000002"/>
    <n v="5745.962880000001"/>
    <n v="0.19492003301094407"/>
    <n v="2804.7226930711795"/>
    <n v="1.1686344554463248"/>
    <n v="3.5627856554463255"/>
    <n v="2608.821417020456"/>
    <n v="0"/>
    <n v="104.2523948958044"/>
    <n v="2.5339604291422728"/>
    <n v="8.6669243477986164"/>
    <n v="0"/>
    <n v="0"/>
    <n v="80.447996377978512"/>
    <n v="0"/>
    <n v="2804.7226930711795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212"/>
    <s v="bac l2 gris"/>
    <n v="1.232"/>
    <n v="2112"/>
    <n v="2601.9839999999999"/>
    <n v="5801.2534272000003"/>
    <n v="0.17598796510871717"/>
    <n v="857.37884421043441"/>
    <n v="0.40595589214509203"/>
    <n v="3.1527614921450922"/>
    <n v="670.14281245783297"/>
    <n v="0"/>
    <n v="103.76584799943672"/>
    <n v="2.2878435464133231"/>
    <n v="8.6716309927669304"/>
    <n v="0"/>
    <n v="0"/>
    <n v="72.510709213984327"/>
    <n v="0"/>
    <n v="857.37884421043441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09"/>
    <s v="couv l1d"/>
    <n v="0.95099999999999996"/>
    <n v="2128"/>
    <n v="2023.7279999999998"/>
    <n v="4512.0027623999995"/>
    <n v="0.13687700333804279"/>
    <n v="666.83791046996976"/>
    <n v="0.31336367973212864"/>
    <n v="2.4336657297321285"/>
    <n v="521.2125722408997"/>
    <n v="0"/>
    <n v="80.705281831173451"/>
    <n v="1.7794010433945562"/>
    <n v="6.74447746247872"/>
    <n v="0"/>
    <n v="0"/>
    <n v="56.396177892023189"/>
    <n v="0"/>
    <n v="666.83791046996976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538"/>
    <s v="couv l5"/>
    <n v="1.853"/>
    <n v="90"/>
    <n v="166.77"/>
    <n v="371.82205350000004"/>
    <n v="1.1279666954593403E-2"/>
    <n v="54.952324783309251"/>
    <n v="0.61058138648121385"/>
    <n v="4.7419375364812142"/>
    <n v="42.951730999726671"/>
    <n v="0"/>
    <n v="6.6507059501004084"/>
    <n v="0.14663567040971423"/>
    <n v="0.55579430952063535"/>
    <n v="0"/>
    <n v="0"/>
    <n v="4.6474578535518152"/>
    <n v="0"/>
    <n v="54.952324783309251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307"/>
    <s v="couv l3"/>
    <n v="1.3380000000000001"/>
    <n v="322"/>
    <n v="430.83600000000001"/>
    <n v="960.57040380000012"/>
    <n v="2.9140052719609066E-2"/>
    <n v="141.96462073719391"/>
    <n v="0.44088391533290033"/>
    <n v="3.424021815332901"/>
    <n v="110.96211535047216"/>
    <n v="0"/>
    <n v="17.181528744483177"/>
    <n v="0.37882068535491786"/>
    <n v="1.4358469577060171"/>
    <n v="0"/>
    <n v="0"/>
    <n v="12.006308999177611"/>
    <n v="0"/>
    <n v="141.96462073719391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131"/>
    <s v="couv l1d"/>
    <n v="1.131"/>
    <n v="392"/>
    <n v="443.35199999999998"/>
    <n v="988.47545160000004"/>
    <n v="2.9986585738759335E-2"/>
    <n v="146.08876355057697"/>
    <n v="0.37267541722085962"/>
    <n v="2.89429646722086"/>
    <n v="114.18561996876429"/>
    <n v="0"/>
    <n v="17.680660696701541"/>
    <n v="0.38982561460387133"/>
    <n v="1.4775590256916276"/>
    <n v="0"/>
    <n v="0"/>
    <n v="12.35509824481564"/>
    <n v="0"/>
    <n v="146.08876355057697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138"/>
    <s v="couv l1 d noir"/>
    <n v="1.3620000000000001"/>
    <n v="800"/>
    <n v="1089.6000000000001"/>
    <n v="2429.3176800000006"/>
    <n v="7.3696259001768752E-2"/>
    <n v="359.03371759845163"/>
    <n v="0.44879214699806452"/>
    <n v="3.4854392469980651"/>
    <n v="280.62724769024521"/>
    <n v="0"/>
    <n v="43.452714536363892"/>
    <n v="0.95805136702299376"/>
    <n v="3.6313094660531537"/>
    <n v="0"/>
    <n v="0"/>
    <n v="30.364394538766319"/>
    <n v="0"/>
    <n v="359.03371759845163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518"/>
    <s v="bac l5 "/>
    <n v="1.4410000000000001"/>
    <n v="165"/>
    <n v="237.76500000000001"/>
    <n v="530.10895575000006"/>
    <n v="1.6081489557227924E-2"/>
    <n v="78.345862577822913"/>
    <n v="0.47482340956256314"/>
    <n v="3.6876049595625635"/>
    <n v="61.236543270072637"/>
    <n v="0"/>
    <n v="9.4819517912431728"/>
    <n v="0.20905936424396301"/>
    <n v="0.79239931644284878"/>
    <n v="0"/>
    <n v="0"/>
    <n v="6.6259088358202769"/>
    <n v="0"/>
    <n v="78.345862577822913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313"/>
    <s v="bac l3 gris"/>
    <n v="1.256"/>
    <n v="1320"/>
    <n v="1657.92"/>
    <n v="3696.4155360000004"/>
    <n v="0.11213518880709658"/>
    <n v="546.30064342953824"/>
    <n v="0.41386412381025622"/>
    <n v="3.2141789238102563"/>
    <n v="426.99846410665498"/>
    <n v="0"/>
    <n v="66.117037889251478"/>
    <n v="1.4577574544922556"/>
    <n v="5.5253492932808772"/>
    <n v="0"/>
    <n v="0"/>
    <n v="46.202034685858528"/>
    <n v="0"/>
    <n v="546.30064342953824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18"/>
    <s v="bac l1 noir"/>
    <n v="1.137"/>
    <n v="1100"/>
    <n v="1250.7"/>
    <n v="2788.4981850000004"/>
    <n v="8.4592429454398099E-2"/>
    <n v="412.1177226508658"/>
    <n v="0.37465247513715072"/>
    <n v="2.9096508251371511"/>
    <n v="322.11866619510795"/>
    <n v="0"/>
    <n v="49.877303662472755"/>
    <n v="1.0997015829071752"/>
    <n v="4.1682073689360122"/>
    <n v="0"/>
    <n v="0"/>
    <n v="34.853843841441844"/>
    <n v="0"/>
    <n v="412.1177226508658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233"/>
    <s v="couv l2"/>
    <n v="1.0720000000000001"/>
    <n v="2400"/>
    <n v="2572.8000000000002"/>
    <n v="5736.1862400000009"/>
    <n v="0.17401407411871386"/>
    <n v="847.76243450559491"/>
    <n v="0.35323434771066453"/>
    <n v="2.7433119477106649"/>
    <n v="662.62645269590928"/>
    <n v="0"/>
    <n v="102.60200436780195"/>
    <n v="2.2621829635432804"/>
    <n v="8.574369488125507"/>
    <n v="0"/>
    <n v="0"/>
    <n v="71.697424990214742"/>
    <n v="0"/>
    <n v="847.76243450559491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16"/>
    <s v="bac l1 gris"/>
    <n v="1.137"/>
    <n v="550"/>
    <n v="625.35"/>
    <n v="1394.2490925000002"/>
    <n v="4.229621472719905E-2"/>
    <n v="206.0588613254329"/>
    <n v="0.37465247513715072"/>
    <n v="2.9096508251371511"/>
    <n v="161.05933309755397"/>
    <n v="0"/>
    <n v="24.938651831236378"/>
    <n v="0.54985079145358762"/>
    <n v="2.0841036844680061"/>
    <n v="0"/>
    <n v="0"/>
    <n v="17.426921920720922"/>
    <n v="0"/>
    <n v="206.0588613254329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321"/>
    <s v="couv l3 d"/>
    <n v="1.2569999999999999"/>
    <n v="1150"/>
    <n v="1445.55"/>
    <n v="3222.9260025000003"/>
    <n v="9.7771317180622985E-2"/>
    <n v="476.32267848241707"/>
    <n v="0.41419363346297139"/>
    <n v="3.2167379834629717"/>
    <n v="372.30242097892244"/>
    <n v="0"/>
    <n v="57.647826264721743"/>
    <n v="1.2710271233480988"/>
    <n v="4.8175838827580169"/>
    <n v="0"/>
    <n v="0"/>
    <n v="40.283820232666713"/>
    <n v="0"/>
    <n v="476.32267848241707"/>
    <m/>
    <m/>
    <m/>
    <m/>
    <m/>
    <m/>
    <m/>
    <m/>
    <m/>
    <m/>
    <m/>
    <m/>
    <m/>
    <m/>
    <m/>
  </r>
  <r>
    <x v="1"/>
    <x v="1"/>
    <d v="2013-11-19T00:00:00"/>
    <x v="4"/>
    <x v="0"/>
    <s v="accuma 58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314"/>
    <s v="bac l3  noir"/>
    <n v="1.3560000000000001"/>
    <n v="176"/>
    <n v="238.65600000000001"/>
    <n v="532.09548480000001"/>
    <n v="1.6141753293250842E-2"/>
    <n v="78.63945567839211"/>
    <n v="0.44681508908177336"/>
    <n v="3.4700848890817735"/>
    <n v="61.466020947836945"/>
    <n v="0"/>
    <n v="9.5174844350132695"/>
    <n v="0.20984279281226095"/>
    <n v="0.79536875177164201"/>
    <n v="0"/>
    <n v="0"/>
    <n v="6.6507387509579781"/>
    <n v="0"/>
    <n v="78.63945567839211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212"/>
    <s v="bac l2 gris"/>
    <n v="1.232"/>
    <n v="2112"/>
    <n v="2601.9839999999999"/>
    <n v="5801.2534272000003"/>
    <n v="0.17598796510871717"/>
    <n v="857.37884421043441"/>
    <n v="0.40595589214509203"/>
    <n v="3.1527614921450922"/>
    <n v="670.14281245783297"/>
    <n v="0"/>
    <n v="103.76584799943672"/>
    <n v="2.2878435464133231"/>
    <n v="8.6716309927669304"/>
    <n v="0"/>
    <n v="0"/>
    <n v="72.510709213984327"/>
    <n v="0"/>
    <n v="857.37884421043441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09"/>
    <s v="couv l1d"/>
    <n v="0.95099999999999996"/>
    <n v="2128"/>
    <n v="2023.7279999999998"/>
    <n v="4512.0027623999995"/>
    <n v="0.13687700333804279"/>
    <n v="666.83791046996976"/>
    <n v="0.31336367973212864"/>
    <n v="2.4336657297321285"/>
    <n v="521.2125722408997"/>
    <n v="0"/>
    <n v="80.705281831173451"/>
    <n v="1.7794010433945562"/>
    <n v="6.74447746247872"/>
    <n v="0"/>
    <n v="0"/>
    <n v="56.396177892023189"/>
    <n v="0"/>
    <n v="666.83791046996976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538"/>
    <s v="couv l5"/>
    <n v="1.853"/>
    <n v="90"/>
    <n v="166.77"/>
    <n v="371.82205350000004"/>
    <n v="1.1279666954593403E-2"/>
    <n v="54.952324783309251"/>
    <n v="0.61058138648121385"/>
    <n v="4.7419375364812142"/>
    <n v="42.951730999726671"/>
    <n v="0"/>
    <n v="6.6507059501004084"/>
    <n v="0.14663567040971423"/>
    <n v="0.55579430952063535"/>
    <n v="0"/>
    <n v="0"/>
    <n v="4.6474578535518152"/>
    <n v="0"/>
    <n v="54.952324783309251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307"/>
    <s v="couv l3"/>
    <n v="1.3380000000000001"/>
    <n v="322"/>
    <n v="430.83600000000001"/>
    <n v="960.57040380000012"/>
    <n v="2.9140052719609066E-2"/>
    <n v="141.96462073719391"/>
    <n v="0.44088391533290033"/>
    <n v="3.424021815332901"/>
    <n v="110.96211535047216"/>
    <n v="0"/>
    <n v="17.181528744483177"/>
    <n v="0.37882068535491786"/>
    <n v="1.4358469577060171"/>
    <n v="0"/>
    <n v="0"/>
    <n v="12.006308999177611"/>
    <n v="0"/>
    <n v="141.96462073719391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131"/>
    <s v="couv l1d"/>
    <n v="1.131"/>
    <n v="392"/>
    <n v="443.35199999999998"/>
    <n v="988.47545160000004"/>
    <n v="2.9986585738759335E-2"/>
    <n v="146.08876355057697"/>
    <n v="0.37267541722085962"/>
    <n v="2.89429646722086"/>
    <n v="114.18561996876429"/>
    <n v="0"/>
    <n v="17.680660696701541"/>
    <n v="0.38982561460387133"/>
    <n v="1.4775590256916276"/>
    <n v="0"/>
    <n v="0"/>
    <n v="12.35509824481564"/>
    <n v="0"/>
    <n v="146.08876355057697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138"/>
    <s v="couv l1 d noir"/>
    <n v="1.3620000000000001"/>
    <n v="800"/>
    <n v="1089.6000000000001"/>
    <n v="2429.3176800000006"/>
    <n v="7.3696259001768752E-2"/>
    <n v="359.03371759845163"/>
    <n v="0.44879214699806452"/>
    <n v="3.4854392469980651"/>
    <n v="280.62724769024521"/>
    <n v="0"/>
    <n v="43.452714536363892"/>
    <n v="0.95805136702299376"/>
    <n v="3.6313094660531537"/>
    <n v="0"/>
    <n v="0"/>
    <n v="30.364394538766319"/>
    <n v="0"/>
    <n v="359.03371759845163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518"/>
    <s v="bac l5 "/>
    <n v="1.4410000000000001"/>
    <n v="165"/>
    <n v="237.76500000000001"/>
    <n v="530.10895575000006"/>
    <n v="1.6081489557227924E-2"/>
    <n v="78.345862577822913"/>
    <n v="0.47482340956256314"/>
    <n v="3.6876049595625635"/>
    <n v="61.236543270072637"/>
    <n v="0"/>
    <n v="9.4819517912431728"/>
    <n v="0.20905936424396301"/>
    <n v="0.79239931644284878"/>
    <n v="0"/>
    <n v="0"/>
    <n v="6.6259088358202769"/>
    <n v="0"/>
    <n v="78.345862577822913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313"/>
    <s v="bac l3 gris"/>
    <n v="1.256"/>
    <n v="1320"/>
    <n v="1657.92"/>
    <n v="3696.4155360000004"/>
    <n v="0.11213518880709658"/>
    <n v="546.30064342953824"/>
    <n v="0.41386412381025622"/>
    <n v="3.2141789238102563"/>
    <n v="426.99846410665498"/>
    <n v="0"/>
    <n v="66.117037889251478"/>
    <n v="1.4577574544922556"/>
    <n v="5.5253492932808772"/>
    <n v="0"/>
    <n v="0"/>
    <n v="46.202034685858528"/>
    <n v="0"/>
    <n v="546.30064342953824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18"/>
    <s v="bac l1 noir"/>
    <n v="1.137"/>
    <n v="1100"/>
    <n v="1250.7"/>
    <n v="2788.4981850000004"/>
    <n v="8.4592429454398099E-2"/>
    <n v="412.1177226508658"/>
    <n v="0.37465247513715072"/>
    <n v="2.9096508251371511"/>
    <n v="322.11866619510795"/>
    <n v="0"/>
    <n v="49.877303662472755"/>
    <n v="1.0997015829071752"/>
    <n v="4.1682073689360122"/>
    <n v="0"/>
    <n v="0"/>
    <n v="34.853843841441844"/>
    <n v="0"/>
    <n v="412.1177226508658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233"/>
    <s v="couv l2"/>
    <n v="1.0720000000000001"/>
    <n v="2400"/>
    <n v="2572.8000000000002"/>
    <n v="5736.1862400000009"/>
    <n v="0.17401407411871386"/>
    <n v="847.76243450559491"/>
    <n v="0.35323434771066453"/>
    <n v="2.7433119477106649"/>
    <n v="662.62645269590928"/>
    <n v="0"/>
    <n v="102.60200436780195"/>
    <n v="2.2621829635432804"/>
    <n v="8.574369488125507"/>
    <n v="0"/>
    <n v="0"/>
    <n v="71.697424990214742"/>
    <n v="0"/>
    <n v="847.76243450559491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116"/>
    <s v="bac l1 gris"/>
    <n v="1.137"/>
    <n v="550"/>
    <n v="625.35"/>
    <n v="1394.2490925000002"/>
    <n v="4.229621472719905E-2"/>
    <n v="206.0588613254329"/>
    <n v="0.37465247513715072"/>
    <n v="2.9096508251371511"/>
    <n v="161.05933309755397"/>
    <n v="0"/>
    <n v="24.938651831236378"/>
    <n v="0.54985079145358762"/>
    <n v="2.0841036844680061"/>
    <n v="0"/>
    <n v="0"/>
    <n v="17.426921920720922"/>
    <n v="0"/>
    <n v="206.0588613254329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20l0321"/>
    <s v="couv l3 d"/>
    <n v="1.2569999999999999"/>
    <n v="1150"/>
    <n v="1445.55"/>
    <n v="3222.9260025000003"/>
    <n v="9.7771317180622985E-2"/>
    <n v="476.32267848241707"/>
    <n v="0.41419363346297139"/>
    <n v="3.2167379834629717"/>
    <n v="372.30242097892244"/>
    <n v="0"/>
    <n v="57.647826264721743"/>
    <n v="1.2710271233480988"/>
    <n v="4.8175838827580169"/>
    <n v="0"/>
    <n v="0"/>
    <n v="40.283820232666713"/>
    <n v="0"/>
    <n v="476.32267848241707"/>
    <m/>
    <m/>
    <m/>
    <m/>
    <m/>
    <m/>
    <m/>
    <m/>
    <m/>
    <m/>
    <m/>
    <m/>
    <m/>
    <m/>
    <m/>
  </r>
  <r>
    <x v="1"/>
    <x v="1"/>
    <d v="2013-11-19T00:00:00"/>
    <x v="4"/>
    <x v="0"/>
    <s v="accuma 60"/>
    <s v=" N° 2240 du  06/11/2013"/>
    <n v="3807.89"/>
    <m/>
    <n v="589.61900000000003"/>
    <n v="13"/>
    <n v="49.274000000000001"/>
    <n v="0"/>
    <n v="0"/>
    <n v="412.02083999999996"/>
    <m/>
    <n v="4871.8038400000005"/>
    <s v="EUR"/>
    <n v="2.2295500000000001"/>
    <s v="400l0314"/>
    <s v="bac l3  noir"/>
    <n v="1.3560000000000001"/>
    <n v="176"/>
    <n v="238.65600000000001"/>
    <n v="532.09548480000001"/>
    <n v="1.6141753293250842E-2"/>
    <n v="78.63945567839211"/>
    <n v="0.44681508908177336"/>
    <n v="3.4700848890817735"/>
    <n v="61.466020947836945"/>
    <n v="0"/>
    <n v="9.5174844350132695"/>
    <n v="0.20984279281226095"/>
    <n v="0.79536875177164201"/>
    <n v="0"/>
    <n v="0"/>
    <n v="6.6507387509579781"/>
    <n v="0"/>
    <n v="78.63945567839211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00l0213"/>
    <s v="bac l2 noir"/>
    <n v="1.2549999999999999"/>
    <n v="2904"/>
    <n v="3644.5199999999995"/>
    <n v="8135.1153179999983"/>
    <n v="0.23189870195978618"/>
    <n v="1131.3558349840159"/>
    <n v="0.38958534262534983"/>
    <n v="3.190933592625349"/>
    <n v="883.04474820565019"/>
    <n v="0"/>
    <n v="144.36969639857466"/>
    <n v="3.0146831254772204"/>
    <n v="12.100938065665563"/>
    <n v="0"/>
    <n v="0"/>
    <n v="88.825769188648493"/>
    <n v="0"/>
    <n v="1131.3558349840159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00l0212"/>
    <s v="bac l2 gris"/>
    <n v="1.232"/>
    <n v="1056"/>
    <n v="1300.992"/>
    <n v="2904.0092927999999"/>
    <n v="8.2781369305166719E-2"/>
    <n v="403.86248133293969"/>
    <n v="0.38244553156528382"/>
    <n v="3.1324543315652837"/>
    <n v="315.22234836345126"/>
    <n v="0"/>
    <n v="51.535955367778065"/>
    <n v="1.0761578009671673"/>
    <n v="4.3196974130822099"/>
    <n v="0"/>
    <n v="0"/>
    <n v="31.708322387660981"/>
    <n v="0"/>
    <n v="403.86248133293969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00l0218"/>
    <s v="bac l2"/>
    <n v="1.2549999999999999"/>
    <n v="528"/>
    <n v="662.64"/>
    <n v="1479.1118759999999"/>
    <n v="4.2163400356324772E-2"/>
    <n v="205.70106090618478"/>
    <n v="0.38958534262534994"/>
    <n v="3.1909335926253499"/>
    <n v="160.55359058284554"/>
    <n v="0"/>
    <n v="26.249035708831766"/>
    <n v="0.548124204632222"/>
    <n v="2.2001705573937391"/>
    <n v="0"/>
    <n v="0"/>
    <n v="16.150139852481548"/>
    <n v="0"/>
    <n v="205.70106090618478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321"/>
    <s v="couv l3d"/>
    <n v="1.2569999999999999"/>
    <n v="874"/>
    <n v="1098.6179999999999"/>
    <n v="2452.2801686999996"/>
    <n v="6.9904428607788241E-2"/>
    <n v="341.04021509512086"/>
    <n v="0.39020619576100785"/>
    <n v="3.1960187457610076"/>
    <n v="266.18837465131077"/>
    <n v="0"/>
    <n v="43.519351551921602"/>
    <n v="0.90875757190124717"/>
    <n v="3.6477528936116062"/>
    <n v="0"/>
    <n v="0"/>
    <n v="26.775978426375666"/>
    <n v="0"/>
    <n v="341.04021509512086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00l0211"/>
    <s v="bac l2b"/>
    <n v="1.2410000000000001"/>
    <n v="288"/>
    <n v="357.40800000000002"/>
    <n v="797.78826719999995"/>
    <n v="2.2741664545685929E-2"/>
    <n v="110.94893875461442"/>
    <n v="0.38523937067574449"/>
    <n v="3.1553375206757446"/>
    <n v="86.597757006871987"/>
    <n v="0"/>
    <n v="14.157936971239502"/>
    <n v="0.29564163909391705"/>
    <n v="1.1867055393229833"/>
    <n v="0"/>
    <n v="0"/>
    <n v="8.7108975980860279"/>
    <n v="0"/>
    <n v="110.94893875461442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331"/>
    <s v="couv l3d noir"/>
    <n v="1.4350000000000001"/>
    <n v="1100"/>
    <n v="1578.5"/>
    <n v="3523.4487749999998"/>
    <n v="0.10043904301348945"/>
    <n v="490.00833731801987"/>
    <n v="0.44546212483456354"/>
    <n v="3.6485973748345635"/>
    <n v="382.46082750063636"/>
    <n v="0"/>
    <n v="62.528828423262922"/>
    <n v="1.3057075591753629"/>
    <n v="5.2411101425299069"/>
    <n v="0"/>
    <n v="0"/>
    <n v="38.471863692415376"/>
    <n v="0"/>
    <n v="490.00833731801987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00l0207"/>
    <s v="bac l2 gris"/>
    <n v="1.232"/>
    <n v="264"/>
    <n v="325.24799999999999"/>
    <n v="726.00232319999998"/>
    <n v="2.069534232629168E-2"/>
    <n v="100.96562033323492"/>
    <n v="0.38244553156528382"/>
    <n v="3.1324543315652837"/>
    <n v="78.805587090862815"/>
    <n v="0"/>
    <n v="12.883988841944516"/>
    <n v="0.26903945024179182"/>
    <n v="1.0799243532705525"/>
    <n v="0"/>
    <n v="0"/>
    <n v="7.9270805969152454"/>
    <n v="0"/>
    <n v="100.96562033323492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233"/>
    <s v="couv l2g"/>
    <n v="1.0720000000000001"/>
    <n v="1200"/>
    <n v="1286.4000000000001"/>
    <n v="2871.4377599999998"/>
    <n v="8.1852888775769919E-2"/>
    <n v="399.33273685517941"/>
    <n v="0.3327772807126495"/>
    <n v="2.7256420807126496"/>
    <n v="311.68679664036648"/>
    <n v="0"/>
    <n v="50.957925171799438"/>
    <n v="1.064087554085009"/>
    <n v="4.2712474420972262"/>
    <n v="0"/>
    <n v="0"/>
    <n v="31.352680046831253"/>
    <n v="0"/>
    <n v="399.33273685517941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211"/>
    <s v="couv l2d"/>
    <n v="1.0720000000000001"/>
    <n v="3024"/>
    <n v="3241.7280000000001"/>
    <n v="7236.0231551999996"/>
    <n v="0.20626927971494022"/>
    <n v="1006.3184968750522"/>
    <n v="0.33277728071264956"/>
    <n v="2.7256420807126496"/>
    <n v="785.45072753372369"/>
    <n v="0"/>
    <n v="128.4139714329346"/>
    <n v="2.6815006362942229"/>
    <n v="10.763543554085011"/>
    <n v="0"/>
    <n v="0"/>
    <n v="79.008753718014759"/>
    <n v="0"/>
    <n v="1006.3184968750522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228"/>
    <s v="couv l2n/n"/>
    <n v="1.071"/>
    <n v="576"/>
    <n v="616.89599999999996"/>
    <n v="1377.0044063999999"/>
    <n v="3.9252736065156529E-2"/>
    <n v="191.50090798741664"/>
    <n v="0.33246685414482058"/>
    <n v="2.7230995041448205"/>
    <n v="149.47010113514889"/>
    <n v="0"/>
    <n v="24.43698710104352"/>
    <n v="0.51028556884703491"/>
    <n v="2.048286273351998"/>
    <n v="0"/>
    <n v="0"/>
    <n v="15.035247909025196"/>
    <n v="0"/>
    <n v="191.50090798741664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238"/>
    <s v="couv l2d"/>
    <n v="1.4530000000000001"/>
    <n v="690"/>
    <n v="1002.57"/>
    <n v="2237.8866254999998"/>
    <n v="6.3792949860015269E-2"/>
    <n v="311.22436410828453"/>
    <n v="0.45104980305548481"/>
    <n v="3.6943637530554847"/>
    <n v="242.91653584245353"/>
    <n v="0"/>
    <n v="39.714619900101802"/>
    <n v="0.8293083481801985"/>
    <n v="3.3288437095953167"/>
    <n v="0"/>
    <n v="0"/>
    <n v="24.435056307953673"/>
    <n v="0"/>
    <n v="311.22436410828453"/>
    <m/>
    <m/>
    <m/>
    <m/>
    <m/>
    <m/>
    <m/>
    <m/>
    <m/>
    <m/>
    <m/>
    <m/>
    <m/>
    <m/>
    <m/>
  </r>
  <r>
    <x v="1"/>
    <x v="1"/>
    <d v="2013-11-19T00:00:00"/>
    <x v="4"/>
    <x v="0"/>
    <s v="accuma 62"/>
    <s v=" N° 2246 du  07/11/2013"/>
    <n v="3807.89"/>
    <m/>
    <n v="622.55499999999995"/>
    <n v="13"/>
    <n v="52.182000000000002"/>
    <n v="0"/>
    <n v="0"/>
    <n v="383.03693999999996"/>
    <m/>
    <n v="4878.6639399999995"/>
    <s v="EUR"/>
    <n v="2.2321499999999999"/>
    <s v="420l0231"/>
    <s v="couv l2d noir"/>
    <n v="1.2509999999999999"/>
    <n v="480"/>
    <n v="600.4799999999999"/>
    <n v="1340.3614319999997"/>
    <n v="3.8208195469585135E-2"/>
    <n v="186.40494544993635"/>
    <n v="0.38834363635403407"/>
    <n v="3.1807632863540336"/>
    <n v="145.49260544667854"/>
    <n v="0"/>
    <n v="23.78670313056757"/>
    <n v="0.49670654110460677"/>
    <n v="1.9937800559938916"/>
    <n v="0"/>
    <n v="0"/>
    <n v="14.635150275591752"/>
    <n v="0"/>
    <n v="186.40494544993635"/>
    <m/>
    <m/>
    <m/>
    <m/>
    <m/>
    <m/>
    <m/>
    <m/>
    <m/>
    <m/>
    <m/>
    <m/>
    <m/>
    <m/>
    <m/>
  </r>
  <r>
    <x v="1"/>
    <x v="0"/>
    <d v="2013-11-19T00:00:00"/>
    <x v="24"/>
    <x v="0"/>
    <s v="METACONCEPT 1"/>
    <s v=" N° 1644 du  01/10/2013"/>
    <n v="160.80000000000001"/>
    <m/>
    <n v="716.69799999999998"/>
    <n v="0"/>
    <n v="130.95099999999999"/>
    <n v="0"/>
    <n v="0"/>
    <n v="56.8"/>
    <m/>
    <n v="1065.249"/>
    <s v="EUR"/>
    <n v="2.2421000000000002"/>
    <s v="610M0002"/>
    <s v="SELENIUM"/>
    <n v="65.3"/>
    <n v="150"/>
    <n v="9795"/>
    <n v="21961.369500000001"/>
    <n v="0.24495461024833071"/>
    <n v="260.93765361242401"/>
    <n v="1.73958435741616"/>
    <n v="148.14871435741617"/>
    <n v="39.388701327931578"/>
    <n v="0"/>
    <n v="175.55847925575813"/>
    <n v="0"/>
    <n v="32.077051166629154"/>
    <n v="0"/>
    <n v="0"/>
    <n v="13.913421862105183"/>
    <n v="0"/>
    <n v="260.93765361242401"/>
    <m/>
    <m/>
    <m/>
    <m/>
    <m/>
    <m/>
    <m/>
    <m/>
    <m/>
    <m/>
    <m/>
    <m/>
    <m/>
    <m/>
    <m/>
  </r>
  <r>
    <x v="1"/>
    <x v="0"/>
    <d v="2013-11-19T00:00:00"/>
    <x v="24"/>
    <x v="0"/>
    <s v="METACONCEPT 1"/>
    <s v=" N° 1644 du  01/10/2013"/>
    <n v="160.80000000000001"/>
    <m/>
    <n v="716.69799999999998"/>
    <n v="0"/>
    <n v="130.95099999999999"/>
    <n v="0"/>
    <n v="0"/>
    <n v="56.8"/>
    <m/>
    <n v="1065.249"/>
    <s v="EUR"/>
    <n v="2.2421000000000002"/>
    <s v="610M0004"/>
    <s v="ETAIN METAL"/>
    <n v="20"/>
    <n v="1000"/>
    <n v="20000"/>
    <n v="44842.000000000007"/>
    <n v="0.5001625528296697"/>
    <n v="532.79765923925288"/>
    <n v="0.53279765923925293"/>
    <n v="45.374797659239256"/>
    <n v="80.426138495010889"/>
    <n v="0"/>
    <n v="358.46550128791858"/>
    <n v="0"/>
    <n v="65.49678645559807"/>
    <n v="0"/>
    <n v="0"/>
    <n v="28.409233000725237"/>
    <n v="0"/>
    <n v="532.79765923925288"/>
    <m/>
    <m/>
    <m/>
    <m/>
    <m/>
    <m/>
    <m/>
    <m/>
    <m/>
    <m/>
    <m/>
    <m/>
    <m/>
    <m/>
    <m/>
  </r>
  <r>
    <x v="1"/>
    <x v="0"/>
    <d v="2013-11-19T00:00:00"/>
    <x v="24"/>
    <x v="0"/>
    <s v="METACONCEPT 1"/>
    <s v=" N° 1644 du  01/10/2013"/>
    <n v="160.80000000000001"/>
    <m/>
    <n v="716.69799999999998"/>
    <n v="0"/>
    <n v="130.95099999999999"/>
    <n v="0"/>
    <n v="0"/>
    <n v="56.8"/>
    <m/>
    <n v="1065.249"/>
    <s v="EUR"/>
    <n v="2.2421000000000002"/>
    <s v="600P0013"/>
    <s v="CALCIUM"/>
    <n v="9.8000000000000007"/>
    <n v="1040"/>
    <n v="10192"/>
    <n v="22851.483200000002"/>
    <n v="0.25488283692199964"/>
    <n v="271.51368714832319"/>
    <n v="0.26107085302723382"/>
    <n v="22.233650853027235"/>
    <n v="40.985160177057544"/>
    <n v="0"/>
    <n v="182.67401945632329"/>
    <n v="0"/>
    <n v="33.377162377772777"/>
    <n v="0"/>
    <n v="0"/>
    <n v="14.477345137169578"/>
    <n v="0"/>
    <n v="271.51368714832319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218"/>
    <s v="BAC L 2 NOIR"/>
    <n v="1.2549999999999999"/>
    <n v="1056"/>
    <n v="1325.28"/>
    <n v="2958.2237519999999"/>
    <n v="7.4338486585130745E-2"/>
    <n v="370.89064179766223"/>
    <n v="0.35122219867202864"/>
    <n v="3.1525704486720283"/>
    <n v="283.04304428801942"/>
    <n v="0"/>
    <n v="51.842471128684821"/>
    <n v="0.96640032560669964"/>
    <n v="4.374002212182508"/>
    <n v="0"/>
    <n v="0"/>
    <n v="30.664723843168719"/>
    <n v="0"/>
    <n v="370.89064179766223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116"/>
    <s v="BAC L1 GRIS"/>
    <n v="1.137"/>
    <n v="825"/>
    <n v="938.02499999999998"/>
    <n v="2093.8125037499999"/>
    <n v="5.2616321742588186E-2"/>
    <n v="262.51410590384836"/>
    <n v="0.3181989162470889"/>
    <n v="2.8561534662470889"/>
    <n v="200.33611887168709"/>
    <n v="0"/>
    <n v="36.693780922133122"/>
    <n v="0.68401218265364638"/>
    <n v="3.0958917550121461"/>
    <n v="0"/>
    <n v="0"/>
    <n v="21.704302172362322"/>
    <n v="0"/>
    <n v="262.51410590384836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118"/>
    <s v="BAC L1 NOIR"/>
    <n v="1.137"/>
    <n v="1650"/>
    <n v="1876.05"/>
    <n v="4187.6250074999998"/>
    <n v="0.10523264348517637"/>
    <n v="525.02821180769672"/>
    <n v="0.3181989162470889"/>
    <n v="2.8561534662470889"/>
    <n v="400.67223774337418"/>
    <n v="0"/>
    <n v="73.387561844266244"/>
    <n v="1.3680243653072928"/>
    <n v="6.1917835100242922"/>
    <n v="0"/>
    <n v="0"/>
    <n v="43.408604344724644"/>
    <n v="0"/>
    <n v="525.02821180769672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109"/>
    <s v="COUV L1D"/>
    <n v="0.95099999999999996"/>
    <n v="8008"/>
    <n v="7615.6079999999993"/>
    <n v="16999.179397199998"/>
    <n v="0.42717974552216464"/>
    <n v="2131.2913035731399"/>
    <n v="0.26614526767896352"/>
    <n v="2.3889199176789635"/>
    <n v="1626.4826092781866"/>
    <n v="0"/>
    <n v="297.90831965122925"/>
    <n v="5.5533366917881404"/>
    <n v="25.134829046778645"/>
    <n v="0"/>
    <n v="0"/>
    <n v="176.21220890515696"/>
    <n v="0"/>
    <n v="2131.2913035731399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115"/>
    <s v="BAC L1B GRIS"/>
    <n v="1.151"/>
    <n v="300"/>
    <n v="345.3"/>
    <n v="770.76139499999999"/>
    <n v="1.9368797097855283E-2"/>
    <n v="96.635079841794024"/>
    <n v="0.32211693280598008"/>
    <n v="2.89132158280598"/>
    <n v="73.746501262113014"/>
    <n v="0"/>
    <n v="13.507489195290709"/>
    <n v="0.25179436227211865"/>
    <n v="1.139640652440707"/>
    <n v="0"/>
    <n v="0"/>
    <n v="7.9896543696774716"/>
    <n v="0"/>
    <n v="96.635079841794024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318"/>
    <s v="BAC L3 NOIR"/>
    <n v="1.357"/>
    <n v="440"/>
    <n v="597.08000000000004"/>
    <n v="1332.7721220000001"/>
    <n v="3.3491808199210639E-2"/>
    <n v="167.09780907019513"/>
    <n v="0.37976774788680712"/>
    <n v="3.4087952978868072"/>
    <n v="127.5197248004125"/>
    <n v="0"/>
    <n v="23.356651169198312"/>
    <n v="0.4353935065897383"/>
    <n v="1.9706245026333546"/>
    <n v="0"/>
    <n v="0"/>
    <n v="13.815415091361208"/>
    <n v="0"/>
    <n v="167.09780907019513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00L0316"/>
    <s v="BAC L3 GRIS"/>
    <n v="1.2569999999999999"/>
    <n v="440"/>
    <n v="553.07999999999993"/>
    <n v="1234.5575219999998"/>
    <n v="3.102373095534839E-2"/>
    <n v="154.78404274225147"/>
    <n v="0.35178191532329878"/>
    <n v="3.1575944653232986"/>
    <n v="118.12254537517944"/>
    <n v="0"/>
    <n v="21.635453588564683"/>
    <n v="0.40330850241952909"/>
    <n v="1.8254053056817439"/>
    <n v="0"/>
    <n v="0"/>
    <n v="12.79732997040607"/>
    <n v="0"/>
    <n v="154.78404274225147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521"/>
    <s v="COUV L5 GRIS"/>
    <n v="1.44"/>
    <n v="1428"/>
    <n v="2056.3199999999997"/>
    <n v="4590.0146879999993"/>
    <n v="0.11534446813860924"/>
    <n v="575.47827216993301"/>
    <n v="0.40299598891451893"/>
    <n v="3.6172919889145185"/>
    <n v="439.17290899307329"/>
    <n v="0"/>
    <n v="80.439386568375866"/>
    <n v="1.4994780858019201"/>
    <n v="6.7867531608076286"/>
    <n v="0"/>
    <n v="0"/>
    <n v="47.579745361874245"/>
    <n v="0"/>
    <n v="575.47827216993301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231"/>
    <s v="COUV L2D"/>
    <n v="1.2509999999999999"/>
    <n v="528"/>
    <n v="660.52799999999991"/>
    <n v="1474.3975751999997"/>
    <n v="3.7050775584859981E-2"/>
    <n v="184.8542601150898"/>
    <n v="0.35010276536948826"/>
    <n v="3.1425224153694877"/>
    <n v="141.07045753159852"/>
    <n v="0"/>
    <n v="25.838618080471992"/>
    <n v="0.48166008260317977"/>
    <n v="2.1800305846375765"/>
    <n v="0"/>
    <n v="0"/>
    <n v="15.283493835778511"/>
    <n v="0"/>
    <n v="184.8542601150898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238"/>
    <s v="COUV L2"/>
    <n v="1.4530000000000001"/>
    <n v="460"/>
    <n v="668.38"/>
    <n v="1491.9244169999999"/>
    <n v="3.7491215187560135E-2"/>
    <n v="187.05170768797652"/>
    <n v="0.40663414714777502"/>
    <n v="3.6499480971477745"/>
    <n v="142.74742691448333"/>
    <n v="0"/>
    <n v="26.145773612361438"/>
    <n v="0.48738579743828175"/>
    <n v="2.2059456104208506"/>
    <n v="0"/>
    <n v="0"/>
    <n v="15.4651757532726"/>
    <n v="0"/>
    <n v="187.05170768797652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338"/>
    <s v="COUV L3D NOIR"/>
    <n v="1.6479999999999999"/>
    <n v="608"/>
    <n v="1001.9839999999999"/>
    <n v="2236.5785855999998"/>
    <n v="5.6203952479865121E-2"/>
    <n v="280.41356455314258"/>
    <n v="0.4612065206466161"/>
    <n v="4.1397897206466157"/>
    <n v="213.99598702756163"/>
    <n v="0"/>
    <n v="39.195737196218261"/>
    <n v="0.73065138223824655"/>
    <n v="3.3069843599627839"/>
    <n v="0"/>
    <n v="0"/>
    <n v="23.184204587161631"/>
    <n v="0"/>
    <n v="280.41356455314258"/>
    <m/>
    <m/>
    <m/>
    <m/>
    <m/>
    <m/>
    <m/>
    <m/>
    <m/>
    <m/>
    <m/>
    <m/>
    <m/>
    <m/>
    <m/>
  </r>
  <r>
    <x v="1"/>
    <x v="1"/>
    <d v="2013-11-20T00:00:00"/>
    <x v="4"/>
    <x v="0"/>
    <s v="accuma 64"/>
    <s v=" N°2260 du 08/11/2013"/>
    <n v="3807.49"/>
    <m/>
    <n v="697.38400000000001"/>
    <n v="13"/>
    <n v="58.838999999999999"/>
    <n v="0"/>
    <n v="0"/>
    <n v="412.50131999999991"/>
    <m/>
    <n v="4989.21432"/>
    <s v="EUR"/>
    <n v="2.2321499999999999"/>
    <s v="420L0331"/>
    <s v="COUV L3 D"/>
    <n v="1.131"/>
    <n v="168"/>
    <n v="190.00800000000001"/>
    <n v="424.12635719999997"/>
    <n v="1.0658055021631295E-2"/>
    <n v="53.175320737270766"/>
    <n v="0.31651976629327838"/>
    <n v="2.841081416293278"/>
    <n v="40.580437914310941"/>
    <n v="0"/>
    <n v="7.4327570432053198"/>
    <n v="0.13855471528120683"/>
    <n v="0.62710929941776372"/>
    <n v="0"/>
    <n v="0"/>
    <n v="4.3964617650555367"/>
    <n v="0"/>
    <n v="53.175320737270766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00L0213"/>
    <s v="BAC L2 NOIR"/>
    <n v="1.2549999999999999"/>
    <n v="1584"/>
    <n v="1987.9199999999998"/>
    <n v="4452.0462359999992"/>
    <n v="0.24888142826630577"/>
    <n v="624.43687331891215"/>
    <n v="0.39421519780234354"/>
    <n v="3.2048504478023427"/>
    <n v="473.80677465483825"/>
    <n v="0"/>
    <n v="99.589405757905723"/>
    <n v="0"/>
    <n v="6.8960066144027996"/>
    <n v="0"/>
    <n v="0"/>
    <n v="44.144686291765353"/>
    <n v="0"/>
    <n v="624.43687331891215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20L0211"/>
    <s v="COUV L2 D G/G"/>
    <n v="1.0720000000000001"/>
    <n v="1200"/>
    <n v="1286.4000000000001"/>
    <n v="2880.95712"/>
    <n v="0.1610532965721839"/>
    <n v="404.07843063978868"/>
    <n v="0.33673202553315723"/>
    <n v="2.7375296255331576"/>
    <n v="306.6044080828122"/>
    <n v="0"/>
    <n v="64.445154516766252"/>
    <n v="0"/>
    <n v="4.4624647414220711"/>
    <n v="0"/>
    <n v="0"/>
    <n v="28.56640329878816"/>
    <n v="0"/>
    <n v="404.07843063978868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00L0115"/>
    <s v="BAC L1B GRIS"/>
    <n v="1.151"/>
    <n v="600"/>
    <n v="690.6"/>
    <n v="1546.6332299999999"/>
    <n v="8.6460981508667739E-2"/>
    <n v="216.92829928469996"/>
    <n v="0.36154716547449994"/>
    <n v="2.9392692154744999"/>
    <n v="164.59966124221864"/>
    <n v="0"/>
    <n v="34.597188828730381"/>
    <n v="0"/>
    <n v="2.3956608756421658"/>
    <n v="0"/>
    <n v="0"/>
    <n v="15.335788338108754"/>
    <n v="0"/>
    <n v="216.92829928469996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20L0521"/>
    <s v="COUV L5 G/G"/>
    <n v="1.44"/>
    <n v="612"/>
    <n v="881.28"/>
    <n v="1973.6706239999999"/>
    <n v="0.11033352705467522"/>
    <n v="276.82388009501938"/>
    <n v="0.45232660146244996"/>
    <n v="3.6772786014624494"/>
    <n v="210.04690046270267"/>
    <n v="0"/>
    <n v="44.149740183874187"/>
    <n v="0"/>
    <n v="3.0571213676309408"/>
    <n v="0"/>
    <n v="0"/>
    <n v="19.570118080811589"/>
    <n v="0"/>
    <n v="276.82388009501938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20L0217"/>
    <s v="COUV L2 NOIR"/>
    <n v="1.071"/>
    <n v="1008"/>
    <n v="1079.568"/>
    <n v="2417.7465143999998"/>
    <n v="0.13515857064197714"/>
    <n v="339.10925311639875"/>
    <n v="0.33641790983769715"/>
    <n v="2.7349759598376968"/>
    <n v="257.30745306681075"/>
    <n v="0"/>
    <n v="54.083431725245873"/>
    <n v="0"/>
    <n v="3.7449736753479024"/>
    <n v="0"/>
    <n v="0"/>
    <n v="23.973394648994194"/>
    <n v="0"/>
    <n v="339.10925311639875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20L0321"/>
    <s v="COUV L3D G/G"/>
    <n v="1.2569999999999999"/>
    <n v="1150"/>
    <n v="1445.55"/>
    <n v="3237.3815024999999"/>
    <n v="0.18097838375304759"/>
    <n v="454.06994357225324"/>
    <n v="0.39484342919326371"/>
    <n v="3.2099577791932639"/>
    <n v="344.53669317794555"/>
    <n v="0"/>
    <n v="72.418138302014498"/>
    <n v="0"/>
    <n v="5.0145490570294422"/>
    <n v="0"/>
    <n v="0"/>
    <n v="32.100563035263697"/>
    <n v="0"/>
    <n v="454.06994357225324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60D2101"/>
    <s v="BOUCHON PRESSION D21 "/>
    <n v="2.3E-2"/>
    <n v="8700"/>
    <n v="200.1"/>
    <n v="448.13395499999996"/>
    <n v="2.5051900376316848E-2"/>
    <n v="62.854550661552942"/>
    <n v="7.2246609955807983E-3"/>
    <n v="5.8734310995580796E-2"/>
    <n v="47.692430081911311"/>
    <n v="0"/>
    <n v="10.024467831782435"/>
    <n v="0"/>
    <n v="0.69413805562698716"/>
    <n v="0"/>
    <n v="0"/>
    <n v="4.4435146922322062"/>
    <n v="0"/>
    <n v="62.854550661552942"/>
    <m/>
    <m/>
    <m/>
    <m/>
    <m/>
    <m/>
    <m/>
    <m/>
    <m/>
    <m/>
    <m/>
    <m/>
    <m/>
    <m/>
    <m/>
  </r>
  <r>
    <x v="1"/>
    <x v="1"/>
    <d v="2013-11-21T00:00:00"/>
    <x v="4"/>
    <x v="0"/>
    <s v="accuma 65"/>
    <s v=" N°2282 du 12/11/2013"/>
    <n v="1903.7449999999999"/>
    <m/>
    <n v="400.14800000000002"/>
    <n v="0"/>
    <n v="27.707999999999998"/>
    <n v="0"/>
    <n v="0"/>
    <n v="177.37235999999996"/>
    <m/>
    <n v="2508.97336"/>
    <s v="EUR"/>
    <n v="2.2395499999999999"/>
    <s v="460D1825"/>
    <s v="BOUCHON M18 NOIR"/>
    <n v="3.2000000000000001E-2"/>
    <n v="13000"/>
    <n v="416"/>
    <n v="931.65279999999996"/>
    <n v="5.208191182682563E-2"/>
    <n v="130.67212931137445"/>
    <n v="1.0051702254721111E-2"/>
    <n v="8.1717302254721111E-2"/>
    <n v="99.150679230760147"/>
    <n v="0"/>
    <n v="20.840472853680623"/>
    <n v="0"/>
    <n v="1.4430856128976846"/>
    <n v="0"/>
    <n v="0"/>
    <n v="9.2378916140359717"/>
    <n v="0"/>
    <n v="130.67212931137445"/>
    <m/>
    <m/>
    <m/>
    <m/>
    <m/>
    <m/>
    <m/>
    <m/>
    <m/>
    <m/>
    <m/>
    <m/>
    <m/>
    <m/>
    <m/>
  </r>
  <r>
    <x v="1"/>
    <x v="1"/>
    <d v="2013-11-21T00:00:00"/>
    <x v="7"/>
    <x v="0"/>
    <s v="daramic 5"/>
    <s v=" N°  908285 du 07/11/13"/>
    <n v="4916.25"/>
    <m/>
    <n v="618.29399999999998"/>
    <n v="13"/>
    <n v="154.56299999999999"/>
    <n v="0"/>
    <n v="31.08"/>
    <n v="0"/>
    <m/>
    <n v="5733.1869999999999"/>
    <s v="EUR"/>
    <n v="2.23875"/>
    <s v="430P1004"/>
    <s v="SEP 161,0X1,2"/>
    <n v="0.71299999999999997"/>
    <n v="52743.6"/>
    <n v="37606.186799999996"/>
    <n v="84190.850698499999"/>
    <n v="0.77335930395030628"/>
    <n v="4433.8135077369443"/>
    <n v="8.4063535817368251E-2"/>
    <n v="1.6802922858173683"/>
    <n v="3802.0276780456934"/>
    <n v="0"/>
    <n v="478.16341747665064"/>
    <n v="10.053670951353981"/>
    <n v="119.53273409647117"/>
    <n v="0"/>
    <n v="24.036007166775519"/>
    <n v="0"/>
    <n v="0"/>
    <n v="4433.8135077369443"/>
    <m/>
    <m/>
    <m/>
    <m/>
    <m/>
    <m/>
    <m/>
    <m/>
    <m/>
    <m/>
    <m/>
    <m/>
    <m/>
    <m/>
    <m/>
  </r>
  <r>
    <x v="1"/>
    <x v="1"/>
    <d v="2013-11-21T00:00:00"/>
    <x v="7"/>
    <x v="0"/>
    <s v="daramic 5"/>
    <s v=" N°  908285 du 07/11/13"/>
    <n v="4916.25"/>
    <m/>
    <n v="618.29399999999998"/>
    <n v="13"/>
    <n v="154.56299999999999"/>
    <n v="0"/>
    <n v="31.08"/>
    <n v="0"/>
    <m/>
    <n v="5733.1869999999999"/>
    <s v="EUR"/>
    <n v="2.23875"/>
    <s v="430P1018"/>
    <s v="SEP 161,0X1,3"/>
    <n v="0.71299999999999997"/>
    <n v="8114.4"/>
    <n v="5785.5671999999995"/>
    <n v="12952.438568999998"/>
    <n v="0.11897835445389326"/>
    <n v="682.12515503645295"/>
    <n v="8.4063535817368251E-2"/>
    <n v="1.6802922858173681"/>
    <n v="584.92733508395281"/>
    <n v="0"/>
    <n v="73.563602688715477"/>
    <n v="1.5467186079006123"/>
    <n v="18.389651399457104"/>
    <n v="0"/>
    <n v="3.6978472564270026"/>
    <n v="0"/>
    <n v="0"/>
    <n v="682.12515503645295"/>
    <m/>
    <m/>
    <m/>
    <m/>
    <m/>
    <m/>
    <m/>
    <m/>
    <m/>
    <m/>
    <m/>
    <m/>
    <m/>
    <m/>
    <m/>
  </r>
  <r>
    <x v="1"/>
    <x v="1"/>
    <d v="2013-11-21T00:00:00"/>
    <x v="7"/>
    <x v="0"/>
    <s v="daramic 5"/>
    <s v=" N°  908285 du 07/11/13"/>
    <n v="4916.25"/>
    <m/>
    <n v="618.29399999999998"/>
    <n v="13"/>
    <n v="154.56299999999999"/>
    <n v="0"/>
    <n v="31.08"/>
    <n v="0"/>
    <m/>
    <n v="5733.1869999999999"/>
    <s v="EUR"/>
    <n v="2.23875"/>
    <s v="430P1005"/>
    <s v="SEP 161,0X1,0"/>
    <n v="0.71299999999999997"/>
    <n v="3155.6"/>
    <n v="2249.9427999999998"/>
    <n v="5037.0594434999994"/>
    <n v="4.6269360065402936E-2"/>
    <n v="265.27089362528727"/>
    <n v="8.4063535817368265E-2"/>
    <n v="1.6802922858173681"/>
    <n v="227.47174142153719"/>
    <n v="0"/>
    <n v="28.608067712278242"/>
    <n v="0.60150168085023814"/>
    <n v="7.1515310997888735"/>
    <n v="0"/>
    <n v="1.4380517108327231"/>
    <n v="0"/>
    <n v="0"/>
    <n v="265.27089362528727"/>
    <m/>
    <m/>
    <m/>
    <m/>
    <m/>
    <m/>
    <m/>
    <m/>
    <m/>
    <m/>
    <m/>
    <m/>
    <m/>
    <m/>
    <m/>
  </r>
  <r>
    <x v="1"/>
    <x v="1"/>
    <d v="2013-11-21T00:00:00"/>
    <x v="7"/>
    <x v="0"/>
    <s v="daramic 5"/>
    <s v=" N°  908285 du 07/11/13"/>
    <n v="4916.25"/>
    <m/>
    <n v="618.29399999999998"/>
    <n v="13"/>
    <n v="154.56299999999999"/>
    <n v="0"/>
    <n v="31.08"/>
    <n v="0"/>
    <m/>
    <n v="5733.1869999999999"/>
    <s v="EUR"/>
    <n v="2.23875"/>
    <s v="430P1001"/>
    <s v="SEP 160,0X1,3"/>
    <n v="1.7769999999999999"/>
    <n v="1680"/>
    <n v="2985.3599999999997"/>
    <n v="6683.4746999999998"/>
    <n v="6.1392981530397711E-2"/>
    <n v="351.97744360131628"/>
    <n v="0.2095103830960216"/>
    <n v="4.1877691330960216"/>
    <n v="301.82324544881777"/>
    <n v="0"/>
    <n v="37.95891212235572"/>
    <n v="0.79810875989517027"/>
    <n v="9.4890834042828605"/>
    <n v="0"/>
    <n v="1.9080938659647608"/>
    <n v="0"/>
    <n v="0"/>
    <n v="351.97744360131628"/>
    <m/>
    <m/>
    <m/>
    <m/>
    <m/>
    <m/>
    <m/>
    <m/>
    <m/>
    <m/>
    <m/>
    <m/>
    <m/>
    <m/>
    <m/>
  </r>
  <r>
    <x v="1"/>
    <x v="1"/>
    <d v="2013-11-21T00:00:00"/>
    <x v="9"/>
    <x v="2"/>
    <s v="sovema 6"/>
    <s v=" N°  80533 du 22/10/2013"/>
    <n v="341.87599999999998"/>
    <m/>
    <n v="46.92"/>
    <n v="0"/>
    <n v="5.8920000000000003"/>
    <n v="0"/>
    <n v="0"/>
    <n v="0"/>
    <m/>
    <n v="394.68799999999999"/>
    <s v="EUR"/>
    <n v="2.2432500000000002"/>
    <m/>
    <s v="CARTE"/>
    <n v="543.6"/>
    <n v="2"/>
    <n v="1087.2"/>
    <n v="2438.8614000000002"/>
    <n v="1"/>
    <n v="394.68799999999999"/>
    <n v="197.34399999999999"/>
    <n v="1416.7747000000002"/>
    <n v="341.87599999999998"/>
    <n v="0"/>
    <n v="46.92"/>
    <n v="0"/>
    <n v="5.8920000000000003"/>
    <n v="0"/>
    <n v="0"/>
    <n v="0"/>
    <n v="0"/>
    <n v="394.68799999999999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00L0213"/>
    <s v="BAC L2 NOIR"/>
    <n v="1.2549999999999999"/>
    <n v="1584"/>
    <n v="1987.9199999999998"/>
    <n v="4452.0462359999992"/>
    <n v="0.24888142826630577"/>
    <n v="624.43687331891215"/>
    <n v="0.39421519780234354"/>
    <n v="3.2048504478023427"/>
    <n v="473.80677465483825"/>
    <n v="0"/>
    <n v="99.589405757905723"/>
    <n v="0"/>
    <n v="6.8960066144027996"/>
    <n v="0"/>
    <n v="0"/>
    <n v="0"/>
    <n v="0"/>
    <n v="580.29218702714684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20L0211"/>
    <s v="COUV L2 D G/G"/>
    <n v="1.0720000000000001"/>
    <n v="1200"/>
    <n v="1286.4000000000001"/>
    <n v="2880.95712"/>
    <n v="0.1610532965721839"/>
    <n v="404.07843063978868"/>
    <n v="0.33673202553315723"/>
    <n v="2.7375296255331576"/>
    <n v="306.6044080828122"/>
    <n v="0"/>
    <n v="64.445154516766252"/>
    <n v="0"/>
    <n v="4.4624647414220711"/>
    <n v="0"/>
    <n v="0"/>
    <n v="0"/>
    <n v="0"/>
    <n v="375.51202734100059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00L0115"/>
    <s v="BAC L1B GRIS"/>
    <n v="1.151"/>
    <n v="600"/>
    <n v="690.6"/>
    <n v="1546.6332299999999"/>
    <n v="8.6460981508667739E-2"/>
    <n v="216.92829928469996"/>
    <n v="0.36154716547449994"/>
    <n v="2.9392692154744999"/>
    <n v="164.59966124221864"/>
    <n v="0"/>
    <n v="34.597188828730381"/>
    <n v="0"/>
    <n v="2.3956608756421658"/>
    <n v="0"/>
    <n v="0"/>
    <n v="0"/>
    <n v="0"/>
    <n v="201.59251094659123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20L0521"/>
    <s v="COUV L5 G/G"/>
    <n v="1.44"/>
    <n v="612"/>
    <n v="881.28"/>
    <n v="1973.6706239999999"/>
    <n v="0.11033352705467522"/>
    <n v="276.82388009501938"/>
    <n v="0.45232660146244996"/>
    <n v="3.6772786014624494"/>
    <n v="210.04690046270267"/>
    <n v="0"/>
    <n v="44.149740183874187"/>
    <n v="0"/>
    <n v="3.0571213676309408"/>
    <n v="0"/>
    <n v="0"/>
    <n v="0"/>
    <n v="0"/>
    <n v="257.25376201420784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20L0217"/>
    <s v="COUV L2 NOIR"/>
    <n v="1.071"/>
    <n v="1008"/>
    <n v="1079.568"/>
    <n v="2417.7465143999998"/>
    <n v="0.13515857064197714"/>
    <n v="339.10925311639875"/>
    <n v="0.33641790983769715"/>
    <n v="2.7349759598376968"/>
    <n v="257.30745306681075"/>
    <n v="0"/>
    <n v="54.083431725245873"/>
    <n v="0"/>
    <n v="3.7449736753479024"/>
    <n v="0"/>
    <n v="0"/>
    <n v="0"/>
    <n v="0"/>
    <n v="315.13585846740455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20L0321"/>
    <s v="COUV L3D G/G"/>
    <n v="1.2569999999999999"/>
    <n v="1150"/>
    <n v="1445.55"/>
    <n v="3237.3815024999999"/>
    <n v="0.18097838375304759"/>
    <n v="454.06994357225324"/>
    <n v="0.39484342919326371"/>
    <n v="3.2099577791932639"/>
    <n v="344.53669317794555"/>
    <n v="0"/>
    <n v="72.418138302014498"/>
    <n v="0"/>
    <n v="5.0145490570294422"/>
    <n v="0"/>
    <n v="0"/>
    <n v="0"/>
    <n v="0"/>
    <n v="421.96938053698955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60D2101"/>
    <s v="BOUCHON PRESSION D21 "/>
    <n v="2.3E-2"/>
    <n v="8700"/>
    <n v="200.1"/>
    <n v="448.13395499999996"/>
    <n v="2.5051900376316848E-2"/>
    <n v="62.854550661552942"/>
    <n v="7.2246609955807983E-3"/>
    <n v="5.8734310995580796E-2"/>
    <n v="47.692430081911311"/>
    <n v="0"/>
    <n v="10.024467831782435"/>
    <n v="0"/>
    <n v="0.69413805562698716"/>
    <n v="0"/>
    <n v="0"/>
    <n v="0"/>
    <n v="0"/>
    <n v="58.411035969320743"/>
    <m/>
    <m/>
    <m/>
    <m/>
    <m/>
    <m/>
    <m/>
    <m/>
    <m/>
    <m/>
    <m/>
    <m/>
    <m/>
    <m/>
    <m/>
  </r>
  <r>
    <x v="1"/>
    <x v="0"/>
    <d v="2013-11-22T00:00:00"/>
    <x v="4"/>
    <x v="0"/>
    <s v="accuma 66"/>
    <s v=" N°2282 du 12/11/2013"/>
    <n v="1903.7449999999999"/>
    <m/>
    <n v="400.14800000000002"/>
    <n v="0"/>
    <n v="27.707999999999998"/>
    <n v="0"/>
    <n v="0"/>
    <n v="0"/>
    <m/>
    <n v="2331.6010000000001"/>
    <s v="EUR"/>
    <n v="2.2395499999999999"/>
    <s v="460D1825"/>
    <s v="BOUCHON M18 NOIR"/>
    <n v="3.2000000000000001E-2"/>
    <n v="13000"/>
    <n v="416"/>
    <n v="931.65279999999996"/>
    <n v="5.208191182682563E-2"/>
    <n v="130.67212931137445"/>
    <n v="1.0051702254721111E-2"/>
    <n v="8.1717302254721111E-2"/>
    <n v="99.150679230760147"/>
    <n v="0"/>
    <n v="20.840472853680623"/>
    <n v="0"/>
    <n v="1.4430856128976846"/>
    <n v="0"/>
    <n v="0"/>
    <n v="0"/>
    <n v="0"/>
    <n v="121.43423769733847"/>
    <m/>
    <m/>
    <m/>
    <m/>
    <m/>
    <m/>
    <m/>
    <m/>
    <m/>
    <m/>
    <m/>
    <m/>
    <m/>
    <m/>
    <m/>
  </r>
  <r>
    <x v="1"/>
    <x v="1"/>
    <d v="2013-11-23T00:00:00"/>
    <x v="5"/>
    <x v="0"/>
    <s v="metalliance 11"/>
    <s v=" N° 262 du 30/09/13"/>
    <n v="770.83399999999995"/>
    <m/>
    <n v="1499.7260000000001"/>
    <n v="13"/>
    <n v="378.00200000000001"/>
    <n v="636.9"/>
    <n v="0"/>
    <n v="0"/>
    <m/>
    <n v="3298.462"/>
    <s v="USD"/>
    <n v="1.6673500000000001"/>
    <s v="600p0002"/>
    <s v="PLOMB DOUX ACHETE"/>
    <n v="2.2134"/>
    <n v="74850"/>
    <n v="165672.99"/>
    <n v="276234.85987649998"/>
    <n v="1"/>
    <n v="2527.6280000000002"/>
    <n v="3.3769245156980633E-2"/>
    <n v="3.7242817351569801"/>
    <n v="770.83399999999995"/>
    <n v="0"/>
    <n v="1499.7260000000001"/>
    <n v="13"/>
    <n v="378.00200000000001"/>
    <n v="636.9"/>
    <n v="0"/>
    <n v="0"/>
    <n v="0"/>
    <n v="3298.462"/>
    <m/>
    <m/>
    <m/>
    <m/>
    <m/>
    <m/>
    <m/>
    <m/>
    <m/>
    <m/>
    <m/>
    <m/>
    <m/>
    <m/>
    <m/>
  </r>
  <r>
    <x v="1"/>
    <x v="1"/>
    <d v="2013-11-25T00:00:00"/>
    <x v="25"/>
    <x v="0"/>
    <s v="SAMAUTO 1"/>
    <s v=" N°5926du 07/11/2013"/>
    <n v="566.11400000000003"/>
    <m/>
    <n v="449.40499999999997"/>
    <n v="0"/>
    <n v="0"/>
    <n v="0"/>
    <n v="0"/>
    <n v="0"/>
    <m/>
    <n v="1015.519"/>
    <s v="EUR"/>
    <n v="2.2446999999999999"/>
    <s v="460D1833"/>
    <s v="ŒIL MAGIC"/>
    <n v="0.35"/>
    <n v="4000"/>
    <n v="1400"/>
    <n v="3142.58"/>
    <n v="1"/>
    <n v="1022.388"/>
    <n v="0.25559700000000002"/>
    <n v="1.041242"/>
    <n v="566.11400000000003"/>
    <n v="0"/>
    <n v="449.40499999999997"/>
    <n v="0"/>
    <n v="0"/>
    <n v="0"/>
    <n v="0"/>
    <n v="0"/>
    <n v="0"/>
    <n v="1015.519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20M1413"/>
    <s v="COUV M14 GRIS"/>
    <n v="1.6120000000000001"/>
    <n v="480"/>
    <n v="773.76"/>
    <n v="1740.6118080000001"/>
    <n v="6.3143988957636177E-2"/>
    <n v="314.04049022219709"/>
    <n v="0.65425102129624391"/>
    <n v="4.2805256212962446"/>
    <n v="240.73323755755109"/>
    <n v="0"/>
    <n v="45.494423172120413"/>
    <n v="0.8208718564492703"/>
    <n v="2.616939478360274"/>
    <n v="0"/>
    <n v="0"/>
    <n v="24.375018157716021"/>
    <n v="0"/>
    <n v="314.04049022219709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20M1014"/>
    <s v="COUV M10 NOIR"/>
    <n v="0.73899999999999999"/>
    <n v="448"/>
    <n v="331.072"/>
    <n v="744.76301760000001"/>
    <n v="2.7017688575504708E-2"/>
    <n v="134.36984747058938"/>
    <n v="0.29993269524685129"/>
    <n v="1.9623501452468513"/>
    <n v="103.00355979199435"/>
    <n v="0"/>
    <n v="19.465893388699659"/>
    <n v="0.35122995148156122"/>
    <n v="1.1197210853232171"/>
    <n v="0"/>
    <n v="0"/>
    <n v="10.429443253090568"/>
    <n v="0"/>
    <n v="134.36984747058938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20E0204"/>
    <s v="COUV E2 OP"/>
    <n v="0.68600000000000005"/>
    <n v="1000"/>
    <n v="686"/>
    <n v="1543.1913000000002"/>
    <n v="5.5982186239839769E-2"/>
    <n v="278.42196067569688"/>
    <n v="0.27842196067569686"/>
    <n v="1.821613260675697"/>
    <n v="213.42922994789089"/>
    <n v="0"/>
    <n v="40.334437417383434"/>
    <n v="0.72776842111791695"/>
    <n v="2.3201257265239197"/>
    <n v="0"/>
    <n v="0"/>
    <n v="21.610399162780695"/>
    <n v="0"/>
    <n v="278.42196067569688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20M1213"/>
    <s v="COUV M 12 GRIS"/>
    <n v="1.2270000000000001"/>
    <n v="336"/>
    <n v="412.27200000000005"/>
    <n v="927.42647760000023"/>
    <n v="3.3644151436546976E-2"/>
    <n v="167.32591628526373"/>
    <n v="0.49799379846804681"/>
    <n v="3.2581916484680478"/>
    <n v="128.26661150011208"/>
    <n v="0"/>
    <n v="24.240173736063419"/>
    <n v="0.43737396867511069"/>
    <n v="1.3943482121362529"/>
    <n v="0"/>
    <n v="0"/>
    <n v="12.987408868276857"/>
    <n v="0"/>
    <n v="167.32591628526373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20M1208"/>
    <s v="COUV M12 NOIR"/>
    <n v="1.2270000000000001"/>
    <n v="448"/>
    <n v="549.69600000000003"/>
    <n v="1236.5686368000001"/>
    <n v="4.485886858206263E-2"/>
    <n v="223.10122171368496"/>
    <n v="0.49799379846804681"/>
    <n v="3.2581916484680473"/>
    <n v="171.02214866681609"/>
    <n v="0"/>
    <n v="32.320231648084558"/>
    <n v="0.58316529156681418"/>
    <n v="1.8591309495150037"/>
    <n v="0"/>
    <n v="0"/>
    <n v="17.316545157702475"/>
    <n v="0"/>
    <n v="223.10122171368496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60D1815"/>
    <s v="BOUCHON D 18 NOIR"/>
    <n v="2.3E-2"/>
    <n v="6500"/>
    <n v="149.5"/>
    <n v="336.307725"/>
    <n v="1.2200199479381989E-2"/>
    <n v="60.676506007312945"/>
    <n v="9.3348470780481446E-3"/>
    <n v="6.1074497078048143E-2"/>
    <n v="46.512638304970388"/>
    <n v="0"/>
    <n v="8.7900851223014911"/>
    <n v="0.15860259323196585"/>
    <n v="0.5056250672235072"/>
    <n v="0"/>
    <n v="0"/>
    <n v="4.7095549195855879"/>
    <n v="0"/>
    <n v="60.676506007312945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409"/>
    <s v="BAC M14 GRIS"/>
    <n v="3.2029999999999998"/>
    <n v="480"/>
    <n v="1537.4399999999998"/>
    <n v="3458.5481519999998"/>
    <n v="0.12546538252562572"/>
    <n v="623.98988224671041"/>
    <n v="1.2999789213473134"/>
    <n v="8.5052875713473135"/>
    <n v="478.33037214443925"/>
    <n v="0"/>
    <n v="90.396177059740495"/>
    <n v="1.6310499728331345"/>
    <n v="5.1997873133920329"/>
    <n v="0"/>
    <n v="0"/>
    <n v="48.432495756305464"/>
    <n v="0"/>
    <n v="623.98988224671041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110"/>
    <s v="BAC M11 GRIS"/>
    <n v="2.036"/>
    <n v="675"/>
    <n v="1374.3"/>
    <n v="3091.5565650000003"/>
    <n v="0.11215206785628541"/>
    <n v="557.7774060591986"/>
    <n v="0.82633689786547937"/>
    <n v="5.4064206978654799"/>
    <n v="427.57403894662747"/>
    <n v="0"/>
    <n v="80.804106913571502"/>
    <n v="1.4579768821317103"/>
    <n v="4.6480303002358925"/>
    <n v="0"/>
    <n v="0"/>
    <n v="43.293253016631937"/>
    <n v="0"/>
    <n v="557.7774060591986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202"/>
    <s v="BAC M12 NOIR"/>
    <n v="2.3450000000000002"/>
    <n v="450"/>
    <n v="1055.25"/>
    <n v="2373.8376375000003"/>
    <n v="8.6115454853631077E-2"/>
    <n v="428.28684257001333"/>
    <n v="0.9517485390444741"/>
    <n v="6.2269432890444749"/>
    <n v="328.31077974127095"/>
    <n v="0"/>
    <n v="62.04506572112809"/>
    <n v="1.119500913097204"/>
    <n v="3.5689689109538865"/>
    <n v="0"/>
    <n v="0"/>
    <n v="33.242527283563163"/>
    <n v="0"/>
    <n v="428.28684257001333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203"/>
    <s v="BAC M12 GRIS"/>
    <n v="2.3450000000000002"/>
    <n v="450"/>
    <n v="1055.25"/>
    <n v="2373.8376375000003"/>
    <n v="8.6115454853631077E-2"/>
    <n v="428.28684257001333"/>
    <n v="0.9517485390444741"/>
    <n v="6.2269432890444749"/>
    <n v="328.31077974127095"/>
    <n v="0"/>
    <n v="62.04506572112809"/>
    <n v="1.119500913097204"/>
    <n v="3.5689689109538865"/>
    <n v="0"/>
    <n v="0"/>
    <n v="33.242527283563163"/>
    <n v="0"/>
    <n v="428.28684257001333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009"/>
    <s v="BAC M10 NOIR"/>
    <n v="1.679"/>
    <n v="396"/>
    <n v="664.88400000000001"/>
    <n v="1495.6898022"/>
    <n v="5.4258979469226858E-2"/>
    <n v="269.85175933221581"/>
    <n v="0.68144383669751463"/>
    <n v="4.4584382866975147"/>
    <n v="206.85959201847447"/>
    <n v="0"/>
    <n v="39.092889340844849"/>
    <n v="0.70536673309994913"/>
    <n v="2.2487091451226382"/>
    <n v="0"/>
    <n v="0"/>
    <n v="20.945202094673878"/>
    <n v="0"/>
    <n v="269.85175933221581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E0201"/>
    <s v="BAC E2 OP"/>
    <n v="1.6140000000000001"/>
    <n v="945"/>
    <n v="1525.23"/>
    <n v="3431.0811465000002"/>
    <n v="0.12446896489590496"/>
    <n v="619.03429603701625"/>
    <n v="0.65506274712911772"/>
    <n v="4.2858364471291175"/>
    <n v="474.53158074842798"/>
    <n v="0"/>
    <n v="89.678271110955876"/>
    <n v="1.6180965436467645"/>
    <n v="5.1584917811458855"/>
    <n v="0"/>
    <n v="0"/>
    <n v="48.047855852839646"/>
    <n v="0"/>
    <n v="619.03429603701625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00M1008"/>
    <s v="BAC M10 GRIS"/>
    <n v="1.714"/>
    <n v="396"/>
    <n v="678.74400000000003"/>
    <n v="1526.8685652000001"/>
    <n v="5.5390048129990967E-2"/>
    <n v="275.47701935403092"/>
    <n v="0.69564903877280537"/>
    <n v="4.5513777387728052"/>
    <n v="211.17173360313595"/>
    <n v="0"/>
    <n v="39.907809607032803"/>
    <n v="0.72007062568988256"/>
    <n v="2.2955851546993458"/>
    <n v="0"/>
    <n v="0"/>
    <n v="21.381820363472915"/>
    <n v="0"/>
    <n v="275.47701935403092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60D1818"/>
    <s v="BOUCHON D18 ROUGE"/>
    <n v="2.3E-2"/>
    <n v="45500"/>
    <n v="1046.5"/>
    <n v="2354.1540750000004"/>
    <n v="8.5401396355673939E-2"/>
    <n v="424.73554205119069"/>
    <n v="9.3348470780481464E-3"/>
    <n v="6.107449707804815E-2"/>
    <n v="325.58846813479278"/>
    <n v="0"/>
    <n v="61.530595856110445"/>
    <n v="1.1102181526237611"/>
    <n v="3.539375470564551"/>
    <n v="0"/>
    <n v="0"/>
    <n v="32.966884437099125"/>
    <n v="0"/>
    <n v="424.73554205119069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60D2711"/>
    <s v="BOUCHON D27 BLEU"/>
    <n v="2.3E-2"/>
    <n v="12000"/>
    <n v="276"/>
    <n v="620.87580000000003"/>
    <n v="2.2523445192705212E-2"/>
    <n v="112.01816493657775"/>
    <n v="9.3348470780481464E-3"/>
    <n v="6.107449707804815E-2"/>
    <n v="85.869486101483801"/>
    <n v="0"/>
    <n v="16.227849456556601"/>
    <n v="0.29280478750516775"/>
    <n v="0.93346166256647489"/>
    <n v="0"/>
    <n v="0"/>
    <n v="8.694562928465702"/>
    <n v="0"/>
    <n v="112.01816493657775"/>
    <m/>
    <m/>
    <m/>
    <m/>
    <m/>
    <m/>
    <m/>
    <m/>
    <m/>
    <m/>
    <m/>
    <m/>
    <m/>
    <m/>
    <m/>
  </r>
  <r>
    <x v="1"/>
    <x v="0"/>
    <d v="2013-11-26T00:00:00"/>
    <x v="4"/>
    <x v="0"/>
    <s v="accuma 59"/>
    <s v=" N°2233 du 05/11/2013"/>
    <n v="3812.4490000000001"/>
    <m/>
    <n v="720.48699999999997"/>
    <n v="13"/>
    <n v="41.444000000000003"/>
    <n v="0"/>
    <n v="0"/>
    <n v="386.02278000000001"/>
    <m/>
    <n v="4973.4027800000003"/>
    <s v="EUR"/>
    <n v="2.2495500000000002"/>
    <s v="460D2710"/>
    <s v="BOUCHON D27 JAUNE"/>
    <n v="2.3E-2"/>
    <n v="6000"/>
    <n v="138"/>
    <n v="310.43790000000001"/>
    <n v="1.1261722596352606E-2"/>
    <n v="56.009082468288874"/>
    <n v="9.3348470780481464E-3"/>
    <n v="6.107449707804815E-2"/>
    <n v="42.934743050741901"/>
    <n v="0"/>
    <n v="8.1139247282783007"/>
    <n v="0.14640239375258388"/>
    <n v="0.46673083128323745"/>
    <n v="0"/>
    <n v="0"/>
    <n v="4.347281464232851"/>
    <n v="0"/>
    <n v="56.009082468288874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20L0233"/>
    <s v="COUV L2 G"/>
    <n v="1.0720000000000001"/>
    <n v="1488"/>
    <n v="1595.1360000000002"/>
    <n v="3556.4354688000008"/>
    <n v="0.11856614244830772"/>
    <n v="571.543920886499"/>
    <n v="0.38410209736995898"/>
    <n v="2.7741796973699597"/>
    <n v="451.44201016564108"/>
    <n v="0"/>
    <n v="64.355805062662256"/>
    <n v="1.5413598518280005"/>
    <n v="5.3530241992561978"/>
    <n v="0"/>
    <n v="0"/>
    <n v="48.851721607111401"/>
    <n v="0"/>
    <n v="571.543920886499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312"/>
    <s v="BAC L3B GRIS"/>
    <n v="1.357"/>
    <n v="960"/>
    <n v="1302.72"/>
    <n v="2904.4793760000002"/>
    <n v="9.6830919175706284E-2"/>
    <n v="466.77004131137397"/>
    <n v="0.48621879303268123"/>
    <n v="3.5117181430326814"/>
    <n v="368.68488673253182"/>
    <n v="0"/>
    <n v="52.558273633866555"/>
    <n v="1.2588019492841818"/>
    <n v="4.3717223389447879"/>
    <n v="0"/>
    <n v="0"/>
    <n v="39.896356656746605"/>
    <n v="0"/>
    <n v="466.77004131137397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313"/>
    <s v="BACL L3 GRIS"/>
    <n v="1.256"/>
    <n v="660"/>
    <n v="828.96"/>
    <n v="1848.2077680000002"/>
    <n v="6.1616432356832999E-2"/>
    <n v="297.01984574235183"/>
    <n v="0.45003006930659367"/>
    <n v="3.2503448693065939"/>
    <n v="234.60530559582995"/>
    <n v="0"/>
    <n v="33.444413620371243"/>
    <n v="0.80101362063882897"/>
    <n v="2.7818586880462965"/>
    <n v="0"/>
    <n v="0"/>
    <n v="25.387254217465511"/>
    <n v="0"/>
    <n v="297.01984574235183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314"/>
    <s v="BAC L3 NOIR"/>
    <n v="1.3560000000000001"/>
    <n v="352"/>
    <n v="477.31200000000001"/>
    <n v="1064.1909696"/>
    <n v="3.5478506274252884E-2"/>
    <n v="171.02289207075543"/>
    <n v="0.48586048883737337"/>
    <n v="3.5091302888373734"/>
    <n v="135.08483838129317"/>
    <n v="0"/>
    <n v="19.257165549564078"/>
    <n v="0.4612205815652875"/>
    <n v="1.6017836012699693"/>
    <n v="0"/>
    <n v="0"/>
    <n v="14.617883957062942"/>
    <n v="0"/>
    <n v="171.02289207075543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316"/>
    <s v="BAC L3 GRIS TAXI"/>
    <n v="1.2569999999999999"/>
    <n v="220"/>
    <n v="276.53999999999996"/>
    <n v="616.55975699999999"/>
    <n v="2.0555163341968968E-2"/>
    <n v="99.085442170418318"/>
    <n v="0.45038837350190147"/>
    <n v="3.2529327235019014"/>
    <n v="78.264031086506961"/>
    <n v="0"/>
    <n v="11.157013779407285"/>
    <n v="0.26721712344559656"/>
    <n v="0.928024514563215"/>
    <n v="0"/>
    <n v="0"/>
    <n v="8.4691556664952614"/>
    <n v="0"/>
    <n v="99.085442170418318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318"/>
    <s v="BAC L3 NOIR"/>
    <n v="1.357"/>
    <n v="880"/>
    <n v="1194.1600000000001"/>
    <n v="2662.4394280000001"/>
    <n v="8.8761675911064083E-2"/>
    <n v="427.87253786875942"/>
    <n v="0.48621879303268117"/>
    <n v="3.5117181430326814"/>
    <n v="337.96114617148743"/>
    <n v="0"/>
    <n v="48.17841749771101"/>
    <n v="1.153901786843833"/>
    <n v="4.0074121440327213"/>
    <n v="0"/>
    <n v="0"/>
    <n v="36.571660268684383"/>
    <n v="0"/>
    <n v="427.87253786875942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20L0338"/>
    <s v="COUV L3 NOIR MFP"/>
    <n v="1.6479999999999999"/>
    <n v="950"/>
    <n v="1565.6"/>
    <n v="3490.5834800000002"/>
    <n v="0.11637073742744854"/>
    <n v="560.96104817388778"/>
    <n v="0.59048531386725034"/>
    <n v="4.2647837138672502"/>
    <n v="443.08297920385945"/>
    <n v="0"/>
    <n v="63.164174343820228"/>
    <n v="1.512819586556831"/>
    <n v="5.2539060533744468"/>
    <n v="0"/>
    <n v="0"/>
    <n v="47.947168986276779"/>
    <n v="0"/>
    <n v="560.96104817388778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20L0331"/>
    <s v="COUV L3 NOIR FAI"/>
    <n v="1.4350000000000001"/>
    <n v="396"/>
    <n v="568.26"/>
    <n v="1266.9640830000001"/>
    <n v="4.2238653072637904E-2"/>
    <n v="203.609942025609"/>
    <n v="0.51416652026668941"/>
    <n v="3.7135707702666894"/>
    <n v="160.82417843790569"/>
    <n v="0"/>
    <n v="22.92646506937869"/>
    <n v="0.54910248994429278"/>
    <n v="1.9069907089234561"/>
    <n v="0"/>
    <n v="0"/>
    <n v="17.403205319456848"/>
    <n v="0"/>
    <n v="203.609942025609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20L0321"/>
    <s v="COUV L3 D"/>
    <n v="1.2569999999999999"/>
    <n v="2162"/>
    <n v="2717.6339999999996"/>
    <n v="6059.1008846999994"/>
    <n v="0.20200119611516773"/>
    <n v="973.73966351111073"/>
    <n v="0.45038837350190136"/>
    <n v="3.252932723501901"/>
    <n v="769.12197822285452"/>
    <n v="0"/>
    <n v="109.6430172321752"/>
    <n v="2.6260155494971804"/>
    <n v="9.1199500022075934"/>
    <n v="0"/>
    <n v="0"/>
    <n v="83.228702504376145"/>
    <n v="0"/>
    <n v="973.73966351111073"/>
    <m/>
    <m/>
    <m/>
    <m/>
    <m/>
    <m/>
    <m/>
    <m/>
    <m/>
    <m/>
    <m/>
    <m/>
    <m/>
    <m/>
    <m/>
  </r>
  <r>
    <x v="1"/>
    <x v="1"/>
    <d v="2013-11-29T00:00:00"/>
    <x v="4"/>
    <x v="0"/>
    <s v="accuma 61"/>
    <s v=" N°2242du 07/11/2013"/>
    <n v="3807.5120000000002"/>
    <m/>
    <n v="542.78399999999999"/>
    <n v="13"/>
    <n v="45.148000000000003"/>
    <n v="0"/>
    <n v="0"/>
    <n v="412.02083999999996"/>
    <m/>
    <n v="4820.4648400000005"/>
    <s v="EUR"/>
    <n v="2.2495500000000002"/>
    <s v="400L0212"/>
    <s v="BAC L2 GRIS"/>
    <n v="1.232"/>
    <n v="2376"/>
    <n v="2927.232"/>
    <n v="6526.4101056"/>
    <n v="0.21758057387661281"/>
    <n v="1048.8395062392347"/>
    <n v="0.44143076861920649"/>
    <n v="3.1882363686192066"/>
    <n v="828.44064600208981"/>
    <n v="0"/>
    <n v="118.0992542110434"/>
    <n v="2.8285474603959666"/>
    <n v="9.8233277493813151"/>
    <n v="0"/>
    <n v="0"/>
    <n v="89.647730816324056"/>
    <n v="0"/>
    <n v="1048.8395062392347"/>
    <m/>
    <m/>
    <m/>
    <m/>
    <m/>
    <m/>
    <m/>
    <m/>
    <m/>
    <m/>
    <m/>
    <m/>
    <m/>
    <m/>
    <m/>
  </r>
  <r>
    <x v="1"/>
    <x v="1"/>
    <d v="2013-11-29T00:00:00"/>
    <x v="4"/>
    <x v="0"/>
    <s v="accuma 67"/>
    <s v=" N°2353 du 01/11/2013"/>
    <n v="3845.3029999999999"/>
    <m/>
    <n v="680.77599999999995"/>
    <n v="16"/>
    <n v="56.970999999999997"/>
    <n v="0"/>
    <n v="0"/>
    <n v="477.11135999999993"/>
    <m/>
    <n v="5076.1613599999991"/>
    <s v="EUR"/>
    <n v="2.2590499999999998"/>
    <s v="420l0109"/>
    <s v="couv l1d g/g"/>
    <n v="0.95099999999999996"/>
    <n v="3528"/>
    <n v="3355.1279999999997"/>
    <n v="7579.4019083999983"/>
    <n v="0.19712978235939657"/>
    <n v="1000.6625841179783"/>
    <n v="0.28363451930781697"/>
    <n v="2.4319910693078164"/>
    <n v="758.0237434959347"/>
    <n v="0"/>
    <n v="134.20122471550056"/>
    <n v="3.1540765177503451"/>
    <n v="11.230680830797182"/>
    <n v="0"/>
    <n v="0"/>
    <n v="94.052858557995691"/>
    <n v="0"/>
    <n v="1000.6625841179783"/>
    <m/>
    <m/>
    <m/>
    <m/>
    <m/>
    <m/>
    <m/>
    <m/>
    <m/>
    <m/>
    <m/>
    <m/>
    <m/>
    <m/>
    <m/>
  </r>
  <r>
    <x v="1"/>
    <x v="1"/>
    <d v="2013-11-29T00:00:00"/>
    <x v="4"/>
    <x v="0"/>
    <s v="accuma 67"/>
    <s v=" N°2353 du 01/11/2013"/>
    <n v="3845.3029999999999"/>
    <m/>
    <n v="680.77599999999995"/>
    <n v="16"/>
    <n v="56.970999999999997"/>
    <n v="0"/>
    <n v="0"/>
    <n v="477.11135999999993"/>
    <m/>
    <n v="5076.1613599999991"/>
    <s v="EUR"/>
    <n v="2.2590499999999998"/>
    <s v="420l0111"/>
    <s v="couv 1ld n/n"/>
    <n v="0.95099999999999996"/>
    <n v="7616"/>
    <n v="7242.8159999999998"/>
    <n v="16361.883484799999"/>
    <n v="0.42555000636314189"/>
    <n v="2160.1604990483347"/>
    <n v="0.28363451930781708"/>
    <n v="2.4319910693078168"/>
    <n v="1636.3687161182086"/>
    <n v="0"/>
    <n v="289.70423113187428"/>
    <n v="6.8088001018102702"/>
    <n v="24.244009412514554"/>
    <n v="0"/>
    <n v="0"/>
    <n v="203.03474228392724"/>
    <n v="0"/>
    <n v="2160.1604990483347"/>
    <m/>
    <m/>
    <m/>
    <m/>
    <m/>
    <m/>
    <m/>
    <m/>
    <m/>
    <m/>
    <m/>
    <m/>
    <m/>
    <m/>
    <m/>
  </r>
  <r>
    <x v="1"/>
    <x v="1"/>
    <d v="2013-11-29T00:00:00"/>
    <x v="4"/>
    <x v="0"/>
    <s v="accuma 67"/>
    <s v=" N°2353 du 01/11/2013"/>
    <n v="3845.3029999999999"/>
    <m/>
    <n v="680.77599999999995"/>
    <n v="16"/>
    <n v="56.970999999999997"/>
    <n v="0"/>
    <n v="0"/>
    <n v="477.11135999999993"/>
    <m/>
    <n v="5076.1613599999991"/>
    <s v="EUR"/>
    <n v="2.2590499999999998"/>
    <s v="400l0115"/>
    <s v="bac l1b gris"/>
    <n v="1.151"/>
    <n v="2100"/>
    <n v="2417.1"/>
    <n v="5460.3497549999993"/>
    <n v="0.14201616061768657"/>
    <n v="720.89694702305417"/>
    <n v="0.34328426048716865"/>
    <n v="2.9434508104871684"/>
    <n v="546.09516847167197"/>
    <n v="0"/>
    <n v="96.68119376066619"/>
    <n v="2.2722585698829851"/>
    <n v="8.0908026865502212"/>
    <n v="0"/>
    <n v="0"/>
    <n v="67.757523534282868"/>
    <n v="0"/>
    <n v="720.89694702305417"/>
    <m/>
    <m/>
    <m/>
    <m/>
    <m/>
    <m/>
    <m/>
    <m/>
    <m/>
    <m/>
    <m/>
    <m/>
    <m/>
    <m/>
    <m/>
  </r>
  <r>
    <x v="1"/>
    <x v="1"/>
    <d v="2013-11-29T00:00:00"/>
    <x v="4"/>
    <x v="0"/>
    <s v="accuma 67"/>
    <s v=" N°2353 du 01/11/2013"/>
    <n v="3845.3029999999999"/>
    <m/>
    <n v="680.77599999999995"/>
    <n v="16"/>
    <n v="56.970999999999997"/>
    <n v="0"/>
    <n v="0"/>
    <n v="477.11135999999993"/>
    <m/>
    <n v="5076.1613599999991"/>
    <s v="EUR"/>
    <n v="2.2590499999999998"/>
    <s v="400l0213"/>
    <s v="bac l2 noir"/>
    <n v="1.2549999999999999"/>
    <n v="990"/>
    <n v="1242.4499999999998"/>
    <n v="2806.7566724999992"/>
    <n v="7.2999867096704585E-2"/>
    <n v="370.55910464142715"/>
    <n v="0.37430212590043149"/>
    <n v="3.2094098759004308"/>
    <n v="280.70660794655942"/>
    <n v="0"/>
    <n v="49.696557522626158"/>
    <n v="1.1679978735472734"/>
    <n v="4.1588754283663567"/>
    <n v="0"/>
    <n v="0"/>
    <n v="34.829065870327973"/>
    <n v="0"/>
    <n v="370.55910464142715"/>
    <m/>
    <m/>
    <m/>
    <m/>
    <m/>
    <m/>
    <m/>
    <m/>
    <m/>
    <m/>
    <m/>
    <m/>
    <m/>
    <m/>
    <m/>
  </r>
  <r>
    <x v="1"/>
    <x v="1"/>
    <d v="2013-11-29T00:00:00"/>
    <x v="4"/>
    <x v="0"/>
    <s v="accuma 67"/>
    <s v=" N°2353 du 01/11/2013"/>
    <n v="3845.3029999999999"/>
    <m/>
    <n v="680.77599999999995"/>
    <n v="16"/>
    <n v="56.970999999999997"/>
    <n v="0"/>
    <n v="0"/>
    <n v="477.11135999999993"/>
    <m/>
    <n v="5076.1613599999991"/>
    <s v="EUR"/>
    <n v="2.2590499999999998"/>
    <s v="400l0103"/>
    <s v="bac l1b noir"/>
    <n v="1.151"/>
    <n v="2400"/>
    <n v="2762.4"/>
    <n v="6240.3997199999994"/>
    <n v="0.16230418356307036"/>
    <n v="823.88222516920473"/>
    <n v="0.34328426048716865"/>
    <n v="2.9434508104871684"/>
    <n v="624.10876396762512"/>
    <n v="0"/>
    <n v="110.49279286933277"/>
    <n v="2.5968669370091257"/>
    <n v="9.2466316417716801"/>
    <n v="0"/>
    <n v="0"/>
    <n v="77.437169753466137"/>
    <n v="0"/>
    <n v="823.88222516920473"/>
    <m/>
    <m/>
    <m/>
    <m/>
    <m/>
    <m/>
    <m/>
    <m/>
    <m/>
    <m/>
    <m/>
    <m/>
    <m/>
    <m/>
    <m/>
  </r>
  <r>
    <x v="1"/>
    <x v="1"/>
    <d v="2013-11-29T00:00:00"/>
    <x v="21"/>
    <x v="0"/>
    <s v="glatfelter 2"/>
    <s v=" N° 50606005 /50606121"/>
    <n v="238"/>
    <m/>
    <n v="796.39499999999998"/>
    <n v="16"/>
    <n v="66.438000000000002"/>
    <n v="0"/>
    <n v="61.6"/>
    <n v="0"/>
    <m/>
    <n v="1178.433"/>
    <s v="EUR"/>
    <n v="2.25305"/>
    <s v="430P2009"/>
    <s v="séparateur  papier 111"/>
    <n v="5.9369999999999999E-2"/>
    <n v="209120"/>
    <n v="12415.454400000001"/>
    <n v="27972.63953592"/>
    <n v="0.60677808727948002"/>
    <n v="715.04732172701949"/>
    <n v="3.4193158077994428E-3"/>
    <n v="0.13718289430779945"/>
    <n v="144.41318477251625"/>
    <n v="0"/>
    <n v="483.23503481894147"/>
    <n v="9.7084493964716803"/>
    <n v="40.313122562674096"/>
    <n v="0"/>
    <n v="37.377530176415966"/>
    <n v="0"/>
    <n v="0"/>
    <n v="715.04732172701949"/>
    <m/>
    <m/>
    <m/>
    <m/>
    <m/>
    <m/>
    <m/>
    <m/>
    <m/>
    <m/>
    <m/>
    <m/>
    <m/>
    <m/>
    <m/>
  </r>
  <r>
    <x v="1"/>
    <x v="1"/>
    <d v="2013-11-29T00:00:00"/>
    <x v="21"/>
    <x v="0"/>
    <s v="glatfelter 2"/>
    <s v=" N° 50606005 /50606121"/>
    <n v="238"/>
    <m/>
    <n v="796.39499999999998"/>
    <n v="16"/>
    <n v="66.438000000000002"/>
    <n v="0"/>
    <n v="61.6"/>
    <n v="0"/>
    <m/>
    <n v="1178.433"/>
    <s v="EUR"/>
    <n v="2.25305"/>
    <s v="430P2010"/>
    <s v="séparateur  papier 102"/>
    <n v="5.9369999999999999E-2"/>
    <n v="135520"/>
    <n v="8045.8224"/>
    <n v="18127.640158319999"/>
    <n v="0.39322191272051993"/>
    <n v="463.38567827298044"/>
    <n v="3.4193158077994424E-3"/>
    <n v="0.13718289430779942"/>
    <n v="93.58681522748374"/>
    <n v="0"/>
    <n v="313.15996518105845"/>
    <n v="6.2915506035283189"/>
    <n v="26.124877437325903"/>
    <n v="0"/>
    <n v="24.222469823584028"/>
    <n v="0"/>
    <n v="0"/>
    <n v="463.38567827298044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20L0231"/>
    <s v="COUV L2 NOIR FAI"/>
    <n v="1.2509999999999999"/>
    <n v="240"/>
    <n v="300.23999999999995"/>
    <n v="679.27798799999982"/>
    <n v="1.8608568234174921E-2"/>
    <n v="97.07273001363599"/>
    <n v="0.40446970839014995"/>
    <n v="3.234794658390149"/>
    <n v="71.048071775126886"/>
    <n v="0"/>
    <n v="16.66146069699203"/>
    <n v="0.29773709174679874"/>
    <n v="1.0073376242205911"/>
    <n v="0"/>
    <n v="0"/>
    <n v="8.0581228255496899"/>
    <n v="0"/>
    <n v="97.07273001363599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20L0228"/>
    <s v="COUV L2 NOIR /NOIR"/>
    <n v="1.071"/>
    <n v="6288"/>
    <n v="6734.4479999999994"/>
    <n v="15236.351877599998"/>
    <n v="0.41739420173029196"/>
    <n v="2177.3622851547798"/>
    <n v="0.34627262804624359"/>
    <n v="2.769356578046243"/>
    <n v="1593.6235840323068"/>
    <n v="0"/>
    <n v="373.72015943224284"/>
    <n v="6.6783072276846713"/>
    <n v="22.594800322265897"/>
    <n v="0"/>
    <n v="0"/>
    <n v="180.74543414027937"/>
    <n v="0"/>
    <n v="2177.3622851547798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60D1811"/>
    <s v="BOUCHON D18"/>
    <n v="2.8000000000000001E-2"/>
    <n v="68000"/>
    <n v="1904"/>
    <n v="4307.7047999999995"/>
    <n v="0.11800797334755214"/>
    <n v="615.59578319332184"/>
    <n v="9.0528791646076745E-3"/>
    <n v="7.2401479164607666E-2"/>
    <n v="450.55798248015452"/>
    <n v="0"/>
    <n v="105.66020905633103"/>
    <n v="1.8881275735608343"/>
    <n v="6.3881256212230406"/>
    <n v="0"/>
    <n v="0"/>
    <n v="51.101338462052404"/>
    <n v="0"/>
    <n v="615.59578319332184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00L0218"/>
    <s v="BAC L2 NOIR"/>
    <n v="1.2549999999999999"/>
    <n v="528"/>
    <n v="662.64"/>
    <n v="1499.1898679999999"/>
    <n v="4.1069749715872877E-2"/>
    <n v="214.24285177270107"/>
    <n v="0.40576297684223689"/>
    <n v="3.2451377268422368"/>
    <n v="156.80553650769414"/>
    <n v="0"/>
    <n v="36.772416454352516"/>
    <n v="0.65711599545396604"/>
    <n v="2.2232287613693464"/>
    <n v="0"/>
    <n v="0"/>
    <n v="17.784554053831094"/>
    <n v="0"/>
    <n v="214.24285177270107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00L0213"/>
    <s v="BAC L2 NOIR"/>
    <n v="1.2549999999999999"/>
    <n v="3960"/>
    <n v="4969.7999999999993"/>
    <n v="11243.924009999997"/>
    <n v="0.30802312286904654"/>
    <n v="1606.8213882952577"/>
    <n v="0.40576297684223678"/>
    <n v="3.2451377268422359"/>
    <n v="1176.0415238077057"/>
    <n v="0"/>
    <n v="275.79312340764386"/>
    <n v="4.9283699659047446"/>
    <n v="16.674215710270097"/>
    <n v="0"/>
    <n v="0"/>
    <n v="133.38415540373319"/>
    <n v="0"/>
    <n v="1606.8213882952577"/>
    <m/>
    <m/>
    <m/>
    <m/>
    <m/>
    <m/>
    <m/>
    <m/>
    <m/>
    <m/>
    <m/>
    <m/>
    <m/>
    <m/>
    <m/>
  </r>
  <r>
    <x v="1"/>
    <x v="1"/>
    <d v="2013-12-04T00:00:00"/>
    <x v="4"/>
    <x v="0"/>
    <s v="accuma 68"/>
    <s v=" N°2392 du 25/11/2013"/>
    <n v="3818.03"/>
    <m/>
    <n v="895.36500000000001"/>
    <n v="16"/>
    <n v="54.133000000000003"/>
    <n v="0"/>
    <n v="0"/>
    <n v="433.03292999999991"/>
    <m/>
    <n v="5216.5609300000006"/>
    <s v="EUR"/>
    <n v="2.2624499999999999"/>
    <s v="400L0116"/>
    <s v="BAC L1 GRIS"/>
    <n v="1.137"/>
    <n v="1375"/>
    <n v="1563.375"/>
    <n v="3537.0577687499999"/>
    <n v="9.6896384103061631E-2"/>
    <n v="505.46589157030445"/>
    <n v="0.36761155750567598"/>
    <n v="2.9400172075056759"/>
    <n v="369.95330139701241"/>
    <n v="0"/>
    <n v="86.757630952437779"/>
    <n v="1.5503421456489861"/>
    <n v="5.2452919606510351"/>
    <n v="0"/>
    <n v="0"/>
    <n v="41.95932511455419"/>
    <n v="0"/>
    <n v="505.46589157030445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00l0212"/>
    <s v="bac l2 gris"/>
    <n v="1.232"/>
    <n v="528"/>
    <n v="650.49599999999998"/>
    <n v="1472.4302207999999"/>
    <n v="7.0474921553508679E-2"/>
    <n v="342.64349261736595"/>
    <n v="0.64894600874501129"/>
    <n v="3.4376396087450112"/>
    <n v="273.04098857475867"/>
    <n v="0"/>
    <n v="49.370783444781182"/>
    <n v="1.1275987448561389"/>
    <n v="2.2584393361037391"/>
    <n v="0"/>
    <n v="0"/>
    <n v="16.845682516866145"/>
    <n v="0"/>
    <n v="342.64349261736595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00l0207"/>
    <s v="bac l2 gris taxi"/>
    <n v="1.232"/>
    <n v="528"/>
    <n v="650.49599999999998"/>
    <n v="1472.4302207999999"/>
    <n v="7.0474921553508679E-2"/>
    <n v="342.64349261736595"/>
    <n v="0.64894600874501129"/>
    <n v="3.4376396087450112"/>
    <n v="273.04098857475867"/>
    <n v="0"/>
    <n v="49.370783444781182"/>
    <n v="1.1275987448561389"/>
    <n v="2.2584393361037391"/>
    <n v="0"/>
    <n v="0"/>
    <n v="16.845682516866145"/>
    <n v="0"/>
    <n v="342.64349261736595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00l0213"/>
    <s v="bac l2 noir"/>
    <n v="1.2549999999999999"/>
    <n v="1848"/>
    <n v="2319.2399999999998"/>
    <n v="5249.7157019999995"/>
    <n v="0.25126712087969716"/>
    <n v="1221.6408614624838"/>
    <n v="0.6610610722199588"/>
    <n v="3.501816322219959"/>
    <n v="973.4842064242107"/>
    <n v="0"/>
    <n v="176.02367392954656"/>
    <n v="4.0202739340751545"/>
    <n v="8.0521061557107743"/>
    <n v="0"/>
    <n v="0"/>
    <n v="60.060601018940375"/>
    <n v="0"/>
    <n v="1221.6408614624838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00l0116"/>
    <s v="bac l1 gris"/>
    <n v="1.137"/>
    <n v="275"/>
    <n v="312.67500000000001"/>
    <n v="707.75549624999996"/>
    <n v="3.3875298382685409E-2"/>
    <n v="164.69902052300844"/>
    <n v="0.59890552917457618"/>
    <n v="3.1725618791745758"/>
    <n v="131.24306852403808"/>
    <n v="0"/>
    <n v="23.731137030199967"/>
    <n v="0.54200477412296655"/>
    <n v="1.0855678119715366"/>
    <n v="0"/>
    <n v="0"/>
    <n v="8.0972423826758693"/>
    <n v="0"/>
    <n v="164.69902052300844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20l0321"/>
    <s v="couv l3d g/g"/>
    <n v="1.2569999999999999"/>
    <n v="1610"/>
    <n v="2023.7699999999998"/>
    <n v="4580.9045834999997"/>
    <n v="0.21925581708779804"/>
    <n v="1066.0044351606261"/>
    <n v="0.66211455600038893"/>
    <n v="3.5073969060003884"/>
    <n v="849.46281214325597"/>
    <n v="0"/>
    <n v="153.59834712595438"/>
    <n v="3.5080930734047686"/>
    <n v="7.0262719143955756"/>
    <n v="0"/>
    <n v="0"/>
    <n v="52.408910903615393"/>
    <n v="0"/>
    <n v="1066.0044351606261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90b0006"/>
    <s v="couv borne d +"/>
    <n v="7.1999999999999995E-2"/>
    <n v="4200"/>
    <n v="302.39999999999998"/>
    <n v="684.49751999999989"/>
    <n v="3.2762101961858373E-2"/>
    <n v="159.28674760104821"/>
    <n v="3.792541609548767E-2"/>
    <n v="0.20090101609548763"/>
    <n v="126.9302116308279"/>
    <n v="0"/>
    <n v="22.951293956768112"/>
    <n v="0.52419363138973396"/>
    <n v="1.0498943194697135"/>
    <n v="0"/>
    <n v="0"/>
    <n v="7.8311540625927325"/>
    <n v="0"/>
    <n v="159.28674760104821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90b0007"/>
    <s v="couv borne g -"/>
    <n v="7.1999999999999995E-2"/>
    <n v="4200"/>
    <n v="302.39999999999998"/>
    <n v="684.49751999999989"/>
    <n v="3.2762101961858373E-2"/>
    <n v="159.28674760104821"/>
    <n v="3.792541609548767E-2"/>
    <n v="0.20090101609548763"/>
    <n v="126.9302116308279"/>
    <n v="0"/>
    <n v="22.951293956768112"/>
    <n v="0.52419363138973396"/>
    <n v="1.0498943194697135"/>
    <n v="0"/>
    <n v="0"/>
    <n v="7.8311540625927325"/>
    <n v="0"/>
    <n v="159.28674760104821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60d2101"/>
    <s v="bouchon pression d21"/>
    <n v="2.3E-2"/>
    <n v="11600"/>
    <n v="266.8"/>
    <n v="603.91514000000006"/>
    <n v="2.8905187842009974E-2"/>
    <n v="140.53473630939044"/>
    <n v="1.2115063474947452E-2"/>
    <n v="6.4176713474947467E-2"/>
    <n v="111.98736925629925"/>
    <n v="0"/>
    <n v="20.249355911593035"/>
    <n v="0.46248300547215959"/>
    <n v="0.92629564958505162"/>
    <n v="0"/>
    <n v="0"/>
    <n v="6.9092324864409447"/>
    <n v="0"/>
    <n v="140.53473630939044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60d1810"/>
    <s v="bouchon d18 rouge"/>
    <n v="2.8000000000000001E-2"/>
    <n v="39000"/>
    <n v="1092"/>
    <n v="2471.7966000000001"/>
    <n v="0.11830759041782192"/>
    <n v="575.20214411489644"/>
    <n v="1.4748772926022986E-2"/>
    <n v="7.812817292602299E-2"/>
    <n v="458.35909755576751"/>
    <n v="0"/>
    <n v="82.879672621662635"/>
    <n v="1.8929214466851507"/>
    <n v="3.791285042529521"/>
    <n v="0"/>
    <n v="0"/>
    <n v="28.279167448251538"/>
    <n v="0"/>
    <n v="575.20214411489644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60d1812"/>
    <s v="bouchon d18 gris"/>
    <n v="2.9000000000000001E-2"/>
    <n v="26000"/>
    <n v="754"/>
    <n v="1706.7166999999999"/>
    <n v="8.1688574336115136E-2"/>
    <n v="397.16338522219036"/>
    <n v="1.5275514816238091E-2"/>
    <n v="8.0918464816238087E-2"/>
    <n v="316.4860435504109"/>
    <n v="0"/>
    <n v="57.22644061971944"/>
    <n v="1.3070171893778422"/>
    <n v="2.6177920531751457"/>
    <n v="0"/>
    <n v="0"/>
    <n v="19.526091809507015"/>
    <n v="0"/>
    <n v="397.16338522219036"/>
    <m/>
    <m/>
    <m/>
    <m/>
    <m/>
    <m/>
    <m/>
    <m/>
    <m/>
    <m/>
    <m/>
    <m/>
    <m/>
    <m/>
    <m/>
  </r>
  <r>
    <x v="1"/>
    <x v="1"/>
    <d v="2013-12-06T00:00:00"/>
    <x v="4"/>
    <x v="0"/>
    <s v="accuma 69"/>
    <s v=" N°2406 du 27/11/2013"/>
    <n v="3874.3"/>
    <m/>
    <n v="700.54399999999998"/>
    <n v="16"/>
    <n v="32.045999999999999"/>
    <n v="0"/>
    <n v="0"/>
    <n v="239.03087999999997"/>
    <m/>
    <n v="4861.9208800000006"/>
    <s v="EUR"/>
    <n v="2.26355"/>
    <s v="420l0538"/>
    <s v="couv l5 noir"/>
    <n v="1.853"/>
    <n v="300"/>
    <n v="555.9"/>
    <n v="1258.3074449999999"/>
    <n v="6.0226364023138461E-2"/>
    <n v="292.81581677057773"/>
    <n v="0.97605272256859243"/>
    <n v="5.170410872568592"/>
    <n v="233.33500213484535"/>
    <n v="0"/>
    <n v="42.191217958225508"/>
    <n v="0.96362182437021537"/>
    <n v="1.930014061485495"/>
    <n v="0"/>
    <n v="0"/>
    <n v="14.395960791651124"/>
    <n v="0"/>
    <n v="292.81581677057773"/>
    <m/>
    <m/>
    <m/>
    <m/>
    <m/>
    <m/>
    <m/>
    <m/>
    <m/>
    <m/>
    <m/>
    <m/>
    <m/>
    <m/>
    <m/>
  </r>
  <r>
    <x v="1"/>
    <x v="0"/>
    <d v="2013-12-10T00:00:00"/>
    <x v="13"/>
    <x v="2"/>
    <s v="tbs 2"/>
    <s v=" N°  135294 du 28/10/2013"/>
    <n v="661.2"/>
    <m/>
    <n v="557.66300000000001"/>
    <n v="0"/>
    <n v="14.596"/>
    <n v="0"/>
    <n v="65.400000000000006"/>
    <n v="0"/>
    <m/>
    <n v="1298.8590000000002"/>
    <s v="GBP"/>
    <n v="2.7286999999999999"/>
    <s v="690x0019"/>
    <s v="flux n07"/>
    <n v="16.440000000000001"/>
    <n v="200"/>
    <n v="3288.0000000000005"/>
    <n v="8971.9656000000014"/>
    <n v="1"/>
    <n v="1298.8590000000002"/>
    <n v="6.494295000000001"/>
    <n v="51.354123000000008"/>
    <n v="661.2"/>
    <n v="0"/>
    <n v="557.66300000000001"/>
    <n v="0"/>
    <n v="14.596"/>
    <n v="0"/>
    <n v="65.400000000000006"/>
    <n v="0"/>
    <n v="0"/>
    <n v="1298.8590000000002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00m1008"/>
    <s v="bac m10 gris"/>
    <n v="1.679"/>
    <n v="1386"/>
    <n v="2327.0940000000001"/>
    <n v="5315.6644695000005"/>
    <n v="0.13994490470780421"/>
    <n v="752.48045691135735"/>
    <n v="0.54291519257673693"/>
    <n v="4.3781709425767374"/>
    <n v="540.55538727150577"/>
    <n v="0"/>
    <n v="140.66520113233528"/>
    <n v="2.2391184753248674"/>
    <n v="7.8360749942087891"/>
    <n v="0"/>
    <n v="0"/>
    <n v="61.184675037982657"/>
    <n v="0"/>
    <n v="752.48045691135735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20l0211"/>
    <s v="couv l2d g/g"/>
    <n v="1.0720000000000001"/>
    <n v="1200"/>
    <n v="1286.4000000000001"/>
    <n v="2938.4592000000002"/>
    <n v="7.736048712089813E-2"/>
    <n v="415.96551740959757"/>
    <n v="0.34663793117466463"/>
    <n v="2.7953539311746649"/>
    <n v="298.81493836779475"/>
    <n v="0"/>
    <n v="77.758661548109401"/>
    <n v="1.2377677939343701"/>
    <n v="4.33172311584757"/>
    <n v="0"/>
    <n v="0"/>
    <n v="33.822426583911472"/>
    <n v="0"/>
    <n v="415.96551740959757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60d1810"/>
    <s v="bouchon d18 rouge"/>
    <n v="2.8000000000000001E-2"/>
    <n v="45500"/>
    <n v="1274"/>
    <n v="2910.1345000000001"/>
    <n v="7.661478590797903E-2"/>
    <n v="411.95589954899509"/>
    <n v="9.0539758142636276E-3"/>
    <n v="7.3012975814263636E-2"/>
    <n v="295.93457049173708"/>
    <n v="0"/>
    <n v="77.009122211047398"/>
    <n v="1.2258365745276645"/>
    <n v="4.2899683221313776"/>
    <n v="0"/>
    <n v="0"/>
    <n v="33.496401949551633"/>
    <n v="0"/>
    <n v="411.95589954899509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60d1809"/>
    <s v="bouchon d18 bleu"/>
    <n v="2.8000000000000001E-2"/>
    <n v="45500"/>
    <n v="1274"/>
    <n v="2910.1345000000001"/>
    <n v="7.661478590797903E-2"/>
    <n v="411.95589954899509"/>
    <n v="9.0539758142636276E-3"/>
    <n v="7.3012975814263636E-2"/>
    <n v="295.93457049173708"/>
    <n v="0"/>
    <n v="77.009122211047398"/>
    <n v="1.2258365745276645"/>
    <n v="4.2899683221313776"/>
    <n v="0"/>
    <n v="0"/>
    <n v="33.496401949551633"/>
    <n v="0"/>
    <n v="411.95589954899509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20l0321"/>
    <s v="couv l3d g/g"/>
    <n v="1.2569999999999999"/>
    <n v="3634"/>
    <n v="4567.9379999999992"/>
    <n v="10434.312376499998"/>
    <n v="0.27470297638219926"/>
    <n v="1477.0714347519915"/>
    <n v="0.40645884280462069"/>
    <n v="3.2777610928046199"/>
    <n v="1061.0759576631744"/>
    <n v="0"/>
    <n v="276.11687260163848"/>
    <n v="4.3952476221151882"/>
    <n v="15.381718459544865"/>
    <n v="0"/>
    <n v="0"/>
    <n v="120.1016384055188"/>
    <n v="0"/>
    <n v="1477.0714347519915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20l0217"/>
    <s v="couv l2 g noir"/>
    <n v="1.071"/>
    <n v="672"/>
    <n v="719.71199999999999"/>
    <n v="1644.0021360000001"/>
    <n v="4.3281460592938303E-2"/>
    <n v="232.7233943298323"/>
    <n v="0.34631457489558376"/>
    <n v="2.7927463248955835"/>
    <n v="167.1802681301013"/>
    <n v="0"/>
    <n v="43.504230270610158"/>
    <n v="0.69250336948701285"/>
    <n v="2.4235021044409875"/>
    <n v="0"/>
    <n v="0"/>
    <n v="18.922890455192857"/>
    <n v="0"/>
    <n v="232.7233943298323"/>
    <m/>
    <m/>
    <m/>
    <m/>
    <m/>
    <m/>
    <m/>
    <m/>
    <m/>
    <m/>
    <m/>
    <m/>
    <m/>
    <m/>
    <m/>
  </r>
  <r>
    <x v="1"/>
    <x v="1"/>
    <d v="2013-12-17T00:00:00"/>
    <x v="4"/>
    <x v="0"/>
    <s v="accuma 74"/>
    <s v=" N°2521 du 09/12/2013"/>
    <n v="3862.63"/>
    <m/>
    <n v="1005.147"/>
    <n v="16"/>
    <n v="55.994"/>
    <n v="0"/>
    <n v="0"/>
    <n v="437.20544999999998"/>
    <m/>
    <n v="5376.9764500000001"/>
    <s v="EUR"/>
    <n v="2.2842500000000001"/>
    <s v="400l0103"/>
    <s v="bac l1b noir"/>
    <n v="1.151"/>
    <n v="4500"/>
    <n v="5179.5"/>
    <n v="11831.272875000001"/>
    <n v="0.31148059938020201"/>
    <n v="1674.8238474992309"/>
    <n v="0.3721830772220513"/>
    <n v="3.0013548272220514"/>
    <n v="1203.1343075839497"/>
    <n v="0"/>
    <n v="313.0837900252119"/>
    <n v="4.9836895900832321"/>
    <n v="17.441044681695033"/>
    <n v="0"/>
    <n v="0"/>
    <n v="136.18101561829093"/>
    <n v="0"/>
    <n v="1674.8238474992309"/>
    <m/>
    <m/>
    <m/>
    <m/>
    <m/>
    <m/>
    <m/>
    <m/>
    <m/>
    <m/>
    <m/>
    <m/>
    <m/>
    <m/>
    <m/>
  </r>
  <r>
    <x v="1"/>
    <x v="1"/>
    <d v="2013-12-17T00:00:00"/>
    <x v="9"/>
    <x v="2"/>
    <s v="sovema 7"/>
    <s v=" N°  80524 du 15/10/2013"/>
    <n v="137.63"/>
    <m/>
    <n v="25.795000000000002"/>
    <n v="0"/>
    <n v="3.609"/>
    <n v="0"/>
    <n v="0"/>
    <n v="0"/>
    <m/>
    <n v="167.03400000000002"/>
    <s v="EUR"/>
    <n v="2.2890000000000001"/>
    <s v="sans"/>
    <s v="carte rs 485"/>
    <n v="350.46"/>
    <n v="1"/>
    <n v="350.46"/>
    <n v="802.20294000000001"/>
    <n v="1"/>
    <n v="167.03400000000002"/>
    <n v="167.03400000000002"/>
    <n v="969.23694"/>
    <n v="137.63"/>
    <n v="0"/>
    <n v="25.795000000000002"/>
    <n v="0"/>
    <n v="3.609"/>
    <n v="0"/>
    <n v="0"/>
    <n v="0"/>
    <n v="0"/>
    <n v="167.03400000000002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20m1014"/>
    <s v="couv m10 g noir"/>
    <n v="0.73899999999999999"/>
    <n v="448"/>
    <n v="331.072"/>
    <n v="754.34755200000006"/>
    <n v="2.6379064071966832E-2"/>
    <n v="138.36333233705366"/>
    <n v="0.30884672396663765"/>
    <n v="1.9926582239666379"/>
    <n v="102.1449855204059"/>
    <n v="0"/>
    <n v="23.159763092624001"/>
    <n v="0.42206502515146932"/>
    <n v="1.1324795996736081"/>
    <n v="0"/>
    <n v="0"/>
    <n v="11.984879317008907"/>
    <n v="0"/>
    <n v="138.84417255486386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20m1013"/>
    <s v="couv m10 g gris"/>
    <n v="0.73899999999999999"/>
    <n v="1400"/>
    <n v="1034.5999999999999"/>
    <n v="2357.3361"/>
    <n v="8.2434575224896348E-2"/>
    <n v="432.38541355329261"/>
    <n v="0.30884672396663759"/>
    <n v="1.9926582239666377"/>
    <n v="319.20307975126843"/>
    <n v="0"/>
    <n v="72.374259664449994"/>
    <n v="1.3189532035983416"/>
    <n v="3.538998748980025"/>
    <n v="0"/>
    <n v="0"/>
    <n v="37.452747865652832"/>
    <n v="0"/>
    <n v="433.88803923394954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20l0213"/>
    <s v="bac l2 noir"/>
    <n v="1.2549999999999999"/>
    <n v="594"/>
    <n v="745.46999999999991"/>
    <n v="1698.5533949999999"/>
    <n v="5.9397354332982287E-2"/>
    <n v="311.55070002085154"/>
    <n v="0.52449612798123157"/>
    <n v="3.3840136279812314"/>
    <n v="229.99837605081967"/>
    <n v="0"/>
    <n v="52.148501210185131"/>
    <n v="0.95035766932771659"/>
    <n v="2.5499878188692624"/>
    <n v="0"/>
    <n v="0"/>
    <n v="26.986178186166843"/>
    <n v="0"/>
    <n v="312.63340093536857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00l0312"/>
    <s v="bac l3 b gris"/>
    <n v="1.357"/>
    <n v="2400"/>
    <n v="3256.8"/>
    <n v="7420.6188000000011"/>
    <n v="0.25949441773868398"/>
    <n v="1361.0987965014147"/>
    <n v="0.56712449854225611"/>
    <n v="3.6590489985422567"/>
    <n v="1004.8140248733143"/>
    <n v="0"/>
    <n v="227.82571899785501"/>
    <n v="4.1519106838189437"/>
    <n v="11.140354847939442"/>
    <n v="0"/>
    <n v="0"/>
    <n v="117.89687729446952"/>
    <n v="0"/>
    <n v="1365.8288866973969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00l0318"/>
    <s v="bac l3 noir"/>
    <n v="1.357"/>
    <n v="1584"/>
    <n v="2149.4879999999998"/>
    <n v="4897.6084080000001"/>
    <n v="0.1712663157075314"/>
    <n v="898.32520569093344"/>
    <n v="0.56712449854225599"/>
    <n v="3.6590489985422563"/>
    <n v="663.17725641638742"/>
    <n v="0"/>
    <n v="150.36497453858428"/>
    <n v="2.7402610513205024"/>
    <n v="7.35263419964003"/>
    <n v="0"/>
    <n v="0"/>
    <n v="77.811939014349861"/>
    <n v="0"/>
    <n v="901.44706522028184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60d1811"/>
    <s v="bouchon d18 jaune"/>
    <n v="2.8000000000000001E-2"/>
    <n v="45500"/>
    <n v="1274"/>
    <n v="2902.8090000000002"/>
    <n v="0.10150942280738251"/>
    <n v="532.43670681122637"/>
    <n v="1.1701905644202778E-2"/>
    <n v="7.549990564420278E-2"/>
    <n v="393.06468548532376"/>
    <n v="0"/>
    <n v="89.121212847969545"/>
    <n v="1.6241507649181202"/>
    <n v="4.3579010305437382"/>
    <n v="0"/>
    <n v="0"/>
    <n v="46.119080592346521"/>
    <n v="0"/>
    <n v="534.28703072110159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60d2101"/>
    <s v="bouchon d21 noir"/>
    <n v="2.3E-2"/>
    <n v="31900"/>
    <n v="733.69999999999993"/>
    <n v="1671.7354499999999"/>
    <n v="5.8459547499039671E-2"/>
    <n v="306.6317203982706"/>
    <n v="9.6122796363094232E-3"/>
    <n v="6.2017779636309417E-2"/>
    <n v="226.36700136623392"/>
    <n v="0"/>
    <n v="51.325144322256875"/>
    <n v="0.93535275998463474"/>
    <n v="2.5097268336812721"/>
    <n v="0"/>
    <n v="0"/>
    <n v="26.560101593881193"/>
    <n v="0"/>
    <n v="307.69732687603783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60d1825"/>
    <s v="bouchon m18 noir"/>
    <n v="3.2000000000000001E-2"/>
    <n v="19500"/>
    <n v="624"/>
    <n v="1421.7840000000001"/>
    <n v="4.9718900966881231E-2"/>
    <n v="260.78532578509049"/>
    <n v="1.3373606450517462E-2"/>
    <n v="8.6285606450517471E-2"/>
    <n v="192.52147860505653"/>
    <n v="0"/>
    <n v="43.651206292883046"/>
    <n v="0.7955024154700997"/>
    <n v="2.134482137409178"/>
    <n v="0"/>
    <n v="0"/>
    <n v="22.58893743298605"/>
    <n v="0"/>
    <n v="261.69160688380487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00l0509"/>
    <s v="bac l5 gris"/>
    <n v="1.4410000000000001"/>
    <n v="165"/>
    <n v="237.76500000000001"/>
    <n v="541.7475525000001"/>
    <n v="1.8944574500625828E-2"/>
    <n v="99.367985553352625"/>
    <n v="0.60223021547486444"/>
    <n v="3.8855487154748651"/>
    <n v="73.357162436748837"/>
    <n v="0"/>
    <n v="16.632578628569451"/>
    <n v="0.30311319201001324"/>
    <n v="0.81330952788636734"/>
    <n v="0"/>
    <n v="0"/>
    <n v="8.6071453665928352"/>
    <n v="0"/>
    <n v="99.713309151807479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20l0331"/>
    <s v="couv l3 d noir"/>
    <n v="1.4350000000000001"/>
    <n v="748"/>
    <n v="1073.3800000000001"/>
    <n v="2445.6963300000007"/>
    <n v="8.5524477435626578E-2"/>
    <n v="448.59255287051354"/>
    <n v="0.59972266426539245"/>
    <n v="3.8693701642653933"/>
    <n v="331.16779600175579"/>
    <n v="0"/>
    <n v="75.087070209382716"/>
    <n v="1.3683916389700252"/>
    <n v="3.6716513407888844"/>
    <n v="0"/>
    <n v="0"/>
    <n v="38.856592406760534"/>
    <n v="0"/>
    <n v="450.15150159765784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20l0338"/>
    <s v="couv l3 noir"/>
    <n v="1.6479999999999999"/>
    <n v="33"/>
    <n v="54.384"/>
    <n v="123.91394400000001"/>
    <n v="4.33319344580588E-3"/>
    <n v="22.728444162654426"/>
    <n v="0.68874073220164933"/>
    <n v="4.4437087322016495"/>
    <n v="16.778987327656083"/>
    <n v="0"/>
    <n v="3.8043705176797307"/>
    <n v="6.933109513289408E-2"/>
    <n v="0.18602832782189221"/>
    <n v="0"/>
    <n v="0"/>
    <n v="1.9687127778133231"/>
    <n v="0"/>
    <n v="22.807430046103917"/>
    <m/>
    <m/>
    <m/>
    <m/>
    <m/>
    <m/>
    <m/>
    <m/>
    <m/>
    <m/>
    <m/>
    <m/>
    <m/>
    <m/>
    <m/>
  </r>
  <r>
    <x v="1"/>
    <x v="1"/>
    <d v="2013-12-18T00:00:00"/>
    <x v="4"/>
    <x v="0"/>
    <s v="accuma 72"/>
    <s v=" N°2490 du 04/12/2013"/>
    <n v="3872.1990000000001"/>
    <m/>
    <n v="877.96"/>
    <n v="16"/>
    <n v="42.930999999999997"/>
    <n v="0"/>
    <n v="0"/>
    <n v="454.33300000000003"/>
    <m/>
    <n v="5263.4229999999989"/>
    <s v="EUR"/>
    <n v="2.2785000000000002"/>
    <s v="400l0103"/>
    <s v="bac l1 b"/>
    <n v="1.151"/>
    <n v="900"/>
    <n v="1035.9000000000001"/>
    <n v="2360.2981500000005"/>
    <n v="8.2538156268577356E-2"/>
    <n v="432.92871631534496"/>
    <n v="0.48103190701704995"/>
    <n v="3.1035854070170505"/>
    <n v="319.60416616502897"/>
    <n v="0"/>
    <n v="72.465199677560179"/>
    <n v="1.3206105002972377"/>
    <n v="3.5434455867662944"/>
    <n v="0"/>
    <n v="0"/>
    <n v="37.499808151971557"/>
    <n v="0"/>
    <n v="434.43323008162412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00M1409"/>
    <s v="BAC M14 GRIS"/>
    <n v="1.6120000000000001"/>
    <n v="480"/>
    <n v="773.76"/>
    <n v="1763.0121600000002"/>
    <n v="7.3327667472068092E-2"/>
    <n v="381.23370360975002"/>
    <n v="0.79423688252031255"/>
    <n v="4.4671788825203134"/>
    <n v="316.92239879728066"/>
    <n v="0"/>
    <n v="49.530492892022885"/>
    <n v="0"/>
    <n v="2.6510151621176776"/>
    <n v="0"/>
    <n v="0"/>
    <n v="12.12979675832878"/>
    <n v="0"/>
    <n v="381.23370360975002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20M1013"/>
    <s v="COUV M10 GAUCHE G"/>
    <n v="0.73899999999999999"/>
    <n v="2184"/>
    <n v="1613.9759999999999"/>
    <n v="3677.4443160000001"/>
    <n v="0.15295323541653558"/>
    <n v="795.2104632150149"/>
    <n v="0.36410735495192992"/>
    <n v="2.0479188549519298"/>
    <n v="661.06434232997299"/>
    <n v="0"/>
    <n v="103.31501602033644"/>
    <n v="0"/>
    <n v="5.5297183200140108"/>
    <n v="0"/>
    <n v="0"/>
    <n v="25.301386544691443"/>
    <n v="0"/>
    <n v="795.2104632150149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20M1014"/>
    <s v="COUV M10 GAUCHE N"/>
    <n v="0.73899999999999999"/>
    <n v="1960"/>
    <n v="1448.44"/>
    <n v="3300.2705400000004"/>
    <n v="0.13726572409176271"/>
    <n v="713.65041570578273"/>
    <n v="0.36410735495192997"/>
    <n v="2.0479188549519303"/>
    <n v="593.26287132177072"/>
    <n v="0"/>
    <n v="92.718604120814774"/>
    <n v="0"/>
    <n v="4.9625677230894976"/>
    <n v="0"/>
    <n v="0"/>
    <n v="22.706372540107708"/>
    <n v="0"/>
    <n v="713.65041570578273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20M1213"/>
    <s v="COUV M12 GAUCHE G"/>
    <n v="1.2270000000000001"/>
    <n v="616"/>
    <n v="755.83200000000011"/>
    <n v="1722.1632120000004"/>
    <n v="7.1628667236285373E-2"/>
    <n v="372.40052815700551"/>
    <n v="0.60454631194319075"/>
    <n v="3.4002658119431914"/>
    <n v="309.57931468122706"/>
    <n v="0"/>
    <n v="48.382872600759207"/>
    <n v="0"/>
    <n v="2.589591206593425"/>
    <n v="0"/>
    <n v="0"/>
    <n v="11.848749668425814"/>
    <n v="0"/>
    <n v="372.40052815700551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20M1413"/>
    <s v="COUV M14 GAUCHE G"/>
    <n v="3.2029999999999998"/>
    <n v="480"/>
    <n v="1537.4399999999998"/>
    <n v="3503.0570399999997"/>
    <n v="0.14570007376739086"/>
    <n v="757.50096318984447"/>
    <n v="1.5781270066455093"/>
    <n v="8.8761625066455085"/>
    <n v="629.71615592288458"/>
    <n v="0"/>
    <n v="98.415737427511957"/>
    <n v="0"/>
    <n v="5.2674947669124812"/>
    <n v="0"/>
    <n v="0"/>
    <n v="24.101575072535407"/>
    <n v="0"/>
    <n v="757.50096318984447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20M1515"/>
    <s v="COUV M15 GAUCHE G"/>
    <n v="1.6359999999999999"/>
    <n v="1740"/>
    <n v="2846.64"/>
    <n v="6486.0692399999998"/>
    <n v="0.26977030517562017"/>
    <n v="1402.5474437082023"/>
    <n v="0.80606174925758756"/>
    <n v="4.5336877492575871"/>
    <n v="1165.9480682799458"/>
    <n v="0"/>
    <n v="182.22120849636579"/>
    <n v="0"/>
    <n v="9.7530058430141953"/>
    <n v="0"/>
    <n v="0"/>
    <n v="44.625161088876432"/>
    <n v="0"/>
    <n v="1402.5474437082023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60D1801"/>
    <s v="BOUCHON D 18 PREMIUM"/>
    <n v="2.9000000000000001E-2"/>
    <n v="13500"/>
    <n v="391.5"/>
    <n v="892.03275000000008"/>
    <n v="3.710166177537564E-2"/>
    <n v="192.89313865180046"/>
    <n v="1.4288380640874107E-2"/>
    <n v="8.0364880640874117E-2"/>
    <n v="160.35349349815883"/>
    <n v="0"/>
    <n v="25.060985276089433"/>
    <n v="0"/>
    <n v="1.3413363781651555"/>
    <n v="0"/>
    <n v="0"/>
    <n v="6.1373234993870414"/>
    <n v="0"/>
    <n v="192.89313865180046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60D1815"/>
    <s v="BOUCHON D18 NOIR"/>
    <n v="2.3E-2"/>
    <n v="26000"/>
    <n v="598"/>
    <n v="1362.5430000000001"/>
    <n v="5.6671248382310684E-2"/>
    <n v="294.63626287043849"/>
    <n v="1.1332163956555326E-2"/>
    <n v="6.3737663956555335E-2"/>
    <n v="244.9333055220919"/>
    <n v="0"/>
    <n v="38.279614802302632"/>
    <n v="0"/>
    <n v="2.048835642765678"/>
    <n v="0"/>
    <n v="0"/>
    <n v="9.3745069032782897"/>
    <n v="0"/>
    <n v="294.63626287043849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60D1818"/>
    <s v="BOUCHON D18 ROUGE"/>
    <n v="2.3E-2"/>
    <n v="6500"/>
    <n v="149.5"/>
    <n v="340.63575000000003"/>
    <n v="1.4167812095577671E-2"/>
    <n v="73.659065717609622"/>
    <n v="1.1332163956555326E-2"/>
    <n v="6.3737663956555335E-2"/>
    <n v="61.233326380522975"/>
    <n v="0"/>
    <n v="9.569903700575658"/>
    <n v="0"/>
    <n v="0.51220891069141949"/>
    <n v="0"/>
    <n v="0"/>
    <n v="2.3436267258195724"/>
    <n v="0"/>
    <n v="73.659065717609622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60D1820"/>
    <s v="BOUCHON D18 F"/>
    <n v="2.3E-2"/>
    <n v="13000"/>
    <n v="299"/>
    <n v="681.27150000000006"/>
    <n v="2.8335624191155342E-2"/>
    <n v="147.31813143521924"/>
    <n v="1.1332163956555326E-2"/>
    <n v="6.3737663956555335E-2"/>
    <n v="122.46665276104595"/>
    <n v="0"/>
    <n v="19.139807401151316"/>
    <n v="0"/>
    <n v="1.024417821382839"/>
    <n v="0"/>
    <n v="0"/>
    <n v="4.6872534516391449"/>
    <n v="0"/>
    <n v="147.31813143521924"/>
    <m/>
    <m/>
    <m/>
    <m/>
    <m/>
    <m/>
    <m/>
    <m/>
    <m/>
    <m/>
    <m/>
    <m/>
    <m/>
    <m/>
    <m/>
  </r>
  <r>
    <x v="1"/>
    <x v="0"/>
    <d v="2013-12-18T00:00:00"/>
    <x v="4"/>
    <x v="0"/>
    <s v="accuma 70"/>
    <s v=" N°2436 du 29/11/2013"/>
    <n v="4322.0029999999997"/>
    <m/>
    <n v="675.46799999999996"/>
    <n v="0"/>
    <n v="36.152999999999999"/>
    <n v="0"/>
    <n v="0"/>
    <n v="165.41910000000001"/>
    <m/>
    <n v="5199.0430999999999"/>
    <s v="EUR"/>
    <n v="2.2785000000000002"/>
    <s v="460D2710"/>
    <s v="BOUCHON D27 B"/>
    <n v="2.3E-2"/>
    <n v="6000"/>
    <n v="138"/>
    <n v="314.43300000000005"/>
    <n v="1.3077980395917852E-2"/>
    <n v="67.992983739331976"/>
    <n v="1.1332163956555329E-2"/>
    <n v="6.3737663956555335E-2"/>
    <n v="56.52307050509814"/>
    <n v="0"/>
    <n v="8.8337572620698381"/>
    <n v="0"/>
    <n v="0.4728082252536181"/>
    <n v="0"/>
    <n v="0"/>
    <n v="2.1633477469103748"/>
    <n v="0"/>
    <n v="67.992983739331976"/>
    <m/>
    <m/>
    <m/>
    <m/>
    <m/>
    <m/>
    <m/>
    <m/>
    <m/>
    <m/>
    <m/>
    <m/>
    <m/>
    <m/>
    <m/>
  </r>
  <r>
    <x v="1"/>
    <x v="1"/>
    <d v="2013-12-18T00:00:00"/>
    <x v="7"/>
    <x v="0"/>
    <s v="daramic 6"/>
    <s v=" N°  908397 du 05/12/13"/>
    <n v="1809.425"/>
    <m/>
    <n v="228.88499999999999"/>
    <n v="0"/>
    <n v="57.085999999999999"/>
    <n v="0"/>
    <n v="0"/>
    <n v="0"/>
    <m/>
    <n v="2095.3959999999997"/>
    <s v="EUR"/>
    <n v="2.2915000000000001"/>
    <s v="430p1005"/>
    <s v="sep 161*1,0"/>
    <n v="0.71299999999999997"/>
    <n v="9466.7999999999993"/>
    <n v="6749.8283999999994"/>
    <n v="15467.231778599999"/>
    <n v="0.3925233644859813"/>
    <n v="822.49188785046715"/>
    <n v="8.6881722213468876E-2"/>
    <n v="1.7207212222134687"/>
    <n v="710.2415887850467"/>
    <n v="0"/>
    <n v="89.842710280373822"/>
    <n v="0"/>
    <n v="22.407588785046727"/>
    <n v="0"/>
    <n v="0"/>
    <n v="0"/>
    <n v="0"/>
    <n v="822.49188785046715"/>
    <m/>
    <m/>
    <m/>
    <m/>
    <m/>
    <m/>
    <m/>
    <m/>
    <m/>
    <m/>
    <m/>
    <m/>
    <m/>
    <m/>
    <m/>
  </r>
  <r>
    <x v="1"/>
    <x v="1"/>
    <d v="2013-12-18T00:00:00"/>
    <x v="7"/>
    <x v="0"/>
    <s v="daramic 6"/>
    <s v=" N°  908397 du 05/12/13"/>
    <n v="1809.425"/>
    <m/>
    <n v="228.88499999999999"/>
    <n v="0"/>
    <n v="57.085999999999999"/>
    <n v="0"/>
    <n v="0"/>
    <n v="0"/>
    <m/>
    <n v="2095.3959999999997"/>
    <s v="EUR"/>
    <n v="2.2915000000000001"/>
    <s v="430p1004"/>
    <s v="sep 161*1,2"/>
    <n v="0.71299999999999997"/>
    <n v="14651"/>
    <n v="10446.162999999999"/>
    <n v="23937.382514499997"/>
    <n v="0.60747663551401865"/>
    <n v="1272.9041121495325"/>
    <n v="8.6881722213468876E-2"/>
    <n v="1.7207212222134687"/>
    <n v="1099.1834112149531"/>
    <n v="0"/>
    <n v="139.04228971962615"/>
    <n v="0"/>
    <n v="34.678411214953265"/>
    <n v="0"/>
    <n v="0"/>
    <n v="0"/>
    <n v="0"/>
    <n v="1272.9041121495325"/>
    <m/>
    <m/>
    <m/>
    <m/>
    <m/>
    <m/>
    <m/>
    <m/>
    <m/>
    <m/>
    <m/>
    <m/>
    <m/>
    <m/>
    <m/>
  </r>
  <r>
    <x v="1"/>
    <x v="0"/>
    <d v="2013-12-18T00:00:00"/>
    <x v="7"/>
    <x v="0"/>
    <s v="daramic 7"/>
    <s v=" N°  908398 du 05/12/13"/>
    <n v="3422.9250000000002"/>
    <m/>
    <n v="415.99200000000002"/>
    <n v="0"/>
    <n v="102.783"/>
    <n v="0"/>
    <n v="0"/>
    <n v="0"/>
    <m/>
    <n v="3941.7000000000003"/>
    <s v="EUR"/>
    <n v="2.2915000000000001"/>
    <s v="430p1001"/>
    <s v="sep 161*1,3"/>
    <n v="1.7769999999999999"/>
    <n v="1680"/>
    <n v="2985.3599999999997"/>
    <n v="6840.9524399999991"/>
    <n v="9.4498012324448127E-2"/>
    <n v="372.48281517927722"/>
    <n v="0.22171596141623645"/>
    <n v="4.2937114614162359"/>
    <n v="323.45960883566164"/>
    <n v="0"/>
    <n v="39.310417142871827"/>
    <n v="0"/>
    <n v="9.7127892007437513"/>
    <n v="0"/>
    <n v="0"/>
    <n v="0"/>
    <n v="0"/>
    <n v="372.48281517927722"/>
    <m/>
    <m/>
    <m/>
    <m/>
    <m/>
    <m/>
    <m/>
    <m/>
    <m/>
    <m/>
    <m/>
    <m/>
    <m/>
    <m/>
    <m/>
  </r>
  <r>
    <x v="1"/>
    <x v="0"/>
    <d v="2013-12-18T00:00:00"/>
    <x v="7"/>
    <x v="0"/>
    <s v="daramic 7"/>
    <s v=" N°  908398 du 05/12/13"/>
    <n v="3422.9250000000002"/>
    <m/>
    <n v="415.99200000000002"/>
    <n v="0"/>
    <n v="102.783"/>
    <n v="0"/>
    <n v="0"/>
    <n v="0"/>
    <m/>
    <n v="3941.7000000000003"/>
    <s v="EUR"/>
    <n v="2.2915000000000001"/>
    <s v="430p1004"/>
    <s v="sep 161*1,2"/>
    <n v="0.71299999999999997"/>
    <n v="29302"/>
    <n v="20892.325999999997"/>
    <n v="47874.765028999995"/>
    <n v="0.66132167639225692"/>
    <n v="2606.7316518353591"/>
    <n v="8.8960878159694196E-2"/>
    <n v="1.7228003781596941"/>
    <n v="2263.6544991649662"/>
    <n v="0"/>
    <n v="275.10452680576776"/>
    <n v="0"/>
    <n v="67.972625864625343"/>
    <n v="0"/>
    <n v="0"/>
    <n v="0"/>
    <n v="0"/>
    <n v="2606.7316518353591"/>
    <m/>
    <m/>
    <m/>
    <m/>
    <m/>
    <m/>
    <m/>
    <m/>
    <m/>
    <m/>
    <m/>
    <m/>
    <m/>
    <m/>
    <m/>
  </r>
  <r>
    <x v="1"/>
    <x v="0"/>
    <d v="2013-12-18T00:00:00"/>
    <x v="7"/>
    <x v="0"/>
    <s v="daramic 7"/>
    <s v=" N°  908398 du 05/12/13"/>
    <n v="3422.9250000000002"/>
    <m/>
    <n v="415.99200000000002"/>
    <n v="0"/>
    <n v="102.783"/>
    <n v="0"/>
    <n v="0"/>
    <n v="0"/>
    <m/>
    <n v="3941.7000000000003"/>
    <s v="EUR"/>
    <n v="2.2915000000000001"/>
    <s v="430p1018"/>
    <s v="sep 161*1,3"/>
    <n v="0.71299999999999997"/>
    <n v="10819.2"/>
    <n v="7714.0896000000002"/>
    <n v="17676.836318400001"/>
    <n v="0.2441803112832949"/>
    <n v="962.48553298536353"/>
    <n v="8.8960878159694196E-2"/>
    <n v="1.7228003781596941"/>
    <n v="835.81089199937219"/>
    <n v="0"/>
    <n v="101.57705605136042"/>
    <n v="0"/>
    <n v="25.097584934630898"/>
    <n v="0"/>
    <n v="0"/>
    <n v="0"/>
    <n v="0"/>
    <n v="962.48553298536353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00m1008"/>
    <s v="bac m10 gris"/>
    <n v="1.679"/>
    <n v="2376"/>
    <n v="3989.3040000000001"/>
    <n v="9089.6291640000018"/>
    <n v="0.31269455698970761"/>
    <n v="1560.7734804547802"/>
    <n v="0.65689119547760111"/>
    <n v="4.4824926954776014"/>
    <n v="1210.8155508809889"/>
    <n v="0"/>
    <n v="209.07883780737012"/>
    <n v="5.0031129118353217"/>
    <n v="13.61534640044585"/>
    <n v="0"/>
    <n v="0"/>
    <n v="122.26063245413998"/>
    <n v="0"/>
    <n v="1560.7734804547802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00m1509"/>
    <s v="bac m15 gris"/>
    <n v="3.45"/>
    <n v="900"/>
    <n v="3105"/>
    <n v="7074.7425000000003"/>
    <n v="0.2433799478437948"/>
    <n v="1214.7987861572074"/>
    <n v="1.3497764290635637"/>
    <n v="9.2106014290635638"/>
    <n v="942.41559066079435"/>
    <n v="0"/>
    <n v="162.73259480648358"/>
    <n v="3.8940791655007168"/>
    <n v="10.597249689014513"/>
    <n v="0"/>
    <n v="0"/>
    <n v="95.159271835414046"/>
    <n v="0"/>
    <n v="1214.7987861572074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00e0201"/>
    <s v="bac e2 op"/>
    <n v="1.6140000000000001"/>
    <n v="315"/>
    <n v="508.41"/>
    <n v="1158.4121850000001"/>
    <n v="3.9850821025205707E-2"/>
    <n v="198.91009689861056"/>
    <n v="0.63146062507495415"/>
    <n v="4.3089596250749551"/>
    <n v="154.31030932298052"/>
    <n v="0"/>
    <n v="26.645693567009442"/>
    <n v="0.63761313640329131"/>
    <n v="1.735184449079507"/>
    <n v="0"/>
    <n v="0"/>
    <n v="15.581296423137795"/>
    <n v="0"/>
    <n v="198.91009689861056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20m1611"/>
    <s v="couv m16 gris gauche"/>
    <n v="1.9039999999999999"/>
    <n v="483"/>
    <n v="919.63199999999995"/>
    <n v="2095.3815119999999"/>
    <n v="7.2083732108046597E-2"/>
    <n v="359.79640493118353"/>
    <n v="0.74492009302522466"/>
    <n v="5.0831840930252241"/>
    <n v="279.12255538504593"/>
    <n v="0"/>
    <n v="48.197778301795843"/>
    <n v="1.1533397137287456"/>
    <n v="3.1386698634485652"/>
    <n v="0"/>
    <n v="0"/>
    <n v="28.184061667164407"/>
    <n v="0"/>
    <n v="359.79640493118353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20m1208"/>
    <s v="couv m12 noir"/>
    <n v="1.2270000000000001"/>
    <n v="280"/>
    <n v="343.56"/>
    <n v="782.80146000000002"/>
    <n v="2.6929344567218724E-2"/>
    <n v="134.41425796205158"/>
    <n v="0.48005092129304133"/>
    <n v="3.2757704212930414"/>
    <n v="104.27578110383978"/>
    <n v="0"/>
    <n v="18.005929234046857"/>
    <n v="0.43086951307549959"/>
    <n v="1.1725575211458377"/>
    <n v="0"/>
    <n v="0"/>
    <n v="10.52912058994359"/>
    <n v="0"/>
    <n v="134.41425796205158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20e0204"/>
    <s v="couv e2 op"/>
    <n v="0.68600000000000005"/>
    <n v="1000"/>
    <n v="686"/>
    <n v="1563.0510000000002"/>
    <n v="5.3770899910094441E-2"/>
    <n v="268.39032763408835"/>
    <n v="0.26839032763408838"/>
    <n v="1.8314413276340886"/>
    <n v="208.21162486096779"/>
    <n v="0"/>
    <n v="35.953159432285908"/>
    <n v="0.86033439856151106"/>
    <n v="2.3412925238853322"/>
    <n v="0"/>
    <n v="0"/>
    <n v="21.023916418387774"/>
    <n v="0"/>
    <n v="268.39032763408835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20m1515"/>
    <s v="couv m15 gris gauche"/>
    <n v="1.6359999999999999"/>
    <n v="1334"/>
    <n v="2182.424"/>
    <n v="4972.6530840000005"/>
    <n v="0.17106545548890373"/>
    <n v="853.85057200655626"/>
    <n v="0.64006789505738848"/>
    <n v="4.3676938950573891"/>
    <n v="662.39948567867759"/>
    <n v="0"/>
    <n v="114.38052189627862"/>
    <n v="2.7370472878224597"/>
    <n v="7.4485320628978462"/>
    <n v="0"/>
    <n v="0"/>
    <n v="66.884985080879773"/>
    <n v="0"/>
    <n v="853.85057200655626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60d1818"/>
    <s v="bac d18 rouge"/>
    <n v="2.3E-2"/>
    <n v="32500"/>
    <n v="747.5"/>
    <n v="1703.17875"/>
    <n v="5.8591468925358006E-2"/>
    <n v="292.45155963043879"/>
    <n v="8.9985095270904251E-3"/>
    <n v="6.1404009527090422E-2"/>
    <n v="226.87782738130235"/>
    <n v="0"/>
    <n v="39.176365416375674"/>
    <n v="0.9374635028057281"/>
    <n v="2.5511897399479384"/>
    <n v="0"/>
    <n v="0"/>
    <n v="22.908713590007086"/>
    <n v="0"/>
    <n v="292.45155963043879"/>
    <m/>
    <m/>
    <m/>
    <m/>
    <m/>
    <m/>
    <m/>
    <m/>
    <m/>
    <m/>
    <m/>
    <m/>
    <m/>
    <m/>
    <m/>
  </r>
  <r>
    <x v="1"/>
    <x v="0"/>
    <d v="2013-12-19T00:00:00"/>
    <x v="4"/>
    <x v="0"/>
    <s v="accuma 73"/>
    <s v=" N°2496 du 05/12/2013"/>
    <n v="3872.1990000000001"/>
    <m/>
    <n v="668.63599999999997"/>
    <n v="16"/>
    <n v="43.542000000000002"/>
    <n v="0"/>
    <n v="0"/>
    <n v="390.99060000000003"/>
    <m/>
    <n v="4991.3676000000005"/>
    <s v="EUR"/>
    <n v="2.2785000000000002"/>
    <s v="460d2709"/>
    <s v="bac d27 rouge"/>
    <n v="2.3E-2"/>
    <n v="12000"/>
    <n v="276"/>
    <n v="628.8660000000001"/>
    <n v="2.1633773141670649E-2"/>
    <n v="107.98211432508511"/>
    <n v="8.9985095270904251E-3"/>
    <n v="6.1404009527090436E-2"/>
    <n v="83.770274725403951"/>
    <n v="0"/>
    <n v="14.465119538354095"/>
    <n v="0.34614037026673039"/>
    <n v="0.94197775013462348"/>
    <n v="0"/>
    <n v="0"/>
    <n v="8.4586019409256927"/>
    <n v="0"/>
    <n v="107.98211432508511"/>
    <m/>
    <m/>
    <m/>
    <m/>
    <m/>
    <m/>
    <m/>
    <m/>
    <m/>
    <m/>
    <m/>
    <m/>
    <m/>
    <m/>
    <m/>
  </r>
  <r>
    <x v="1"/>
    <x v="0"/>
    <d v="2013-12-21T00:00:00"/>
    <x v="4"/>
    <x v="0"/>
    <s v="accuma 75"/>
    <s v=" N°2556 du 12/12/2013"/>
    <n v="3919.3519999999999"/>
    <m/>
    <n v="359.72899999999998"/>
    <n v="16"/>
    <n v="26.423999999999999"/>
    <n v="0"/>
    <n v="0"/>
    <n v="392.50067999999999"/>
    <m/>
    <n v="4714.0056800000002"/>
    <s v="EUR"/>
    <n v="2.2873000000000001"/>
    <s v="400m1104"/>
    <s v="bac m11 noir"/>
    <n v="2.036"/>
    <n v="945"/>
    <n v="1924.02"/>
    <n v="4400.8109460000005"/>
    <n v="0.24299624900541816"/>
    <n v="1145.4856980302357"/>
    <n v="1.2121541778097731"/>
    <n v="5.8690969778097735"/>
    <n v="952.38783453188364"/>
    <n v="0"/>
    <n v="87.412797658470069"/>
    <n v="3.8879399840866906"/>
    <n v="6.4209328837191695"/>
    <n v="0"/>
    <n v="0"/>
    <n v="95.376192972075955"/>
    <n v="0"/>
    <n v="1145.4856980302357"/>
    <m/>
    <m/>
    <m/>
    <m/>
    <m/>
    <m/>
    <m/>
    <m/>
    <m/>
    <m/>
    <m/>
    <m/>
    <m/>
    <m/>
    <m/>
  </r>
  <r>
    <x v="1"/>
    <x v="0"/>
    <d v="2013-12-21T00:00:00"/>
    <x v="4"/>
    <x v="0"/>
    <s v="accuma 75"/>
    <s v=" N°2556 du 12/12/2013"/>
    <n v="3919.3519999999999"/>
    <m/>
    <n v="359.72899999999998"/>
    <n v="16"/>
    <n v="26.423999999999999"/>
    <n v="0"/>
    <n v="0"/>
    <n v="392.50067999999999"/>
    <m/>
    <n v="4714.0056800000002"/>
    <s v="EUR"/>
    <n v="2.2873000000000001"/>
    <s v="400m1110"/>
    <s v="bac m11 gris"/>
    <n v="2.036"/>
    <n v="1080"/>
    <n v="2198.88"/>
    <n v="5029.4982240000008"/>
    <n v="0.27770999886333503"/>
    <n v="1309.1265120345549"/>
    <n v="1.2121541778097731"/>
    <n v="5.8690969778097735"/>
    <n v="1088.4432394650098"/>
    <n v="0"/>
    <n v="99.900340181108646"/>
    <n v="4.4433599818133604"/>
    <n v="7.338209009964765"/>
    <n v="0"/>
    <n v="0"/>
    <n v="109.00136339665822"/>
    <n v="0"/>
    <n v="1309.1265120345549"/>
    <m/>
    <m/>
    <m/>
    <m/>
    <m/>
    <m/>
    <m/>
    <m/>
    <m/>
    <m/>
    <m/>
    <m/>
    <m/>
    <m/>
    <m/>
  </r>
  <r>
    <x v="1"/>
    <x v="0"/>
    <d v="2013-12-21T00:00:00"/>
    <x v="4"/>
    <x v="0"/>
    <s v="accuma 75"/>
    <s v=" N°2556 du 12/12/2013"/>
    <n v="3919.3519999999999"/>
    <m/>
    <n v="359.72899999999998"/>
    <n v="16"/>
    <n v="26.423999999999999"/>
    <n v="0"/>
    <n v="0"/>
    <n v="392.50067999999999"/>
    <m/>
    <n v="4714.0056800000002"/>
    <s v="EUR"/>
    <n v="2.2873000000000001"/>
    <s v="400m1509"/>
    <s v="bac m15 gris"/>
    <n v="3.45"/>
    <n v="1100"/>
    <n v="3795"/>
    <n v="8680.3035"/>
    <n v="0.47929375213124698"/>
    <n v="2259.3934699352103"/>
    <n v="2.0539940635774641"/>
    <n v="9.9451790635774646"/>
    <n v="1878.520926003107"/>
    <n v="0"/>
    <n v="172.41586216042134"/>
    <n v="7.6687000340999516"/>
    <n v="12.664858106316069"/>
    <n v="0"/>
    <n v="0"/>
    <n v="188.12312363126588"/>
    <n v="0"/>
    <n v="2259.3934699352103"/>
    <m/>
    <m/>
    <m/>
    <m/>
    <m/>
    <m/>
    <m/>
    <m/>
    <m/>
    <m/>
    <m/>
    <m/>
    <m/>
    <m/>
    <m/>
  </r>
  <r>
    <x v="1"/>
    <x v="1"/>
    <d v="2013-12-23T00:00:00"/>
    <x v="5"/>
    <x v="0"/>
    <s v="metalliance 13"/>
    <s v=" N° 328 du 29/09/13"/>
    <n v="860.4"/>
    <m/>
    <n v="4000.0520000000001"/>
    <n v="16"/>
    <n v="641.76"/>
    <n v="189.5"/>
    <n v="0"/>
    <n v="0"/>
    <m/>
    <n v="5707.7120000000004"/>
    <s v="USD"/>
    <n v="1.6652"/>
    <s v="600p0002"/>
    <s v="PLOMB DOUX ACHETE"/>
    <n v="2.2151900000000002"/>
    <n v="123740"/>
    <n v="274107.61060000001"/>
    <n v="456443.99317112"/>
    <n v="1"/>
    <n v="4847.3119999999999"/>
    <n v="3.9173363504121546E-2"/>
    <n v="3.7279077515041212"/>
    <n v="860.4"/>
    <n v="0"/>
    <n v="4000.0520000000001"/>
    <n v="16"/>
    <n v="641.76"/>
    <n v="189.5"/>
    <n v="0"/>
    <n v="0"/>
    <n v="0"/>
    <n v="5707.7120000000004"/>
    <m/>
    <m/>
    <m/>
    <m/>
    <m/>
    <m/>
    <m/>
    <m/>
    <m/>
    <m/>
    <m/>
    <m/>
    <m/>
    <m/>
    <m/>
  </r>
  <r>
    <x v="1"/>
    <x v="1"/>
    <d v="2013-12-24T00:00:00"/>
    <x v="4"/>
    <x v="0"/>
    <s v="accuma 71"/>
    <s v=" N°2437 du 29/11/2013"/>
    <n v="0"/>
    <m/>
    <n v="253.114"/>
    <n v="0"/>
    <s v="21,73,7"/>
    <n v="0"/>
    <n v="0"/>
    <n v="240.6096"/>
    <m/>
    <n v="493.72360000000003"/>
    <s v="EUR"/>
    <n v="2.2785000000000002"/>
    <s v="420L0338"/>
    <s v="COUV L3 NOIR"/>
    <n v="1.6479999999999999"/>
    <n v="950"/>
    <n v="1565.6"/>
    <n v="3567.2195999999999"/>
    <n v="0.26232395634658601"/>
    <n v="129.51552809367931"/>
    <n v="0.1363321348354519"/>
    <n v="3.8913001348354519"/>
    <n v="0"/>
    <n v="0"/>
    <n v="66.397865886709766"/>
    <n v="0"/>
    <e v="#VALUE!"/>
    <n v="0"/>
    <n v="0"/>
    <n v="63.11766220696952"/>
    <n v="0"/>
    <n v="129.51552809367931"/>
    <m/>
    <m/>
    <m/>
    <m/>
    <m/>
    <m/>
    <m/>
    <m/>
    <m/>
    <m/>
    <m/>
    <m/>
    <m/>
    <m/>
    <m/>
  </r>
  <r>
    <x v="1"/>
    <x v="1"/>
    <d v="2013-12-24T00:00:00"/>
    <x v="4"/>
    <x v="0"/>
    <s v="accuma 71"/>
    <s v=" N°2437 du 29/11/2013"/>
    <n v="0"/>
    <m/>
    <n v="253.114"/>
    <n v="0"/>
    <s v="21,73,7"/>
    <n v="0"/>
    <n v="0"/>
    <n v="240.6096"/>
    <m/>
    <n v="493.72360000000003"/>
    <s v="EUR"/>
    <n v="2.2785000000000002"/>
    <s v="400L0115"/>
    <s v="BAC L1B GRIS"/>
    <n v="1.151"/>
    <n v="300"/>
    <n v="345.3"/>
    <n v="786.76605000000006"/>
    <n v="5.7856708052169234E-2"/>
    <n v="28.565222183665984"/>
    <n v="9.5217407278886612E-2"/>
    <n v="2.7177709072788869"/>
    <n v="0"/>
    <n v="0"/>
    <n v="14.644342801916764"/>
    <n v="0"/>
    <e v="#VALUE!"/>
    <n v="0"/>
    <n v="0"/>
    <n v="13.920879381749218"/>
    <n v="0"/>
    <n v="28.565222183665984"/>
    <m/>
    <m/>
    <m/>
    <m/>
    <m/>
    <m/>
    <m/>
    <m/>
    <m/>
    <m/>
    <m/>
    <m/>
    <m/>
    <m/>
    <m/>
  </r>
  <r>
    <x v="1"/>
    <x v="1"/>
    <d v="2013-12-24T00:00:00"/>
    <x v="4"/>
    <x v="0"/>
    <s v="accuma 71"/>
    <s v=" N°2437 du 29/11/2013"/>
    <n v="0"/>
    <m/>
    <n v="253.114"/>
    <n v="0"/>
    <s v="21,73,7"/>
    <n v="0"/>
    <n v="0"/>
    <n v="240.6096"/>
    <m/>
    <n v="493.72360000000003"/>
    <s v="EUR"/>
    <n v="2.2785000000000002"/>
    <s v="400L0211"/>
    <s v="BAC L2B GRIS"/>
    <n v="1.2410000000000001"/>
    <n v="1728"/>
    <n v="2144.4480000000003"/>
    <n v="4886.1247680000015"/>
    <n v="0.35931277691589408"/>
    <n v="177.40119774491214"/>
    <n v="0.10266273017645379"/>
    <n v="2.9302812301764547"/>
    <n v="0"/>
    <n v="0"/>
    <n v="90.947094216289614"/>
    <n v="0"/>
    <e v="#VALUE!"/>
    <n v="0"/>
    <n v="0"/>
    <n v="86.454103528622511"/>
    <n v="0"/>
    <n v="177.40119774491214"/>
    <m/>
    <m/>
    <m/>
    <m/>
    <m/>
    <m/>
    <m/>
    <m/>
    <m/>
    <m/>
    <m/>
    <m/>
    <m/>
    <m/>
    <m/>
  </r>
  <r>
    <x v="1"/>
    <x v="1"/>
    <d v="2013-12-24T00:00:00"/>
    <x v="4"/>
    <x v="0"/>
    <s v="accuma 71"/>
    <s v=" N°2437 du 29/11/2013"/>
    <n v="0"/>
    <m/>
    <n v="253.114"/>
    <n v="0"/>
    <s v="21,73,7"/>
    <n v="0"/>
    <n v="0"/>
    <n v="240.6096"/>
    <m/>
    <n v="493.72360000000003"/>
    <s v="EUR"/>
    <n v="2.2785000000000002"/>
    <s v="400L0213"/>
    <s v="BAC L2 NOIR"/>
    <n v="1.2549999999999999"/>
    <n v="198"/>
    <n v="248.48999999999998"/>
    <n v="566.18446500000005"/>
    <n v="4.1635717879766963E-2"/>
    <n v="20.556536520182913"/>
    <n v="0.10382089151607532"/>
    <n v="2.9633383915160758"/>
    <n v="0"/>
    <n v="0"/>
    <n v="10.538583095419336"/>
    <n v="0"/>
    <e v="#VALUE!"/>
    <n v="0"/>
    <n v="0"/>
    <n v="10.017953424763578"/>
    <n v="0"/>
    <n v="20.556536520182913"/>
    <m/>
    <m/>
    <m/>
    <m/>
    <m/>
    <m/>
    <m/>
    <m/>
    <m/>
    <m/>
    <m/>
    <m/>
    <m/>
    <m/>
    <m/>
  </r>
  <r>
    <x v="1"/>
    <x v="1"/>
    <d v="2013-12-24T00:00:00"/>
    <x v="4"/>
    <x v="0"/>
    <s v="accuma 71"/>
    <s v=" N°2437 du 29/11/2013"/>
    <n v="0"/>
    <m/>
    <n v="253.114"/>
    <n v="0"/>
    <s v="21,73,7"/>
    <n v="0"/>
    <n v="0"/>
    <n v="240.6096"/>
    <m/>
    <n v="493.72360000000003"/>
    <s v="EUR"/>
    <n v="2.2785000000000002"/>
    <s v="400L0509"/>
    <s v="BAC L5  GRIS"/>
    <n v="1.4410000000000001"/>
    <n v="1155"/>
    <n v="1664.355"/>
    <n v="3792.2328675000003"/>
    <n v="0.27887084080558389"/>
    <n v="137.68511545755979"/>
    <n v="0.11920789217104744"/>
    <n v="3.402526392171048"/>
    <n v="0"/>
    <n v="0"/>
    <n v="70.586113999664562"/>
    <n v="0"/>
    <e v="#VALUE!"/>
    <n v="0"/>
    <n v="0"/>
    <n v="67.099001457895213"/>
    <n v="0"/>
    <n v="137.68511545755979"/>
    <m/>
    <m/>
    <m/>
    <m/>
    <m/>
    <m/>
    <m/>
    <m/>
    <m/>
    <m/>
    <m/>
    <m/>
    <m/>
    <m/>
    <m/>
  </r>
  <r>
    <x v="1"/>
    <x v="0"/>
    <d v="2013-12-26T00:00:00"/>
    <x v="4"/>
    <x v="0"/>
    <s v="accuma 76"/>
    <s v=" N°2583 du 13/12/2013"/>
    <n v="342.01499999999999"/>
    <m/>
    <n v="36.820999999999998"/>
    <n v="0"/>
    <n v="4.7549999999999999"/>
    <n v="0"/>
    <n v="0"/>
    <n v="30.192360000000001"/>
    <m/>
    <n v="413.78336000000002"/>
    <s v="EUR"/>
    <n v="2.2873000000000001"/>
    <s v="400M1509"/>
    <s v="BAC M15"/>
    <n v="3.45"/>
    <n v="200"/>
    <n v="690"/>
    <n v="1578.2370000000001"/>
    <n v="1"/>
    <n v="413.78336000000002"/>
    <n v="2.0689168000000002"/>
    <n v="9.9601018000000003"/>
    <n v="342.01499999999999"/>
    <n v="0"/>
    <n v="36.820999999999998"/>
    <n v="0"/>
    <n v="4.7549999999999999"/>
    <n v="0"/>
    <n v="0"/>
    <n v="30.192360000000001"/>
    <n v="0"/>
    <n v="413.78336000000002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00L0313"/>
    <s v="BAC L3 GRIS"/>
    <n v="1.256"/>
    <n v="2640"/>
    <n v="3315.84"/>
    <n v="7584.3208320000003"/>
    <n v="0.20558644254431077"/>
    <n v="1070.4112400381678"/>
    <n v="0.40545880304476051"/>
    <n v="3.2783076030447607"/>
    <n v="726.57435385018869"/>
    <n v="0"/>
    <n v="251.87936974422593"/>
    <n v="0"/>
    <n v="11.26469794633042"/>
    <n v="0"/>
    <n v="0"/>
    <n v="80.692818497422905"/>
    <n v="0"/>
    <n v="1070.4112400381678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00M1110"/>
    <s v="BAC M11 GRIS"/>
    <n v="2.036"/>
    <n v="540"/>
    <n v="1099.44"/>
    <n v="2514.7491120000004"/>
    <n v="6.8166726497936286E-2"/>
    <n v="354.91849237223852"/>
    <n v="0.6572564673559973"/>
    <n v="5.3141992673559972"/>
    <n v="240.91177728631402"/>
    <n v="0"/>
    <n v="83.516169137109088"/>
    <n v="0"/>
    <n v="3.735059445001423"/>
    <n v="0"/>
    <n v="0"/>
    <n v="26.755486503814009"/>
    <n v="0"/>
    <n v="354.91849237223852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00M1008"/>
    <s v="BAC M10 GRIS"/>
    <n v="1.679"/>
    <n v="198"/>
    <n v="332.44200000000001"/>
    <n v="760.39458660000003"/>
    <n v="2.0611841383274151E-2"/>
    <n v="107.31810143455914"/>
    <n v="0.54201061330585421"/>
    <n v="4.3823873133058546"/>
    <n v="72.845442283905257"/>
    <n v="0"/>
    <n v="25.253112766752906"/>
    <n v="0"/>
    <n v="1.1293846249137405"/>
    <n v="0"/>
    <n v="0"/>
    <n v="8.0901617589872448"/>
    <n v="0"/>
    <n v="107.31810143455914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00M1009"/>
    <s v="BAC M10 NOIR"/>
    <n v="1.75"/>
    <n v="486"/>
    <n v="850.5"/>
    <n v="1945.3486500000001"/>
    <n v="5.2732118975564658E-2"/>
    <n v="274.5562993547523"/>
    <n v="0.56493065710854384"/>
    <n v="4.5677056571085446"/>
    <n v="186.36348193808672"/>
    <n v="0"/>
    <n v="64.606073865887424"/>
    <n v="0"/>
    <n v="2.8893509950281144"/>
    <n v="0"/>
    <n v="0"/>
    <n v="20.697392555750032"/>
    <n v="0"/>
    <n v="274.5562993547523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60D1830"/>
    <s v="BOUCHON D 18 ROUGE"/>
    <n v="2.9000000000000001E-2"/>
    <n v="22500"/>
    <n v="652.5"/>
    <n v="1492.46325"/>
    <n v="4.04558584733168E-2"/>
    <n v="210.63843072189988"/>
    <n v="9.3617080320844391E-3"/>
    <n v="7.569340803208445E-2"/>
    <n v="142.97727450276494"/>
    <n v="0"/>
    <n v="49.565506405045909"/>
    <n v="0"/>
    <n v="2.2166978533284474"/>
    <n v="0"/>
    <n v="0"/>
    <n v="15.878951960760606"/>
    <n v="0"/>
    <n v="210.63843072189988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60D1801"/>
    <s v="BOUCHON D 18 NOIR"/>
    <n v="2.9000000000000001E-2"/>
    <n v="9000"/>
    <n v="261"/>
    <n v="596.98530000000005"/>
    <n v="1.6182343389326719E-2"/>
    <n v="84.255372288759943"/>
    <n v="9.3617080320844374E-3"/>
    <n v="7.569340803208445E-2"/>
    <n v="57.190909801105974"/>
    <n v="0"/>
    <n v="19.826202562018363"/>
    <n v="0"/>
    <n v="0.88667914133137893"/>
    <n v="0"/>
    <n v="0"/>
    <n v="6.3515807843042413"/>
    <n v="0"/>
    <n v="84.255372288759943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20L0211"/>
    <s v="COUV L2 D"/>
    <n v="1.0720000000000001"/>
    <n v="96"/>
    <n v="102.91200000000001"/>
    <n v="235.39061760000001"/>
    <n v="6.3806793980168254E-3"/>
    <n v="33.221796448202547"/>
    <n v="0.34606037966877651"/>
    <n v="2.7980459796687764"/>
    <n v="22.550309997898154"/>
    <n v="0"/>
    <n v="7.8174488814652641"/>
    <n v="0"/>
    <n v="0.34961656625553589"/>
    <n v="0"/>
    <n v="0"/>
    <n v="2.5044210025835945"/>
    <n v="0"/>
    <n v="33.221796448202547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20M1123"/>
    <s v="COUV M11 GRIS"/>
    <n v="0.82099999999999995"/>
    <n v="540"/>
    <n v="443.34"/>
    <n v="1014.0515819999999"/>
    <n v="2.7487663288214968E-2"/>
    <n v="143.11791858428671"/>
    <n v="0.2650331825634939"/>
    <n v="2.1429064825634936"/>
    <n v="97.14566264836138"/>
    <n v="0"/>
    <n v="33.677197869138773"/>
    <n v="0"/>
    <n v="1.5061315345511628"/>
    <n v="0"/>
    <n v="0"/>
    <n v="10.788926532235411"/>
    <n v="0"/>
    <n v="143.11791858428671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60D1809"/>
    <s v="BOUCHON D 18 BLEU"/>
    <n v="2.8000000000000001E-2"/>
    <n v="110500"/>
    <n v="3094"/>
    <n v="7076.9062000000004"/>
    <n v="0.19183207067653973"/>
    <n v="998.7974017679054"/>
    <n v="9.0388905137366998E-3"/>
    <n v="7.3083290513736701E-2"/>
    <n v="677.96427174184635"/>
    <n v="0"/>
    <n v="235.02785719112956"/>
    <n v="0"/>
    <n v="10.511054648579641"/>
    <n v="0"/>
    <n v="0"/>
    <n v="75.294218186349909"/>
    <n v="0"/>
    <n v="998.7974017679054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60D1812"/>
    <s v="BOUCHON D 18 GRIS"/>
    <n v="2.9000000000000001E-2"/>
    <n v="13000"/>
    <n v="377"/>
    <n v="862.31209999999999"/>
    <n v="2.3374496006805259E-2"/>
    <n v="121.7022044170977"/>
    <n v="9.3617080320844391E-3"/>
    <n v="7.5693408032084436E-2"/>
    <n v="82.609091934930845"/>
    <n v="0"/>
    <n v="28.637848145137632"/>
    <n v="0"/>
    <n v="1.2807587597008805"/>
    <n v="0"/>
    <n v="0"/>
    <n v="9.1745055773283486"/>
    <n v="0"/>
    <n v="121.7022044170977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90B0006"/>
    <s v="COUV BORNE D +"/>
    <n v="7.1999999999999995E-2"/>
    <n v="6000"/>
    <n v="431.99999999999994"/>
    <n v="988.11359999999991"/>
    <n v="2.6784568368540772E-2"/>
    <n v="139.45716792622335"/>
    <n v="2.3242861321037225E-2"/>
    <n v="0.18792846132103722"/>
    <n v="94.660816222520225"/>
    <n v="0"/>
    <n v="32.815783550926938"/>
    <n v="0"/>
    <n v="1.4676068546174545"/>
    <n v="0"/>
    <n v="0"/>
    <n v="10.512961298158743"/>
    <n v="0"/>
    <n v="139.45716792622335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90B0007"/>
    <s v="COUV BORNE G -"/>
    <n v="7.1999999999999995E-2"/>
    <n v="6000"/>
    <n v="431.99999999999994"/>
    <n v="988.11359999999991"/>
    <n v="2.6784568368540772E-2"/>
    <n v="139.45716792622335"/>
    <n v="2.3242861321037225E-2"/>
    <n v="0.18792846132103722"/>
    <n v="94.660816222520225"/>
    <n v="0"/>
    <n v="32.815783550926938"/>
    <n v="0"/>
    <n v="1.4676068546174545"/>
    <n v="0"/>
    <n v="0"/>
    <n v="10.512961298158743"/>
    <n v="0"/>
    <n v="139.45716792622335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60D1828"/>
    <s v="ŒIL MAGIQUE 68 MM"/>
    <n v="0.32500000000000001"/>
    <n v="5000"/>
    <n v="1625"/>
    <n v="3716.8625000000002"/>
    <n v="0.1007521379603675"/>
    <n v="524.5784673150763"/>
    <n v="0.10491569346301526"/>
    <n v="0.84828819346301521"/>
    <n v="356.07367213332265"/>
    <n v="0"/>
    <n v="123.43900062559325"/>
    <n v="0"/>
    <n v="5.5205118952624161"/>
    <n v="0"/>
    <n v="0"/>
    <n v="39.545282660898053"/>
    <n v="0"/>
    <n v="524.5784673150763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20L0238"/>
    <s v="COUV L2D NOIR MPF"/>
    <n v="1.4530000000000001"/>
    <n v="460"/>
    <n v="668.38"/>
    <n v="1528.785574"/>
    <n v="4.1440439366123343E-2"/>
    <n v="215.76477291326196"/>
    <n v="0.46905385415926515"/>
    <n v="3.7925007541592652"/>
    <n v="146.45693598798164"/>
    <n v="0"/>
    <n v="50.771790300390165"/>
    <n v="0"/>
    <n v="2.2706459941879964"/>
    <n v="0"/>
    <n v="0"/>
    <n v="16.265400630702182"/>
    <n v="0"/>
    <n v="215.76477291326196"/>
    <m/>
    <m/>
    <m/>
    <m/>
    <m/>
    <m/>
    <m/>
    <m/>
    <m/>
    <m/>
    <m/>
    <m/>
    <m/>
    <m/>
    <m/>
  </r>
  <r>
    <x v="1"/>
    <x v="1"/>
    <d v="2013-12-26T00:00:00"/>
    <x v="4"/>
    <x v="0"/>
    <s v="accuma 77"/>
    <s v=" N°2584 du 13/12/2013"/>
    <n v="3534.1550000000002"/>
    <m/>
    <n v="1225.175"/>
    <n v="0"/>
    <n v="54.792999999999999"/>
    <n v="0"/>
    <n v="0"/>
    <n v="392.50067999999999"/>
    <m/>
    <n v="5206.6236799999997"/>
    <s v="EUR"/>
    <n v="2.2873000000000001"/>
    <s v="420L0338"/>
    <s v="COUV L3 D NOIR "/>
    <n v="1.6479999999999999"/>
    <n v="1482"/>
    <n v="2442.3359999999998"/>
    <n v="5586.3551327999994"/>
    <n v="0.15142804530312129"/>
    <n v="788.42884649134407"/>
    <n v="0.53200327023707428"/>
    <n v="4.3014736702370735"/>
    <n v="535.1701834482526"/>
    <n v="0"/>
    <n v="185.52585540425162"/>
    <n v="0"/>
    <n v="8.2971968862939249"/>
    <n v="0"/>
    <n v="0"/>
    <n v="59.435610752545912"/>
    <n v="0"/>
    <n v="788.42884649134407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00L0212"/>
    <s v="BAC L2 GRIS"/>
    <n v="1.47"/>
    <n v="4620"/>
    <n v="6791.4"/>
    <n v="15332.60421"/>
    <n v="0.23077252422611999"/>
    <n v="1877.3605618747238"/>
    <n v="0.40635509997288394"/>
    <n v="3.7251005999728837"/>
    <n v="1568.4131527494328"/>
    <n v="0"/>
    <n v="293.94188728253584"/>
    <n v="3.6923603876179198"/>
    <n v="11.313161455137081"/>
    <n v="0"/>
    <n v="0"/>
    <n v="0"/>
    <n v="0"/>
    <n v="1877.3605618747238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20L0211"/>
    <s v="COUV L2D G/G"/>
    <n v="1.19"/>
    <n v="5964"/>
    <n v="7097.16"/>
    <n v="16022.903273999998"/>
    <n v="0.24116228289257732"/>
    <n v="1961.8824226690836"/>
    <n v="0.32895412854947748"/>
    <n v="3.0155576285494776"/>
    <n v="1639.0256929597967"/>
    <n v="0"/>
    <n v="307.17563458876253"/>
    <n v="3.8585965262812372"/>
    <n v="11.822498594242818"/>
    <n v="0"/>
    <n v="0"/>
    <n v="0"/>
    <n v="0"/>
    <n v="1961.8824226690836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60D1809"/>
    <s v="BOUCHON D18 BLEU"/>
    <n v="1.0999999999999999E-2"/>
    <n v="37500"/>
    <n v="412.5"/>
    <n v="931.28062499999999"/>
    <n v="1.4016795689147229E-2"/>
    <n v="114.02821682912558"/>
    <n v="3.0407524487766823E-3"/>
    <n v="2.7874902448776682E-2"/>
    <n v="95.263189549892658"/>
    <n v="0"/>
    <n v="17.8536131731375"/>
    <n v="0.22426873102635567"/>
    <n v="0.6871453750690647"/>
    <n v="0"/>
    <n v="0"/>
    <n v="0"/>
    <n v="0"/>
    <n v="114.02821682912558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60D1811"/>
    <s v="BOUCHON D18 JAUNE"/>
    <n v="1.0999999999999999E-2"/>
    <n v="37500"/>
    <n v="412.5"/>
    <n v="931.28062499999999"/>
    <n v="1.4016795689147229E-2"/>
    <n v="114.02821682912558"/>
    <n v="3.0407524487766823E-3"/>
    <n v="2.7874902448776682E-2"/>
    <n v="95.263189549892658"/>
    <n v="0"/>
    <n v="17.8536131731375"/>
    <n v="0.22426873102635567"/>
    <n v="0.6871453750690647"/>
    <n v="0"/>
    <n v="0"/>
    <n v="0"/>
    <n v="0"/>
    <n v="114.02821682912558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00L0115"/>
    <s v="BAC L1 B GRIS"/>
    <n v="1.3"/>
    <n v="6480"/>
    <n v="8424"/>
    <n v="19018.443599999999"/>
    <n v="0.2862484530554576"/>
    <n v="2328.6635116813427"/>
    <n v="0.35936165303724427"/>
    <n v="3.294306653037244"/>
    <n v="1945.4475364079897"/>
    <n v="0"/>
    <n v="364.60324211032798"/>
    <n v="4.5799752488873215"/>
    <n v="14.032757914137699"/>
    <n v="0"/>
    <n v="0"/>
    <n v="0"/>
    <n v="0"/>
    <n v="2328.6635116813427"/>
    <m/>
    <m/>
    <m/>
    <m/>
    <m/>
    <m/>
    <m/>
    <m/>
    <m/>
    <m/>
    <m/>
    <m/>
    <m/>
    <m/>
    <m/>
  </r>
  <r>
    <x v="1"/>
    <x v="1"/>
    <d v="2013-12-27T00:00:00"/>
    <x v="1"/>
    <x v="0"/>
    <s v="ICS 2/ ICS 3"/>
    <s v=" N°21001349/21001350  du 18/12/2013"/>
    <n v="6796.36"/>
    <m/>
    <n v="1273.73"/>
    <n v="16"/>
    <n v="49.023000000000003"/>
    <n v="0"/>
    <n v="0"/>
    <n v="0"/>
    <m/>
    <n v="8135.1130000000003"/>
    <s v="EUR"/>
    <n v="2.2576499999999999"/>
    <s v="420L0109"/>
    <s v="COUV L1D G/G"/>
    <n v="0.97"/>
    <n v="6486"/>
    <n v="6291.42"/>
    <n v="14203.824363"/>
    <n v="0.2137831484475507"/>
    <n v="1739.1500701165996"/>
    <n v="0.26813907957394384"/>
    <n v="2.4580595795739439"/>
    <n v="1452.9472387829956"/>
    <n v="0"/>
    <n v="272.30200967209873"/>
    <n v="3.4205303751608112"/>
    <n v="10.480291286344279"/>
    <n v="0"/>
    <n v="0"/>
    <n v="0"/>
    <n v="0"/>
    <n v="1739.1500701165996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00M1104"/>
    <s v="BAC M11 NOIR"/>
    <n v="2.036"/>
    <n v="135"/>
    <n v="274.86"/>
    <n v="620.53767900000003"/>
    <n v="2.7846466945313699E-2"/>
    <n v="131.96392622382214"/>
    <n v="0.9775105646209048"/>
    <n v="5.5740859646209042"/>
    <n v="107.9376397794166"/>
    <n v="0"/>
    <n v="11.829819627109002"/>
    <n v="0.44554347112501919"/>
    <n v="0.96284728756811178"/>
    <n v="0"/>
    <n v="0"/>
    <n v="10.78807605860341"/>
    <n v="0"/>
    <n v="131.96392622382214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00M1009"/>
    <s v="BAC M10 NOIR"/>
    <n v="1.75"/>
    <n v="1980"/>
    <n v="3465"/>
    <n v="7822.7572499999997"/>
    <n v="0.35104419692029382"/>
    <n v="1663.5923901824337"/>
    <n v="0.84019817685981502"/>
    <n v="4.7910856768598151"/>
    <n v="1360.7069847765354"/>
    <n v="0"/>
    <n v="149.13164886826996"/>
    <n v="5.6167071507247011"/>
    <n v="12.138055196912999"/>
    <n v="0"/>
    <n v="0"/>
    <n v="135.99899418999058"/>
    <n v="0"/>
    <n v="1663.5923901824337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20M1123"/>
    <s v="COUV M11 G /G"/>
    <n v="0.82099999999999995"/>
    <n v="1140"/>
    <n v="935.93999999999994"/>
    <n v="2113.0249409999997"/>
    <n v="9.4821444636530958E-2"/>
    <n v="449.35718951438582"/>
    <n v="0.39417297325823319"/>
    <n v="2.247703623258233"/>
    <n v="367.5440390567822"/>
    <n v="0"/>
    <n v="40.282330574824989"/>
    <n v="1.5171431141844953"/>
    <n v="3.2786410911973309"/>
    <n v="0"/>
    <n v="0"/>
    <n v="36.735035677396759"/>
    <n v="0"/>
    <n v="449.35718951438582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20M1108"/>
    <s v="COUV M11 N/G"/>
    <n v="0.82099999999999995"/>
    <n v="600"/>
    <n v="492.59999999999997"/>
    <n v="1112.1183899999999"/>
    <n v="4.9906023492911032E-2"/>
    <n v="236.50378395493991"/>
    <n v="0.39417297325823319"/>
    <n v="2.247703623258233"/>
    <n v="193.44423108251695"/>
    <n v="0"/>
    <n v="21.201226618328942"/>
    <n v="0.79849637588657651"/>
    <n v="1.7256005743143847"/>
    <n v="0"/>
    <n v="0"/>
    <n v="19.334229303893032"/>
    <n v="0"/>
    <n v="236.50378395493991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20M1110"/>
    <s v="COUV M11 D NOIR"/>
    <n v="0.82099999999999995"/>
    <n v="420"/>
    <n v="344.82"/>
    <n v="778.48287299999993"/>
    <n v="3.4934216445037719E-2"/>
    <n v="165.55264876845791"/>
    <n v="0.39417297325823314"/>
    <n v="2.247703623258233"/>
    <n v="135.41096175776187"/>
    <n v="0"/>
    <n v="14.840858632830258"/>
    <n v="0.5589474631206035"/>
    <n v="1.2079204020200691"/>
    <n v="0"/>
    <n v="0"/>
    <n v="13.533960512725121"/>
    <n v="0"/>
    <n v="165.55264876845791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00M1203"/>
    <s v="BAC M12 GRIS"/>
    <n v="2.3450000000000002"/>
    <n v="600"/>
    <n v="1407.0000000000002"/>
    <n v="3176.5135500000006"/>
    <n v="0.14254521935551329"/>
    <n v="675.51933419529144"/>
    <n v="1.1258655569921523"/>
    <n v="6.4200548069921535"/>
    <n v="552.52950290925992"/>
    <n v="0"/>
    <n v="60.556487722267221"/>
    <n v="2.2807235096882126"/>
    <n v="4.9287860496555824"/>
    <n v="0"/>
    <n v="0"/>
    <n v="55.223834004420432"/>
    <n v="0"/>
    <n v="675.51933419529144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00M1606"/>
    <s v="BAC M16 GRIS"/>
    <n v="4.4580000000000002"/>
    <n v="504"/>
    <n v="2246.8319999999999"/>
    <n v="5072.5602647999995"/>
    <n v="0.22762982252664288"/>
    <n v="1078.7338000630239"/>
    <n v="2.1403448413948887"/>
    <n v="12.204948541394888"/>
    <n v="882.33188918309736"/>
    <n v="0"/>
    <n v="96.702384095235999"/>
    <n v="3.642077160426286"/>
    <n v="7.8707563735037303"/>
    <n v="0"/>
    <n v="0"/>
    <n v="88.186693250760442"/>
    <n v="0"/>
    <n v="1078.7338000630239"/>
    <m/>
    <m/>
    <m/>
    <m/>
    <m/>
    <m/>
    <m/>
    <m/>
    <m/>
    <m/>
    <m/>
    <m/>
    <m/>
    <m/>
    <m/>
  </r>
  <r>
    <x v="1"/>
    <x v="0"/>
    <d v="2013-12-30T00:00:00"/>
    <x v="4"/>
    <x v="0"/>
    <s v="accuma 78"/>
    <s v=" N°2606 du 17/12/2013"/>
    <n v="3876.17"/>
    <m/>
    <n v="424.82299999999998"/>
    <n v="16"/>
    <n v="34.576999999999998"/>
    <n v="0"/>
    <n v="0"/>
    <n v="387.41273999999999"/>
    <m/>
    <n v="4738.9827400000004"/>
    <s v="EUR"/>
    <n v="2.2576499999999999"/>
    <s v="400M1202"/>
    <s v="BAC M12 NOIR"/>
    <n v="2.3450000000000002"/>
    <n v="300"/>
    <n v="703.50000000000011"/>
    <n v="1588.2567750000003"/>
    <n v="7.1272609677756643E-2"/>
    <n v="337.75966709764572"/>
    <n v="1.1258655569921523"/>
    <n v="6.4200548069921535"/>
    <n v="276.26475145462996"/>
    <n v="0"/>
    <n v="30.27824386113361"/>
    <n v="1.1403617548441063"/>
    <n v="2.4643930248277912"/>
    <n v="0"/>
    <n v="0"/>
    <n v="27.611917002210216"/>
    <n v="0"/>
    <n v="337.75966709764572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125"/>
    <s v="COUV L1 NOIR"/>
    <n v="1.2316"/>
    <n v="1800"/>
    <n v="2216.88"/>
    <n v="4996.7366760000004"/>
    <n v="0.12029550995088184"/>
    <n v="436.70373736326837"/>
    <n v="0.24261318742403798"/>
    <n v="3.0185780074240385"/>
    <n v="328.52703767585831"/>
    <n v="0"/>
    <n v="87.886576319504826"/>
    <n v="1.9247281592141094"/>
    <n v="7.4127296186832901"/>
    <n v="0"/>
    <n v="10.952665590007889"/>
    <n v="0"/>
    <n v="0"/>
    <n v="436.70373736326837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124"/>
    <s v="COUV L1 NOIR"/>
    <n v="0.65"/>
    <n v="1920"/>
    <n v="1248"/>
    <n v="2812.9295999999999"/>
    <n v="6.7720759093275476E-2"/>
    <n v="245.84382746443603"/>
    <n v="0.12804366013772711"/>
    <n v="1.593111160137727"/>
    <n v="184.94539308373533"/>
    <n v="0"/>
    <n v="49.476041665197037"/>
    <n v="1.0835321454924076"/>
    <n v="4.1730208960867285"/>
    <n v="0"/>
    <n v="6.1658396739245456"/>
    <n v="0"/>
    <n v="0"/>
    <n v="245.84382746443603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00L0213"/>
    <s v="BAC L2 NOIR"/>
    <n v="1.6178999999999999"/>
    <n v="1080"/>
    <n v="1747.3319999999999"/>
    <n v="3938.3989613999997"/>
    <n v="9.4816225503182056E-2"/>
    <n v="344.20736116273065"/>
    <n v="0.31871051959512098"/>
    <n v="3.9653762245951207"/>
    <n v="258.94311184919019"/>
    <n v="0"/>
    <n v="69.271691374144282"/>
    <n v="1.5170596080509129"/>
    <n v="5.8426706317315817"/>
    <n v="0"/>
    <n v="8.6328276996137205"/>
    <n v="0"/>
    <n v="0"/>
    <n v="344.20736116273065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235"/>
    <s v="COUV L2 G"/>
    <n v="1.2565"/>
    <n v="2000"/>
    <n v="2513"/>
    <n v="5664.1763500000006"/>
    <n v="0.13636399647548178"/>
    <n v="495.0364891170895"/>
    <n v="0.24751824455854476"/>
    <n v="3.0796064195585453"/>
    <n v="372.41007437454073"/>
    <n v="0"/>
    <n v="99.626035821025766"/>
    <n v="2.1818239436077085"/>
    <n v="8.4028858268156625"/>
    <n v="0"/>
    <n v="12.415669151099666"/>
    <n v="0"/>
    <n v="0"/>
    <n v="495.0364891170895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236"/>
    <s v="COUV L2 NOIR"/>
    <n v="1.2565"/>
    <n v="2500"/>
    <n v="3141.25"/>
    <n v="7080.2204375000001"/>
    <n v="0.17045499559435223"/>
    <n v="618.79561139636189"/>
    <n v="0.24751824455854476"/>
    <n v="3.0796064195585449"/>
    <n v="465.51259296817597"/>
    <n v="0"/>
    <n v="124.53254477628221"/>
    <n v="2.7272799295096357"/>
    <n v="10.50360728351958"/>
    <n v="0"/>
    <n v="15.519586438874583"/>
    <n v="0"/>
    <n v="0"/>
    <n v="618.79561139636189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234"/>
    <s v="COUV L2 NOIR"/>
    <n v="0.67"/>
    <n v="4608"/>
    <n v="3087.36"/>
    <n v="6958.7550720000008"/>
    <n v="0.16753073941844149"/>
    <n v="608.17980701971248"/>
    <n v="0.13198346506504177"/>
    <n v="1.6421299650650421"/>
    <n v="457.52644935176369"/>
    <n v="0"/>
    <n v="122.39611538097975"/>
    <n v="2.6804918306950638"/>
    <n v="10.323411693703783"/>
    <n v="0"/>
    <n v="15.253338762570261"/>
    <n v="0"/>
    <n v="0"/>
    <n v="608.17980701971248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327"/>
    <s v="COUV L3 NOIR"/>
    <n v="1.4346000000000001"/>
    <n v="1260"/>
    <n v="1807.5960000000002"/>
    <n v="4074.2310042000008"/>
    <n v="9.8086356774013131E-2"/>
    <n v="356.07878136971533"/>
    <n v="0.282602207436282"/>
    <n v="3.5161188774362828"/>
    <n v="267.87384034982983"/>
    <n v="0"/>
    <n v="71.660813309169484"/>
    <n v="1.5693817083842101"/>
    <n v="6.0441793907714629"/>
    <n v="0"/>
    <n v="8.9305666115603479"/>
    <n v="0"/>
    <n v="0"/>
    <n v="356.07878136971533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20L0325"/>
    <s v="COUV L3 NOIR"/>
    <n v="0.7"/>
    <n v="1296"/>
    <n v="907.19999999999993"/>
    <n v="2044.7834399999999"/>
    <n v="4.9227782571650246E-2"/>
    <n v="178.70955150299386"/>
    <n v="0.13789317245601379"/>
    <n v="1.7156581724560136"/>
    <n v="134.44107420317681"/>
    <n v="0"/>
    <n v="35.965276441239382"/>
    <n v="0.78764452114640393"/>
    <n v="3.0334651898476599"/>
    <n v="0"/>
    <n v="4.4820911475836116"/>
    <n v="0"/>
    <n v="0"/>
    <n v="178.70955150299386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60D2204"/>
    <s v="BOUCHON JIS NOIR"/>
    <n v="3.5000000000000003E-2"/>
    <n v="4000"/>
    <n v="140"/>
    <n v="315.553"/>
    <n v="7.5968800264892356E-3"/>
    <n v="27.578634491202759"/>
    <n v="6.89465862280069E-3"/>
    <n v="8.5782908622800677E-2"/>
    <n v="20.747079352342102"/>
    <n v="0"/>
    <n v="5.5501969816727446"/>
    <n v="0.12155008042382777"/>
    <n v="0.46812734411229318"/>
    <n v="0"/>
    <n v="0.69168073265179197"/>
    <n v="0"/>
    <n v="0"/>
    <n v="27.578634491202759"/>
    <m/>
    <m/>
    <m/>
    <m/>
    <m/>
    <m/>
    <m/>
    <m/>
    <m/>
    <m/>
    <m/>
    <m/>
    <m/>
    <m/>
    <m/>
  </r>
  <r>
    <x v="1"/>
    <x v="1"/>
    <d v="2013-12-30T00:00:00"/>
    <x v="16"/>
    <x v="0"/>
    <s v="akumsan 3"/>
    <s v=" N°104839 du 12/12/2013"/>
    <n v="2731"/>
    <m/>
    <n v="730.58900000000006"/>
    <n v="16"/>
    <n v="61.621000000000002"/>
    <n v="0"/>
    <n v="91.048000000000002"/>
    <n v="0"/>
    <m/>
    <n v="3630.2579999999998"/>
    <s v="EUR"/>
    <n v="2.2539500000000001"/>
    <s v="460D1813"/>
    <s v="ŒIL MAGIC"/>
    <n v="0.18"/>
    <n v="9000"/>
    <n v="1620"/>
    <n v="3651.3990000000003"/>
    <n v="8.7906754592232586E-2"/>
    <n v="319.12419911248907"/>
    <n v="3.545824434583212E-2"/>
    <n v="0.44116924434583216"/>
    <n v="240.07334679138719"/>
    <n v="0"/>
    <n v="64.223707930784613"/>
    <n v="1.4065080734757214"/>
    <n v="5.4169021247279643"/>
    <n v="0"/>
    <n v="8.0037341921135923"/>
    <n v="0"/>
    <n v="0"/>
    <n v="319.12419911248907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60d1811"/>
    <s v="bouchon d18 jaune"/>
    <n v="2.8000000000000001E-2"/>
    <n v="71500"/>
    <n v="2002"/>
    <n v="4526.7222000000002"/>
    <n v="0.17776975850484447"/>
    <n v="504.89897667131549"/>
    <n v="7.0615241492491682E-3"/>
    <n v="7.0372324149249169E-2"/>
    <n v="344.53290241186153"/>
    <n v="0"/>
    <n v="124.3280803938426"/>
    <n v="0"/>
    <n v="6.856046276256337"/>
    <n v="0"/>
    <n v="0"/>
    <n v="29.181947589355058"/>
    <n v="0"/>
    <n v="504.89897667131549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00l0318"/>
    <s v="bac l3 noir"/>
    <n v="1.357"/>
    <n v="220"/>
    <n v="298.54000000000002"/>
    <n v="675.02879400000006"/>
    <n v="2.6509182669348784E-2"/>
    <n v="75.290979268458798"/>
    <n v="0.34223172394753998"/>
    <n v="3.4105444239475404"/>
    <n v="51.377049293724838"/>
    <n v="0"/>
    <n v="18.539912647741144"/>
    <n v="0"/>
    <n v="1.0223796480087746"/>
    <n v="0"/>
    <n v="0"/>
    <n v="4.3516376789840452"/>
    <n v="0"/>
    <n v="75.290979268458798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00l0313"/>
    <s v="bac l3 gris"/>
    <n v="1.256"/>
    <n v="880"/>
    <n v="1105.28"/>
    <n v="2499.148608"/>
    <n v="9.814453480531192E-2"/>
    <n v="278.74862184578996"/>
    <n v="0.31675979755203404"/>
    <n v="3.1567013975520339"/>
    <n v="190.21245073815297"/>
    <n v="0"/>
    <n v="68.640030318534627"/>
    <n v="0"/>
    <n v="3.7851402738364648"/>
    <n v="0"/>
    <n v="0"/>
    <n v="16.111000515265911"/>
    <n v="0"/>
    <n v="278.74862184578996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90b0006"/>
    <s v="couv borne +"/>
    <n v="7.1999999999999995E-2"/>
    <n v="1200"/>
    <n v="86.399999999999991"/>
    <n v="195.35903999999996"/>
    <n v="7.6719815858234553E-3"/>
    <n v="21.789845946254566"/>
    <n v="1.8158204955212139E-2"/>
    <n v="0.18095740495521212"/>
    <n v="14.868952431760652"/>
    <n v="0"/>
    <n v="5.3656074655484503"/>
    <n v="0"/>
    <n v="0.29588531382045319"/>
    <n v="0"/>
    <n v="0"/>
    <n v="1.2594007351250129"/>
    <n v="0"/>
    <n v="21.789845946254566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90b0007"/>
    <s v="couv borne -"/>
    <n v="7.1999999999999995E-2"/>
    <n v="1200"/>
    <n v="86.399999999999991"/>
    <n v="195.35903999999996"/>
    <n v="7.6719815858234553E-3"/>
    <n v="21.789845946254566"/>
    <n v="1.8158204955212139E-2"/>
    <n v="0.18095740495521212"/>
    <n v="14.868952431760652"/>
    <n v="0"/>
    <n v="5.3656074655484503"/>
    <n v="0"/>
    <n v="0.29588531382045319"/>
    <n v="0"/>
    <n v="0"/>
    <n v="1.2594007351250129"/>
    <n v="0"/>
    <n v="21.789845946254566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60d1828"/>
    <s v="œil magic 68 mm"/>
    <n v="0.32500000000000001"/>
    <n v="15000"/>
    <n v="4875"/>
    <n v="11022.862499999999"/>
    <n v="0.43288090545010821"/>
    <n v="1229.4617938424888"/>
    <n v="8.1964119589499257E-2"/>
    <n v="0.81682161958949917"/>
    <n v="838.95998963927298"/>
    <n v="0"/>
    <n v="302.7469490109803"/>
    <n v="0"/>
    <n v="16.694917880494323"/>
    <n v="0"/>
    <n v="0"/>
    <n v="71.059937311741194"/>
    <n v="0"/>
    <n v="1229.4617938424888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20l0321"/>
    <s v="couv l3 d g/g"/>
    <n v="1.2569999999999999"/>
    <n v="1794"/>
    <n v="2255.058"/>
    <n v="5098.9116438000001"/>
    <n v="0.20024031771948927"/>
    <n v="568.7195187484831"/>
    <n v="0.31701199484307863"/>
    <n v="3.1592146948430786"/>
    <n v="388.08275616737637"/>
    <n v="0"/>
    <n v="140.04347268570325"/>
    <n v="0"/>
    <n v="7.722668333487543"/>
    <n v="0"/>
    <n v="0"/>
    <n v="32.870621561915996"/>
    <n v="0"/>
    <n v="568.7195187484831"/>
    <m/>
    <m/>
    <m/>
    <m/>
    <m/>
    <m/>
    <m/>
    <m/>
    <m/>
    <m/>
    <m/>
    <m/>
    <m/>
    <m/>
    <m/>
  </r>
  <r>
    <x v="2"/>
    <x v="1"/>
    <d v="2014-01-02T00:00:00"/>
    <x v="4"/>
    <x v="0"/>
    <s v="accuma 79"/>
    <s v=" N°2621du 18/12/2013"/>
    <n v="1938.085"/>
    <m/>
    <n v="699.37699999999995"/>
    <n v="0"/>
    <n v="38.567"/>
    <n v="0"/>
    <n v="0"/>
    <n v="164.15585999999999"/>
    <m/>
    <n v="2840.1848599999998"/>
    <s v="EUR"/>
    <n v="2.2610999999999999"/>
    <s v="400l0316"/>
    <s v="bac l3 gris taxi"/>
    <n v="1.2569999999999999"/>
    <n v="440"/>
    <n v="553.07999999999993"/>
    <n v="1250.5691879999997"/>
    <n v="4.9111337679250425E-2"/>
    <n v="139.48527773095458"/>
    <n v="0.31701199484307857"/>
    <n v="3.1592146948430777"/>
    <n v="95.18194688609006"/>
    <n v="0"/>
    <n v="34.347340012101121"/>
    <n v="0"/>
    <n v="1.8940769602756511"/>
    <n v="0"/>
    <n v="0"/>
    <n v="8.0619138724877573"/>
    <n v="0"/>
    <n v="139.48527773095458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00M1509"/>
    <s v="bac m15 gris"/>
    <n v="3.45"/>
    <n v="1100"/>
    <n v="3795"/>
    <n v="8580.8744999999999"/>
    <n v="0.54911902209064589"/>
    <n v="1441.946554180467"/>
    <n v="1.3108605038004246"/>
    <n v="9.1116555038004243"/>
    <n v="1064.2393399285495"/>
    <n v="0"/>
    <n v="232.95990128880189"/>
    <n v="0"/>
    <n v="13.632977961444466"/>
    <n v="0"/>
    <n v="0"/>
    <n v="131.11433500167124"/>
    <n v="0"/>
    <n v="1441.946554180467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00M1203"/>
    <s v="bac m12 gris"/>
    <n v="2.3450000000000002"/>
    <n v="450"/>
    <n v="1055.25"/>
    <n v="2386.0257750000001"/>
    <n v="0.15268981503587722"/>
    <n v="400.95233235808638"/>
    <n v="0.89100518301796972"/>
    <n v="6.1932846830179695"/>
    <n v="295.92584017380813"/>
    <n v="0"/>
    <n v="64.777585200265662"/>
    <n v="0"/>
    <n v="3.790830037895724"/>
    <n v="0"/>
    <n v="0"/>
    <n v="36.458076946116883"/>
    <n v="0"/>
    <n v="400.95233235808638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00E0201"/>
    <s v=" bac e2 op"/>
    <n v="1.6140000000000001"/>
    <n v="630"/>
    <n v="1016.82"/>
    <n v="2299.1317020000001"/>
    <n v="0.14712917102561543"/>
    <n v="386.35048622444862"/>
    <n v="0.61325474003880731"/>
    <n v="4.2626701400388072"/>
    <n v="285.14883942717989"/>
    <n v="0"/>
    <n v="62.418520903420166"/>
    <n v="0"/>
    <n v="3.6527759290529547"/>
    <n v="0"/>
    <n v="0"/>
    <n v="35.130349964795606"/>
    <n v="0"/>
    <n v="386.35048622444862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60D1830"/>
    <s v="b d18 rouge "/>
    <n v="2.9000000000000001E-2"/>
    <n v="18000"/>
    <n v="522"/>
    <n v="1180.2942"/>
    <n v="7.5530995923930741E-2"/>
    <n v="198.33889361849904"/>
    <n v="1.1018827423249947E-2"/>
    <n v="7.6590727423249946E-2"/>
    <n v="146.38549023523132"/>
    <n v="0"/>
    <n v="32.04349630375615"/>
    <n v="0"/>
    <n v="1.8752080358034287"/>
    <n v="0"/>
    <n v="0"/>
    <n v="18.034699043708137"/>
    <n v="0"/>
    <n v="198.33889361849904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60D1801"/>
    <s v="b d 18 noir"/>
    <n v="2.9000000000000001E-2"/>
    <n v="9000"/>
    <n v="261"/>
    <n v="590.14710000000002"/>
    <n v="3.7765497961965371E-2"/>
    <n v="99.169446809249521"/>
    <n v="1.1018827423249947E-2"/>
    <n v="7.6590727423249946E-2"/>
    <n v="73.192745117615658"/>
    <n v="0"/>
    <n v="16.021748151878075"/>
    <n v="0"/>
    <n v="0.93760401790171433"/>
    <n v="0"/>
    <n v="0"/>
    <n v="9.0173495218540687"/>
    <n v="0"/>
    <n v="99.169446809249521"/>
    <m/>
    <m/>
    <m/>
    <m/>
    <m/>
    <m/>
    <m/>
    <m/>
    <m/>
    <m/>
    <m/>
    <m/>
    <m/>
    <m/>
    <m/>
  </r>
  <r>
    <x v="2"/>
    <x v="0"/>
    <d v="2014-01-02T00:00:00"/>
    <x v="4"/>
    <x v="0"/>
    <s v="accuma 80"/>
    <s v=" N° 2622 du 18/12/2012"/>
    <n v="1938.085"/>
    <m/>
    <n v="424.24299999999999"/>
    <n v="0"/>
    <n v="24.827000000000002"/>
    <n v="0"/>
    <n v="0"/>
    <n v="238.77215999999999"/>
    <m/>
    <n v="2625.9271600000002"/>
    <s v="EUR"/>
    <n v="2.2610999999999999"/>
    <s v="460D1829"/>
    <s v="b d 18 jaune"/>
    <n v="2.9000000000000001E-2"/>
    <n v="9000"/>
    <n v="261"/>
    <n v="590.14710000000002"/>
    <n v="3.7765497961965371E-2"/>
    <n v="99.169446809249521"/>
    <n v="1.1018827423249947E-2"/>
    <n v="7.6590727423249946E-2"/>
    <n v="73.192745117615658"/>
    <n v="0"/>
    <n v="16.021748151878075"/>
    <n v="0"/>
    <n v="0.93760401790171433"/>
    <n v="0"/>
    <n v="0"/>
    <n v="9.0173495218540687"/>
    <n v="0"/>
    <n v="99.169446809249521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00M1509"/>
    <s v="BAC M15 GRIS"/>
    <n v="3.45"/>
    <n v="1400"/>
    <n v="4830"/>
    <n v="10921.112999999999"/>
    <n v="0.52695753267791301"/>
    <n v="2298.0292551111606"/>
    <n v="1.6414494679365432"/>
    <n v="9.4422444679365434"/>
    <n v="1862.3495989013097"/>
    <n v="0"/>
    <n v="230.09442577121268"/>
    <n v="0"/>
    <n v="16.851047979974304"/>
    <n v="0"/>
    <n v="0"/>
    <n v="188.73418245866378"/>
    <n v="0"/>
    <n v="2298.0292551111606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00M1203"/>
    <s v="BAC M12 GRIS"/>
    <n v="2.3450000000000002"/>
    <n v="600"/>
    <n v="1407.0000000000002"/>
    <n v="3181.3677000000002"/>
    <n v="0.15350502038878339"/>
    <n v="669.42591344542518"/>
    <n v="1.1157098557423752"/>
    <n v="6.4179893557423755"/>
    <n v="542.51053533212075"/>
    <n v="0"/>
    <n v="67.027506637701094"/>
    <n v="0"/>
    <n v="4.9087835419925154"/>
    <n v="0"/>
    <n v="0"/>
    <n v="54.979087933610764"/>
    <n v="0"/>
    <n v="669.42591344542518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00M1606"/>
    <s v="BAC M16 GRIS"/>
    <n v="4.4580000000000002"/>
    <n v="288"/>
    <n v="1283.904"/>
    <n v="2903.0353344"/>
    <n v="0.14007513127024912"/>
    <n v="610.85899642944923"/>
    <n v="2.1210381820466986"/>
    <n v="12.201021982046699"/>
    <n v="495.04722555440731"/>
    <n v="0"/>
    <n v="61.163385843760466"/>
    <n v="0"/>
    <n v="4.4793225477600265"/>
    <n v="0"/>
    <n v="0"/>
    <n v="50.16906248352138"/>
    <n v="0"/>
    <n v="610.85899642944923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20M1611"/>
    <s v="COUV M16 G/G"/>
    <n v="1.9039999999999999"/>
    <n v="322"/>
    <n v="613.08799999999997"/>
    <n v="1386.2532767999999"/>
    <n v="6.6888476147916431E-2"/>
    <n v="291.69651344877667"/>
    <n v="0.90588979331918218"/>
    <n v="5.2110241933191821"/>
    <n v="236.3942424205396"/>
    <n v="0"/>
    <n v="29.206652444559264"/>
    <n v="0"/>
    <n v="2.1389596902580719"/>
    <n v="0"/>
    <n v="0"/>
    <n v="23.956658893419725"/>
    <n v="0"/>
    <n v="291.69651344877667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20M1213"/>
    <s v="COUV M12 G/G"/>
    <n v="1.2270000000000001"/>
    <n v="616"/>
    <n v="755.83200000000011"/>
    <n v="1709.0117352000002"/>
    <n v="8.2461980504971513E-2"/>
    <n v="359.61160413026482"/>
    <n v="0.58378507164004034"/>
    <n v="3.3581547716400406"/>
    <n v="291.43342071154763"/>
    <n v="0"/>
    <n v="36.006776401554298"/>
    <n v="0"/>
    <n v="2.6369692125879793"/>
    <n v="0"/>
    <n v="0"/>
    <n v="29.534437804574903"/>
    <n v="0"/>
    <n v="359.61160413026482"/>
    <m/>
    <m/>
    <m/>
    <m/>
    <m/>
    <m/>
    <m/>
    <m/>
    <m/>
    <m/>
    <m/>
    <m/>
    <m/>
    <m/>
    <m/>
  </r>
  <r>
    <x v="2"/>
    <x v="0"/>
    <d v="2014-01-02T00:00:00"/>
    <x v="4"/>
    <x v="0"/>
    <s v="accuma 82"/>
    <s v=" N° 2632 du 19/12/2012"/>
    <n v="3534.1550000000002"/>
    <m/>
    <n v="436.64699999999999"/>
    <n v="0"/>
    <n v="31.978000000000002"/>
    <n v="0"/>
    <n v="0"/>
    <n v="358.15823999999992"/>
    <m/>
    <n v="4360.9382400000004"/>
    <s v="EUR"/>
    <n v="2.2610999999999999"/>
    <s v="460D2710"/>
    <s v="BOUCHON D27 J"/>
    <n v="2.3E-2"/>
    <n v="12000"/>
    <n v="276"/>
    <n v="624.06359999999995"/>
    <n v="3.0111859010166459E-2"/>
    <n v="131.31595743492346"/>
    <n v="1.0942996452910289E-2"/>
    <n v="6.294829645291028E-2"/>
    <n v="106.41997708007484"/>
    <n v="0"/>
    <n v="13.148252901212153"/>
    <n v="0"/>
    <n v="0.96291702742710306"/>
    <n v="0"/>
    <n v="0"/>
    <n v="10.78481042620936"/>
    <n v="0"/>
    <n v="131.31595743492346"/>
    <m/>
    <m/>
    <m/>
    <m/>
    <m/>
    <m/>
    <m/>
    <m/>
    <m/>
    <m/>
    <m/>
    <m/>
    <m/>
    <m/>
    <m/>
  </r>
  <r>
    <x v="2"/>
    <x v="1"/>
    <d v="2014-01-04T00:00:00"/>
    <x v="4"/>
    <x v="0"/>
    <s v="accuma 81"/>
    <s v=" N° 2631 du 19/12/2013"/>
    <n v="342.01499999999999"/>
    <m/>
    <n v="87.909000000000006"/>
    <n v="0"/>
    <n v="9.2759999999999998"/>
    <n v="0"/>
    <n v="0"/>
    <n v="29.846519999999998"/>
    <m/>
    <n v="469.04651999999999"/>
    <s v="EUR"/>
    <n v="2.2610999999999999"/>
    <s v="420L0109"/>
    <s v="COUV L1"/>
    <n v="0.95099999999999996"/>
    <n v="2240"/>
    <n v="2130.2399999999998"/>
    <n v="4816.6856639999996"/>
    <n v="1"/>
    <n v="469.04651999999999"/>
    <n v="0.20939576785714284"/>
    <n v="2.3597018678571429"/>
    <n v="342.01499999999999"/>
    <n v="0"/>
    <n v="87.909000000000006"/>
    <n v="0"/>
    <n v="9.2759999999999998"/>
    <n v="0"/>
    <n v="0"/>
    <n v="29.846519999999998"/>
    <n v="0"/>
    <n v="469.04651999999999"/>
    <m/>
    <m/>
    <m/>
    <m/>
    <m/>
    <m/>
    <m/>
    <m/>
    <m/>
    <m/>
    <m/>
    <m/>
    <m/>
    <m/>
    <m/>
  </r>
  <r>
    <x v="2"/>
    <x v="1"/>
    <d v="2014-01-09T00:00:00"/>
    <x v="4"/>
    <x v="0"/>
    <s v="accuma 83"/>
    <s v=" N° 2641 du 20/12/2013"/>
    <n v="3849.7289999999998"/>
    <m/>
    <n v="490.10899999999998"/>
    <n v="16"/>
    <n v="40.045000000000002"/>
    <n v="0"/>
    <n v="0"/>
    <n v="432.51614999999993"/>
    <m/>
    <n v="4828.3991499999993"/>
    <s v="EUR"/>
    <n v="2.2597499999999999"/>
    <s v="420l0109"/>
    <s v="couv l1d g/g"/>
    <n v="0.95099999999999996"/>
    <n v="3360"/>
    <n v="3195.3599999999997"/>
    <n v="7220.7147599999989"/>
    <n v="0.27347091778310673"/>
    <n v="1320.4267469736722"/>
    <n v="0.39298415088502148"/>
    <n v="2.5420064008850214"/>
    <n v="1052.7889228462416"/>
    <n v="0"/>
    <n v="134.03055804376064"/>
    <n v="4.3755346845297076"/>
    <n v="10.951142902624509"/>
    <n v="0"/>
    <n v="0"/>
    <n v="118.28058849651583"/>
    <n v="0"/>
    <n v="1320.4267469736722"/>
    <m/>
    <m/>
    <m/>
    <m/>
    <m/>
    <m/>
    <m/>
    <m/>
    <m/>
    <m/>
    <m/>
    <m/>
    <m/>
    <m/>
    <m/>
  </r>
  <r>
    <x v="2"/>
    <x v="1"/>
    <d v="2014-01-09T00:00:00"/>
    <x v="4"/>
    <x v="0"/>
    <s v="accuma 83"/>
    <s v=" N° 2641 du 20/12/2013"/>
    <n v="3849.7289999999998"/>
    <m/>
    <n v="490.10899999999998"/>
    <n v="16"/>
    <n v="40.045000000000002"/>
    <n v="0"/>
    <n v="0"/>
    <n v="432.51614999999993"/>
    <m/>
    <n v="4828.3991499999993"/>
    <s v="EUR"/>
    <n v="2.2597499999999999"/>
    <s v="400l0115"/>
    <s v="bac l1b gris"/>
    <n v="1.151"/>
    <n v="5700"/>
    <n v="6560.7"/>
    <n v="14825.541824999998"/>
    <n v="0.5614893627946862"/>
    <n v="2711.0947620519041"/>
    <n v="0.47563066000910598"/>
    <n v="3.0766029100091057"/>
    <n v="2161.5818831422243"/>
    <n v="0"/>
    <n v="275.19099010994086"/>
    <n v="8.9838298047149792"/>
    <n v="22.484841533113208"/>
    <n v="0"/>
    <n v="0"/>
    <n v="242.85321746191087"/>
    <n v="0"/>
    <n v="2711.0947620519041"/>
    <m/>
    <m/>
    <m/>
    <m/>
    <m/>
    <m/>
    <m/>
    <m/>
    <m/>
    <m/>
    <m/>
    <m/>
    <m/>
    <m/>
    <m/>
  </r>
  <r>
    <x v="2"/>
    <x v="1"/>
    <d v="2014-01-09T00:00:00"/>
    <x v="4"/>
    <x v="0"/>
    <s v="accuma 83"/>
    <s v=" N° 2641 du 20/12/2013"/>
    <n v="3849.7289999999998"/>
    <m/>
    <n v="490.10899999999998"/>
    <n v="16"/>
    <n v="40.045000000000002"/>
    <n v="0"/>
    <n v="0"/>
    <n v="432.51614999999993"/>
    <m/>
    <n v="4828.3991499999993"/>
    <s v="EUR"/>
    <n v="2.2597499999999999"/>
    <s v="400l0313"/>
    <s v="bac l3 gris"/>
    <n v="1.256"/>
    <n v="660"/>
    <n v="828.96"/>
    <n v="1873.24236"/>
    <n v="7.0945512244468281E-2"/>
    <n v="342.5532510175052"/>
    <n v="0.51902007729925026"/>
    <n v="3.3572660772992502"/>
    <n v="273.12099590738461"/>
    <n v="0"/>
    <n v="34.771034060624103"/>
    <n v="1.1351281959114925"/>
    <n v="2.8410130378297325"/>
    <n v="0"/>
    <n v="0"/>
    <n v="30.685079815755273"/>
    <n v="0"/>
    <n v="342.5532510175052"/>
    <m/>
    <m/>
    <m/>
    <m/>
    <m/>
    <m/>
    <m/>
    <m/>
    <m/>
    <m/>
    <m/>
    <m/>
    <m/>
    <m/>
    <m/>
  </r>
  <r>
    <x v="2"/>
    <x v="1"/>
    <d v="2014-01-09T00:00:00"/>
    <x v="4"/>
    <x v="0"/>
    <s v="accuma 83"/>
    <s v=" N° 2641 du 20/12/2013"/>
    <n v="3849.7289999999998"/>
    <m/>
    <n v="490.10899999999998"/>
    <n v="16"/>
    <n v="40.045000000000002"/>
    <n v="0"/>
    <n v="0"/>
    <n v="432.51614999999993"/>
    <m/>
    <n v="4828.3991499999993"/>
    <s v="EUR"/>
    <n v="2.2597499999999999"/>
    <s v="400m1102"/>
    <s v="bac m11 op"/>
    <n v="2.036"/>
    <n v="540"/>
    <n v="1099.44"/>
    <n v="2484.4595399999998"/>
    <n v="9.4094207177738615E-2"/>
    <n v="454.32438995691695"/>
    <n v="0.84134146288317957"/>
    <n v="5.4421924628831793"/>
    <n v="362.23719810414849"/>
    <n v="0"/>
    <n v="46.116417785674294"/>
    <n v="1.5055073148438178"/>
    <n v="3.768002526432543"/>
    <n v="0"/>
    <n v="0"/>
    <n v="40.697264225817861"/>
    <n v="0"/>
    <n v="454.32438995691695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60d1810"/>
    <s v="bouchon d 18 rouge"/>
    <n v="2.8000000000000001E-2"/>
    <n v="58500"/>
    <n v="1638"/>
    <n v="3701.4704999999999"/>
    <n v="0.10939782043209337"/>
    <n v="572.81692110453605"/>
    <n v="9.7917422411031799E-3"/>
    <n v="7.3064742241103181E-2"/>
    <n v="421.15196185422235"/>
    <n v="0"/>
    <n v="95.744534850886396"/>
    <n v="1.7503651269134939"/>
    <n v="5.5187918473378144"/>
    <n v="0"/>
    <n v="0"/>
    <n v="48.651289304740132"/>
    <n v="0"/>
    <n v="572.81694298410025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l0238"/>
    <s v="couv l 2 noir"/>
    <n v="1.4530000000000001"/>
    <n v="1012"/>
    <n v="1470.4360000000001"/>
    <n v="3322.817751"/>
    <n v="9.8206650479173166E-2"/>
    <n v="514.21893907281424"/>
    <n v="0.50812148129724732"/>
    <n v="3.7915382312972477"/>
    <n v="378.06899034253684"/>
    <n v="0"/>
    <n v="85.950067672770444"/>
    <n v="1.5713064076667707"/>
    <n v="4.9542308967228488"/>
    <n v="0"/>
    <n v="0"/>
    <n v="43.674363394447411"/>
    <n v="0"/>
    <n v="514.21895871414438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00l0313"/>
    <s v="bac l3 gris"/>
    <n v="1.256"/>
    <n v="880"/>
    <n v="1105.28"/>
    <n v="2497.6564799999996"/>
    <n v="7.381881744028336E-2"/>
    <n v="386.52203086594727"/>
    <n v="0.43922958052948552"/>
    <n v="3.2774755805294848"/>
    <n v="284.18244224556463"/>
    <n v="0"/>
    <n v="64.605933748466242"/>
    <n v="1.1811010790445338"/>
    <n v="3.7239378834099748"/>
    <n v="0"/>
    <n v="0"/>
    <n v="32.828630673225376"/>
    <n v="0"/>
    <n v="386.52204562971076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l0521"/>
    <s v="couv l5 gris"/>
    <n v="1.44"/>
    <n v="170"/>
    <n v="244.79999999999998"/>
    <n v="553.18679999999995"/>
    <n v="1.6349564372268897E-2"/>
    <n v="85.607803593644945"/>
    <n v="0.50357531525673493"/>
    <n v="3.7576153152567349"/>
    <n v="62.941392101290361"/>
    <n v="0"/>
    <n v="14.309073340352249"/>
    <n v="0.26159302995630235"/>
    <n v="0.82478647388784909"/>
    <n v="0"/>
    <n v="0"/>
    <n v="7.270961918071051"/>
    <n v="0"/>
    <n v="85.607806863557826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00l0116"/>
    <s v="bac l1 gris"/>
    <n v="1.137"/>
    <n v="1100"/>
    <n v="1250.7"/>
    <n v="2826.2693250000002"/>
    <n v="8.3531046406849316E-2"/>
    <n v="437.37614360527675"/>
    <n v="0.39761467600479705"/>
    <n v="2.966950426004797"/>
    <n v="321.57189175279359"/>
    <n v="0"/>
    <n v="73.1060376910889"/>
    <n v="1.3364967425095891"/>
    <n v="4.2138906980863275"/>
    <n v="0"/>
    <n v="0"/>
    <n v="37.147843427007622"/>
    <n v="0"/>
    <n v="437.37616031148605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00m1104"/>
    <s v="bac m11 noir"/>
    <n v="2.036"/>
    <n v="810"/>
    <n v="1649.16"/>
    <n v="3726.6893100000002"/>
    <n v="0.11014316821965268"/>
    <n v="576.71962979777584"/>
    <n v="0.71199954296021706"/>
    <n v="5.3128505429602173"/>
    <n v="424.02134884707527"/>
    <n v="0"/>
    <n v="96.396860253167148"/>
    <n v="1.762290691514443"/>
    <n v="5.5563924071768191"/>
    <n v="0"/>
    <n v="0"/>
    <n v="48.982759627475723"/>
    <n v="0"/>
    <n v="576.71965182640952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m1123"/>
    <s v="couv m 11 g"/>
    <n v="0.82099999999999995"/>
    <n v="3180"/>
    <n v="2610.7799999999997"/>
    <n v="5899.7101049999992"/>
    <n v="0.17436730258101385"/>
    <n v="913.00302886526288"/>
    <n v="0.28710787071234684"/>
    <n v="2.1423626207123467"/>
    <n v="671.26686139790388"/>
    <n v="0"/>
    <n v="152.605565749693"/>
    <n v="2.7898768412962216"/>
    <n v="8.796307313304407"/>
    <n v="0"/>
    <n v="0"/>
    <n v="77.544452436525901"/>
    <n v="0"/>
    <n v="913.00306373872343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m1108"/>
    <s v="couv m 11 noir g"/>
    <n v="0.82099999999999995"/>
    <n v="600"/>
    <n v="492.59999999999997"/>
    <n v="1113.1528499999999"/>
    <n v="3.2899491053021486E-2"/>
    <n v="172.26472242740812"/>
    <n v="0.28710787071234684"/>
    <n v="2.1423626207123467"/>
    <n v="126.65412479205735"/>
    <n v="0"/>
    <n v="28.793502971640194"/>
    <n v="0.52639185684834378"/>
    <n v="1.6596806251517751"/>
    <n v="0"/>
    <n v="0"/>
    <n v="14.631028761608661"/>
    <n v="0"/>
    <n v="172.26472900730633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m1110"/>
    <s v="couv m 11 noir d"/>
    <n v="0.82099999999999995"/>
    <n v="360"/>
    <n v="295.56"/>
    <n v="667.89170999999999"/>
    <n v="1.9739694631812889E-2"/>
    <n v="103.35883345644486"/>
    <n v="0.28710787071234684"/>
    <n v="2.1423626207123467"/>
    <n v="75.992474875234393"/>
    <n v="0"/>
    <n v="17.276101782984114"/>
    <n v="0.31583511410900622"/>
    <n v="0.9958083750910649"/>
    <n v="0"/>
    <n v="0"/>
    <n v="8.7786172569651963"/>
    <n v="0"/>
    <n v="103.35883740438379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60d1825"/>
    <s v="bouchon m 18 noir"/>
    <n v="3.2000000000000001E-2"/>
    <n v="13000"/>
    <n v="416"/>
    <n v="940.05599999999993"/>
    <n v="2.7783573443071329E-2"/>
    <n v="145.47731329639009"/>
    <n v="1.1190562561260777E-2"/>
    <n v="8.3502562561260762E-2"/>
    <n v="106.95922840742153"/>
    <n v="0"/>
    <n v="24.316072343082254"/>
    <n v="0.44453717508914126"/>
    <n v="1.4015979294826193"/>
    <n v="0"/>
    <n v="0"/>
    <n v="12.355882998029237"/>
    <n v="0"/>
    <n v="145.4773188531048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l0109"/>
    <s v="couv dl1 g"/>
    <n v="0.95099999999999996"/>
    <n v="1512"/>
    <n v="1437.912"/>
    <n v="3249.3216419999999"/>
    <n v="9.6034455905465346E-2"/>
    <n v="502.84513104961275"/>
    <n v="0.33256953111746873"/>
    <n v="2.4815917811174684"/>
    <n v="369.7066298984912"/>
    <n v="0"/>
    <n v="84.048971670639645"/>
    <n v="1.5365512944874455"/>
    <n v="4.8446501970630109"/>
    <n v="0"/>
    <n v="0"/>
    <n v="42.70834719582264"/>
    <n v="0"/>
    <n v="502.84515025650398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20l0231"/>
    <s v="couv l2"/>
    <n v="1.2509999999999999"/>
    <n v="480"/>
    <n v="600.4799999999999"/>
    <n v="1356.9346799999998"/>
    <n v="4.0104519666094879E-2"/>
    <n v="209.99090646205846"/>
    <n v="0.43748105512928848"/>
    <n v="3.2644283051292877"/>
    <n v="154.39153238963576"/>
    <n v="0"/>
    <n v="35.099315193687573"/>
    <n v="0.64167231465751806"/>
    <n v="2.0231527035954886"/>
    <n v="0"/>
    <n v="0"/>
    <n v="17.835241881386047"/>
    <n v="0"/>
    <n v="209.99091448296241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00l0207"/>
    <s v="bac l2 gris"/>
    <n v="1.232"/>
    <n v="528"/>
    <n v="650.49599999999998"/>
    <n v="1469.9583359999999"/>
    <n v="4.3444960073134919E-2"/>
    <n v="227.48175574530907"/>
    <n v="0.43083665860853992"/>
    <n v="3.2148486586085396"/>
    <n v="167.25132269738961"/>
    <n v="0"/>
    <n v="38.022855276167391"/>
    <n v="0.69511936117015871"/>
    <n v="2.1916679008094375"/>
    <n v="0"/>
    <n v="0"/>
    <n v="19.320799198764487"/>
    <n v="0"/>
    <n v="227.48176443430111"/>
    <m/>
    <m/>
    <m/>
    <m/>
    <m/>
    <m/>
    <m/>
    <m/>
    <m/>
    <m/>
    <m/>
    <m/>
    <m/>
    <m/>
    <m/>
  </r>
  <r>
    <x v="2"/>
    <x v="1"/>
    <d v="2014-01-09T00:00:00"/>
    <x v="4"/>
    <x v="0"/>
    <s v="accuma 84"/>
    <s v=" N° 2665 du 23/12/2013"/>
    <n v="3849.7289999999998"/>
    <m/>
    <n v="875.19600000000003"/>
    <n v="16"/>
    <n v="50.447000000000003"/>
    <n v="0"/>
    <n v="0"/>
    <n v="444.71899999999999"/>
    <m/>
    <n v="5236.0910000000003"/>
    <s v="EUR"/>
    <n v="2.2597499999999999"/>
    <s v="400m1001"/>
    <s v="bac m10 op"/>
    <n v="1.714"/>
    <n v="648"/>
    <n v="1110.672"/>
    <n v="2509.8410519999998"/>
    <n v="7.4178935296064702E-2"/>
    <n v="388.40764065751966"/>
    <n v="0.5993945071875304"/>
    <n v="4.4726060071875295"/>
    <n v="285.56879839838388"/>
    <n v="0"/>
    <n v="64.921107455374639"/>
    <n v="1.1868629647370352"/>
    <n v="3.7421047488805761"/>
    <n v="0"/>
    <n v="0"/>
    <n v="32.988781925930596"/>
    <n v="0"/>
    <n v="388.40765549330672"/>
    <m/>
    <m/>
    <m/>
    <m/>
    <m/>
    <m/>
    <m/>
    <m/>
    <m/>
    <m/>
    <m/>
    <m/>
    <m/>
    <m/>
    <m/>
  </r>
  <r>
    <x v="2"/>
    <x v="1"/>
    <d v="2014-01-09T00:00:00"/>
    <x v="5"/>
    <x v="0"/>
    <s v="metalliance 14"/>
    <s v=" N° 329 du 29/11/13"/>
    <n v="767.68"/>
    <m/>
    <n v="3167.366"/>
    <n v="16"/>
    <n v="512.73599999999999"/>
    <n v="0"/>
    <n v="761.2"/>
    <n v="0"/>
    <m/>
    <n v="5224.982"/>
    <s v="USD"/>
    <n v="1.6492"/>
    <s v="600P0002"/>
    <s v="PLOMB DOUX ACHETE"/>
    <n v="2.2151900000000002"/>
    <n v="98891"/>
    <n v="219062.35429000002"/>
    <n v="361277.634695068"/>
    <n v="1"/>
    <n v="5224.982"/>
    <n v="5.2835768674601331E-2"/>
    <n v="3.7061271166746015"/>
    <n v="767.68"/>
    <n v="0"/>
    <n v="3167.366"/>
    <n v="16"/>
    <n v="512.73599999999999"/>
    <n v="0"/>
    <n v="761.2"/>
    <n v="0"/>
    <n v="0"/>
    <n v="5224.982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00L0207"/>
    <s v="BAC L2 TAXI "/>
    <n v="1.232"/>
    <n v="264"/>
    <n v="325.24799999999999"/>
    <n v="732.63738239999998"/>
    <n v="2.3456258586557914E-2"/>
    <n v="116.43218950746098"/>
    <n v="0.44103102086159462"/>
    <n v="3.2161726208615944"/>
    <n v="90.491900001081774"/>
    <n v="0"/>
    <n v="13.302677563418829"/>
    <n v="0.37530013738492662"/>
    <n v="1.1032651226187513"/>
    <n v="0"/>
    <n v="0"/>
    <n v="11.159046682956696"/>
    <n v="0"/>
    <n v="116.43218950746098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20L0321"/>
    <s v="COUV L3 G/G"/>
    <n v="1.2569999999999999"/>
    <n v="2852"/>
    <n v="3584.9639999999995"/>
    <n v="8075.3106581999982"/>
    <n v="0.25854069081900888"/>
    <n v="1283.3444258701829"/>
    <n v="0.44998051397972755"/>
    <n v="3.281435863979727"/>
    <n v="997.42413111065434"/>
    <n v="0"/>
    <n v="146.62540636211205"/>
    <n v="4.1366510531041421"/>
    <n v="12.160461392672081"/>
    <n v="0"/>
    <n v="0"/>
    <n v="122.99777595164049"/>
    <n v="0"/>
    <n v="1283.3444258701829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00L0118"/>
    <s v="BAC L1 NOIR"/>
    <n v="1.137"/>
    <n v="2640"/>
    <n v="3001.68"/>
    <n v="6761.434283999999"/>
    <n v="0.21647537348146384"/>
    <n v="1074.5405801134993"/>
    <n v="0.40702294701268915"/>
    <n v="2.9681722970126887"/>
    <n v="835.14034335413942"/>
    <n v="0"/>
    <n v="122.76902913642213"/>
    <n v="3.4636059757034214"/>
    <n v="10.181919191700651"/>
    <n v="0"/>
    <n v="0"/>
    <n v="102.98568245553378"/>
    <n v="0"/>
    <n v="1074.5405801134993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00M1008"/>
    <s v="BAC M10 GRIS"/>
    <n v="1.679"/>
    <n v="594"/>
    <n v="997.32600000000002"/>
    <n v="2246.5266812999998"/>
    <n v="7.1925227983254181E-2"/>
    <n v="357.02248694140474"/>
    <n v="0.60104795781381271"/>
    <n v="4.3830794078138124"/>
    <n v="277.48033703659632"/>
    <n v="0"/>
    <n v="40.790738770458994"/>
    <n v="1.1508036477320669"/>
    <n v="3.38300309819236"/>
    <n v="0"/>
    <n v="0"/>
    <n v="34.217604388425045"/>
    <n v="0"/>
    <n v="357.02248694140474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00L0213"/>
    <s v="BAC L2 NOIR"/>
    <n v="1.2549999999999999"/>
    <n v="1782"/>
    <n v="2236.41"/>
    <n v="5037.6253454999996"/>
    <n v="0.16128557674624897"/>
    <n v="800.58943617295358"/>
    <n v="0.44926455453027697"/>
    <n v="3.276214804530277"/>
    <n v="622.22362652935385"/>
    <n v="0"/>
    <n v="91.469405283369923"/>
    <n v="2.5805692279399834"/>
    <n v="7.5860671022598192"/>
    <n v="0"/>
    <n v="0"/>
    <n v="76.729768030029959"/>
    <n v="0"/>
    <n v="800.58943617295358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20L0211"/>
    <s v="COUV L2D G/G"/>
    <n v="1.071"/>
    <n v="2880"/>
    <n v="3084.48"/>
    <n v="6947.9454239999995"/>
    <n v="0.22244674981880336"/>
    <n v="1104.1813013207559"/>
    <n v="0.38339628518081803"/>
    <n v="2.7958773351808177"/>
    <n v="858.17731612596151"/>
    <n v="0"/>
    <n v="126.15555788448849"/>
    <n v="3.5591479971008537"/>
    <n v="10.462782877727415"/>
    <n v="0"/>
    <n v="0"/>
    <n v="105.82649643547776"/>
    <n v="0"/>
    <n v="1104.1813013207559"/>
    <m/>
    <m/>
    <m/>
    <m/>
    <m/>
    <m/>
    <m/>
    <m/>
    <m/>
    <m/>
    <m/>
    <m/>
    <m/>
    <m/>
    <m/>
  </r>
  <r>
    <x v="2"/>
    <x v="1"/>
    <d v="2014-01-10T00:00:00"/>
    <x v="4"/>
    <x v="0"/>
    <s v="accuma 85"/>
    <s v=" N° 2689 du 30/12/2013"/>
    <n v="3857.9"/>
    <m/>
    <n v="567.12699999999995"/>
    <n v="16"/>
    <n v="47.034999999999997"/>
    <n v="0"/>
    <n v="0"/>
    <n v="475.73855999999995"/>
    <m/>
    <n v="4963.8005599999997"/>
    <s v="EUR"/>
    <n v="2.2525499999999998"/>
    <s v="420L0305"/>
    <s v="COUV L3 G /G"/>
    <n v="1.2569999999999999"/>
    <n v="506"/>
    <n v="636.04199999999992"/>
    <n v="1432.7164070999997"/>
    <n v="4.5870122564662864E-2"/>
    <n v="227.69014007374216"/>
    <n v="0.4499805139797276"/>
    <n v="3.2814358639797274"/>
    <n v="176.96234584221287"/>
    <n v="0"/>
    <n v="26.014184999729554"/>
    <n v="0.73392196103460583"/>
    <n v="2.1575012148289177"/>
    <n v="0"/>
    <n v="0"/>
    <n v="21.822186055936214"/>
    <n v="0"/>
    <n v="227.69014007374216"/>
    <m/>
    <m/>
    <m/>
    <m/>
    <m/>
    <m/>
    <m/>
    <m/>
    <m/>
    <m/>
    <m/>
    <m/>
    <m/>
    <m/>
    <m/>
  </r>
  <r>
    <x v="2"/>
    <x v="0"/>
    <d v="2014-01-10T00:00:00"/>
    <x v="1"/>
    <x v="0"/>
    <s v="ICS 1"/>
    <s v=" N° 1348 du 18/12/2013"/>
    <n v="3397.4290000000001"/>
    <m/>
    <n v="438.49299999999999"/>
    <n v="16"/>
    <n v="36.1"/>
    <n v="0"/>
    <n v="0"/>
    <n v="0"/>
    <m/>
    <n v="3888.0219999999999"/>
    <s v="EUR"/>
    <n v="2.2597499999999999"/>
    <s v="400M1509"/>
    <s v="BAC M15 GRIS"/>
    <n v="3.49"/>
    <n v="2000"/>
    <n v="6980"/>
    <n v="15773.055"/>
    <n v="0.65675573955589017"/>
    <n v="2553.4807640195713"/>
    <n v="1.2767403820097856"/>
    <n v="9.1632678820097855"/>
    <n v="2231.2809954836284"/>
    <n v="0"/>
    <n v="287.98279450508096"/>
    <n v="10.508091832894243"/>
    <n v="23.708882197967636"/>
    <n v="0"/>
    <n v="0"/>
    <n v="0"/>
    <n v="0"/>
    <n v="2553.4807640195713"/>
    <m/>
    <m/>
    <m/>
    <m/>
    <m/>
    <m/>
    <m/>
    <m/>
    <m/>
    <m/>
    <m/>
    <m/>
    <m/>
    <m/>
    <m/>
  </r>
  <r>
    <x v="2"/>
    <x v="0"/>
    <d v="2014-01-10T00:00:00"/>
    <x v="1"/>
    <x v="0"/>
    <s v="ICS 1"/>
    <s v=" N° 1348 du 18/12/2013"/>
    <n v="3397.4290000000001"/>
    <m/>
    <n v="438.49299999999999"/>
    <n v="16"/>
    <n v="36.1"/>
    <n v="0"/>
    <n v="0"/>
    <n v="0"/>
    <m/>
    <n v="3888.0219999999999"/>
    <s v="EUR"/>
    <n v="2.2597499999999999"/>
    <s v="420M1515"/>
    <s v="COUV M15 GAUCHE"/>
    <n v="1.52"/>
    <n v="2400"/>
    <n v="3648"/>
    <n v="8243.5679999999993"/>
    <n v="0.34324426044410988"/>
    <n v="1334.5412359804291"/>
    <n v="0.55605884832517882"/>
    <n v="3.9908788483251785"/>
    <n v="1166.1480045163719"/>
    <n v="0"/>
    <n v="150.51020549491906"/>
    <n v="5.4919081671057581"/>
    <n v="12.391117802032367"/>
    <n v="0"/>
    <n v="0"/>
    <n v="0"/>
    <n v="0"/>
    <n v="1334.5412359804291"/>
    <m/>
    <m/>
    <m/>
    <m/>
    <m/>
    <m/>
    <m/>
    <m/>
    <m/>
    <m/>
    <m/>
    <m/>
    <m/>
    <m/>
    <m/>
  </r>
  <r>
    <x v="2"/>
    <x v="1"/>
    <d v="2014-01-15T00:00:00"/>
    <x v="4"/>
    <x v="0"/>
    <s v="accuma 1"/>
    <s v=" N° 12 du 30/01/2014"/>
    <n v="3876.57"/>
    <m/>
    <n v="667.69799999999998"/>
    <n v="0"/>
    <n v="56.073999999999998"/>
    <n v="0"/>
    <n v="0"/>
    <n v="442.42599999999999"/>
    <m/>
    <n v="5042.768"/>
    <s v="EUR"/>
    <n v="2.2481"/>
    <s v="400m1110"/>
    <s v="bac m11 gris"/>
    <n v="2.036"/>
    <n v="2160"/>
    <n v="4397.76"/>
    <n v="9886.6042560000005"/>
    <n v="0.26277749096541042"/>
    <n v="1325.1259435828599"/>
    <n v="0.61348423314021294"/>
    <n v="5.190615833140213"/>
    <n v="1018.6753381517811"/>
    <n v="0"/>
    <n v="175.4560051626226"/>
    <n v="0"/>
    <n v="14.734985028394423"/>
    <n v="0"/>
    <n v="0"/>
    <n v="116.25959421786267"/>
    <n v="0"/>
    <n v="1325.1259225606607"/>
    <m/>
    <m/>
    <m/>
    <m/>
    <m/>
    <m/>
    <m/>
    <m/>
    <m/>
    <m/>
    <m/>
    <m/>
    <m/>
    <m/>
    <m/>
  </r>
  <r>
    <x v="2"/>
    <x v="1"/>
    <d v="2014-01-15T00:00:00"/>
    <x v="4"/>
    <x v="0"/>
    <s v="accuma 1"/>
    <s v=" N° 12 du 30/01/2014"/>
    <n v="3876.57"/>
    <m/>
    <n v="667.69799999999998"/>
    <n v="0"/>
    <n v="56.073999999999998"/>
    <n v="0"/>
    <n v="0"/>
    <n v="442.42599999999999"/>
    <m/>
    <n v="5042.768"/>
    <s v="EUR"/>
    <n v="2.2481"/>
    <s v="420l0211"/>
    <s v="couv l2d"/>
    <n v="1.071"/>
    <n v="11520"/>
    <n v="12337.92"/>
    <n v="27736.877951999999"/>
    <n v="0.73722250903458952"/>
    <n v="3717.6421364171397"/>
    <n v="0.32271199100843229"/>
    <n v="2.7304270910084321"/>
    <n v="2857.8946618482187"/>
    <n v="0"/>
    <n v="492.24199483737732"/>
    <n v="0"/>
    <n v="41.339014971605572"/>
    <n v="0"/>
    <n v="0"/>
    <n v="326.1664057821373"/>
    <n v="0"/>
    <n v="3717.6420774393391"/>
    <m/>
    <m/>
    <m/>
    <m/>
    <m/>
    <m/>
    <m/>
    <m/>
    <m/>
    <m/>
    <m/>
    <m/>
    <m/>
    <m/>
    <m/>
  </r>
  <r>
    <x v="2"/>
    <x v="1"/>
    <d v="2014-01-23T00:00:00"/>
    <x v="15"/>
    <x v="0"/>
    <s v="goonvean 2"/>
    <s v=" N° 6483du 25/11/13"/>
    <n v="235"/>
    <m/>
    <n v="62.127000000000002"/>
    <n v="0"/>
    <n v="17.074999999999999"/>
    <n v="0"/>
    <n v="121.6"/>
    <n v="0"/>
    <n v="0"/>
    <n v="435.80200000000002"/>
    <s v="GBP"/>
    <n v="2.7103000000000002"/>
    <s v="600A0003"/>
    <s v="fibre de verre"/>
    <n v="3.19"/>
    <n v="1200"/>
    <n v="3828"/>
    <n v="10375.028400000001"/>
    <n v="1"/>
    <n v="435.80200000000002"/>
    <n v="0.36316833333333337"/>
    <n v="9.0090253333333354"/>
    <n v="235"/>
    <n v="0"/>
    <n v="62.127000000000002"/>
    <n v="0"/>
    <n v="17.074999999999999"/>
    <n v="0"/>
    <n v="121.6"/>
    <n v="0"/>
    <n v="0"/>
    <n v="435.80200000000002"/>
    <m/>
    <m/>
    <m/>
    <m/>
    <m/>
    <m/>
    <m/>
    <m/>
    <m/>
    <m/>
    <m/>
    <m/>
    <m/>
    <m/>
    <m/>
  </r>
  <r>
    <x v="2"/>
    <x v="1"/>
    <d v="2014-01-23T00:00:00"/>
    <x v="8"/>
    <x v="0"/>
    <s v="orion 3"/>
    <s v=" N° 26108 du 16/12/13"/>
    <n v="283.39999999999998"/>
    <m/>
    <n v="60.322000000000003"/>
    <n v="0"/>
    <n v="16.704000000000001"/>
    <n v="0"/>
    <n v="92"/>
    <n v="0"/>
    <m/>
    <n v="452.42599999999999"/>
    <s v="EUR"/>
    <n v="2.2493500000000002"/>
    <s v="600A0004"/>
    <s v="NOIR DE FUMEE"/>
    <n v="3.72"/>
    <n v="1200"/>
    <n v="4464"/>
    <n v="10041.098400000001"/>
    <n v="1"/>
    <n v="452.42599999999999"/>
    <n v="0.37702166666666664"/>
    <n v="8.7446036666666664"/>
    <n v="283.39999999999998"/>
    <n v="0"/>
    <n v="60.322000000000003"/>
    <n v="0"/>
    <n v="16.704000000000001"/>
    <n v="0"/>
    <n v="92"/>
    <n v="0"/>
    <n v="0"/>
    <n v="452.42599999999999"/>
    <m/>
    <m/>
    <m/>
    <m/>
    <m/>
    <m/>
    <m/>
    <m/>
    <m/>
    <m/>
    <m/>
    <m/>
    <m/>
    <m/>
    <m/>
  </r>
  <r>
    <x v="2"/>
    <x v="0"/>
    <d v="2014-01-24T00:00:00"/>
    <x v="15"/>
    <x v="0"/>
    <s v="goonvean 1"/>
    <s v=" N° 6487du 25/11/13"/>
    <n v="175"/>
    <m/>
    <n v="34.073"/>
    <n v="0"/>
    <n v="9.7880000000000003"/>
    <n v="0"/>
    <n v="80.8"/>
    <n v="0"/>
    <n v="0"/>
    <n v="299.661"/>
    <s v="GBP"/>
    <n v="2.7103000000000002"/>
    <s v="600A0003"/>
    <s v="fibre de verre"/>
    <n v="3.19"/>
    <n v="600"/>
    <n v="1914"/>
    <n v="5187.5142000000005"/>
    <n v="1"/>
    <n v="299.661"/>
    <n v="0.49943500000000002"/>
    <n v="9.1452920000000013"/>
    <n v="175"/>
    <n v="0"/>
    <n v="34.073"/>
    <n v="0"/>
    <n v="9.7880000000000003"/>
    <n v="0"/>
    <n v="80.8"/>
    <n v="0"/>
    <n v="0"/>
    <n v="299.661"/>
    <m/>
    <m/>
    <m/>
    <m/>
    <m/>
    <m/>
    <m/>
    <m/>
    <m/>
    <m/>
    <m/>
    <m/>
    <m/>
    <m/>
    <m/>
  </r>
  <r>
    <x v="2"/>
    <x v="0"/>
    <d v="2014-01-29T00:00:00"/>
    <x v="11"/>
    <x v="0"/>
    <s v="AGIC 4"/>
    <s v=" N° 30357 du 20/12/13"/>
    <n v="106.358"/>
    <m/>
    <n v="1339.2829999999999"/>
    <n v="0"/>
    <n v="19.835999999999999"/>
    <n v="0"/>
    <n v="63.6"/>
    <n v="0"/>
    <m/>
    <n v="1529.0769999999998"/>
    <s v="EUR"/>
    <n v="2.2293500000000002"/>
    <s v="600A0006"/>
    <s v="VANISPERSE"/>
    <n v="4.1500000000000004"/>
    <n v="1200"/>
    <n v="4980"/>
    <n v="11102.163"/>
    <n v="1"/>
    <n v="1529.0769999999998"/>
    <n v="1.2742308333333332"/>
    <n v="10.526033333333334"/>
    <n v="106.358"/>
    <n v="0"/>
    <n v="1339.2829999999999"/>
    <n v="0"/>
    <n v="19.835999999999999"/>
    <n v="0"/>
    <n v="63.6"/>
    <n v="0"/>
    <n v="0"/>
    <n v="1529.0769999999998"/>
    <m/>
    <m/>
    <m/>
    <m/>
    <m/>
    <m/>
    <m/>
    <m/>
    <m/>
    <m/>
    <m/>
    <m/>
    <m/>
    <m/>
    <m/>
  </r>
  <r>
    <x v="2"/>
    <x v="0"/>
    <d v="2014-01-31T00:00:00"/>
    <x v="26"/>
    <x v="0"/>
    <s v="maribat 1"/>
    <m/>
    <n v="661.81600000000003"/>
    <m/>
    <n v="16"/>
    <n v="16"/>
    <n v="216.042"/>
    <n v="0"/>
    <n v="0"/>
    <n v="0"/>
    <m/>
    <n v="909.85800000000006"/>
    <s v="USD"/>
    <n v="1.7886500000000001"/>
    <s v="600P0003"/>
    <s v="PB D'ŒUVRE"/>
    <n v="1.8"/>
    <n v="47000"/>
    <n v="84600"/>
    <n v="151319.79"/>
    <n v="1"/>
    <n v="909.85800000000006"/>
    <n v="1.935868085106383E-2"/>
    <n v="3.238928680851064"/>
    <n v="661.81600000000003"/>
    <n v="0"/>
    <n v="16"/>
    <n v="16"/>
    <n v="216.042"/>
    <n v="0"/>
    <n v="0"/>
    <n v="0"/>
    <n v="0"/>
    <n v="909.85800000000006"/>
    <m/>
    <m/>
    <m/>
    <m/>
    <m/>
    <m/>
    <m/>
    <m/>
    <m/>
    <m/>
    <m/>
    <m/>
    <m/>
    <m/>
    <m/>
  </r>
  <r>
    <x v="2"/>
    <x v="0"/>
    <d v="2014-02-03T00:00:00"/>
    <x v="27"/>
    <x v="0"/>
    <s v="accumalux 1"/>
    <s v=" N°8776 du 11/12/2013"/>
    <n v="241"/>
    <m/>
    <n v="195.84899999999999"/>
    <n v="0"/>
    <n v="17.718"/>
    <n v="321.3"/>
    <n v="1800"/>
    <n v="258.60050000000001"/>
    <m/>
    <n v="2834.4675000000002"/>
    <s v="EUR"/>
    <n v="2.2486999999999999"/>
    <s v="420M1515"/>
    <s v="COUV M15 G /G"/>
    <n v="1.3"/>
    <n v="700"/>
    <n v="910"/>
    <n v="2046.317"/>
    <n v="0.31774852473899229"/>
    <n v="900.64786654561965"/>
    <n v="1.2866398093508853"/>
    <n v="4.2099498093508849"/>
    <n v="76.577394462097146"/>
    <n v="0"/>
    <n v="62.230730821606898"/>
    <n v="0"/>
    <n v="5.6298683613254656"/>
    <n v="102.09260099863823"/>
    <n v="571.94734453018611"/>
    <n v="82.16992737176578"/>
    <n v="0"/>
    <n v="900.64786654561965"/>
    <m/>
    <m/>
    <m/>
    <m/>
    <m/>
    <m/>
    <m/>
    <m/>
    <m/>
    <m/>
    <m/>
    <m/>
    <m/>
    <m/>
    <m/>
  </r>
  <r>
    <x v="2"/>
    <x v="0"/>
    <d v="2014-02-03T00:00:00"/>
    <x v="27"/>
    <x v="0"/>
    <s v="accumalux 1"/>
    <s v=" N°8776 du 11/12/2013"/>
    <n v="241"/>
    <m/>
    <n v="195.84899999999999"/>
    <n v="0"/>
    <n v="17.718"/>
    <n v="321.3"/>
    <n v="1800"/>
    <n v="258.60050000000001"/>
    <m/>
    <n v="2834.4675000000002"/>
    <s v="EUR"/>
    <n v="2.2486999999999999"/>
    <s v="400M1509"/>
    <s v="BAC M15 G"/>
    <n v="2.1"/>
    <n v="879"/>
    <n v="1845.9"/>
    <n v="4150.8753299999998"/>
    <n v="0.64454066133594057"/>
    <n v="1826.9295569852302"/>
    <n v="2.0784181535668149"/>
    <n v="6.8006881535668153"/>
    <n v="155.33429938196167"/>
    <n v="0"/>
    <n v="126.23264398198262"/>
    <n v="0"/>
    <n v="11.419971437550196"/>
    <n v="207.09091448723771"/>
    <n v="1160.1731904046931"/>
    <n v="166.6785372918049"/>
    <n v="0"/>
    <n v="1826.9295569852302"/>
    <m/>
    <m/>
    <m/>
    <m/>
    <m/>
    <m/>
    <m/>
    <m/>
    <m/>
    <m/>
    <m/>
    <m/>
    <m/>
    <m/>
    <m/>
  </r>
  <r>
    <x v="2"/>
    <x v="0"/>
    <d v="2014-02-03T00:00:00"/>
    <x v="27"/>
    <x v="0"/>
    <s v="accumalux 1"/>
    <s v=" N°8776 du 11/12/2013"/>
    <n v="241"/>
    <m/>
    <n v="195.84899999999999"/>
    <n v="0"/>
    <n v="17.718"/>
    <n v="321.3"/>
    <n v="1800"/>
    <n v="258.60050000000001"/>
    <m/>
    <n v="2834.4675000000002"/>
    <s v="EUR"/>
    <n v="2.2486999999999999"/>
    <s v="460D2709"/>
    <s v="BOUCHON D27 R"/>
    <n v="2.7E-2"/>
    <n v="4000"/>
    <n v="108"/>
    <n v="242.8596"/>
    <n v="3.771081392506722E-2"/>
    <n v="106.89007646915047"/>
    <n v="2.6722519117287617E-2"/>
    <n v="8.7437419117287613E-2"/>
    <n v="9.0883061559412006"/>
    <n v="0"/>
    <n v="7.3856251964104898"/>
    <n v="0"/>
    <n v="0.66816020112434105"/>
    <n v="12.116484514124098"/>
    <n v="67.879465065120996"/>
    <n v="9.7520353364293459"/>
    <n v="0"/>
    <n v="106.89007646915047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00M1111"/>
    <s v="BAC M11 NOIR"/>
    <n v="2.5122"/>
    <n v="480"/>
    <n v="1205.856"/>
    <n v="2666.4490800000003"/>
    <n v="0.13486351993769141"/>
    <n v="448.10656720080931"/>
    <n v="0.93355534833501941"/>
    <n v="6.4886575983350205"/>
    <n v="361.97368751276377"/>
    <n v="0"/>
    <n v="60.095049620715351"/>
    <n v="2.1578163190030626"/>
    <n v="4.1295209804921109"/>
    <n v="19.750492767835034"/>
    <n v="0"/>
    <n v="0"/>
    <n v="0"/>
    <n v="448.10656720080931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00D2303"/>
    <s v="BAC D23 NOIR"/>
    <n v="2.2984"/>
    <n v="1650"/>
    <n v="3792.36"/>
    <n v="8385.8560500000003"/>
    <n v="0.42413938187553357"/>
    <n v="1409.2739275582335"/>
    <n v="0.85410541064135359"/>
    <n v="5.9364424106413534"/>
    <n v="1138.390100953932"/>
    <n v="0"/>
    <n v="188.99608442435587"/>
    <n v="6.7862301100085372"/>
    <n v="12.987147873028839"/>
    <n v="62.114364196908141"/>
    <n v="0"/>
    <n v="0"/>
    <n v="0"/>
    <n v="1409.2739275582335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20D2302"/>
    <s v="COUV D23 NOIR"/>
    <n v="1.4206000000000001"/>
    <n v="1650"/>
    <n v="2343.9900000000002"/>
    <n v="5183.1478875000012"/>
    <n v="0.26215297854698183"/>
    <n v="871.0470507697645"/>
    <n v="0.52790730349682702"/>
    <n v="3.6692090534968278"/>
    <n v="703.61859442009927"/>
    <n v="0"/>
    <n v="116.81510508755656"/>
    <n v="4.1944476567517093"/>
    <n v="8.0271242031085848"/>
    <n v="38.391779402248396"/>
    <n v="0"/>
    <n v="0"/>
    <n v="0"/>
    <n v="871.0470507697645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20M1122"/>
    <s v="COUV M11D NOIR"/>
    <n v="1.665"/>
    <n v="540"/>
    <n v="899.1"/>
    <n v="1988.1348750000002"/>
    <n v="0.10055578010639608"/>
    <n v="334.11337221877875"/>
    <n v="0.6187284670718125"/>
    <n v="4.3004597170718126"/>
    <n v="269.89171380556706"/>
    <n v="0"/>
    <n v="44.807555059629991"/>
    <n v="1.6088924817023373"/>
    <n v="3.0790179868578482"/>
    <n v="14.726192885021494"/>
    <n v="0"/>
    <n v="0"/>
    <n v="0"/>
    <n v="334.11337221877875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60D1831"/>
    <s v="BOUCHON D18 J"/>
    <n v="3.5000000000000003E-2"/>
    <n v="16000"/>
    <n v="560"/>
    <n v="1238.3000000000002"/>
    <n v="6.2630671626717621E-2"/>
    <n v="208.10086580193095"/>
    <n v="1.3006304112620685E-2"/>
    <n v="9.0400054112620698E-2"/>
    <n v="168.10072264611009"/>
    <n v="0"/>
    <n v="27.908164646193743"/>
    <n v="1.0020907460274819"/>
    <n v="1.9177511652100936"/>
    <n v="9.1721365983895424"/>
    <n v="0"/>
    <n v="0"/>
    <n v="0"/>
    <n v="208.10086580193095"/>
    <m/>
    <m/>
    <m/>
    <m/>
    <m/>
    <m/>
    <m/>
    <m/>
    <m/>
    <m/>
    <m/>
    <m/>
    <m/>
    <m/>
    <m/>
  </r>
  <r>
    <x v="2"/>
    <x v="0"/>
    <d v="2014-02-13T00:00:00"/>
    <x v="16"/>
    <x v="0"/>
    <s v="akumsan 1"/>
    <s v=" N°104977 du 16/01/2014"/>
    <n v="2684"/>
    <m/>
    <n v="445.59899999999999"/>
    <n v="16"/>
    <n v="30.62"/>
    <n v="146.44800000000001"/>
    <n v="0"/>
    <n v="0"/>
    <m/>
    <n v="3322.6669999999999"/>
    <s v="EUR"/>
    <n v="2.2112500000000002"/>
    <s v="460D2204"/>
    <s v="BOUCHON D22 NOIR"/>
    <n v="3.5000000000000003E-2"/>
    <n v="4000"/>
    <n v="140"/>
    <n v="309.57500000000005"/>
    <n v="1.5657667906679405E-2"/>
    <n v="52.025216450482738"/>
    <n v="1.3006304112620685E-2"/>
    <n v="9.0400054112620698E-2"/>
    <n v="42.025180661527521"/>
    <n v="0"/>
    <n v="6.9770411615484358"/>
    <n v="0.25052268650687048"/>
    <n v="0.4794377913025234"/>
    <n v="2.2930341495973856"/>
    <n v="0"/>
    <n v="0"/>
    <n v="0"/>
    <n v="52.025216450482738"/>
    <m/>
    <m/>
    <m/>
    <m/>
    <m/>
    <m/>
    <m/>
    <m/>
    <m/>
    <m/>
    <m/>
    <m/>
    <m/>
    <m/>
    <m/>
  </r>
  <r>
    <x v="2"/>
    <x v="0"/>
    <d v="2014-02-13T00:00:00"/>
    <x v="7"/>
    <x v="0"/>
    <s v="daramic 1"/>
    <s v=" N°908503 du 08/01/14"/>
    <n v="1724.8140000000001"/>
    <m/>
    <n v="1827.932"/>
    <n v="0"/>
    <n v="45.052999999999997"/>
    <n v="0"/>
    <n v="0"/>
    <n v="0"/>
    <m/>
    <n v="3597.799"/>
    <s v="EUR"/>
    <n v="2.2293500000000002"/>
    <s v="430P1018"/>
    <s v="SEP 161*1,3"/>
    <n v="0.71299999999999997"/>
    <n v="18933.599999999999"/>
    <n v="13499.656799999999"/>
    <n v="30095.45988708"/>
    <n v="1"/>
    <n v="3597.799"/>
    <n v="0.19002191870537036"/>
    <n v="1.7795484687053706"/>
    <n v="1724.8140000000001"/>
    <n v="0"/>
    <n v="1827.932"/>
    <n v="0"/>
    <n v="45.052999999999997"/>
    <n v="0"/>
    <n v="0"/>
    <n v="0"/>
    <n v="0"/>
    <n v="3597.799"/>
    <m/>
    <m/>
    <m/>
    <m/>
    <m/>
    <m/>
    <m/>
    <m/>
    <m/>
    <m/>
    <m/>
    <m/>
    <m/>
    <m/>
    <m/>
  </r>
  <r>
    <x v="2"/>
    <x v="0"/>
    <d v="2014-02-14T00:00:00"/>
    <x v="28"/>
    <x v="0"/>
    <s v="jayachandram 1"/>
    <s v=" N° 13-14/E10057 E10058  du 10/12/13"/>
    <n v="3462.4"/>
    <m/>
    <n v="3506.0549999999998"/>
    <n v="16"/>
    <n v="767.24199999999996"/>
    <n v="613.79999999999995"/>
    <n v="0"/>
    <n v="0"/>
    <m/>
    <n v="8365.4969999999994"/>
    <s v="USD"/>
    <n v="1.59555"/>
    <s v="600P0002"/>
    <s v="PLOMB DOUX"/>
    <n v="2.1850000000000001"/>
    <n v="147500"/>
    <n v="322287.5"/>
    <n v="514225.82062499999"/>
    <n v="1"/>
    <n v="8365.4969999999994"/>
    <n v="5.671523389830508E-2"/>
    <n v="3.5429919838983053"/>
    <n v="3462.4"/>
    <n v="0"/>
    <n v="3506.0549999999998"/>
    <n v="16"/>
    <n v="767.24199999999996"/>
    <n v="613.79999999999995"/>
    <n v="0"/>
    <n v="0"/>
    <n v="0"/>
    <n v="8365.4969999999994"/>
    <m/>
    <m/>
    <m/>
    <m/>
    <m/>
    <m/>
    <m/>
    <m/>
    <m/>
    <m/>
    <m/>
    <m/>
    <m/>
    <m/>
    <m/>
  </r>
  <r>
    <x v="2"/>
    <x v="1"/>
    <d v="2014-02-18T00:00:00"/>
    <x v="4"/>
    <x v="0"/>
    <s v="accuma 3"/>
    <s v=" N° 137 du 22/01/2014"/>
    <n v="775.23400000000004"/>
    <m/>
    <n v="451.226"/>
    <n v="0"/>
    <n v="12.952"/>
    <n v="0"/>
    <n v="0"/>
    <n v="1287.0535759500672"/>
    <m/>
    <n v="2526.4655759500674"/>
    <s v="EUR"/>
    <n v="2.1732"/>
    <s v="400M1110"/>
    <s v="BAC M 11 GRIS"/>
    <n v="2.036"/>
    <n v="405"/>
    <n v="824.58"/>
    <n v="1791.9772560000001"/>
    <n v="0.24654216672945484"/>
    <n v="319.71205548032941"/>
    <n v="0.78941248266747999"/>
    <n v="5.2140476826674798"/>
    <n v="191.12787008234221"/>
    <n v="0"/>
    <n v="111.24623572466498"/>
    <n v="0"/>
    <n v="3.1932141434798988"/>
    <n v="0"/>
    <n v="0"/>
    <n v="317.31297731162255"/>
    <n v="0"/>
    <n v="622.88029726210971"/>
    <m/>
    <m/>
    <m/>
    <m/>
    <m/>
    <m/>
    <m/>
    <m/>
    <m/>
    <m/>
    <m/>
    <m/>
    <m/>
    <m/>
    <m/>
  </r>
  <r>
    <x v="2"/>
    <x v="1"/>
    <d v="2014-02-18T00:00:00"/>
    <x v="4"/>
    <x v="0"/>
    <s v="accuma 3"/>
    <s v=" N° 137 du 22/01/2014"/>
    <n v="775.23400000000004"/>
    <m/>
    <n v="451.226"/>
    <n v="0"/>
    <n v="12.952"/>
    <n v="0"/>
    <n v="0"/>
    <n v="592.238899296"/>
    <m/>
    <n v="1831.650899296"/>
    <s v="EUR"/>
    <n v="2.1732"/>
    <s v="460D1811"/>
    <s v="bouchon"/>
    <n v="2.8000000000000001E-2"/>
    <n v="90000"/>
    <n v="2520"/>
    <n v="5476.4639999999999"/>
    <n v="0.75345783327054516"/>
    <n v="977.07242451967068"/>
    <n v="1.0856360272440786E-2"/>
    <n v="7.1705960272440777E-2"/>
    <n v="584.10612991765788"/>
    <n v="0"/>
    <n v="339.97976427533501"/>
    <n v="0"/>
    <n v="9.7587858565201007"/>
    <n v="0"/>
    <n v="0"/>
    <n v="446.22703784209676"/>
    <n v="0"/>
    <n v="1380.0717178916098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00m1409"/>
    <s v="bac m14 gris"/>
    <n v="3.2029999999999998"/>
    <n v="1200"/>
    <n v="3843.6"/>
    <n v="8352.9115199999997"/>
    <n v="0.34989021552712929"/>
    <n v="1391.8143907060069"/>
    <n v="1.159845325588339"/>
    <n v="8.1206049255883386"/>
    <n v="1084.9871653758341"/>
    <n v="0"/>
    <n v="198.54765203237821"/>
    <n v="0"/>
    <n v="12.927743683296374"/>
    <n v="0"/>
    <n v="0"/>
    <n v="95.351829614498087"/>
    <n v="0"/>
    <n v="1391.8143907060069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00m1606"/>
    <s v="bac m16 gris"/>
    <n v="4.4580000000000002"/>
    <n v="288"/>
    <n v="1283.904"/>
    <n v="2790.1801728"/>
    <n v="0.11687622210327386"/>
    <n v="464.91728158107117"/>
    <n v="1.6142961166009415"/>
    <n v="11.302421716600941"/>
    <n v="362.42568466403765"/>
    <n v="0"/>
    <n v="66.322230366057482"/>
    <n v="0"/>
    <n v="4.3183426542717624"/>
    <n v="0"/>
    <n v="0"/>
    <n v="31.851023896704277"/>
    <n v="0"/>
    <n v="464.91728158107117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60d2709"/>
    <s v="bouchon d27 rouge"/>
    <n v="2.3E-2"/>
    <n v="9000"/>
    <n v="207"/>
    <n v="449.85239999999999"/>
    <n v="1.8843603552428912E-2"/>
    <n v="74.957222103273864"/>
    <n v="8.3285802336970968E-3"/>
    <n v="5.8312180233697095E-2"/>
    <n v="58.432808625454705"/>
    <n v="0"/>
    <n v="10.692934741050653"/>
    <n v="0"/>
    <n v="0.69623346405514341"/>
    <n v="0"/>
    <n v="0"/>
    <n v="5.1352452727133686"/>
    <n v="0"/>
    <n v="74.957222103273864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60d2710"/>
    <s v="bouchon d27jaune"/>
    <n v="2.3E-2"/>
    <n v="12000"/>
    <n v="276"/>
    <n v="599.80320000000006"/>
    <n v="2.5124804736571884E-2"/>
    <n v="99.942962804365152"/>
    <n v="8.3285802336970968E-3"/>
    <n v="5.8312180233697102E-2"/>
    <n v="77.910411500606273"/>
    <n v="0"/>
    <n v="14.257246321400871"/>
    <n v="0"/>
    <n v="0.92831128540685792"/>
    <n v="0"/>
    <n v="0"/>
    <n v="6.8469936969511593"/>
    <n v="0"/>
    <n v="99.942962804365152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60d2711"/>
    <s v="bouchon d27 bleu"/>
    <n v="2.3E-2"/>
    <n v="24000"/>
    <n v="552"/>
    <n v="1199.6064000000001"/>
    <n v="5.0249609473143768E-2"/>
    <n v="199.8859256087303"/>
    <n v="8.3285802336970968E-3"/>
    <n v="5.8312180233697102E-2"/>
    <n v="155.82082300121255"/>
    <n v="0"/>
    <n v="28.514492642801741"/>
    <n v="0"/>
    <n v="1.8566225708137158"/>
    <n v="0"/>
    <n v="0"/>
    <n v="13.693987393902319"/>
    <n v="0"/>
    <n v="199.8859256087303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20m1515"/>
    <s v="couv m15 gris gauche"/>
    <n v="1.6359999999999999"/>
    <n v="1392"/>
    <n v="2277.3119999999999"/>
    <n v="4949.0544383999995"/>
    <n v="0.2073080410298985"/>
    <n v="824.64242213744353"/>
    <n v="0.59241553314471518"/>
    <n v="4.1477707331447151"/>
    <n v="642.84896751908934"/>
    <n v="0"/>
    <n v="117.63839903870311"/>
    <n v="0"/>
    <n v="7.6596174999726898"/>
    <n v="0"/>
    <n v="0"/>
    <n v="56.495438079678394"/>
    <n v="0"/>
    <n v="824.64242213744353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20m1213"/>
    <s v="couv m12 gris gauche"/>
    <n v="1.2270000000000001"/>
    <n v="448"/>
    <n v="549.69600000000003"/>
    <n v="1194.5993472"/>
    <n v="5.0039871972734122E-2"/>
    <n v="199.05161913662431"/>
    <n v="0.44431164985853638"/>
    <n v="3.1108280498585361"/>
    <n v="155.17044043564226"/>
    <n v="0"/>
    <n v="28.395475630031786"/>
    <n v="0"/>
    <n v="1.8488731896485804"/>
    <n v="0"/>
    <n v="0"/>
    <n v="13.636829881301681"/>
    <n v="0"/>
    <n v="199.05161913662431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20m1611"/>
    <s v="couv m16 gris gauche"/>
    <n v="1.9039999999999999"/>
    <n v="276"/>
    <n v="525.50400000000002"/>
    <n v="1142.0252928"/>
    <n v="4.7837628218432862E-2"/>
    <n v="190.29140117951124"/>
    <n v="0.68946159847649002"/>
    <n v="4.8272343984764898"/>
    <n v="148.34142349715432"/>
    <n v="0"/>
    <n v="27.145796995947258"/>
    <n v="0"/>
    <n v="1.7675046874146574"/>
    <n v="0"/>
    <n v="0"/>
    <n v="13.036675998995005"/>
    <n v="0"/>
    <n v="190.29140117951124"/>
    <m/>
    <m/>
    <m/>
    <m/>
    <m/>
    <m/>
    <m/>
    <m/>
    <m/>
    <m/>
    <m/>
    <m/>
    <m/>
    <m/>
    <m/>
  </r>
  <r>
    <x v="2"/>
    <x v="0"/>
    <d v="2014-02-18T00:00:00"/>
    <x v="4"/>
    <x v="0"/>
    <s v="accuma 4"/>
    <s v=" N° 138 du 22/01/2014"/>
    <n v="3100.9360000000001"/>
    <m/>
    <n v="567.45699999999999"/>
    <n v="0"/>
    <n v="36.948"/>
    <n v="0"/>
    <n v="0"/>
    <n v="272.51927999999998"/>
    <m/>
    <n v="3977.8602799999999"/>
    <s v="EUR"/>
    <n v="2.1732"/>
    <s v="420m1413"/>
    <s v="couv m14 gris gauche"/>
    <n v="1.6120000000000001"/>
    <n v="912"/>
    <n v="1470.144"/>
    <n v="3194.9169408000002"/>
    <n v="0.13383000338638673"/>
    <n v="532.35705474297322"/>
    <n v="0.58372484072694431"/>
    <n v="4.0869232407269447"/>
    <n v="414.99827538096855"/>
    <n v="0"/>
    <n v="75.942772231628851"/>
    <n v="0"/>
    <n v="4.9447509651202166"/>
    <n v="0"/>
    <n v="0"/>
    <n v="36.471256165255674"/>
    <n v="0"/>
    <n v="532.35705474297322"/>
    <m/>
    <m/>
    <m/>
    <m/>
    <m/>
    <m/>
    <m/>
    <m/>
    <m/>
    <m/>
    <m/>
    <m/>
    <m/>
    <m/>
    <m/>
  </r>
  <r>
    <x v="2"/>
    <x v="1"/>
    <d v="2014-02-18T00:00:00"/>
    <x v="7"/>
    <x v="0"/>
    <s v="daramic 2"/>
    <s v=" N°908504 du 08/01/14"/>
    <n v="3454.1909999999998"/>
    <m/>
    <n v="4646.3710000000001"/>
    <n v="0"/>
    <n v="112.214"/>
    <n v="0"/>
    <n v="0"/>
    <n v="0"/>
    <m/>
    <n v="8212.7759999999998"/>
    <s v="EUR"/>
    <n v="2.2293500000000002"/>
    <s v="430p1004"/>
    <s v="SEP 161X1,2"/>
    <n v="0.71299999999999997"/>
    <n v="35162.400000000001"/>
    <n v="25070.7912"/>
    <n v="55891.568361720005"/>
    <n v="0.72030126685473317"/>
    <n v="5915.6729571941478"/>
    <n v="0.16823860024327542"/>
    <n v="1.7577651502432754"/>
    <n v="2488.0581532582173"/>
    <n v="0"/>
    <n v="3346.7869175770934"/>
    <n v="0"/>
    <n v="80.82788635883702"/>
    <n v="0"/>
    <n v="0"/>
    <n v="0"/>
    <n v="0"/>
    <n v="5915.6729571941478"/>
    <m/>
    <m/>
    <m/>
    <m/>
    <m/>
    <m/>
    <m/>
    <m/>
    <m/>
    <m/>
    <m/>
    <m/>
    <m/>
    <m/>
    <m/>
  </r>
  <r>
    <x v="2"/>
    <x v="1"/>
    <d v="2014-02-18T00:00:00"/>
    <x v="7"/>
    <x v="0"/>
    <s v="daramic 2"/>
    <s v=" N°908504 du 08/01/14"/>
    <n v="3454.1909999999998"/>
    <m/>
    <n v="4646.3710000000001"/>
    <n v="0"/>
    <n v="112.214"/>
    <n v="0"/>
    <n v="0"/>
    <n v="0"/>
    <m/>
    <n v="8212.7759999999998"/>
    <s v="EUR"/>
    <n v="2.2293500000000002"/>
    <s v="430p1005"/>
    <s v="SEP 161X1"/>
    <n v="0.71299999999999997"/>
    <n v="9466.7999999999993"/>
    <n v="6749.8283999999994"/>
    <n v="15047.72994354"/>
    <n v="0.19392726415319739"/>
    <n v="1592.6811807830397"/>
    <n v="0.16823860024327544"/>
    <n v="1.7577651502432756"/>
    <n v="669.86181049259699"/>
    <n v="0"/>
    <n v="901.05801627075596"/>
    <n v="0"/>
    <n v="21.761354019686891"/>
    <n v="0"/>
    <n v="0"/>
    <n v="0"/>
    <n v="0"/>
    <n v="1592.6811807830397"/>
    <m/>
    <m/>
    <m/>
    <m/>
    <m/>
    <m/>
    <m/>
    <m/>
    <m/>
    <m/>
    <m/>
    <m/>
    <m/>
    <m/>
    <m/>
  </r>
  <r>
    <x v="2"/>
    <x v="1"/>
    <d v="2014-02-18T00:00:00"/>
    <x v="7"/>
    <x v="0"/>
    <s v="daramic 2"/>
    <s v=" N°908504 du 08/01/14"/>
    <n v="3454.1909999999998"/>
    <m/>
    <n v="4646.3710000000001"/>
    <n v="0"/>
    <n v="112.214"/>
    <n v="0"/>
    <n v="0"/>
    <n v="0"/>
    <m/>
    <n v="8212.7759999999998"/>
    <s v="EUR"/>
    <n v="2.2293500000000002"/>
    <s v="430P1001"/>
    <s v="SEP 160X1,3"/>
    <n v="1.7769999999999999"/>
    <n v="1680"/>
    <n v="2985.3599999999997"/>
    <n v="6655.4123159999999"/>
    <n v="8.5771468992069388E-2"/>
    <n v="704.42186202281164"/>
    <n v="0.41929872739453072"/>
    <n v="4.3808536773945308"/>
    <n v="296.27103624918516"/>
    <n v="0"/>
    <n v="398.52606615215046"/>
    <n v="0"/>
    <n v="9.6247596214760751"/>
    <n v="0"/>
    <n v="0"/>
    <n v="0"/>
    <n v="0"/>
    <n v="704.42186202281164"/>
    <m/>
    <m/>
    <m/>
    <m/>
    <m/>
    <m/>
    <m/>
    <m/>
    <m/>
    <m/>
    <m/>
    <m/>
    <m/>
    <m/>
    <m/>
  </r>
  <r>
    <x v="2"/>
    <x v="0"/>
    <d v="2014-02-20T00:00:00"/>
    <x v="13"/>
    <x v="2"/>
    <s v="TBS 1"/>
    <s v=" N° 136572  du 19/12/13"/>
    <n v="435.87"/>
    <m/>
    <n v="589.69799999999998"/>
    <n v="0"/>
    <n v="9.52"/>
    <n v="0"/>
    <n v="24.78"/>
    <n v="0"/>
    <m/>
    <n v="1059.8679999999999"/>
    <s v="GBP"/>
    <n v="2.64825"/>
    <s v="702MEC049"/>
    <s v="DOSEUSE D'EAU"/>
    <n v="154.28"/>
    <n v="4"/>
    <n v="617.12"/>
    <n v="1634.2880399999999"/>
    <n v="0.33277252922652173"/>
    <n v="352.6949550062551"/>
    <n v="88.173738751563775"/>
    <n v="496.74574875156372"/>
    <n v="145.04556231396404"/>
    <n v="0"/>
    <n v="196.23529493982142"/>
    <n v="0"/>
    <n v="3.1679944782364866"/>
    <n v="0"/>
    <n v="8.2461032742332083"/>
    <n v="0"/>
    <n v="0"/>
    <n v="352.6949550062551"/>
    <m/>
    <m/>
    <m/>
    <m/>
    <m/>
    <m/>
    <m/>
    <m/>
    <m/>
    <m/>
    <m/>
    <m/>
    <m/>
    <m/>
    <m/>
  </r>
  <r>
    <x v="2"/>
    <x v="0"/>
    <d v="2014-02-20T00:00:00"/>
    <x v="13"/>
    <x v="2"/>
    <s v="TBS 1"/>
    <s v=" N° 136572  du 19/12/13"/>
    <n v="435.87"/>
    <m/>
    <n v="589.69799999999998"/>
    <n v="0"/>
    <n v="9.52"/>
    <n v="0"/>
    <n v="24.78"/>
    <n v="0"/>
    <m/>
    <n v="1059.8679999999999"/>
    <s v="GBP"/>
    <n v="2.64825"/>
    <s v="702ENE003"/>
    <s v="PRISE 4P+T"/>
    <n v="309.33999999999997"/>
    <n v="4"/>
    <n v="1237.3599999999999"/>
    <n v="3276.8386199999995"/>
    <n v="0.66722747077347822"/>
    <n v="707.17304499374472"/>
    <n v="176.79326124843618"/>
    <n v="996.00291624843612"/>
    <n v="290.82443768603594"/>
    <n v="0"/>
    <n v="393.46270506017856"/>
    <n v="0"/>
    <n v="6.3520055217635125"/>
    <n v="0"/>
    <n v="16.533896725766791"/>
    <n v="0"/>
    <n v="0"/>
    <n v="707.17304499374472"/>
    <m/>
    <m/>
    <m/>
    <m/>
    <m/>
    <m/>
    <m/>
    <m/>
    <m/>
    <m/>
    <m/>
    <m/>
    <m/>
    <m/>
    <m/>
  </r>
  <r>
    <x v="2"/>
    <x v="1"/>
    <d v="2014-02-24T00:00:00"/>
    <x v="5"/>
    <x v="0"/>
    <s v="metalliance 1"/>
    <s v=" N° 345 du 18/12/13"/>
    <n v="765.09"/>
    <m/>
    <n v="3013.259"/>
    <n v="16"/>
    <n v="498.93599999999998"/>
    <n v="281.2"/>
    <n v="0"/>
    <n v="0"/>
    <m/>
    <n v="4574.4849999999997"/>
    <s v="USD"/>
    <n v="1.59345"/>
    <s v="600P0002"/>
    <s v="PLOMB DOUX"/>
    <n v="2.2164999999999999"/>
    <n v="97300"/>
    <n v="215665.44999999998"/>
    <n v="343652.11130249995"/>
    <n v="1"/>
    <n v="4574.4849999999997"/>
    <n v="4.701423432682425E-2"/>
    <n v="3.5788961593268236"/>
    <n v="765.09"/>
    <n v="0"/>
    <n v="3013.259"/>
    <n v="16"/>
    <n v="498.93599999999998"/>
    <n v="281.2"/>
    <n v="0"/>
    <n v="0"/>
    <n v="0"/>
    <n v="4574.4849999999997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081"/>
    <s v="lame de decoupe 24672"/>
    <n v="318"/>
    <n v="4"/>
    <n v="1272"/>
    <n v="2039.0796"/>
    <n v="0.28981544771018453"/>
    <n v="836.21175666438808"/>
    <n v="209.05293916609702"/>
    <n v="718.82283916609708"/>
    <n v="39.125085440874912"/>
    <n v="0"/>
    <n v="572.55302255639094"/>
    <n v="0"/>
    <n v="3.6884812030075187"/>
    <n v="173.88926862611072"/>
    <n v="46.955898838004103"/>
    <n v="0"/>
    <n v="0"/>
    <n v="836.21175666438808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082"/>
    <s v="lame de decoupe 27152"/>
    <n v="174"/>
    <n v="4"/>
    <n v="696"/>
    <n v="1115.7228"/>
    <n v="0.15857826384142173"/>
    <n v="457.54982911825016"/>
    <n v="114.38745727956254"/>
    <n v="393.31815727956257"/>
    <n v="21.408065618591934"/>
    <n v="0"/>
    <n v="313.28372932330825"/>
    <n v="0"/>
    <n v="2.0182255639097746"/>
    <n v="95.146958304853044"/>
    <n v="25.69285030758715"/>
    <n v="0"/>
    <n v="0"/>
    <n v="457.54982911825016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173"/>
    <s v="corps de pompe"/>
    <n v="185"/>
    <n v="3"/>
    <n v="555"/>
    <n v="889.69275000000005"/>
    <n v="0.12645249487354751"/>
    <n v="364.85654477101843"/>
    <n v="121.61884825700615"/>
    <n v="418.18309825700618"/>
    <n v="17.071086807928914"/>
    <n v="0"/>
    <n v="249.81676691729325"/>
    <n v="0"/>
    <n v="1.6093609022556392"/>
    <n v="75.871496924128508"/>
    <n v="20.48783321941217"/>
    <n v="0"/>
    <n v="0"/>
    <n v="364.85654477101843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176"/>
    <s v="flasque"/>
    <n v="70"/>
    <n v="3"/>
    <n v="210"/>
    <n v="336.64050000000003"/>
    <n v="4.784688995215311E-2"/>
    <n v="138.05382775119617"/>
    <n v="46.017942583732058"/>
    <n v="158.23144258373208"/>
    <n v="6.4593301435406696"/>
    <n v="0"/>
    <n v="94.525263157894742"/>
    <n v="0"/>
    <n v="0.60894736842105268"/>
    <n v="28.708133971291865"/>
    <n v="7.7521531100478471"/>
    <n v="0"/>
    <n v="0"/>
    <n v="138.05382775119617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090"/>
    <s v="turbine de pompe"/>
    <n v="100"/>
    <n v="3"/>
    <n v="300"/>
    <n v="480.91500000000002"/>
    <n v="6.8352699931647304E-2"/>
    <n v="197.21975393028023"/>
    <n v="65.739917976760083"/>
    <n v="226.04491797676008"/>
    <n v="9.2276144907723854"/>
    <n v="0"/>
    <n v="135.03609022556392"/>
    <n v="0"/>
    <n v="0.86992481203007521"/>
    <n v="41.011619958988383"/>
    <n v="11.074504442925496"/>
    <n v="0"/>
    <n v="0"/>
    <n v="197.21975393028023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105"/>
    <s v="vanne"/>
    <n v="104"/>
    <n v="6"/>
    <n v="624"/>
    <n v="1000.3032000000001"/>
    <n v="0.14217361585782637"/>
    <n v="410.21708817498285"/>
    <n v="68.369514695830475"/>
    <n v="235.08671469583049"/>
    <n v="19.19343814080656"/>
    <n v="0"/>
    <n v="280.87506766917289"/>
    <n v="0"/>
    <n v="1.8094436090225563"/>
    <n v="85.304169514695815"/>
    <n v="23.03496924128503"/>
    <n v="0"/>
    <n v="0"/>
    <n v="410.21708817498285"/>
    <m/>
    <m/>
    <m/>
    <m/>
    <m/>
    <m/>
    <m/>
    <m/>
    <m/>
    <m/>
    <m/>
    <m/>
    <m/>
    <m/>
    <m/>
  </r>
  <r>
    <x v="2"/>
    <x v="0"/>
    <d v="2014-02-26T00:00:00"/>
    <x v="20"/>
    <x v="2"/>
    <s v="WIRTZ 2"/>
    <s v=" N° 13771  du 01/02/13"/>
    <n v="135"/>
    <m/>
    <n v="1975.578"/>
    <n v="0"/>
    <n v="12.727"/>
    <n v="600"/>
    <n v="162.02000000000001"/>
    <n v="0"/>
    <m/>
    <n v="2885.3249999999998"/>
    <s v="USD"/>
    <n v="1.6030500000000001"/>
    <s v="702MEC106"/>
    <s v="siege soupape"/>
    <n v="61"/>
    <n v="12"/>
    <n v="732"/>
    <n v="1173.4326000000001"/>
    <n v="0.16678058783321942"/>
    <n v="481.21619958988379"/>
    <n v="40.101349965823651"/>
    <n v="137.88739996582365"/>
    <n v="22.515379357484623"/>
    <n v="0"/>
    <n v="329.48806015037593"/>
    <n v="0"/>
    <n v="2.1226165413533837"/>
    <n v="100.06835269993165"/>
    <n v="27.021790840738213"/>
    <n v="0"/>
    <n v="0"/>
    <n v="481.21619958988379"/>
    <m/>
    <m/>
    <m/>
    <m/>
    <m/>
    <m/>
    <m/>
    <m/>
    <m/>
    <m/>
    <m/>
    <m/>
    <m/>
    <m/>
    <m/>
  </r>
  <r>
    <x v="2"/>
    <x v="0"/>
    <d v="2014-02-26T00:00:00"/>
    <x v="20"/>
    <x v="0"/>
    <s v="WIRTZ 1"/>
    <s v=" N° 13769  du 01/02/14"/>
    <n v="372"/>
    <m/>
    <n v="468.392"/>
    <n v="0"/>
    <n v="9.0269999999999992"/>
    <n v="0"/>
    <n v="0"/>
    <n v="0"/>
    <m/>
    <n v="849.4190000000001"/>
    <s v="USD"/>
    <n v="1.6030500000000001"/>
    <s v="690X0010"/>
    <s v="CORK BAGS"/>
    <n v="3.5"/>
    <n v="200"/>
    <n v="700"/>
    <n v="1122.135"/>
    <n v="0.36834350663018306"/>
    <n v="312.8779730583035"/>
    <n v="1.5643898652915176"/>
    <n v="7.1750648652915174"/>
    <n v="137.02378446642811"/>
    <n v="0"/>
    <n v="172.52915175752472"/>
    <n v="0"/>
    <n v="3.3250368343506622"/>
    <n v="0"/>
    <n v="0"/>
    <n v="0"/>
    <n v="0"/>
    <n v="312.8779730583035"/>
    <m/>
    <m/>
    <m/>
    <m/>
    <m/>
    <m/>
    <m/>
    <m/>
    <m/>
    <m/>
    <m/>
    <m/>
    <m/>
    <m/>
    <m/>
  </r>
  <r>
    <x v="2"/>
    <x v="0"/>
    <d v="2014-02-26T00:00:00"/>
    <x v="20"/>
    <x v="0"/>
    <s v="WIRTZ 1"/>
    <s v=" N° 13769  du 01/02/14"/>
    <n v="372"/>
    <m/>
    <n v="468.392"/>
    <n v="0"/>
    <n v="9.0269999999999992"/>
    <n v="0"/>
    <n v="0"/>
    <n v="0"/>
    <m/>
    <n v="849.4190000000001"/>
    <s v="USD"/>
    <n v="1.6030500000000001"/>
    <s v="690X0014"/>
    <s v="EX TEND"/>
    <n v="13.2"/>
    <n v="72"/>
    <n v="950.4"/>
    <n v="1523.53872"/>
    <n v="0.50010524100189424"/>
    <n v="424.79889370658805"/>
    <n v="5.8999846348137233"/>
    <n v="27.060244634813724"/>
    <n v="186.03914965270465"/>
    <n v="0"/>
    <n v="234.24529404335925"/>
    <n v="0"/>
    <n v="4.514450010524099"/>
    <n v="0"/>
    <n v="0"/>
    <n v="0"/>
    <n v="0"/>
    <n v="424.79889370658805"/>
    <m/>
    <m/>
    <m/>
    <m/>
    <m/>
    <m/>
    <m/>
    <m/>
    <m/>
    <m/>
    <m/>
    <m/>
    <m/>
    <m/>
    <m/>
  </r>
  <r>
    <x v="2"/>
    <x v="0"/>
    <d v="2014-02-26T00:00:00"/>
    <x v="20"/>
    <x v="0"/>
    <s v="WIRTZ 1"/>
    <s v=" N° 13769  du 01/02/14"/>
    <n v="372"/>
    <m/>
    <n v="468.392"/>
    <n v="0"/>
    <n v="9.0269999999999992"/>
    <n v="0"/>
    <n v="0"/>
    <n v="0"/>
    <m/>
    <n v="849.4190000000001"/>
    <s v="USD"/>
    <n v="1.6030500000000001"/>
    <s v="690X0012"/>
    <s v="SODIUM"/>
    <n v="1.25"/>
    <n v="200"/>
    <n v="250"/>
    <n v="400.76250000000005"/>
    <n v="0.13155125236792253"/>
    <n v="111.7421332351084"/>
    <n v="0.55871066617554199"/>
    <n v="2.5625231661755423"/>
    <n v="48.937065880867181"/>
    <n v="0"/>
    <n v="61.617554199115972"/>
    <n v="0"/>
    <n v="1.1875131551252367"/>
    <n v="0"/>
    <n v="0"/>
    <n v="0"/>
    <n v="0"/>
    <n v="111.7421332351084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00l0111"/>
    <s v="bac l1b noir"/>
    <n v="1.151"/>
    <n v="480"/>
    <n v="552.48"/>
    <n v="1200.0970560000001"/>
    <n v="5.5278049147516585E-2"/>
    <n v="148.36266651639832"/>
    <n v="0.30908888857582983"/>
    <n v="2.8092910885758298"/>
    <n v="102.18119745893867"/>
    <n v="0"/>
    <n v="33.564997276519513"/>
    <n v="0"/>
    <n v="1.8337387243705678"/>
    <n v="0"/>
    <n v="0"/>
    <n v="10.782757378911175"/>
    <n v="0"/>
    <n v="148.36269083873992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00l0312"/>
    <s v="bac l3b gris"/>
    <n v="1.357"/>
    <n v="1200"/>
    <n v="1628.4"/>
    <n v="3537.2104800000002"/>
    <n v="0.16292856796954822"/>
    <n v="437.2896143847795"/>
    <n v="0.36440801198731626"/>
    <n v="3.3120834119873162"/>
    <n v="301.17264324887003"/>
    <n v="0"/>
    <n v="98.930715256813585"/>
    <n v="0"/>
    <n v="5.4048293852538229"/>
    <n v="0"/>
    <n v="0"/>
    <n v="31.781498182411951"/>
    <n v="0"/>
    <n v="437.2896860733494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20m1108"/>
    <s v="couv m11 g noir"/>
    <n v="0.82099999999999995"/>
    <n v="780"/>
    <n v="640.38"/>
    <n v="1391.0334360000002"/>
    <n v="6.4072829990382774E-2"/>
    <n v="171.9672827681928"/>
    <n v="0.22047087534383691"/>
    <n v="2.0038470753438373"/>
    <n v="118.43830587307259"/>
    <n v="0"/>
    <n v="38.905214588650388"/>
    <n v="0"/>
    <n v="2.1254879892709679"/>
    <n v="0"/>
    <n v="0"/>
    <n v="12.498302509244025"/>
    <n v="0"/>
    <n v="171.967310960238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20m1110"/>
    <s v="couv m11 d noir"/>
    <n v="0.82099999999999995"/>
    <n v="360"/>
    <n v="295.56"/>
    <n v="642.01543200000003"/>
    <n v="2.9572075380176661E-2"/>
    <n v="79.369515123781284"/>
    <n v="0.22047087534383689"/>
    <n v="2.0038470753438369"/>
    <n v="54.663833479879656"/>
    <n v="0"/>
    <n v="17.956252887069407"/>
    <n v="0"/>
    <n v="0.98099445658660045"/>
    <n v="0"/>
    <n v="0"/>
    <n v="5.7684473119587798"/>
    <n v="0"/>
    <n v="79.369528135494448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20m1123"/>
    <s v="couv m11 g gris"/>
    <n v="0.82099999999999995"/>
    <n v="5280"/>
    <n v="4334.88"/>
    <n v="9416.2263360000015"/>
    <n v="0.43372377224259107"/>
    <n v="1164.0862218154589"/>
    <n v="0.22047087534383691"/>
    <n v="2.0038470753438373"/>
    <n v="801.73622437156837"/>
    <n v="0"/>
    <n v="263.35837567701799"/>
    <n v="0"/>
    <n v="14.387918696603474"/>
    <n v="0"/>
    <n v="0"/>
    <n v="84.603893908728779"/>
    <n v="0"/>
    <n v="1164.0864126539186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60d1811"/>
    <s v="bouchon d18 jaune"/>
    <n v="2.8000000000000001E-2"/>
    <n v="60000"/>
    <n v="1680"/>
    <n v="3649.2960000000003"/>
    <n v="0.16809137447116251"/>
    <n v="451.14624918105483"/>
    <n v="7.5191041530175808E-3"/>
    <n v="6.8340704153017587E-2"/>
    <n v="310.71606525307152"/>
    <n v="0"/>
    <n v="102.06558685301329"/>
    <n v="0"/>
    <n v="5.576095165331874"/>
    <n v="0"/>
    <n v="0"/>
    <n v="32.788575869842845"/>
    <n v="0"/>
    <n v="451.14632314125953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60d1812"/>
    <s v="bouchon d 18 gris"/>
    <n v="2.9000000000000001E-2"/>
    <n v="6000"/>
    <n v="174"/>
    <n v="377.96280000000002"/>
    <n v="1.740946378451326E-2"/>
    <n v="46.725861522323534"/>
    <n v="7.7876435870539223E-3"/>
    <n v="7.0781443587053919E-2"/>
    <n v="32.181306758353834"/>
    <n v="0"/>
    <n v="10.571078638347805"/>
    <n v="0"/>
    <n v="0.57752414212365843"/>
    <n v="0"/>
    <n v="0"/>
    <n v="3.3959596436622945"/>
    <n v="0"/>
    <n v="46.725869182487592"/>
    <m/>
    <m/>
    <m/>
    <m/>
    <m/>
    <m/>
    <m/>
    <m/>
    <m/>
    <m/>
    <m/>
    <m/>
    <m/>
    <m/>
    <m/>
  </r>
  <r>
    <x v="2"/>
    <x v="1"/>
    <d v="2014-02-27T00:00:00"/>
    <x v="4"/>
    <x v="0"/>
    <s v="accuma 7"/>
    <s v=" N° 338 du 14/02/2014"/>
    <n v="1848.4949999999999"/>
    <m/>
    <n v="607.20299999999997"/>
    <n v="0"/>
    <n v="33.173000000000002"/>
    <n v="0"/>
    <n v="0"/>
    <n v="195.06399999999999"/>
    <m/>
    <n v="2683.9349999999999"/>
    <s v="EUR"/>
    <n v="2.1722000000000001"/>
    <s v="420l0338"/>
    <s v="couv l3 noir mfp"/>
    <n v="1.6479999999999999"/>
    <n v="418"/>
    <n v="688.86399999999992"/>
    <n v="1496.3503807999998"/>
    <n v="6.8923867014108853E-2"/>
    <n v="184.98714868801076"/>
    <n v="0.4425529872918918"/>
    <n v="4.0223385872918911"/>
    <n v="127.40542355624514"/>
    <n v="0"/>
    <n v="41.850778822567939"/>
    <n v="0"/>
    <n v="2.286411440459033"/>
    <n v="0"/>
    <n v="0"/>
    <n v="13.444565195240129"/>
    <n v="0"/>
    <n v="184.98717901451224"/>
    <m/>
    <m/>
    <m/>
    <m/>
    <m/>
    <m/>
    <m/>
    <m/>
    <m/>
    <m/>
    <m/>
    <m/>
    <m/>
    <m/>
    <m/>
  </r>
  <r>
    <x v="2"/>
    <x v="0"/>
    <d v="2014-02-28T00:00:00"/>
    <x v="4"/>
    <x v="0"/>
    <s v="accuma 6"/>
    <s v=" N° 337 du 14/02/2014"/>
    <n v="1848.4949999999999"/>
    <m/>
    <n v="203.99"/>
    <n v="0"/>
    <n v="17.483000000000001"/>
    <n v="0"/>
    <n v="0"/>
    <n v="182.899"/>
    <m/>
    <n v="2252.8669999999997"/>
    <s v="EUR"/>
    <n v="2.1722000000000001"/>
    <s v="400M1202"/>
    <s v="BAC M12 NOIR"/>
    <n v="2.3450000000000002"/>
    <n v="240"/>
    <n v="562.80000000000007"/>
    <n v="1222.5141600000002"/>
    <n v="0.11624333273848472"/>
    <n v="261.88079619495164"/>
    <n v="1.0911699841456319"/>
    <n v="6.1849789841456335"/>
    <n v="214.87521935042531"/>
    <n v="0"/>
    <n v="23.712477445323501"/>
    <n v="0"/>
    <n v="2.0322821862669285"/>
    <n v="0"/>
    <n v="0"/>
    <n v="21.260789314536119"/>
    <n v="0"/>
    <n v="261.88076829655182"/>
    <m/>
    <m/>
    <m/>
    <m/>
    <m/>
    <m/>
    <m/>
    <m/>
    <m/>
    <m/>
    <m/>
    <m/>
    <m/>
    <m/>
    <m/>
  </r>
  <r>
    <x v="2"/>
    <x v="0"/>
    <d v="2014-02-28T00:00:00"/>
    <x v="4"/>
    <x v="0"/>
    <s v="accuma 6"/>
    <s v=" N° 337 du 14/02/2014"/>
    <n v="1848.4949999999999"/>
    <m/>
    <n v="203.99"/>
    <n v="0"/>
    <n v="17.483000000000001"/>
    <n v="0"/>
    <n v="0"/>
    <n v="182.899"/>
    <m/>
    <n v="2252.8669999999997"/>
    <s v="EUR"/>
    <n v="2.1722000000000001"/>
    <s v="400M1606"/>
    <s v="BAC M16 GRIS"/>
    <n v="4.4580000000000002"/>
    <n v="504"/>
    <n v="2246.8319999999999"/>
    <n v="4880.5684704000005"/>
    <n v="0.46407114389387899"/>
    <n v="1045.4906771078458"/>
    <n v="2.0743862641028685"/>
    <n v="11.75805386410287"/>
    <n v="857.83318913211576"/>
    <n v="0"/>
    <n v="94.665872642912376"/>
    <n v="0"/>
    <n v="8.1133558086966868"/>
    <n v="0"/>
    <n v="0"/>
    <n v="84.878148147046574"/>
    <n v="0"/>
    <n v="1045.4905657307713"/>
    <m/>
    <m/>
    <m/>
    <m/>
    <m/>
    <m/>
    <m/>
    <m/>
    <m/>
    <m/>
    <m/>
    <m/>
    <m/>
    <m/>
    <m/>
  </r>
  <r>
    <x v="2"/>
    <x v="0"/>
    <d v="2014-02-28T00:00:00"/>
    <x v="4"/>
    <x v="0"/>
    <s v="accuma 6"/>
    <s v=" N° 337 du 14/02/2014"/>
    <n v="1848.4949999999999"/>
    <m/>
    <n v="203.99"/>
    <n v="0"/>
    <n v="17.483000000000001"/>
    <n v="0"/>
    <n v="0"/>
    <n v="182.899"/>
    <m/>
    <n v="2252.8669999999997"/>
    <s v="EUR"/>
    <n v="2.1722000000000001"/>
    <s v="420E0209"/>
    <s v="COUV E2 OP"/>
    <n v="0.68600000000000005"/>
    <n v="600"/>
    <n v="411.6"/>
    <n v="894.07752000000005"/>
    <n v="8.5013780659488822E-2"/>
    <n v="191.52476139630792"/>
    <n v="0.3192079356605132"/>
    <n v="1.8093371356605132"/>
    <n v="157.14754848016179"/>
    <n v="0"/>
    <n v="17.341961116729127"/>
    <n v="0"/>
    <n v="1.4862959272698431"/>
    <n v="0"/>
    <n v="0"/>
    <n v="15.548935468839845"/>
    <n v="0"/>
    <n v="191.52474099300059"/>
    <m/>
    <m/>
    <m/>
    <m/>
    <m/>
    <m/>
    <m/>
    <m/>
    <m/>
    <m/>
    <m/>
    <m/>
    <m/>
    <m/>
    <m/>
  </r>
  <r>
    <x v="2"/>
    <x v="0"/>
    <d v="2014-02-28T00:00:00"/>
    <x v="4"/>
    <x v="0"/>
    <s v="accuma 6"/>
    <s v=" N° 337 du 14/02/2014"/>
    <n v="1848.4949999999999"/>
    <m/>
    <n v="203.99"/>
    <n v="0"/>
    <n v="17.483000000000001"/>
    <n v="0"/>
    <n v="0"/>
    <n v="182.899"/>
    <m/>
    <n v="2252.8669999999997"/>
    <s v="EUR"/>
    <n v="2.1722000000000001"/>
    <s v="420M1515"/>
    <s v="COUV M15 G"/>
    <n v="1.6359999999999999"/>
    <n v="348"/>
    <n v="569.32799999999997"/>
    <n v="1236.6942816000001"/>
    <n v="0.11759165625681596"/>
    <n v="264.91839007832164"/>
    <n v="0.76125974160437249"/>
    <n v="4.3149789416043731"/>
    <n v="217.36758863244302"/>
    <n v="0"/>
    <n v="23.987521959827887"/>
    <n v="0"/>
    <n v="2.0558549263379136"/>
    <n v="0"/>
    <n v="0"/>
    <n v="21.507396337715381"/>
    <n v="0"/>
    <n v="264.91836185632417"/>
    <m/>
    <m/>
    <m/>
    <m/>
    <m/>
    <m/>
    <m/>
    <m/>
    <m/>
    <m/>
    <m/>
    <m/>
    <m/>
    <m/>
    <m/>
  </r>
  <r>
    <x v="2"/>
    <x v="0"/>
    <d v="2014-02-28T00:00:00"/>
    <x v="4"/>
    <x v="0"/>
    <s v="accuma 6"/>
    <s v=" N° 337 du 14/02/2014"/>
    <n v="1848.4949999999999"/>
    <m/>
    <n v="203.99"/>
    <n v="0"/>
    <n v="17.483000000000001"/>
    <n v="0"/>
    <n v="0"/>
    <n v="182.899"/>
    <m/>
    <n v="2252.8669999999997"/>
    <s v="EUR"/>
    <n v="2.1722000000000001"/>
    <s v="420M1611"/>
    <s v="COUV M16 G"/>
    <n v="1.9039999999999999"/>
    <n v="552"/>
    <n v="1051.008"/>
    <n v="2282.9995776000001"/>
    <n v="0.21708008645133145"/>
    <n v="489.0526152225724"/>
    <n v="0.88596488264958773"/>
    <n v="5.0218336826495875"/>
    <n v="401.2714544048539"/>
    <n v="0"/>
    <n v="44.282166835207107"/>
    <n v="0"/>
    <n v="3.795211151428628"/>
    <n v="0"/>
    <n v="0"/>
    <n v="39.703730731862073"/>
    <n v="0"/>
    <n v="489.05256312335166"/>
    <m/>
    <m/>
    <m/>
    <m/>
    <m/>
    <m/>
    <m/>
    <m/>
    <m/>
    <m/>
    <m/>
    <m/>
    <m/>
    <m/>
    <m/>
  </r>
  <r>
    <x v="2"/>
    <x v="0"/>
    <d v="2014-03-03T00:00:00"/>
    <x v="29"/>
    <x v="2"/>
    <s v="midac 1"/>
    <s v=" N° 2 du 21/11/13"/>
    <n v="2984.1930000000002"/>
    <m/>
    <n v="619.15"/>
    <n v="16"/>
    <n v="21.509"/>
    <n v="0"/>
    <n v="89"/>
    <n v="0"/>
    <m/>
    <n v="3729.8520000000003"/>
    <s v="EUR"/>
    <n v="2.1743000000000001"/>
    <m/>
    <s v="machine a grille"/>
    <n v="2000"/>
    <n v="3"/>
    <n v="6000"/>
    <n v="13045.800000000001"/>
    <n v="1"/>
    <n v="3729.8520000000003"/>
    <n v="1243.2840000000001"/>
    <n v="5591.884"/>
    <n v="2984.1930000000002"/>
    <n v="0"/>
    <n v="619.15"/>
    <n v="16"/>
    <n v="21.509"/>
    <n v="0"/>
    <n v="89"/>
    <n v="0"/>
    <n v="0"/>
    <n v="3729.8520000000003"/>
    <m/>
    <m/>
    <m/>
    <m/>
    <m/>
    <m/>
    <m/>
    <m/>
    <m/>
    <m/>
    <m/>
    <m/>
    <m/>
    <m/>
    <m/>
  </r>
  <r>
    <x v="2"/>
    <x v="1"/>
    <d v="2014-03-03T00:00:00"/>
    <x v="9"/>
    <x v="2"/>
    <s v="sovema 2"/>
    <s v=" N° 13S677 du 14/02/14"/>
    <n v="4118.0950000000003"/>
    <m/>
    <n v="580.32799999999997"/>
    <n v="16"/>
    <n v="219.976"/>
    <n v="0"/>
    <n v="129.6"/>
    <n v="0"/>
    <m/>
    <n v="5063.9990000000007"/>
    <s v="EUR"/>
    <n v="2.1743000000000001"/>
    <m/>
    <s v="MACHINE "/>
    <n v="71500"/>
    <n v="1"/>
    <n v="71500"/>
    <n v="155462.45000000001"/>
    <n v="1"/>
    <n v="5063.9990000000007"/>
    <n v="5063.9990000000007"/>
    <n v="160526.44900000002"/>
    <n v="4118.0950000000003"/>
    <n v="0"/>
    <n v="580.32799999999997"/>
    <n v="16"/>
    <n v="219.976"/>
    <n v="0"/>
    <n v="129.6"/>
    <n v="0"/>
    <n v="0"/>
    <n v="5063.9990000000007"/>
    <m/>
    <m/>
    <m/>
    <m/>
    <m/>
    <m/>
    <m/>
    <m/>
    <m/>
    <m/>
    <m/>
    <m/>
    <m/>
    <m/>
    <m/>
  </r>
  <r>
    <x v="2"/>
    <x v="1"/>
    <d v="2014-03-04T00:00:00"/>
    <x v="9"/>
    <x v="2"/>
    <s v="sovema 3"/>
    <s v=" N° 80103  du 27/02/14"/>
    <n v="326.38499999999999"/>
    <m/>
    <n v="1819.6310000000001"/>
    <n v="0"/>
    <n v="17.831"/>
    <n v="88"/>
    <n v="0"/>
    <n v="0"/>
    <m/>
    <n v="2251.8470000000002"/>
    <s v="EUR"/>
    <n v="2.1713"/>
    <s v="690x0003"/>
    <s v="FLUX"/>
    <n v="16.5"/>
    <n v="300"/>
    <n v="4950"/>
    <n v="10747.934999999999"/>
    <n v="1"/>
    <n v="2251.8470000000002"/>
    <n v="7.5061566666666675"/>
    <n v="43.33260666666667"/>
    <n v="326.38499999999999"/>
    <n v="0"/>
    <n v="1819.6310000000001"/>
    <n v="0"/>
    <n v="17.831"/>
    <n v="88"/>
    <n v="0"/>
    <n v="0"/>
    <n v="0"/>
    <n v="2251.8470000000002"/>
    <m/>
    <m/>
    <m/>
    <m/>
    <m/>
    <m/>
    <m/>
    <m/>
    <m/>
    <m/>
    <m/>
    <m/>
    <m/>
    <m/>
    <m/>
  </r>
  <r>
    <x v="2"/>
    <x v="1"/>
    <d v="2014-03-11T00:00:00"/>
    <x v="4"/>
    <x v="0"/>
    <s v="accuma 8"/>
    <s v=" N° 411 du 26/02/2014"/>
    <n v="3699.03"/>
    <m/>
    <n v="315.52800000000002"/>
    <n v="16"/>
    <n v="24.768000000000001"/>
    <n v="0"/>
    <n v="0"/>
    <n v="40.604851925999988"/>
    <m/>
    <n v="4095.9308519259998"/>
    <s v="EUR"/>
    <n v="2.1757"/>
    <s v="400M1110"/>
    <s v="BAC M11 GRIS"/>
    <n v="2.036"/>
    <n v="3509"/>
    <n v="7144.3240000000005"/>
    <n v="15543.905726800002"/>
    <n v="1"/>
    <n v="4428.6761200000001"/>
    <n v="1.26209065830721"/>
    <n v="5.6918158583072103"/>
    <n v="3699.03"/>
    <n v="0"/>
    <n v="315.52800000000002"/>
    <n v="16"/>
    <n v="24.768000000000001"/>
    <n v="0"/>
    <n v="0"/>
    <n v="40.604851925999988"/>
    <n v="0"/>
    <n v="4095.9308519259998"/>
    <m/>
    <m/>
    <m/>
    <m/>
    <m/>
    <m/>
    <m/>
    <m/>
    <m/>
    <m/>
    <m/>
    <m/>
    <m/>
    <m/>
    <m/>
  </r>
  <r>
    <x v="2"/>
    <x v="0"/>
    <d v="2014-03-12T00:00:00"/>
    <x v="4"/>
    <x v="0"/>
    <s v="accuma 12"/>
    <s v=" N° 444 du 28/02/2014"/>
    <n v="326.38499999999999"/>
    <m/>
    <n v="26.914999999999999"/>
    <n v="0"/>
    <n v="0"/>
    <n v="0"/>
    <n v="0"/>
    <n v="18.686939999999996"/>
    <m/>
    <n v="371.98694"/>
    <s v="EUR"/>
    <n v="2.1728999999999998"/>
    <s v="420M1203"/>
    <s v="COUV M12 G/N"/>
    <n v="1.2270000000000001"/>
    <n v="280"/>
    <n v="343.56"/>
    <n v="746.521524"/>
    <n v="1"/>
    <n v="371.98694"/>
    <n v="1.3285247857142857"/>
    <n v="3.994673085714286"/>
    <n v="326.38499999999999"/>
    <n v="0"/>
    <n v="26.914999999999999"/>
    <n v="0"/>
    <n v="0"/>
    <n v="0"/>
    <n v="0"/>
    <n v="18.686939999999996"/>
    <n v="0"/>
    <n v="371.98694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00l0115"/>
    <s v="bac l1b gris"/>
    <n v="1.151"/>
    <n v="1800"/>
    <n v="2071.8000000000002"/>
    <n v="4501.8142200000002"/>
    <n v="0.16747892084013985"/>
    <n v="728.53391862745866"/>
    <n v="0.40474106590414372"/>
    <n v="2.9057489659041442"/>
    <n v="564.8469449768935"/>
    <n v="0"/>
    <n v="82.117762029574848"/>
    <n v="0"/>
    <n v="6.8210814879772164"/>
    <n v="0"/>
    <n v="0"/>
    <n v="74.748187075846175"/>
    <n v="0"/>
    <n v="728.53397557029166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00l0116"/>
    <s v="bac l1 gris"/>
    <n v="1.137"/>
    <n v="550"/>
    <n v="625.35"/>
    <n v="1358.8230149999999"/>
    <n v="5.0551666737803577E-2"/>
    <n v="219.89993532854584"/>
    <n v="0.39981806423371968"/>
    <n v="2.8704053642337195"/>
    <n v="170.49282606491954"/>
    <n v="0"/>
    <n v="24.786341579879636"/>
    <n v="0"/>
    <n v="2.0588682828972642"/>
    <n v="0"/>
    <n v="0"/>
    <n v="22.561916588416068"/>
    <n v="0"/>
    <n v="219.89995251611251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00l0212"/>
    <s v="bac l2 gris"/>
    <n v="1.232"/>
    <n v="164"/>
    <n v="202.048"/>
    <n v="439.0300992"/>
    <n v="1.6333034558310925E-2"/>
    <n v="71.048760107559019"/>
    <n v="0.4332241469973111"/>
    <n v="3.1102369469973112"/>
    <n v="55.085527337914549"/>
    <n v="0"/>
    <n v="8.0083645055273376"/>
    <n v="0"/>
    <n v="0.66521183149088736"/>
    <n v="0"/>
    <n v="0"/>
    <n v="7.2896619858579825"/>
    <n v="0"/>
    <n v="71.04876566079075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00m1009"/>
    <s v="bac m 10 noir"/>
    <n v="1.75"/>
    <n v="648"/>
    <n v="1134"/>
    <n v="2464.0685999999996"/>
    <n v="9.1669609147947945E-2"/>
    <n v="398.76313530434305"/>
    <n v="0.61537520880299856"/>
    <n v="4.4179502088029983"/>
    <n v="309.16904894478091"/>
    <n v="0"/>
    <n v="44.947167748594396"/>
    <n v="0"/>
    <n v="3.7335198413776238"/>
    <n v="0"/>
    <n v="0"/>
    <n v="40.913429937257241"/>
    <n v="0"/>
    <n v="398.76316647201014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00m1110"/>
    <s v="bac m11 gris"/>
    <n v="2.036"/>
    <n v="1350"/>
    <n v="2748.6"/>
    <n v="5972.4329399999997"/>
    <n v="0.2221896716966929"/>
    <n v="966.52588509481257"/>
    <n v="0.71594510007023149"/>
    <n v="5.1399695000702312"/>
    <n v="749.36688529949288"/>
    <n v="0"/>
    <n v="108.94337325730737"/>
    <n v="0"/>
    <n v="9.0493409488629091"/>
    <n v="0"/>
    <n v="0"/>
    <n v="99.166361133637807"/>
    <n v="0"/>
    <n v="966.52596063930093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20l0109"/>
    <s v="couv l1 d g/g"/>
    <n v="0.95099999999999996"/>
    <n v="2240"/>
    <n v="2130.2399999999998"/>
    <n v="4628.7984959999994"/>
    <n v="0.17220305836977481"/>
    <n v="749.08393417171408"/>
    <n v="0.33441247061237234"/>
    <n v="2.4008403706123724"/>
    <n v="580.77978379552917"/>
    <n v="0"/>
    <n v="84.434086970692874"/>
    <n v="0"/>
    <n v="7.013486161284189"/>
    <n v="0"/>
    <n v="0"/>
    <n v="76.856635793247676"/>
    <n v="0"/>
    <n v="749.08399272075394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20l0238"/>
    <s v="couv l2 d noir"/>
    <n v="1.4530000000000001"/>
    <n v="322"/>
    <n v="467.86600000000004"/>
    <n v="1016.6260314"/>
    <n v="3.7821069976731764E-2"/>
    <n v="164.52179282389929"/>
    <n v="0.51093724479471825"/>
    <n v="3.6681609447947183"/>
    <n v="127.5570425516745"/>
    <n v="0"/>
    <n v="18.544313567781188"/>
    <n v="0"/>
    <n v="1.5403765380123313"/>
    <n v="0"/>
    <n v="0"/>
    <n v="16.88007302559506"/>
    <n v="0"/>
    <n v="164.52180568306306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20l0338"/>
    <s v="couv l3 d noir"/>
    <n v="1.6479999999999999"/>
    <n v="760"/>
    <n v="1252.48"/>
    <n v="2721.5137919999997"/>
    <n v="0.10124722404375824"/>
    <n v="440.42579515518838"/>
    <n v="0.57950762520419519"/>
    <n v="4.1604468252041951"/>
    <n v="341.47094393506103"/>
    <n v="0"/>
    <n v="49.643235151463415"/>
    <n v="0"/>
    <n v="4.1235969408541857"/>
    <n v="0"/>
    <n v="0"/>
    <n v="45.18805355186592"/>
    <n v="0"/>
    <n v="440.42582957924452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20m1013"/>
    <s v="couv m10 gris"/>
    <n v="0.73899999999999999"/>
    <n v="1792"/>
    <n v="1324.288"/>
    <n v="2877.5453951999998"/>
    <n v="0.10705199590768756"/>
    <n v="465.67657400874594"/>
    <n v="0.25986415960309484"/>
    <n v="1.8656372596030948"/>
    <n v="361.04837873808293"/>
    <n v="0"/>
    <n v="52.48941347746964"/>
    <n v="0"/>
    <n v="4.3600136893282988"/>
    <n v="0"/>
    <n v="0"/>
    <n v="47.778804501543668"/>
    <n v="0"/>
    <n v="465.67661040642452"/>
    <m/>
    <m/>
    <m/>
    <m/>
    <m/>
    <m/>
    <m/>
    <m/>
    <m/>
    <m/>
    <m/>
    <m/>
    <m/>
    <m/>
    <m/>
  </r>
  <r>
    <x v="2"/>
    <x v="1"/>
    <d v="2014-03-12T00:00:00"/>
    <x v="4"/>
    <x v="0"/>
    <s v="accuma 11"/>
    <s v=" N° 443 du 28/02/2014"/>
    <n v="3372.645"/>
    <m/>
    <n v="490.31700000000001"/>
    <n v="0"/>
    <n v="40.728000000000002"/>
    <n v="0"/>
    <n v="0"/>
    <n v="446.31400000000002"/>
    <m/>
    <n v="4350.0039999999999"/>
    <s v="EUR"/>
    <n v="2.1728999999999998"/>
    <s v="420m1014"/>
    <s v="couv m10 noir"/>
    <n v="0.73899999999999999"/>
    <n v="560"/>
    <n v="413.84"/>
    <n v="899.23293599999988"/>
    <n v="3.3453748721152358E-2"/>
    <n v="145.52392937773308"/>
    <n v="0.25986415960309478"/>
    <n v="1.8656372596030946"/>
    <n v="112.8276183556509"/>
    <n v="0"/>
    <n v="16.402941711709261"/>
    <n v="0"/>
    <n v="1.3625042779150933"/>
    <n v="0"/>
    <n v="0"/>
    <n v="14.930876406732395"/>
    <n v="0"/>
    <n v="145.52394075200763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1067"/>
    <n v="1.05"/>
    <n v="2"/>
    <n v="2.1"/>
    <n v="4.5616200000000005"/>
    <n v="8.960688180852292E-4"/>
    <n v="1.5247050013441037"/>
    <n v="0.76235250067205185"/>
    <n v="3.043162500672052"/>
    <n v="0.29856564984190792"/>
    <n v="0"/>
    <n v="1.2175066245087627"/>
    <n v="0"/>
    <n v="8.6327269934330982E-3"/>
    <n v="0"/>
    <n v="0"/>
    <n v="0"/>
    <n v="0"/>
    <n v="1.5247050013441037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094"/>
    <n v="10.220000000000001"/>
    <n v="1"/>
    <n v="10.220000000000001"/>
    <n v="22.199884000000004"/>
    <n v="4.3608682480147827E-3"/>
    <n v="7.4202310065413055"/>
    <n v="7.4202310065413055"/>
    <n v="29.620115006541312"/>
    <n v="1.4530194958972855"/>
    <n v="0"/>
    <n v="5.9251989059426453"/>
    <n v="0"/>
    <n v="4.2012604701374419E-2"/>
    <n v="0"/>
    <n v="0"/>
    <n v="0"/>
    <n v="0"/>
    <n v="7.4202310065413055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097"/>
    <n v="19.489999999999998"/>
    <n v="1"/>
    <n v="19.489999999999998"/>
    <n v="42.336177999999997"/>
    <n v="8.3163720307052932E-3"/>
    <n v="14.150714512474561"/>
    <n v="14.150714512474561"/>
    <n v="56.486892512474554"/>
    <n v="2.77097357877085"/>
    <n v="0"/>
    <n v="11.299621005559896"/>
    <n v="0"/>
    <n v="8.01199281438148E-2"/>
    <n v="0"/>
    <n v="0"/>
    <n v="0"/>
    <n v="0"/>
    <n v="14.150714512474561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109"/>
    <n v="22.33"/>
    <n v="2"/>
    <n v="44.66"/>
    <n v="97.010452000000001"/>
    <n v="1.9056396864612541E-2"/>
    <n v="32.425393028584601"/>
    <n v="16.212696514292301"/>
    <n v="64.717922514292297"/>
    <n v="6.3494961533045755"/>
    <n v="0"/>
    <n v="25.892307547886354"/>
    <n v="0"/>
    <n v="0.18358932739367723"/>
    <n v="0"/>
    <n v="0"/>
    <n v="0"/>
    <n v="0"/>
    <n v="32.425393028584601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334"/>
    <n v="32.28"/>
    <n v="8"/>
    <n v="258.24"/>
    <n v="560.94892800000002"/>
    <n v="0.11019086265825218"/>
    <n v="187.49515216528633"/>
    <n v="23.436894020660791"/>
    <n v="93.55551002066079"/>
    <n v="36.715044483416335"/>
    <n v="0"/>
    <n v="149.7185289110204"/>
    <n v="0"/>
    <n v="1.0615787708496014"/>
    <n v="0"/>
    <n v="0"/>
    <n v="0"/>
    <n v="0"/>
    <n v="187.49515216528633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111"/>
    <n v="44.32"/>
    <n v="4"/>
    <n v="177.28"/>
    <n v="385.08761600000003"/>
    <n v="7.5645276223880675E-2"/>
    <n v="128.71414411346794"/>
    <n v="32.178536028366985"/>
    <n v="128.45044002836698"/>
    <n v="25.204627811415921"/>
    <n v="0"/>
    <n v="102.78074971091115"/>
    <n v="0"/>
    <n v="0.7287665911408665"/>
    <n v="0"/>
    <n v="0"/>
    <n v="0"/>
    <n v="0"/>
    <n v="128.71414411346794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116"/>
    <n v="9.26"/>
    <n v="2"/>
    <n v="18.52"/>
    <n v="40.229143999999998"/>
    <n v="7.9024735766373543E-3"/>
    <n v="13.446446011853713"/>
    <n v="6.7232230059268563"/>
    <n v="26.837795005926857"/>
    <n v="2.6330646833676834"/>
    <n v="0"/>
    <n v="10.737248898048707"/>
    <n v="0"/>
    <n v="7.6132430437324275E-2"/>
    <n v="0"/>
    <n v="0"/>
    <n v="0"/>
    <n v="0"/>
    <n v="13.446446011853713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1503335"/>
    <n v="29.38"/>
    <n v="2"/>
    <n v="58.76"/>
    <n v="127.63847200000001"/>
    <n v="2.5072858928899079E-2"/>
    <n v="42.662698037609296"/>
    <n v="21.331349018804648"/>
    <n v="85.150585018804648"/>
    <n v="8.3541512308145283"/>
    <n v="0"/>
    <n v="34.066994883873754"/>
    <n v="0"/>
    <n v="0.24155192292101374"/>
    <n v="0"/>
    <n v="0"/>
    <n v="0"/>
    <n v="0"/>
    <n v="42.662698037609296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F0126719"/>
    <n v="102.21"/>
    <n v="2"/>
    <n v="204.42"/>
    <n v="444.04112400000002"/>
    <n v="8.7225898949039302E-2"/>
    <n v="148.41914113083888"/>
    <n v="74.20957056541944"/>
    <n v="296.23013256541947"/>
    <n v="29.063233400325149"/>
    <n v="0"/>
    <n v="118.51557342003868"/>
    <n v="0"/>
    <n v="0.8403343104750447"/>
    <n v="0"/>
    <n v="0"/>
    <n v="0"/>
    <n v="0"/>
    <n v="148.41914113083888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F0126723"/>
    <n v="37.549999999999997"/>
    <n v="1"/>
    <n v="37.549999999999997"/>
    <n v="81.566109999999995"/>
    <n v="1.6022563866238262E-2"/>
    <n v="27.263177524033846"/>
    <n v="27.263177524033846"/>
    <n v="108.82928752403384"/>
    <n v="5.3386381674112577"/>
    <n v="0"/>
    <n v="21.770177976335251"/>
    <n v="0"/>
    <n v="0.15436138028733942"/>
    <n v="0"/>
    <n v="0"/>
    <n v="0"/>
    <n v="0"/>
    <n v="27.263177524033846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F0126722"/>
    <n v="37.549999999999997"/>
    <n v="1"/>
    <n v="37.549999999999997"/>
    <n v="81.566109999999995"/>
    <n v="1.6022563866238262E-2"/>
    <n v="27.263177524033846"/>
    <n v="27.263177524033846"/>
    <n v="108.82928752403384"/>
    <n v="5.3386381674112577"/>
    <n v="0"/>
    <n v="21.770177976335251"/>
    <n v="0"/>
    <n v="0.15436138028733942"/>
    <n v="0"/>
    <n v="0"/>
    <n v="0"/>
    <n v="0"/>
    <n v="27.263177524033846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45023"/>
    <n v="351.9"/>
    <n v="1"/>
    <n v="351.9"/>
    <n v="764.39718000000005"/>
    <n v="0.1501555319448534"/>
    <n v="255.49699522523335"/>
    <n v="255.49699522523335"/>
    <n v="1019.8941752252334"/>
    <n v="50.03107246636543"/>
    <n v="0"/>
    <n v="204.01932436411121"/>
    <n v="0"/>
    <n v="1.4465983947567176"/>
    <n v="0"/>
    <n v="0"/>
    <n v="0"/>
    <n v="0"/>
    <n v="255.49699522523335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3641"/>
    <n v="213.84"/>
    <n v="1"/>
    <n v="213.84"/>
    <n v="464.50324800000004"/>
    <n v="9.1245407647307333E-2"/>
    <n v="155.25853213686815"/>
    <n v="155.25853213686815"/>
    <n v="619.7617801368682"/>
    <n v="30.402513601044568"/>
    <n v="0"/>
    <n v="123.97696027854943"/>
    <n v="0"/>
    <n v="0.87905825727415887"/>
    <n v="0"/>
    <n v="0"/>
    <n v="0"/>
    <n v="0"/>
    <n v="155.25853213686815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5379"/>
    <n v="79.650000000000006"/>
    <n v="1"/>
    <n v="79.650000000000006"/>
    <n v="173.01573000000002"/>
    <n v="3.3986610171661193E-2"/>
    <n v="57.829882550979931"/>
    <n v="57.829882550979931"/>
    <n v="230.84561255097995"/>
    <n v="11.324168576146651"/>
    <n v="0"/>
    <n v="46.178286972439494"/>
    <n v="0"/>
    <n v="0.32742700239378392"/>
    <n v="0"/>
    <n v="0"/>
    <n v="0"/>
    <n v="0"/>
    <n v="57.829882550979931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3107"/>
    <n v="31.12"/>
    <n v="1"/>
    <n v="31.12"/>
    <n v="67.598864000000006"/>
    <n v="1.327888648514873E-2"/>
    <n v="22.594676019918335"/>
    <n v="22.594676019918335"/>
    <n v="90.193540019918345"/>
    <n v="4.4244585824191311"/>
    <n v="0"/>
    <n v="18.042288645101284"/>
    <n v="0"/>
    <n v="0.12792879239792287"/>
    <n v="0"/>
    <n v="0"/>
    <n v="0"/>
    <n v="0"/>
    <n v="22.594676019918335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33130"/>
    <n v="14.28"/>
    <n v="2"/>
    <n v="28.56"/>
    <n v="62.038032000000001"/>
    <n v="1.2186535925959117E-2"/>
    <n v="20.735988018279809"/>
    <n v="10.367994009139904"/>
    <n v="41.387010009139907"/>
    <n v="4.0604928378499476"/>
    <n v="0"/>
    <n v="16.558090093319173"/>
    <n v="0"/>
    <n v="0.11740508711069013"/>
    <n v="0"/>
    <n v="0"/>
    <n v="0"/>
    <n v="0"/>
    <n v="20.735988018279809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33077"/>
    <n v="136.80000000000001"/>
    <n v="1"/>
    <n v="136.80000000000001"/>
    <n v="297.15696000000003"/>
    <n v="5.8372483006694932E-2"/>
    <n v="99.323640087558758"/>
    <n v="99.323640087558758"/>
    <n v="396.4806000875588"/>
    <n v="19.449419475415716"/>
    <n v="0"/>
    <n v="79.311860110856543"/>
    <n v="0"/>
    <n v="0.56236050128649895"/>
    <n v="0"/>
    <n v="0"/>
    <n v="0"/>
    <n v="0"/>
    <n v="99.323640087558758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26019"/>
    <n v="295.29000000000002"/>
    <n v="1"/>
    <n v="295.29000000000002"/>
    <n v="641.42893800000013"/>
    <n v="0.12600007680589875"/>
    <n v="214.39530468900023"/>
    <n v="214.39530468900023"/>
    <n v="855.82424268900036"/>
    <n v="41.982595591341436"/>
    <n v="0"/>
    <n v="171.19882435771075"/>
    <n v="0"/>
    <n v="1.2138847399480286"/>
    <n v="0"/>
    <n v="0"/>
    <n v="0"/>
    <n v="0"/>
    <n v="214.39530468900023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3511"/>
    <n v="154.21"/>
    <n v="1"/>
    <n v="154.21"/>
    <n v="334.97496200000006"/>
    <n v="6.5801320208058664E-2"/>
    <n v="111.96417059870201"/>
    <n v="111.96417059870201"/>
    <n v="446.93913259870209"/>
    <n v="21.924670886724105"/>
    <n v="0"/>
    <n v="89.405569793093463"/>
    <n v="0"/>
    <n v="0.63392991888443717"/>
    <n v="0"/>
    <n v="0"/>
    <n v="0"/>
    <n v="0"/>
    <n v="111.96417059870201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4283"/>
    <n v="57.49"/>
    <n v="1"/>
    <n v="57.49"/>
    <n v="124.87977800000002"/>
    <n v="2.4530950643676108E-2"/>
    <n v="41.740614536796436"/>
    <n v="41.740614536796436"/>
    <n v="166.62039253679646"/>
    <n v="8.1735900997196609"/>
    <n v="0"/>
    <n v="33.3306932585756"/>
    <n v="0"/>
    <n v="0.23633117850117563"/>
    <n v="0"/>
    <n v="0"/>
    <n v="0"/>
    <n v="0"/>
    <n v="41.740614536796436"/>
    <m/>
    <m/>
    <m/>
    <m/>
    <m/>
    <m/>
    <m/>
    <m/>
    <m/>
    <m/>
    <m/>
    <m/>
    <m/>
    <m/>
    <m/>
  </r>
  <r>
    <x v="2"/>
    <x v="0"/>
    <d v="2014-03-12T00:00:00"/>
    <x v="9"/>
    <x v="2"/>
    <s v="sovema 1"/>
    <s v=" N° 80068 du 13/02/14"/>
    <n v="333.19499999999999"/>
    <m/>
    <n v="1358.72"/>
    <n v="0"/>
    <n v="9.6340000000000003"/>
    <n v="0"/>
    <n v="0"/>
    <n v="0"/>
    <m/>
    <n v="1701.549"/>
    <s v="EUR"/>
    <n v="2.1722000000000001"/>
    <m/>
    <s v="A3013170"/>
    <n v="31.48"/>
    <n v="4"/>
    <n v="125.92"/>
    <n v="273.52342400000003"/>
    <n v="5.3729993130139077E-2"/>
    <n v="91.424216080595016"/>
    <n v="22.856054020148754"/>
    <n v="91.23691002014877"/>
    <n v="17.90256506099669"/>
    <n v="0"/>
    <n v="73.004016265782568"/>
    <n v="0"/>
    <n v="0.51763475381575985"/>
    <n v="0"/>
    <n v="0"/>
    <n v="0"/>
    <n v="0"/>
    <n v="91.424216080595016"/>
    <m/>
    <m/>
    <m/>
    <m/>
    <m/>
    <m/>
    <m/>
    <m/>
    <m/>
    <m/>
    <m/>
    <m/>
    <m/>
    <m/>
    <m/>
  </r>
  <r>
    <x v="2"/>
    <x v="1"/>
    <d v="2014-03-13T00:00:00"/>
    <x v="4"/>
    <x v="0"/>
    <s v="accuma 9"/>
    <s v=" N°428 du 27/02/2014"/>
    <n v="3699.03"/>
    <m/>
    <n v="332.55500000000001"/>
    <n v="16"/>
    <n v="25.62"/>
    <n v="0"/>
    <n v="0"/>
    <n v="373.02407999999997"/>
    <m/>
    <n v="4446.2290800000001"/>
    <s v="EUR"/>
    <n v="2.1738"/>
    <s v="400m1008"/>
    <s v="bac m 10 gris"/>
    <n v="1.679"/>
    <n v="990"/>
    <n v="1662.21"/>
    <n v="3613.3120979999999"/>
    <n v="0.22358752103434498"/>
    <n v="994.12133794801639"/>
    <n v="1.0041629676242589"/>
    <n v="4.6539731676242582"/>
    <n v="827.05694793167322"/>
    <n v="0"/>
    <n v="74.355148057576599"/>
    <n v="3.5774003365495197"/>
    <n v="5.7283122888999189"/>
    <n v="0"/>
    <n v="0"/>
    <n v="83.403529333317181"/>
    <n v="0"/>
    <n v="994.12133794801639"/>
    <m/>
    <m/>
    <m/>
    <m/>
    <m/>
    <m/>
    <m/>
    <m/>
    <m/>
    <m/>
    <m/>
    <m/>
    <m/>
    <m/>
    <m/>
  </r>
  <r>
    <x v="2"/>
    <x v="1"/>
    <d v="2014-03-13T00:00:00"/>
    <x v="4"/>
    <x v="0"/>
    <s v="accuma 9"/>
    <s v=" N°428 du 27/02/2014"/>
    <n v="3699.03"/>
    <m/>
    <n v="332.55500000000001"/>
    <n v="16"/>
    <n v="25.62"/>
    <n v="0"/>
    <n v="0"/>
    <n v="373.02407999999997"/>
    <m/>
    <n v="4446.2290800000001"/>
    <s v="EUR"/>
    <n v="2.1738"/>
    <s v="400m1110"/>
    <s v="bac m 11 gris"/>
    <n v="2.036"/>
    <n v="2835"/>
    <n v="5772.06"/>
    <n v="12547.304028"/>
    <n v="0.77641247896565502"/>
    <n v="3452.1077420519837"/>
    <n v="1.2176746885544916"/>
    <n v="5.6435314885544914"/>
    <n v="2871.973052068327"/>
    <n v="0"/>
    <n v="258.19985194242344"/>
    <n v="12.42259966345048"/>
    <n v="19.891687711100083"/>
    <n v="0"/>
    <n v="0"/>
    <n v="289.62055066668279"/>
    <n v="0"/>
    <n v="3452.1077420519837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00L0312"/>
    <s v="BAC L3B GRIS"/>
    <n v="1.357"/>
    <n v="2160"/>
    <n v="2931.12"/>
    <n v="6369.030647999999"/>
    <n v="0.17070721259987798"/>
    <n v="916.48467198929904"/>
    <n v="0.42429845925430509"/>
    <n v="3.3729237592543044"/>
    <n v="631.45110062332662"/>
    <n v="0"/>
    <n v="194.5898344714513"/>
    <n v="2.7313154015980476"/>
    <n v="9.4462543164268471"/>
    <n v="0"/>
    <n v="0"/>
    <n v="78.266184247217254"/>
    <n v="0"/>
    <n v="916.48468906002017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29"/>
    <s v="BOUCHON D18 JAUNE PRESS"/>
    <n v="2.9000000000000001E-2"/>
    <n v="31500"/>
    <n v="913.5"/>
    <n v="1984.9441499999998"/>
    <n v="5.3201860964405601E-2"/>
    <n v="285.62759213618847"/>
    <n v="9.0675426074980463E-3"/>
    <n v="7.2081642607498039E-2"/>
    <n v="196.79527976316527"/>
    <n v="0"/>
    <n v="60.645014120769801"/>
    <n v="0.85122977543048961"/>
    <n v="2.9439781783263483"/>
    <n v="0"/>
    <n v="0"/>
    <n v="24.39209561868261"/>
    <n v="0"/>
    <n v="285.62759745637453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11"/>
    <s v="BOUCHON D18 JAUNE"/>
    <n v="2.8000000000000001E-2"/>
    <n v="12000"/>
    <n v="336"/>
    <n v="730.09439999999995"/>
    <n v="1.9568500584608958E-2"/>
    <n v="105.05842469377048"/>
    <n v="8.7548687244808736E-3"/>
    <n v="6.9596068724480875E-2"/>
    <n v="72.384470717486082"/>
    <n v="0"/>
    <n v="22.306212090398088"/>
    <n v="0.31309600935374332"/>
    <n v="1.0828425483499213"/>
    <n v="0"/>
    <n v="0"/>
    <n v="8.9718052850326853"/>
    <n v="0"/>
    <n v="105.05842665062052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12"/>
    <s v="BOUCHON D18 GRIS"/>
    <n v="2.9000000000000001E-2"/>
    <n v="24000"/>
    <n v="696"/>
    <n v="1512.3383999999999"/>
    <n v="4.0534751210975696E-2"/>
    <n v="217.62102257995312"/>
    <n v="9.0675426074980463E-3"/>
    <n v="7.2081642607498039E-2"/>
    <n v="149.93926077193544"/>
    <n v="0"/>
    <n v="46.20572504439604"/>
    <n v="0.64855601937561114"/>
    <n v="2.2430309930105512"/>
    <n v="0"/>
    <n v="0"/>
    <n v="18.584453804710559"/>
    <n v="0"/>
    <n v="217.62102663342822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01"/>
    <s v="BOUCHON D18 NOIR PRESS"/>
    <n v="2.9000000000000001E-2"/>
    <n v="36000"/>
    <n v="1044"/>
    <n v="2268.5075999999999"/>
    <n v="6.0802126816463548E-2"/>
    <n v="326.43153386992969"/>
    <n v="9.0675426074980463E-3"/>
    <n v="7.2081642607498053E-2"/>
    <n v="224.90889115790316"/>
    <n v="0"/>
    <n v="69.30858756659407"/>
    <n v="0.97283402906341676"/>
    <n v="3.3645464895158268"/>
    <n v="0"/>
    <n v="0"/>
    <n v="27.876680707065841"/>
    <n v="0"/>
    <n v="326.43153995014234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00M1008"/>
    <s v="BAC M10 GRIS"/>
    <n v="1.679"/>
    <n v="1188"/>
    <n v="1994.652"/>
    <n v="4334.1793307999997"/>
    <n v="0.11616770484551019"/>
    <n v="623.67558610797209"/>
    <n v="0.52497944958583509"/>
    <n v="4.1732785495858344"/>
    <n v="429.70782525468758"/>
    <n v="0"/>
    <n v="132.42003142421643"/>
    <n v="1.858683277528163"/>
    <n v="6.4282561153311519"/>
    <n v="0"/>
    <n v="0"/>
    <n v="53.260801652979204"/>
    <n v="0"/>
    <n v="623.6755977247426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00M1104"/>
    <s v="BAC M 11 GRIS"/>
    <n v="2.036"/>
    <n v="1260"/>
    <n v="2565.36"/>
    <n v="5574.2707439999995"/>
    <n v="0.14940550196348937"/>
    <n v="802.12107253693739"/>
    <n v="0.63660402582296616"/>
    <n v="5.0606284258229657"/>
    <n v="552.65543392800612"/>
    <n v="0"/>
    <n v="170.30792931018939"/>
    <n v="2.3904880314158299"/>
    <n v="8.2675028566516477"/>
    <n v="0"/>
    <n v="0"/>
    <n v="68.499733351224535"/>
    <n v="0"/>
    <n v="802.12108747748755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30"/>
    <s v="BOUCHON D18 ROUGE PRESS"/>
    <n v="2.9000000000000001E-2"/>
    <n v="27000"/>
    <n v="783"/>
    <n v="1701.3806999999999"/>
    <n v="4.5601595112347661E-2"/>
    <n v="244.82365040244727"/>
    <n v="9.0675426074980463E-3"/>
    <n v="7.2081642607498053E-2"/>
    <n v="168.68166836842738"/>
    <n v="0"/>
    <n v="51.981440674945546"/>
    <n v="0.72962552179756257"/>
    <n v="2.5234098671368699"/>
    <n v="0"/>
    <n v="0"/>
    <n v="20.90751053029938"/>
    <n v="0"/>
    <n v="244.82365496260675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20L0321"/>
    <s v="COUV L3 "/>
    <n v="1.2569999999999999"/>
    <n v="2760"/>
    <n v="3469.3199999999997"/>
    <n v="7538.485427999999"/>
    <n v="0.20205175728629626"/>
    <n v="1084.7657558291421"/>
    <n v="0.39303107095258771"/>
    <n v="3.1243663709525871"/>
    <n v="747.39551175472855"/>
    <n v="0"/>
    <n v="230.31960633767827"/>
    <n v="3.2328281165807402"/>
    <n v="11.180736041194489"/>
    <n v="0"/>
    <n v="0"/>
    <n v="92.637093784135686"/>
    <n v="0"/>
    <n v="1084.7657760343177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27"/>
    <s v="ŒIL MAGIQUE 57,7 MM"/>
    <n v="0.32500000000000001"/>
    <n v="2500"/>
    <n v="812.5"/>
    <n v="1765.4812499999998"/>
    <n v="4.7319662872008263E-2"/>
    <n v="254.04752995145387"/>
    <n v="0.10161901198058154"/>
    <n v="0.80781151198058143"/>
    <n v="175.03685255344473"/>
    <n v="0"/>
    <n v="53.939872986453707"/>
    <n v="0.7571146059521322"/>
    <n v="2.6184808646854489"/>
    <n v="0"/>
    <n v="0"/>
    <n v="21.695213672884094"/>
    <n v="0"/>
    <n v="254.04753468342011"/>
    <m/>
    <m/>
    <m/>
    <m/>
    <m/>
    <m/>
    <m/>
    <m/>
    <m/>
    <m/>
    <m/>
    <m/>
    <m/>
    <m/>
    <m/>
  </r>
  <r>
    <x v="2"/>
    <x v="1"/>
    <d v="2014-03-13T00:00:00"/>
    <x v="4"/>
    <x v="0"/>
    <s v="accuma 10"/>
    <s v=" N°431 du 28/02/2014"/>
    <n v="3699.03"/>
    <m/>
    <n v="1139.904"/>
    <n v="16"/>
    <n v="55.335999999999999"/>
    <n v="0"/>
    <n v="0"/>
    <n v="458.48200000000003"/>
    <m/>
    <n v="5368.7520000000004"/>
    <s v="EUR"/>
    <n v="2.1728999999999998"/>
    <s v="460D1828"/>
    <s v="ŒIL MAGIQUE 68 MM"/>
    <n v="0.32500000000000001"/>
    <n v="5000"/>
    <n v="1625"/>
    <n v="3530.9624999999996"/>
    <n v="9.4639325744016525E-2"/>
    <n v="508.09505990290774"/>
    <n v="0.10161901198058154"/>
    <n v="0.80781151198058143"/>
    <n v="350.07370510688946"/>
    <n v="0"/>
    <n v="107.87974597290741"/>
    <n v="1.5142292119042644"/>
    <n v="5.2369617293708979"/>
    <n v="0"/>
    <n v="0"/>
    <n v="43.390427345768188"/>
    <n v="0"/>
    <n v="508.09506936684022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l0312"/>
    <s v="bac l3b gris"/>
    <n v="1.357"/>
    <n v="1200"/>
    <n v="1628.4"/>
    <n v="3630.2735400000006"/>
    <n v="0.12744526404351486"/>
    <n v="697.76894183427589"/>
    <n v="0.58147411819522987"/>
    <n v="3.6067020681952302"/>
    <n v="488.85072046019297"/>
    <n v="0"/>
    <n v="146.29110501868558"/>
    <n v="2.0391242246962378"/>
    <n v="5.5255168678706301"/>
    <n v="0"/>
    <n v="0"/>
    <n v="55.06247143947251"/>
    <n v="0"/>
    <n v="697.76893801091796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m1008"/>
    <s v="bac m10 gris"/>
    <n v="1.679"/>
    <n v="1584"/>
    <n v="2659.5360000000001"/>
    <n v="5929.0365816000003"/>
    <n v="0.20814619734293371"/>
    <n v="1139.6104277144204"/>
    <n v="0.71945102759748769"/>
    <n v="4.4625296775974874"/>
    <n v="798.40093938210487"/>
    <n v="0"/>
    <n v="238.92560812882269"/>
    <n v="3.3303391574869394"/>
    <n v="9.0243865320002339"/>
    <n v="0"/>
    <n v="0"/>
    <n v="89.92914826961983"/>
    <n v="0"/>
    <n v="1139.6104214700345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l0115"/>
    <s v="bac l1b gris"/>
    <n v="1.151"/>
    <n v="900"/>
    <n v="1035.9000000000001"/>
    <n v="2309.3836650000003"/>
    <n v="8.1073783482361231E-2"/>
    <n v="443.88285853974838"/>
    <n v="0.49320317615527598"/>
    <n v="3.0591850261552764"/>
    <n v="310.98038646813671"/>
    <n v="0"/>
    <n v="93.06248814103192"/>
    <n v="1.2971805357177797"/>
    <n v="3.5150349566612538"/>
    <n v="0"/>
    <n v="0"/>
    <n v="35.027766005987203"/>
    <n v="0"/>
    <n v="443.88285610753485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m1001"/>
    <s v="bac m10 op"/>
    <n v="1.714"/>
    <n v="486"/>
    <n v="833.00400000000002"/>
    <n v="1857.0574674000002"/>
    <n v="6.5194310199769123E-2"/>
    <n v="356.94197962645484"/>
    <n v="0.73444851774990705"/>
    <n v="4.5555544177499074"/>
    <n v="250.07037923496841"/>
    <n v="0"/>
    <n v="74.834853626249782"/>
    <n v="1.043108963196306"/>
    <n v="2.8265645130211903"/>
    <n v="0"/>
    <n v="0"/>
    <n v="28.167071333189849"/>
    <n v="0"/>
    <n v="356.94197767062553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l0213"/>
    <s v="bac l2 noir"/>
    <n v="1.2549999999999999"/>
    <n v="594"/>
    <n v="745.46999999999991"/>
    <n v="1661.9135444999999"/>
    <n v="5.8343540276663594E-2"/>
    <n v="319.43368525497266"/>
    <n v="0.53776714689389338"/>
    <n v="3.3356013968938933"/>
    <n v="223.79240148701791"/>
    <n v="0"/>
    <n v="66.971032951534951"/>
    <n v="0.93349664442661751"/>
    <n v="2.5295425322350269"/>
    <n v="0"/>
    <n v="0"/>
    <n v="25.207209889451953"/>
    <n v="0"/>
    <n v="319.43368350466642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00m1110"/>
    <s v="bac m11 gris"/>
    <n v="2.036"/>
    <n v="540"/>
    <n v="1099.44"/>
    <n v="2451.0365640000005"/>
    <n v="8.6046684536970008E-2"/>
    <n v="471.10973066216911"/>
    <n v="0.87242542715216498"/>
    <n v="5.4113820271521655"/>
    <n v="330.05529114637346"/>
    <n v="0"/>
    <n v="98.77075196618992"/>
    <n v="1.3767469525915201"/>
    <n v="3.7306400547848719"/>
    <n v="0"/>
    <n v="0"/>
    <n v="37.176297960828819"/>
    <n v="0"/>
    <n v="471.10972808076855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60d1809"/>
    <s v="bouchonn d18 bleu"/>
    <n v="2.8000000000000001E-2"/>
    <n v="32500"/>
    <n v="910"/>
    <n v="2028.7085000000002"/>
    <n v="7.1220333013754911E-2"/>
    <n v="389.93474396290276"/>
    <n v="1.1997992121935469E-2"/>
    <n v="7.4419792121935474E-2"/>
    <n v="273.18481676417065"/>
    <n v="0"/>
    <n v="81.751968537830905"/>
    <n v="1.1395253282200786"/>
    <n v="3.087828758144358"/>
    <n v="0"/>
    <n v="0"/>
    <n v="30.770602437926783"/>
    <n v="0"/>
    <n v="389.93474182629279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60d1811"/>
    <s v="bouchon d18 jaune"/>
    <n v="2.8000000000000001E-2"/>
    <n v="84000"/>
    <n v="2352"/>
    <n v="5243.4312"/>
    <n v="0.18407716840478192"/>
    <n v="1007.8313382425795"/>
    <n v="1.1997992121935469E-2"/>
    <n v="7.4419792121935474E-2"/>
    <n v="706.07768025201028"/>
    <n v="0"/>
    <n v="211.29739560547065"/>
    <n v="2.9452346944765107"/>
    <n v="7.980849713357725"/>
    <n v="0"/>
    <n v="0"/>
    <n v="79.530172454949223"/>
    <n v="0"/>
    <n v="1007.8313327202644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60d1818"/>
    <s v="bouchon d18 rouge fild"/>
    <n v="2.3E-2"/>
    <n v="32500"/>
    <n v="747.5"/>
    <n v="1666.4391250000001"/>
    <n v="5.8502416404155821E-2"/>
    <n v="320.30353968381303"/>
    <n v="9.8554935287327085E-3"/>
    <n v="6.1130543528732713E-2"/>
    <n v="224.40181377056876"/>
    <n v="0"/>
    <n v="67.153402727503959"/>
    <n v="0.93603866246649314"/>
    <n v="2.5364307656185798"/>
    <n v="0"/>
    <n v="0"/>
    <n v="25.275852002582713"/>
    <n v="0"/>
    <n v="320.30353792874052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60d1810"/>
    <s v="bouchon d 18 rouge"/>
    <n v="2.8000000000000001E-2"/>
    <n v="6000"/>
    <n v="168"/>
    <n v="374.5308"/>
    <n v="1.3148369171770138E-2"/>
    <n v="71.987952731612822"/>
    <n v="1.1997992121935471E-2"/>
    <n v="7.4419792121935474E-2"/>
    <n v="50.434120018000741"/>
    <n v="0"/>
    <n v="15.092671114676476"/>
    <n v="0.21037390674832221"/>
    <n v="0.57006069381126612"/>
    <n v="0"/>
    <n v="0"/>
    <n v="5.6807266039249447"/>
    <n v="0"/>
    <n v="71.987952337161744"/>
    <m/>
    <m/>
    <m/>
    <m/>
    <m/>
    <m/>
    <m/>
    <m/>
    <m/>
    <m/>
    <m/>
    <m/>
    <m/>
    <m/>
    <m/>
  </r>
  <r>
    <x v="2"/>
    <x v="1"/>
    <d v="2014-03-13T00:00:00"/>
    <x v="4"/>
    <x v="0"/>
    <s v="accuma 2"/>
    <s v=" N° 71 du 14/01/2014"/>
    <n v="3835.77"/>
    <m/>
    <n v="1147.874"/>
    <n v="16"/>
    <n v="43.356000000000002"/>
    <n v="0"/>
    <n v="0"/>
    <n v="432.048"/>
    <m/>
    <n v="5475.0479999999998"/>
    <s v="EUR"/>
    <n v="2.2293500000000002"/>
    <s v="460d1815"/>
    <s v="bouchon d18 noir"/>
    <n v="2.3E-2"/>
    <n v="26000"/>
    <n v="598"/>
    <n v="1333.1513"/>
    <n v="4.6801933123324653E-2"/>
    <n v="256.24283174705039"/>
    <n v="9.8554935287327068E-3"/>
    <n v="6.1130543528732706E-2"/>
    <n v="179.52145101645499"/>
    <n v="0"/>
    <n v="53.722722182003167"/>
    <n v="0.74883092997319445"/>
    <n v="2.0291446124948638"/>
    <n v="0"/>
    <n v="0"/>
    <n v="20.220681602066168"/>
    <n v="0"/>
    <n v="256.24283034299236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00L0313"/>
    <s v="BAC L3 GRIS"/>
    <n v="1.256"/>
    <n v="220"/>
    <n v="276.32"/>
    <n v="600.41572799999994"/>
    <n v="2.0353876959811994E-2"/>
    <n v="106.64837275149765"/>
    <n v="0.48476533068862565"/>
    <n v="3.2139277306886256"/>
    <n v="76.37849320024938"/>
    <n v="0"/>
    <n v="21.17067804220925"/>
    <n v="0.3256620313569919"/>
    <n v="0.9188350675967929"/>
    <n v="0"/>
    <n v="0"/>
    <n v="7.8547035959301663"/>
    <n v="0"/>
    <n v="106.64837193734257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20L0138"/>
    <s v="COUV L1D NOIR"/>
    <n v="1.3620000000000001"/>
    <n v="900"/>
    <n v="1225.8000000000002"/>
    <n v="2663.5408200000002"/>
    <n v="9.0293074613989374E-2"/>
    <n v="473.10934901124"/>
    <n v="0.52567705445693336"/>
    <n v="3.4851668544569332"/>
    <n v="338.82729069508429"/>
    <n v="0"/>
    <n v="93.916535698248779"/>
    <n v="1.44468919382383"/>
    <n v="4.0761002672993225"/>
    <n v="0"/>
    <n v="0"/>
    <n v="34.844729545060794"/>
    <n v="0"/>
    <n v="473.109345399517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20M1013"/>
    <s v="COUV M10 GRIS"/>
    <n v="0.73899999999999999"/>
    <n v="2128"/>
    <n v="1572.5919999999999"/>
    <n v="3417.0851567999994"/>
    <n v="0.11583795626803944"/>
    <n v="606.95707079481463"/>
    <n v="0.2852241874035783"/>
    <n v="1.8909972874035781"/>
    <n v="434.68517435859349"/>
    <n v="0"/>
    <n v="120.48653345307588"/>
    <n v="1.8534073002886311"/>
    <n v="5.2292728598081046"/>
    <n v="0"/>
    <n v="0"/>
    <n v="44.702678189530296"/>
    <n v="0"/>
    <n v="606.95706616129632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00M1001"/>
    <s v="BAC M10 OP"/>
    <n v="1.714"/>
    <n v="486"/>
    <n v="833.00400000000002"/>
    <n v="1810.0343915999999"/>
    <n v="6.1359514052660789E-2"/>
    <n v="321.50593911221966"/>
    <n v="0.66153485414036972"/>
    <n v="4.3858854541403698"/>
    <n v="230.25329454900307"/>
    <n v="0"/>
    <n v="63.821871351594076"/>
    <n v="0.98175222484257263"/>
    <n v="2.769952542879266"/>
    <n v="0"/>
    <n v="0"/>
    <n v="23.679065989520165"/>
    <n v="0"/>
    <n v="321.50593665783913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00M1110"/>
    <s v="BAC M11 GRIS"/>
    <n v="2.036"/>
    <n v="135"/>
    <n v="274.86"/>
    <n v="597.24329399999999"/>
    <n v="2.0246332589656645E-2"/>
    <n v="106.08487165053793"/>
    <n v="0.78581386407805875"/>
    <n v="5.2098382640780585"/>
    <n v="75.974929939999072"/>
    <n v="0"/>
    <n v="21.058817916479569"/>
    <n v="0.32394132143450632"/>
    <n v="0.91398019209486991"/>
    <n v="0"/>
    <n v="0"/>
    <n v="7.8132014706766268"/>
    <n v="0"/>
    <n v="106.08487084068463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00L0212"/>
    <s v="BAC L2 GRIS"/>
    <n v="1.232"/>
    <n v="4488"/>
    <n v="5529.2160000000003"/>
    <n v="12014.4334464"/>
    <n v="0.40728496724169022"/>
    <n v="2134.0543174274208"/>
    <n v="0.47550229889202777"/>
    <n v="3.1525150988920276"/>
    <n v="1528.3482435535252"/>
    <n v="0"/>
    <n v="423.62931297709929"/>
    <n v="6.5165594758670435"/>
    <n v="18.386065276191623"/>
    <n v="0"/>
    <n v="0"/>
    <n v="157.17411985333894"/>
    <n v="0"/>
    <n v="2134.0543011360219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60D1810"/>
    <s v="BOUCHON D18 ROUGE"/>
    <n v="2.8000000000000001E-2"/>
    <n v="66000"/>
    <n v="1848"/>
    <n v="4015.5191999999997"/>
    <n v="0.13612465482676811"/>
    <n v="713.25344833804161"/>
    <n v="1.0806870429364266E-2"/>
    <n v="7.1648070429364261E-2"/>
    <n v="510.81157872778243"/>
    <n v="0"/>
    <n v="141.58733722496632"/>
    <n v="2.1779944772282898"/>
    <n v="6.1450752928447931"/>
    <n v="0"/>
    <n v="0"/>
    <n v="52.531457170233601"/>
    <n v="0"/>
    <n v="713.25344289305542"/>
    <m/>
    <m/>
    <m/>
    <m/>
    <m/>
    <m/>
    <m/>
    <m/>
    <m/>
    <m/>
    <m/>
    <m/>
    <m/>
    <m/>
    <m/>
  </r>
  <r>
    <x v="2"/>
    <x v="1"/>
    <d v="2014-03-14T00:00:00"/>
    <x v="4"/>
    <x v="0"/>
    <s v="accuma 5"/>
    <s v=" N° 161 du 24/01/2014"/>
    <n v="3752.5279999999998"/>
    <m/>
    <n v="1040.1300000000001"/>
    <n v="16"/>
    <n v="45.143000000000001"/>
    <n v="0"/>
    <n v="0"/>
    <n v="385.90699999999998"/>
    <m/>
    <n v="5239.7079999999996"/>
    <s v="EUR"/>
    <n v="2.1728999999999998"/>
    <s v="460D1811"/>
    <s v="BOCHON D18 JAUNE"/>
    <n v="2.8000000000000001E-2"/>
    <n v="72000"/>
    <n v="2016"/>
    <n v="4380.5663999999997"/>
    <n v="0.14849962344738338"/>
    <n v="778.09467091422709"/>
    <n v="1.0806870429364266E-2"/>
    <n v="7.1648070429364261E-2"/>
    <n v="557.24899497576257"/>
    <n v="0"/>
    <n v="154.4589133363269"/>
    <n v="2.375993975158134"/>
    <n v="6.7037185012852278"/>
    <n v="0"/>
    <n v="0"/>
    <n v="57.307044185709373"/>
    <n v="0"/>
    <n v="778.09466497424216"/>
    <m/>
    <m/>
    <m/>
    <m/>
    <m/>
    <m/>
    <m/>
    <m/>
    <m/>
    <m/>
    <m/>
    <m/>
    <m/>
    <m/>
    <m/>
  </r>
  <r>
    <x v="2"/>
    <x v="1"/>
    <d v="2014-03-14T00:00:00"/>
    <x v="9"/>
    <x v="2"/>
    <s v="sovema 4"/>
    <s v=" N° 80105-80104 du 27/02/14"/>
    <n v="761.56500000000005"/>
    <m/>
    <n v="6384.8829999999998"/>
    <n v="0"/>
    <n v="72.001999999999995"/>
    <n v="0"/>
    <n v="0"/>
    <n v="0"/>
    <m/>
    <n v="7218.4500000000007"/>
    <s v="EUR"/>
    <n v="2.1806000000000001"/>
    <n v="1"/>
    <s v="positive mould"/>
    <n v="424.15"/>
    <n v="1"/>
    <n v="381.74"/>
    <n v="832.42224400000009"/>
    <n v="1.6702938625954681E-2"/>
    <n v="120.56932732452258"/>
    <n v="120.56932732452258"/>
    <n v="952.99157132452262"/>
    <n v="12.720373454675178"/>
    <n v="0"/>
    <n v="106.64630888290139"/>
    <n v="0"/>
    <n v="1.2026449869459888"/>
    <n v="0"/>
    <n v="0"/>
    <n v="0"/>
    <n v="0"/>
    <n v="120.56932732452258"/>
    <m/>
    <m/>
    <m/>
    <m/>
    <m/>
    <m/>
    <m/>
    <m/>
    <m/>
    <m/>
    <m/>
    <m/>
    <m/>
    <m/>
    <m/>
  </r>
  <r>
    <x v="2"/>
    <x v="1"/>
    <d v="2014-03-14T00:00:00"/>
    <x v="9"/>
    <x v="2"/>
    <s v="sovema 4"/>
    <s v=" N° 80105-80104 du 27/02/14"/>
    <n v="761.56500000000005"/>
    <m/>
    <n v="6384.8829999999998"/>
    <n v="0"/>
    <n v="72.001999999999995"/>
    <n v="0"/>
    <n v="0"/>
    <n v="0"/>
    <m/>
    <n v="7218.4500000000007"/>
    <s v="EUR"/>
    <n v="2.1806000000000001"/>
    <n v="2"/>
    <s v="negative mould"/>
    <n v="381.74"/>
    <n v="2"/>
    <n v="763.48"/>
    <n v="1664.8444880000002"/>
    <n v="3.3405877251909362E-2"/>
    <n v="241.13865464904515"/>
    <n v="120.56932732452258"/>
    <n v="952.99157132452262"/>
    <n v="25.440746909350356"/>
    <n v="0"/>
    <n v="213.29261776580279"/>
    <n v="0"/>
    <n v="2.4052899738919775"/>
    <n v="0"/>
    <n v="0"/>
    <n v="0"/>
    <n v="0"/>
    <n v="241.13865464904515"/>
    <m/>
    <m/>
    <m/>
    <m/>
    <m/>
    <m/>
    <m/>
    <m/>
    <m/>
    <m/>
    <m/>
    <m/>
    <m/>
    <m/>
    <m/>
  </r>
  <r>
    <x v="2"/>
    <x v="1"/>
    <d v="2014-03-14T00:00:00"/>
    <x v="9"/>
    <x v="2"/>
    <s v="sovema 4"/>
    <s v=" N° 80105-80104 du 27/02/14"/>
    <n v="761.56500000000005"/>
    <m/>
    <n v="6384.8829999999998"/>
    <n v="0"/>
    <n v="72.001999999999995"/>
    <n v="0"/>
    <n v="0"/>
    <n v="0"/>
    <m/>
    <n v="7218.4500000000007"/>
    <s v="EUR"/>
    <n v="2.1806000000000001"/>
    <n v="3"/>
    <s v="article pdr"/>
    <n v="35.530999999999999"/>
    <n v="611"/>
    <n v="21709.440999999999"/>
    <n v="47339.607044600001"/>
    <n v="0.94989118412213591"/>
    <n v="6856.7420180264326"/>
    <n v="11.222163695624277"/>
    <n v="88.701062295624283"/>
    <n v="723.40387963597448"/>
    <n v="0"/>
    <n v="6064.9440733512956"/>
    <n v="0"/>
    <n v="68.39406503916203"/>
    <n v="0"/>
    <n v="0"/>
    <n v="0"/>
    <n v="0"/>
    <n v="6856.7420180264326"/>
    <m/>
    <m/>
    <m/>
    <m/>
    <m/>
    <m/>
    <m/>
    <m/>
    <m/>
    <m/>
    <m/>
    <m/>
    <m/>
    <m/>
    <m/>
  </r>
  <r>
    <x v="2"/>
    <x v="1"/>
    <d v="2014-03-24T00:00:00"/>
    <x v="1"/>
    <x v="0"/>
    <s v="ICS 1"/>
    <s v=" N°21000283 du 06/03/2014"/>
    <n v="658.5"/>
    <m/>
    <n v="83.194000000000003"/>
    <n v="0"/>
    <n v="8.4039999999999999"/>
    <n v="0"/>
    <n v="0"/>
    <n v="0"/>
    <m/>
    <n v="750.09799999999996"/>
    <s v="EUR"/>
    <n v="2.18085"/>
    <s v="400L0212"/>
    <s v="BAC L2"/>
    <n v="1.47"/>
    <n v="1320"/>
    <n v="1940.3999999999999"/>
    <n v="4231.7213400000001"/>
    <n v="1"/>
    <n v="750.09799999999996"/>
    <n v="0.5682560606060606"/>
    <n v="3.7741055606060607"/>
    <n v="658.5"/>
    <n v="0"/>
    <n v="83.194000000000003"/>
    <n v="0"/>
    <n v="8.4039999999999999"/>
    <n v="0"/>
    <n v="0"/>
    <n v="0"/>
    <n v="0"/>
    <n v="750.09799999999996"/>
    <m/>
    <m/>
    <m/>
    <m/>
    <m/>
    <m/>
    <m/>
    <m/>
    <m/>
    <m/>
    <m/>
    <m/>
    <m/>
    <m/>
    <m/>
  </r>
  <r>
    <x v="2"/>
    <x v="0"/>
    <d v="2014-03-24T00:00:00"/>
    <x v="1"/>
    <x v="0"/>
    <s v="ICS 2"/>
    <s v=" N°21000284 du 06/03/2014"/>
    <n v="2414.5"/>
    <m/>
    <n v="413.952"/>
    <n v="0"/>
    <n v="27.956"/>
    <n v="0"/>
    <n v="0"/>
    <n v="0"/>
    <m/>
    <n v="2856.4080000000004"/>
    <s v="EUR"/>
    <n v="2.18085"/>
    <s v="400M1509"/>
    <s v="BAC M15"/>
    <n v="3.49"/>
    <n v="1600"/>
    <n v="5584"/>
    <n v="12177.866399999999"/>
    <n v="0.66730401529636707"/>
    <n v="1906.0925277246656"/>
    <n v="1.1913078298279161"/>
    <n v="8.8024743298279162"/>
    <n v="1611.2055449330783"/>
    <n v="0"/>
    <n v="276.23183173996176"/>
    <n v="0"/>
    <n v="18.655151051625239"/>
    <n v="0"/>
    <n v="0"/>
    <n v="0"/>
    <n v="0"/>
    <n v="1906.0925277246656"/>
    <m/>
    <m/>
    <m/>
    <m/>
    <m/>
    <m/>
    <m/>
    <m/>
    <m/>
    <m/>
    <m/>
    <m/>
    <m/>
    <m/>
    <m/>
  </r>
  <r>
    <x v="2"/>
    <x v="0"/>
    <d v="2014-03-24T00:00:00"/>
    <x v="1"/>
    <x v="0"/>
    <s v="ICS 2"/>
    <s v=" N°21000284 du 06/03/2014"/>
    <n v="2414.5"/>
    <m/>
    <n v="413.952"/>
    <n v="0"/>
    <n v="27.956"/>
    <n v="0"/>
    <n v="0"/>
    <n v="0"/>
    <m/>
    <n v="2856.4080000000004"/>
    <s v="EUR"/>
    <n v="2.18085"/>
    <s v="420M1515"/>
    <s v="COUV M15"/>
    <n v="1.52"/>
    <n v="1200"/>
    <n v="1824"/>
    <n v="3977.8703999999998"/>
    <n v="0.21797323135755256"/>
    <n v="622.62048183556408"/>
    <n v="0.51885040152963668"/>
    <n v="3.8337424015296366"/>
    <n v="526.29636711281069"/>
    <n v="0"/>
    <n v="90.230455066921593"/>
    <n v="0"/>
    <n v="6.0936596558317389"/>
    <n v="0"/>
    <n v="0"/>
    <n v="0"/>
    <n v="0"/>
    <n v="622.62048183556408"/>
    <m/>
    <m/>
    <m/>
    <m/>
    <m/>
    <m/>
    <m/>
    <m/>
    <m/>
    <m/>
    <m/>
    <m/>
    <m/>
    <m/>
    <m/>
  </r>
  <r>
    <x v="2"/>
    <x v="0"/>
    <d v="2014-03-24T00:00:00"/>
    <x v="1"/>
    <x v="0"/>
    <s v="ICS 2"/>
    <s v=" N°21000284 du 06/03/2014"/>
    <n v="2414.5"/>
    <m/>
    <n v="413.952"/>
    <n v="0"/>
    <n v="27.956"/>
    <n v="0"/>
    <n v="0"/>
    <n v="0"/>
    <m/>
    <n v="2856.4080000000004"/>
    <s v="EUR"/>
    <n v="2.18085"/>
    <s v="460D2709"/>
    <s v="B D27 ROUGE"/>
    <n v="0.04"/>
    <n v="8000"/>
    <n v="320"/>
    <n v="697.87199999999996"/>
    <n v="3.8240917782026762E-2"/>
    <n v="109.23166347992351"/>
    <n v="1.3653957934990439E-2"/>
    <n v="0.10088795793499043"/>
    <n v="92.332695984703619"/>
    <n v="0"/>
    <n v="15.829904397705542"/>
    <n v="0"/>
    <n v="1.06906309751434"/>
    <n v="0"/>
    <n v="0"/>
    <n v="0"/>
    <n v="0"/>
    <n v="109.23166347992351"/>
    <m/>
    <m/>
    <m/>
    <m/>
    <m/>
    <m/>
    <m/>
    <m/>
    <m/>
    <m/>
    <m/>
    <m/>
    <m/>
    <m/>
    <m/>
  </r>
  <r>
    <x v="2"/>
    <x v="0"/>
    <d v="2014-03-24T00:00:00"/>
    <x v="1"/>
    <x v="0"/>
    <s v="ICS 2"/>
    <s v=" N°21000284 du 06/03/2014"/>
    <n v="2414.5"/>
    <m/>
    <n v="413.952"/>
    <n v="0"/>
    <n v="27.956"/>
    <n v="0"/>
    <n v="0"/>
    <n v="0"/>
    <m/>
    <n v="2856.4080000000004"/>
    <s v="EUR"/>
    <n v="2.18085"/>
    <s v="460D2710"/>
    <s v="B D27 GRIS"/>
    <n v="0.04"/>
    <n v="8000"/>
    <n v="320"/>
    <n v="697.87199999999996"/>
    <n v="3.8240917782026762E-2"/>
    <n v="109.23166347992351"/>
    <n v="1.3653957934990439E-2"/>
    <n v="0.10088795793499043"/>
    <n v="92.332695984703619"/>
    <n v="0"/>
    <n v="15.829904397705542"/>
    <n v="0"/>
    <n v="1.06906309751434"/>
    <n v="0"/>
    <n v="0"/>
    <n v="0"/>
    <n v="0"/>
    <n v="109.23166347992351"/>
    <m/>
    <m/>
    <m/>
    <m/>
    <m/>
    <m/>
    <m/>
    <m/>
    <m/>
    <m/>
    <m/>
    <m/>
    <m/>
    <m/>
    <m/>
  </r>
  <r>
    <x v="2"/>
    <x v="0"/>
    <d v="2014-03-24T00:00:00"/>
    <x v="1"/>
    <x v="0"/>
    <s v="ICS 2"/>
    <s v=" N°21000284 du 06/03/2014"/>
    <n v="2414.5"/>
    <m/>
    <n v="413.952"/>
    <n v="0"/>
    <n v="27.956"/>
    <n v="0"/>
    <n v="0"/>
    <n v="0"/>
    <m/>
    <n v="2856.4080000000004"/>
    <s v="EUR"/>
    <n v="2.18085"/>
    <s v="460D2711"/>
    <s v="B D27 BLEU"/>
    <n v="0.04"/>
    <n v="8000"/>
    <n v="320"/>
    <n v="697.87199999999996"/>
    <n v="3.8240917782026762E-2"/>
    <n v="109.23166347992351"/>
    <n v="1.3653957934990439E-2"/>
    <n v="0.10088795793499043"/>
    <n v="92.332695984703619"/>
    <n v="0"/>
    <n v="15.829904397705542"/>
    <n v="0"/>
    <n v="1.06906309751434"/>
    <n v="0"/>
    <n v="0"/>
    <n v="0"/>
    <n v="0"/>
    <n v="109.23166347992351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60d1811"/>
    <s v="bouchon d18 jaune"/>
    <n v="2.8000000000000001E-2"/>
    <n v="24000"/>
    <n v="672"/>
    <n v="1468.5552"/>
    <n v="0.1093837592463459"/>
    <n v="239.55353706058494"/>
    <n v="9.9813973775243724E-3"/>
    <n v="7.1171197377524378E-2"/>
    <n v="180.11261058014412"/>
    <n v="0"/>
    <n v="36.3330188550255"/>
    <n v="0"/>
    <n v="2.3590795356659422"/>
    <n v="0"/>
    <n v="0"/>
    <n v="20.74878652392086"/>
    <n v="0"/>
    <n v="239.55349549475645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00m1110"/>
    <s v="bac m11 gris"/>
    <n v="2.036"/>
    <n v="135"/>
    <n v="274.86"/>
    <n v="600.66530100000011"/>
    <n v="4.4739910813170594E-2"/>
    <n v="97.981674399512485"/>
    <n v="0.72579018073712953"/>
    <n v="5.1751627807371303"/>
    <n v="73.669274023896463"/>
    <n v="0"/>
    <n v="14.860853515613558"/>
    <n v="0"/>
    <n v="0.96490565650765026"/>
    <n v="0"/>
    <n v="0"/>
    <n v="8.486624202328704"/>
    <n v="0"/>
    <n v="97.981657398346385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20l0109"/>
    <s v="couv l1 g/g"/>
    <n v="0.95099999999999996"/>
    <n v="616"/>
    <n v="585.81599999999992"/>
    <n v="1280.2129955999999"/>
    <n v="9.5355292123002033E-2"/>
    <n v="208.83079593256491"/>
    <n v="0.3390110323580599"/>
    <n v="2.41727888235806"/>
    <n v="157.01316827324064"/>
    <n v="0"/>
    <n v="31.67330918686848"/>
    <n v="0"/>
    <n v="2.0565275852167848"/>
    <n v="0"/>
    <n v="0"/>
    <n v="18.087754652228007"/>
    <n v="0"/>
    <n v="208.83075969755393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20m1014"/>
    <s v="couv m10 noir"/>
    <n v="0.73899999999999999"/>
    <n v="336"/>
    <n v="248.304"/>
    <n v="542.63114640000003"/>
    <n v="4.0417299041524815E-2"/>
    <n v="88.515031943886157"/>
    <n v="0.26343759507108977"/>
    <n v="1.8784112450710899"/>
    <n v="66.551609609363268"/>
    <n v="0"/>
    <n v="13.425050466931925"/>
    <n v="0"/>
    <n v="0.8716798884285657"/>
    <n v="0"/>
    <n v="0"/>
    <n v="7.6666766205887589"/>
    <n v="0"/>
    <n v="88.515016585312523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00l0313"/>
    <s v="bac l3 gris"/>
    <n v="1.256"/>
    <n v="1760"/>
    <n v="2210.56"/>
    <n v="4830.8472959999999"/>
    <n v="0.35982048041607501"/>
    <n v="788.01706381643851"/>
    <n v="0.44773696807752189"/>
    <n v="3.192536568077522"/>
    <n v="592.48472089887412"/>
    <n v="0"/>
    <n v="119.51833059548389"/>
    <n v="0"/>
    <n v="7.7602483011334895"/>
    <n v="0"/>
    <n v="0"/>
    <n v="68.253627289164427"/>
    <n v="0"/>
    <n v="788.016927084656"/>
    <m/>
    <m/>
    <m/>
    <m/>
    <m/>
    <m/>
    <m/>
    <m/>
    <m/>
    <m/>
    <m/>
    <m/>
    <m/>
    <m/>
    <m/>
  </r>
  <r>
    <x v="2"/>
    <x v="1"/>
    <d v="2014-03-26T00:00:00"/>
    <x v="4"/>
    <x v="0"/>
    <s v="accuma 14"/>
    <s v=" N°546  du 14/03/2014"/>
    <n v="1646.6120000000001"/>
    <m/>
    <n v="332.161"/>
    <n v="0"/>
    <n v="21.567"/>
    <n v="0"/>
    <n v="0"/>
    <n v="189.68799999999999"/>
    <m/>
    <n v="2190.0280000000002"/>
    <s v="EUR"/>
    <n v="2.1853500000000001"/>
    <s v="420m1013"/>
    <s v="couv m10 gris"/>
    <n v="0.73899999999999999"/>
    <n v="2912"/>
    <n v="2151.9679999999998"/>
    <n v="4702.8032688000003"/>
    <n v="0.35028325835988172"/>
    <n v="767.13027684701331"/>
    <n v="0.26343759507108971"/>
    <n v="1.8784112450710897"/>
    <n v="576.78061661448157"/>
    <n v="0"/>
    <n v="116.35043738007667"/>
    <n v="0"/>
    <n v="7.5545590330475694"/>
    <n v="0"/>
    <n v="0"/>
    <n v="66.444530711769247"/>
    <n v="0"/>
    <n v="767.13014373937517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00M1202"/>
    <s v="BAC M12 NOIR"/>
    <n v="2.3450000000000002"/>
    <n v="360"/>
    <n v="844.2"/>
    <n v="1844.8724700000002"/>
    <n v="0.1186717869002204"/>
    <n v="526.45578621956554"/>
    <n v="1.4623771839432376"/>
    <n v="6.5870229339432385"/>
    <n v="455.3423409464898"/>
    <n v="0"/>
    <n v="40.964432791873975"/>
    <n v="0"/>
    <n v="2.91837658345022"/>
    <n v="0"/>
    <n v="0"/>
    <n v="27.230665565698374"/>
    <n v="0"/>
    <n v="526.45581588751236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00M1203"/>
    <s v="BAC M12 GRIS"/>
    <n v="2.3450000000000002"/>
    <n v="450"/>
    <n v="1055.25"/>
    <n v="2306.0905875000003"/>
    <n v="0.1483397336252755"/>
    <n v="658.06973277445695"/>
    <n v="1.4623771839432376"/>
    <n v="6.5870229339432385"/>
    <n v="569.17792618311216"/>
    <n v="0"/>
    <n v="51.205540989842468"/>
    <n v="0"/>
    <n v="3.647970729312775"/>
    <n v="0"/>
    <n v="0"/>
    <n v="34.038331957122963"/>
    <n v="0"/>
    <n v="658.06976985939048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00M1509"/>
    <s v="BAC M15 GRIS"/>
    <n v="3.45"/>
    <n v="700"/>
    <n v="2415"/>
    <n v="5277.6202499999999"/>
    <n v="0.33948396750063042"/>
    <n v="1506.0302342101995"/>
    <n v="2.1514717631574278"/>
    <n v="9.6909292631574289"/>
    <n v="1302.5962489762765"/>
    <n v="0"/>
    <n v="117.1868102255101"/>
    <n v="0"/>
    <n v="8.3485897287755026"/>
    <n v="0"/>
    <n v="0"/>
    <n v="77.898670150629655"/>
    <n v="0"/>
    <n v="1506.0303190811919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20M1208"/>
    <s v="COUV M12 NOIR"/>
    <n v="1.2270000000000001"/>
    <n v="280"/>
    <n v="343.56"/>
    <n v="750.79884600000003"/>
    <n v="4.8295284420089686E-2"/>
    <n v="214.24917071025101"/>
    <n v="0.76517560967946785"/>
    <n v="3.4466000596794681"/>
    <n v="185.30847507175551"/>
    <n v="0"/>
    <n v="16.671097524255178"/>
    <n v="0"/>
    <n v="1.1876776344588456"/>
    <n v="0"/>
    <n v="0"/>
    <n v="11.08193255360262"/>
    <n v="0"/>
    <n v="214.24918278407216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20M1213"/>
    <s v="COUV M12 GRIS"/>
    <n v="1.2270000000000001"/>
    <n v="504"/>
    <n v="618.40800000000002"/>
    <n v="1351.4379228"/>
    <n v="8.6931511956161431E-2"/>
    <n v="385.6485072784518"/>
    <n v="0.76517560967946785"/>
    <n v="3.4466000596794681"/>
    <n v="333.55525512915989"/>
    <n v="0"/>
    <n v="30.007975543659317"/>
    <n v="0"/>
    <n v="2.137819742025922"/>
    <n v="0"/>
    <n v="0"/>
    <n v="19.947478596484714"/>
    <n v="0"/>
    <n v="385.64852901132986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20M1515"/>
    <s v="COUV M15 G"/>
    <n v="1.6359999999999999"/>
    <n v="870"/>
    <n v="1423.32"/>
    <n v="3110.452362"/>
    <n v="0.20008046402608584"/>
    <n v="887.60370722818277"/>
    <n v="1.0202341462392905"/>
    <n v="4.5954667462392909"/>
    <n v="767.70653958298715"/>
    <n v="0"/>
    <n v="69.065975457628596"/>
    <n v="0"/>
    <n v="4.9203787713295029"/>
    <n v="0"/>
    <n v="0"/>
    <n v="45.910863436353708"/>
    <n v="0"/>
    <n v="887.60375724829896"/>
    <m/>
    <m/>
    <m/>
    <m/>
    <m/>
    <m/>
    <m/>
    <m/>
    <m/>
    <m/>
    <m/>
    <m/>
    <m/>
    <m/>
    <m/>
  </r>
  <r>
    <x v="2"/>
    <x v="0"/>
    <d v="2014-03-27T00:00:00"/>
    <x v="4"/>
    <x v="0"/>
    <s v="accuma 13"/>
    <s v=" N°545  du 13/03/2014"/>
    <n v="3836.989"/>
    <m/>
    <n v="345.19099999999997"/>
    <n v="0"/>
    <n v="24.591999999999999"/>
    <n v="0"/>
    <n v="0"/>
    <n v="229.46199999999999"/>
    <m/>
    <n v="4436.2340000000004"/>
    <s v="EUR"/>
    <n v="2.1853500000000001"/>
    <s v="460D2709"/>
    <s v="BOUCHON D27 ROUGE"/>
    <n v="2.3E-2"/>
    <n v="18000"/>
    <n v="414"/>
    <n v="904.73490000000004"/>
    <n v="5.819725157153665E-2"/>
    <n v="258.17661157889137"/>
    <n v="1.4343145087716187E-2"/>
    <n v="6.4606195087716187E-2"/>
    <n v="223.30221411021884"/>
    <n v="0"/>
    <n v="20.089167467230308"/>
    <n v="0"/>
    <n v="1.4311868106472292"/>
    <n v="0"/>
    <n v="0"/>
    <n v="13.354057740107942"/>
    <n v="0"/>
    <n v="258.17662612820436"/>
    <m/>
    <m/>
    <m/>
    <m/>
    <m/>
    <m/>
    <m/>
    <m/>
    <m/>
    <m/>
    <m/>
    <m/>
    <m/>
    <m/>
    <m/>
  </r>
  <r>
    <x v="2"/>
    <x v="0"/>
    <d v="2014-03-27T00:00:00"/>
    <x v="7"/>
    <x v="0"/>
    <s v="daramic 4"/>
    <s v=" N°908767  du 05/03/14"/>
    <n v="2497"/>
    <m/>
    <n v="2814.076"/>
    <n v="0"/>
    <n v="66.852000000000004"/>
    <n v="0"/>
    <n v="0"/>
    <n v="0"/>
    <m/>
    <n v="5377.9279999999999"/>
    <s v="EUR"/>
    <n v="2.1859500000000001"/>
    <s v="430P1001"/>
    <s v="HP 250"/>
    <n v="1.7769999999999999"/>
    <n v="1680"/>
    <n v="2985.3599999999997"/>
    <n v="6525.8476919999994"/>
    <n v="0.14118105994242985"/>
    <n v="759.26157533407184"/>
    <n v="0.45194141388932846"/>
    <n v="4.3363745638893283"/>
    <n v="352.52910667624735"/>
    <n v="0"/>
    <n v="397.29423243855325"/>
    <n v="0"/>
    <n v="9.4382362192713209"/>
    <n v="0"/>
    <n v="0"/>
    <n v="0"/>
    <n v="0"/>
    <n v="759.26157533407184"/>
    <m/>
    <m/>
    <m/>
    <m/>
    <m/>
    <m/>
    <m/>
    <m/>
    <m/>
    <m/>
    <m/>
    <m/>
    <m/>
    <m/>
    <m/>
  </r>
  <r>
    <x v="2"/>
    <x v="0"/>
    <d v="2014-03-27T00:00:00"/>
    <x v="7"/>
    <x v="0"/>
    <s v="daramic 4"/>
    <s v=" N°908767  du 05/03/14"/>
    <n v="2497"/>
    <m/>
    <n v="2814.076"/>
    <n v="0"/>
    <n v="66.852000000000004"/>
    <n v="0"/>
    <n v="0"/>
    <n v="0"/>
    <m/>
    <n v="5377.9279999999999"/>
    <s v="EUR"/>
    <n v="2.1859500000000001"/>
    <s v="430P1004"/>
    <s v="HP 200"/>
    <n v="0.71299999999999997"/>
    <n v="14651"/>
    <n v="10446.162999999999"/>
    <n v="22834.790009849999"/>
    <n v="0.49401089472338111"/>
    <n v="2656.7550230379234"/>
    <n v="0.18133608784642163"/>
    <n v="1.7399184378464216"/>
    <n v="1233.5452041242827"/>
    <n v="0"/>
    <n v="1390.1842025795934"/>
    <n v="0"/>
    <n v="33.025616334047477"/>
    <n v="0"/>
    <n v="0"/>
    <n v="0"/>
    <n v="0"/>
    <n v="2656.7550230379234"/>
    <m/>
    <m/>
    <m/>
    <m/>
    <m/>
    <m/>
    <m/>
    <m/>
    <m/>
    <m/>
    <m/>
    <m/>
    <m/>
    <m/>
    <m/>
  </r>
  <r>
    <x v="2"/>
    <x v="0"/>
    <d v="2014-03-27T00:00:00"/>
    <x v="7"/>
    <x v="0"/>
    <s v="daramic 4"/>
    <s v=" N°908767  du 05/03/14"/>
    <n v="2497"/>
    <m/>
    <n v="2814.076"/>
    <n v="0"/>
    <n v="66.852000000000004"/>
    <n v="0"/>
    <n v="0"/>
    <n v="0"/>
    <m/>
    <n v="5377.9279999999999"/>
    <s v="EUR"/>
    <n v="2.1859500000000001"/>
    <s v="430P1018"/>
    <s v="HP 200"/>
    <n v="0.71299999999999997"/>
    <n v="10819.2"/>
    <n v="7714.0896000000002"/>
    <n v="16862.61416112"/>
    <n v="0.36480804533418915"/>
    <n v="1961.911401628005"/>
    <n v="0.18133608784642163"/>
    <n v="1.7399184378464216"/>
    <n v="910.9256891994703"/>
    <n v="0"/>
    <n v="1026.5975649818536"/>
    <n v="0"/>
    <n v="24.388147446681213"/>
    <n v="0"/>
    <n v="0"/>
    <n v="0"/>
    <n v="0"/>
    <n v="1961.911401628005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00M1509"/>
    <s v="bac m16 gris"/>
    <n v="3.45"/>
    <n v="300"/>
    <n v="1035"/>
    <n v="2256.3517500000003"/>
    <n v="0.12532244799905459"/>
    <n v="377.50550284814943"/>
    <n v="1.258351676160498"/>
    <n v="8.7795241761604981"/>
    <n v="301.73635159836374"/>
    <n v="0"/>
    <n v="41.595272425574215"/>
    <n v="3.5198062745014469"/>
    <n v="0"/>
    <n v="0"/>
    <n v="0"/>
    <n v="30.65407254971003"/>
    <n v="0"/>
    <n v="377.50550284814943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20M1515"/>
    <s v="bac m14 gris"/>
    <n v="1.6359999999999999"/>
    <n v="174"/>
    <n v="284.66399999999999"/>
    <n v="620.58175319999998"/>
    <n v="3.4468395494881995E-2"/>
    <n v="103.82823812827591"/>
    <n v="0.5967140122314708"/>
    <n v="4.1632758122314701"/>
    <n v="82.988866465117482"/>
    <n v="0"/>
    <n v="11.440267275124304"/>
    <n v="0.96807935586925564"/>
    <n v="0"/>
    <n v="0"/>
    <n v="0"/>
    <n v="8.4310250321648823"/>
    <n v="0"/>
    <n v="103.82823812827591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00M1409"/>
    <s v="bac m15 gris"/>
    <n v="3.2029999999999998"/>
    <n v="1080"/>
    <n v="3459.24"/>
    <n v="7541.3161620000001"/>
    <n v="0.41886031402536184"/>
    <n v="1261.7218702149103"/>
    <n v="1.1682609909397317"/>
    <n v="8.1509611409397316"/>
    <n v="1008.4816008725832"/>
    <n v="0"/>
    <n v="139.02225138690176"/>
    <n v="11.764110779716312"/>
    <n v="0"/>
    <n v="0"/>
    <n v="0"/>
    <n v="102.45390717570908"/>
    <n v="0"/>
    <n v="1261.7218702149103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20M1413"/>
    <s v="couv m14 gris"/>
    <n v="1.6120000000000001"/>
    <n v="1344"/>
    <n v="2166.5280000000002"/>
    <n v="4723.1393664000007"/>
    <n v="0.26233293972801519"/>
    <n v="790.2185913764207"/>
    <n v="0.58796026144078917"/>
    <n v="4.1022008614407897"/>
    <n v="631.61377232434756"/>
    <n v="0"/>
    <n v="87.069876693366609"/>
    <n v="7.3678829452010346"/>
    <n v="0"/>
    <n v="0"/>
    <n v="0"/>
    <n v="64.16705941350547"/>
    <n v="0"/>
    <n v="790.2185913764207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00M1606"/>
    <s v="couv m14 gris"/>
    <n v="4.4580000000000002"/>
    <n v="216"/>
    <n v="962.928"/>
    <n v="2099.2311863999998"/>
    <n v="0.11659564657665082"/>
    <n v="351.2179892237321"/>
    <n v="1.6260092093691301"/>
    <n v="11.34467210936913"/>
    <n v="280.72500634967065"/>
    <n v="0"/>
    <n v="38.698794672669869"/>
    <n v="3.2747053297518147"/>
    <n v="0"/>
    <n v="0"/>
    <n v="0"/>
    <n v="28.519482871639777"/>
    <n v="0"/>
    <n v="351.2179892237321"/>
    <m/>
    <m/>
    <m/>
    <m/>
    <m/>
    <m/>
    <m/>
    <m/>
    <m/>
    <m/>
    <m/>
    <m/>
    <m/>
    <m/>
    <m/>
  </r>
  <r>
    <x v="2"/>
    <x v="0"/>
    <d v="2014-04-01T00:00:00"/>
    <x v="4"/>
    <x v="0"/>
    <s v="accuma 15"/>
    <s v=" N°568  du 18/03/2014"/>
    <n v="2407.6799999999998"/>
    <m/>
    <n v="331.90600000000001"/>
    <n v="28.085999999999999"/>
    <n v="0"/>
    <n v="0"/>
    <n v="0"/>
    <n v="244.60160999999999"/>
    <m/>
    <n v="3012.2736099999997"/>
    <s v="EUR"/>
    <n v="2.18005"/>
    <s v="420M1611"/>
    <s v="couv m16 gris"/>
    <n v="1.9039999999999999"/>
    <n v="184"/>
    <n v="350.33600000000001"/>
    <n v="763.74999680000008"/>
    <n v="4.2420256176035544E-2"/>
    <n v="127.78141820851137"/>
    <n v="0.69446422939408348"/>
    <n v="4.8452794293940835"/>
    <n v="102.13440238991726"/>
    <n v="0"/>
    <n v="14.079537546363253"/>
    <n v="1.1914153149601343"/>
    <n v="0"/>
    <n v="0"/>
    <n v="0"/>
    <n v="10.376062957270737"/>
    <n v="0"/>
    <n v="127.78141820851137"/>
    <m/>
    <m/>
    <m/>
    <m/>
    <m/>
    <m/>
    <m/>
    <m/>
    <m/>
    <m/>
    <m/>
    <m/>
    <m/>
    <m/>
    <m/>
  </r>
  <r>
    <x v="2"/>
    <x v="1"/>
    <d v="2014-04-01T00:00:00"/>
    <x v="4"/>
    <x v="0"/>
    <s v="accuma 16"/>
    <s v=" N°569  du 18/03/2014"/>
    <n v="1313.28"/>
    <m/>
    <n v="125.57899999999999"/>
    <n v="0"/>
    <n v="11.284000000000001"/>
    <n v="0"/>
    <n v="0"/>
    <n v="129.49497"/>
    <m/>
    <n v="1579.63797"/>
    <s v="EUR"/>
    <n v="2.18005"/>
    <s v="400L0116"/>
    <s v="BAC L1 GRIS"/>
    <n v="1.137"/>
    <n v="2475"/>
    <n v="2814.0749999999998"/>
    <n v="6134.8242037499995"/>
    <n v="1"/>
    <n v="1579.63797"/>
    <n v="0.63823756363636364"/>
    <n v="3.1169544136363632"/>
    <n v="1313.28"/>
    <n v="0"/>
    <n v="125.57899999999999"/>
    <n v="0"/>
    <n v="11.284000000000001"/>
    <n v="0"/>
    <n v="0"/>
    <n v="129.49497"/>
    <n v="0"/>
    <n v="1579.63797"/>
    <m/>
    <m/>
    <m/>
    <m/>
    <m/>
    <m/>
    <m/>
    <m/>
    <m/>
    <m/>
    <m/>
    <m/>
    <m/>
    <m/>
    <m/>
  </r>
  <r>
    <x v="2"/>
    <x v="1"/>
    <d v="2014-04-01T00:00:00"/>
    <x v="7"/>
    <x v="0"/>
    <s v="daramic 3"/>
    <s v=" N°908765  du 05/03/14"/>
    <n v="2497"/>
    <m/>
    <n v="3569.1689999999999"/>
    <n v="0"/>
    <n v="85.861999999999995"/>
    <n v="0"/>
    <n v="0"/>
    <n v="0"/>
    <m/>
    <n v="6152.0309999999999"/>
    <s v="EUR"/>
    <n v="2.18085"/>
    <s v="430P1001"/>
    <s v="HP 250"/>
    <n v="1.7769999999999999"/>
    <n v="840"/>
    <n v="1492.6799999999998"/>
    <n v="3255.3111779999995"/>
    <n v="5.4493648362024263E-2"/>
    <n v="335.24661402627248"/>
    <n v="0.39910311193603865"/>
    <n v="4.2744735619360377"/>
    <n v="136.07063995997459"/>
    <n v="0"/>
    <n v="194.49704043063778"/>
    <n v="0"/>
    <n v="4.678933635660127"/>
    <n v="0"/>
    <n v="0"/>
    <n v="0"/>
    <n v="0"/>
    <n v="335.24661402627248"/>
    <m/>
    <m/>
    <m/>
    <m/>
    <m/>
    <m/>
    <m/>
    <m/>
    <m/>
    <m/>
    <m/>
    <m/>
    <m/>
    <m/>
    <m/>
  </r>
  <r>
    <x v="2"/>
    <x v="1"/>
    <d v="2014-04-01T00:00:00"/>
    <x v="7"/>
    <x v="0"/>
    <s v="daramic 3"/>
    <s v=" N°908765  du 05/03/14"/>
    <n v="2497"/>
    <m/>
    <n v="3569.1689999999999"/>
    <n v="0"/>
    <n v="85.861999999999995"/>
    <n v="0"/>
    <n v="0"/>
    <n v="0"/>
    <m/>
    <n v="6152.0309999999999"/>
    <s v="EUR"/>
    <n v="2.18085"/>
    <s v="430P1004"/>
    <s v="HP 200"/>
    <n v="0.71299999999999997"/>
    <n v="35162.400000000001"/>
    <n v="25070.7912"/>
    <n v="54675.634988519996"/>
    <n v="0.91526575006735034"/>
    <n v="5630.7432676525914"/>
    <n v="0.16013535104693055"/>
    <n v="1.7150814010469304"/>
    <n v="2285.4185779181739"/>
    <n v="0"/>
    <n v="3266.7381419021344"/>
    <n v="0"/>
    <n v="78.586547832282832"/>
    <n v="0"/>
    <n v="0"/>
    <n v="0"/>
    <n v="0"/>
    <n v="5630.7432676525914"/>
    <m/>
    <m/>
    <m/>
    <m/>
    <m/>
    <m/>
    <m/>
    <m/>
    <m/>
    <m/>
    <m/>
    <m/>
    <m/>
    <m/>
    <m/>
  </r>
  <r>
    <x v="2"/>
    <x v="1"/>
    <d v="2014-04-01T00:00:00"/>
    <x v="7"/>
    <x v="0"/>
    <s v="daramic 3"/>
    <s v=" N°908765  du 05/03/14"/>
    <n v="2497"/>
    <m/>
    <n v="3569.1689999999999"/>
    <n v="0"/>
    <n v="85.861999999999995"/>
    <n v="0"/>
    <n v="0"/>
    <n v="0"/>
    <m/>
    <n v="6152.0309999999999"/>
    <s v="EUR"/>
    <n v="2.18085"/>
    <s v="430P1017"/>
    <s v="HP 200"/>
    <n v="0.73499999999999999"/>
    <n v="1127"/>
    <n v="828.34500000000003"/>
    <n v="1806.49619325"/>
    <n v="3.0240601570625317E-2"/>
    <n v="186.04111832113563"/>
    <n v="0.16507641377208129"/>
    <n v="1.7680011637720814"/>
    <n v="75.51078212185142"/>
    <n v="0"/>
    <n v="107.93381766722719"/>
    <n v="0"/>
    <n v="2.596518532057031"/>
    <n v="0"/>
    <n v="0"/>
    <n v="0"/>
    <n v="0"/>
    <n v="186.04111832113563"/>
    <m/>
    <m/>
    <m/>
    <m/>
    <m/>
    <m/>
    <m/>
    <m/>
    <m/>
    <m/>
    <m/>
    <m/>
    <m/>
    <m/>
    <m/>
  </r>
  <r>
    <x v="2"/>
    <x v="1"/>
    <d v="2014-04-01T00:00:00"/>
    <x v="18"/>
    <x v="0"/>
    <s v="heper 1"/>
    <s v=" N° 495478 du 28/03/14"/>
    <n v="369.9"/>
    <m/>
    <n v="492.53399999999999"/>
    <n v="16"/>
    <n v="128.63300000000001"/>
    <n v="0"/>
    <n v="22.547999999999998"/>
    <n v="0"/>
    <m/>
    <n v="1029.615"/>
    <s v="USD"/>
    <n v="1.5789"/>
    <s v="600P0002"/>
    <s v="PLOMB DOUX"/>
    <n v="2.2538900000000002"/>
    <n v="25280"/>
    <n v="56978.339200000002"/>
    <n v="89963.099762879996"/>
    <n v="1"/>
    <n v="1029.615"/>
    <n v="4.07284414556962E-2"/>
    <n v="3.599395362455696"/>
    <n v="369.9"/>
    <n v="0"/>
    <n v="492.53399999999999"/>
    <n v="16"/>
    <n v="128.63300000000001"/>
    <n v="0"/>
    <n v="22.547999999999998"/>
    <n v="0"/>
    <n v="0"/>
    <n v="1029.615"/>
    <m/>
    <m/>
    <m/>
    <m/>
    <m/>
    <m/>
    <m/>
    <m/>
    <m/>
    <m/>
    <m/>
    <m/>
    <m/>
    <m/>
    <m/>
  </r>
  <r>
    <x v="2"/>
    <x v="1"/>
    <d v="2014-04-10T00:00:00"/>
    <x v="9"/>
    <x v="2"/>
    <s v="sovema 5/6"/>
    <s v=" N° 80140-80141  du 14/03/14"/>
    <n v="371.73899999999998"/>
    <m/>
    <n v="481.40800000000002"/>
    <n v="0"/>
    <n v="6.3860000000000001"/>
    <n v="0"/>
    <n v="0"/>
    <n v="0"/>
    <m/>
    <n v="859.5329999999999"/>
    <s v="EUR"/>
    <n v="2.1833499999999999"/>
    <n v="1"/>
    <s v="CORNIERE"/>
    <n v="258.75"/>
    <n v="3"/>
    <n v="776.25"/>
    <n v="1694.8254374999999"/>
    <n v="0.55885126816941577"/>
    <n v="480.35110708346241"/>
    <n v="160.11703569448747"/>
    <n v="725.05884819448738"/>
    <n v="207.74681157803045"/>
    <n v="0"/>
    <n v="269.03547130690214"/>
    <n v="0"/>
    <n v="3.5688241985298892"/>
    <n v="0"/>
    <n v="0"/>
    <n v="0"/>
    <n v="0"/>
    <n v="480.35110708346241"/>
    <m/>
    <m/>
    <m/>
    <m/>
    <m/>
    <m/>
    <m/>
    <m/>
    <m/>
    <m/>
    <m/>
    <m/>
    <m/>
    <m/>
    <m/>
  </r>
  <r>
    <x v="2"/>
    <x v="1"/>
    <d v="2014-04-10T00:00:00"/>
    <x v="9"/>
    <x v="2"/>
    <s v="sovema 5/6"/>
    <s v=" N° 80140-80141  du 14/03/14"/>
    <n v="371.73899999999998"/>
    <m/>
    <n v="481.40800000000002"/>
    <n v="0"/>
    <n v="6.3860000000000001"/>
    <n v="0"/>
    <n v="0"/>
    <n v="0"/>
    <m/>
    <n v="859.5329999999999"/>
    <s v="EUR"/>
    <n v="2.1833499999999999"/>
    <n v="2"/>
    <s v="T¨ÉTÉ"/>
    <n v="62.4"/>
    <n v="4"/>
    <n v="249.6"/>
    <n v="544.96415999999999"/>
    <n v="0.17969633047998221"/>
    <n v="154.45492602645052"/>
    <n v="38.613731506612631"/>
    <n v="174.85477150661262"/>
    <n v="66.800134196298103"/>
    <n v="0"/>
    <n v="86.507251063707272"/>
    <n v="0"/>
    <n v="1.1475407664451664"/>
    <n v="0"/>
    <n v="0"/>
    <n v="0"/>
    <n v="0"/>
    <n v="154.45492602645052"/>
    <m/>
    <m/>
    <m/>
    <m/>
    <m/>
    <m/>
    <m/>
    <m/>
    <m/>
    <m/>
    <m/>
    <m/>
    <m/>
    <m/>
    <m/>
  </r>
  <r>
    <x v="2"/>
    <x v="1"/>
    <d v="2014-04-10T00:00:00"/>
    <x v="9"/>
    <x v="2"/>
    <s v="sovema 5/6"/>
    <s v=" N° 80140-80141  du 14/03/14"/>
    <n v="371.73899999999998"/>
    <m/>
    <n v="481.40800000000002"/>
    <n v="0"/>
    <n v="6.3860000000000001"/>
    <n v="0"/>
    <n v="0"/>
    <n v="0"/>
    <m/>
    <n v="859.5329999999999"/>
    <s v="EUR"/>
    <n v="2.1833499999999999"/>
    <n v="3"/>
    <s v="VERIN"/>
    <n v="122.04"/>
    <n v="2"/>
    <n v="244.08"/>
    <n v="532.91206799999998"/>
    <n v="0.17572227701744411"/>
    <n v="151.03909593163476"/>
    <n v="75.519547965817381"/>
    <n v="341.97558196581736"/>
    <n v="65.322823536187656"/>
    <n v="0"/>
    <n v="84.594109934413737"/>
    <n v="0"/>
    <n v="1.1221624610333982"/>
    <n v="0"/>
    <n v="0"/>
    <n v="0"/>
    <n v="0"/>
    <n v="151.03909593163476"/>
    <m/>
    <m/>
    <m/>
    <m/>
    <m/>
    <m/>
    <m/>
    <m/>
    <m/>
    <m/>
    <m/>
    <m/>
    <m/>
    <m/>
    <m/>
  </r>
  <r>
    <x v="2"/>
    <x v="1"/>
    <d v="2014-04-10T00:00:00"/>
    <x v="9"/>
    <x v="2"/>
    <s v="sovema 5/6"/>
    <s v=" N° 80140-80141  du 14/03/14"/>
    <n v="371.73899999999998"/>
    <m/>
    <n v="481.40800000000002"/>
    <n v="0"/>
    <n v="6.3860000000000001"/>
    <n v="0"/>
    <n v="0"/>
    <n v="0"/>
    <m/>
    <n v="859.5329999999999"/>
    <s v="EUR"/>
    <n v="2.1833499999999999"/>
    <n v="4"/>
    <s v="GLUE"/>
    <n v="4.58"/>
    <n v="26"/>
    <n v="119.08"/>
    <n v="259.99331799999999"/>
    <n v="8.5730124333158172E-2"/>
    <n v="73.687870958452436"/>
    <n v="2.8341488830174013"/>
    <n v="12.833891883017401"/>
    <n v="31.869230689483885"/>
    <n v="0"/>
    <n v="41.271167694977009"/>
    <n v="0"/>
    <n v="0.54747257399154814"/>
    <n v="0"/>
    <n v="0"/>
    <n v="0"/>
    <n v="0"/>
    <n v="73.687870958452436"/>
    <m/>
    <m/>
    <m/>
    <m/>
    <m/>
    <m/>
    <m/>
    <m/>
    <m/>
    <m/>
    <m/>
    <m/>
    <m/>
    <m/>
    <m/>
  </r>
  <r>
    <x v="2"/>
    <x v="1"/>
    <d v="2014-04-15T00:00:00"/>
    <x v="4"/>
    <x v="0"/>
    <s v="accuma 17"/>
    <s v=" N°616  du 26/03/2014"/>
    <n v="3713.0349999999999"/>
    <m/>
    <n v="512.04700000000003"/>
    <n v="16"/>
    <n v="41.188000000000002"/>
    <n v="0"/>
    <n v="0"/>
    <n v="398.50599999999997"/>
    <m/>
    <n v="4680.7760000000007"/>
    <s v="EUR"/>
    <n v="2.1752500000000001"/>
    <s v="400l0212"/>
    <s v="bac l2 gris"/>
    <n v="1.232"/>
    <n v="5808"/>
    <n v="7155.4560000000001"/>
    <n v="15564.905664000002"/>
    <n v="0.57330533570236364"/>
    <n v="2683.5137413664997"/>
    <n v="0.46203748990470039"/>
    <n v="3.1419454899047006"/>
    <n v="2128.7027771496255"/>
    <n v="0"/>
    <n v="293.5592772303882"/>
    <n v="9.1728853712378182"/>
    <n v="23.613300166908957"/>
    <n v="0"/>
    <n v="0"/>
    <n v="228.46561610940611"/>
    <n v="0"/>
    <n v="2683.5138560275673"/>
    <m/>
    <m/>
    <m/>
    <m/>
    <m/>
    <m/>
    <m/>
    <m/>
    <m/>
    <m/>
    <m/>
    <m/>
    <m/>
    <m/>
    <m/>
  </r>
  <r>
    <x v="2"/>
    <x v="1"/>
    <d v="2014-04-15T00:00:00"/>
    <x v="4"/>
    <x v="0"/>
    <s v="accuma 17"/>
    <s v=" N°616  du 26/03/2014"/>
    <n v="3713.0349999999999"/>
    <m/>
    <n v="512.04700000000003"/>
    <n v="16"/>
    <n v="41.188000000000002"/>
    <n v="0"/>
    <n v="0"/>
    <n v="398.50599999999997"/>
    <m/>
    <n v="4680.7760000000007"/>
    <s v="EUR"/>
    <n v="2.1752500000000001"/>
    <s v="420l0109"/>
    <s v="couv l1 d"/>
    <n v="0.95099999999999996"/>
    <n v="5600"/>
    <n v="5325.5999999999995"/>
    <n v="11584.511399999999"/>
    <n v="0.42669466429763631"/>
    <n v="1997.2620586335001"/>
    <n v="0.35665393904169646"/>
    <n v="2.4253166890416966"/>
    <n v="1584.3322228503739"/>
    <n v="0"/>
    <n v="218.48772276961179"/>
    <n v="6.8271146287621809"/>
    <n v="17.574699833091046"/>
    <n v="0"/>
    <n v="0"/>
    <n v="170.04038389059383"/>
    <n v="0"/>
    <n v="1997.2621439724333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00l0115"/>
    <s v="bac l1b gris"/>
    <n v="1.151"/>
    <n v="3900"/>
    <n v="4488.8999999999996"/>
    <n v="9764.4797249999992"/>
    <n v="0.38514972353373006"/>
    <n v="1794.5944296431007"/>
    <n v="0.46015241785720534"/>
    <n v="2.9638651678572048"/>
    <n v="1429.8775922123375"/>
    <n v="0"/>
    <n v="185.48887715329147"/>
    <n v="6.162395576539681"/>
    <n v="14.88950316209047"/>
    <n v="0"/>
    <n v="0"/>
    <n v="158.17598450889699"/>
    <n v="0"/>
    <n v="1794.5943526131562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20l0109"/>
    <s v="couv l1d"/>
    <n v="0.95099999999999996"/>
    <n v="3528"/>
    <n v="3355.1279999999997"/>
    <n v="7298.242182"/>
    <n v="0.28787155463928288"/>
    <n v="1341.3295060125195"/>
    <n v="0.38019543821216539"/>
    <n v="2.4488581882121654"/>
    <n v="1068.7300555156489"/>
    <n v="0"/>
    <n v="138.63951645738791"/>
    <n v="4.6059448742285261"/>
    <n v="11.128826430800036"/>
    <n v="0"/>
    <n v="0"/>
    <n v="118.22510516014317"/>
    <n v="0"/>
    <n v="1341.3294484382086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00l0212"/>
    <s v="bac l2 gris"/>
    <n v="1.232"/>
    <n v="1584"/>
    <n v="1951.4880000000001"/>
    <n v="4244.9742720000004"/>
    <n v="0.16743858488257524"/>
    <n v="780.17543146769947"/>
    <n v="0.49253499461344663"/>
    <n v="3.1724429946134469"/>
    <n v="621.61976490259769"/>
    <n v="0"/>
    <n v="80.638757356618001"/>
    <n v="2.6790173581212038"/>
    <n v="6.4730082529754762"/>
    <n v="0"/>
    <n v="0"/>
    <n v="68.764850109670178"/>
    <n v="0"/>
    <n v="780.17539797998256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00l0313"/>
    <s v="bac l3 gris"/>
    <n v="1.256"/>
    <n v="220"/>
    <n v="276.32"/>
    <n v="601.06507999999997"/>
    <n v="2.3708385485718169E-2"/>
    <n v="110.46856307758729"/>
    <n v="0.50212983217085128"/>
    <n v="3.2342438321708511"/>
    <n v="88.017950116980359"/>
    <n v="0"/>
    <n v="11.418005866692841"/>
    <n v="0.3793341677714907"/>
    <n v="0.91654247449237869"/>
    <n v="0"/>
    <n v="0"/>
    <n v="9.7367257099731379"/>
    <n v="0"/>
    <n v="110.4685583359102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20l0131"/>
    <s v="couv l1 noir"/>
    <n v="1.131"/>
    <n v="224"/>
    <n v="253.34399999999999"/>
    <n v="551.08653600000002"/>
    <n v="2.1737033918984457E-2"/>
    <n v="101.28310525596511"/>
    <n v="0.4521567198927014"/>
    <n v="2.9123644698927014"/>
    <n v="80.699260113043849"/>
    <n v="0"/>
    <n v="10.468599009450752"/>
    <n v="0.34779254270375132"/>
    <n v="0.84033199427402017"/>
    <n v="0"/>
    <n v="0"/>
    <n v="8.9271172490859705"/>
    <n v="0"/>
    <n v="101.28310090855834"/>
    <m/>
    <m/>
    <m/>
    <m/>
    <m/>
    <m/>
    <m/>
    <m/>
    <m/>
    <m/>
    <m/>
    <m/>
    <m/>
    <m/>
    <m/>
  </r>
  <r>
    <x v="2"/>
    <x v="1"/>
    <d v="2014-04-15T00:00:00"/>
    <x v="4"/>
    <x v="0"/>
    <s v="accuma 18"/>
    <s v=" N°692  du 03/04/2014"/>
    <n v="3712.5239999999999"/>
    <m/>
    <n v="481.60199999999998"/>
    <n v="16"/>
    <n v="38.658999999999999"/>
    <n v="0"/>
    <n v="0"/>
    <n v="410.68700000000001"/>
    <m/>
    <n v="4659.4719999999998"/>
    <s v="EUR"/>
    <n v="2.1752500000000001"/>
    <s v="400m1008"/>
    <s v="bac m10"/>
    <n v="1.679"/>
    <n v="792"/>
    <n v="1329.768"/>
    <n v="2892.5778420000001"/>
    <n v="0.11409471753970933"/>
    <n v="531.62116454312797"/>
    <n v="0.67123884412011103"/>
    <n v="4.3234835941201117"/>
    <n v="423.57937713939185"/>
    <n v="0"/>
    <n v="54.948244156559092"/>
    <n v="1.8255154806353493"/>
    <n v="4.4107876853676231"/>
    <n v="0"/>
    <n v="0"/>
    <n v="46.857217262230606"/>
    <n v="0"/>
    <n v="531.62114172418444"/>
    <m/>
    <m/>
    <m/>
    <m/>
    <m/>
    <m/>
    <m/>
    <m/>
    <m/>
    <m/>
    <m/>
    <m/>
    <m/>
    <m/>
    <m/>
  </r>
  <r>
    <x v="2"/>
    <x v="1"/>
    <d v="2014-04-16T00:00:00"/>
    <x v="4"/>
    <x v="0"/>
    <s v="accuma 21"/>
    <s v=" N°720 du 07/04/2014"/>
    <n v="981.40499999999997"/>
    <m/>
    <n v="168.03100000000001"/>
    <n v="0"/>
    <n v="12.84"/>
    <n v="0"/>
    <n v="0"/>
    <n v="105.59699999999999"/>
    <m/>
    <n v="1267.8729999999998"/>
    <s v="EUR"/>
    <n v="2.1907999999999999"/>
    <s v="400L0313"/>
    <s v="BAC L3 GRIS"/>
    <n v="1.256"/>
    <n v="1100"/>
    <n v="1381.6"/>
    <n v="3026.8092799999995"/>
    <n v="0.41265417035783475"/>
    <n v="523.19289936626399"/>
    <n v="0.47562990851478543"/>
    <n v="3.2272747085147846"/>
    <n v="404.98086606003079"/>
    <n v="0"/>
    <n v="69.33869289939733"/>
    <n v="0"/>
    <n v="5.2984795473945985"/>
    <n v="0"/>
    <n v="0"/>
    <n v="43.575042427276273"/>
    <n v="0"/>
    <n v="523.19308093409893"/>
    <m/>
    <m/>
    <m/>
    <m/>
    <m/>
    <m/>
    <m/>
    <m/>
    <m/>
    <m/>
    <m/>
    <m/>
    <m/>
    <m/>
    <m/>
  </r>
  <r>
    <x v="2"/>
    <x v="1"/>
    <d v="2014-04-16T00:00:00"/>
    <x v="4"/>
    <x v="0"/>
    <s v="accuma 21"/>
    <s v=" N°720 du 07/04/2014"/>
    <n v="981.40499999999997"/>
    <m/>
    <n v="168.03100000000001"/>
    <n v="0"/>
    <n v="12.84"/>
    <n v="0"/>
    <n v="0"/>
    <n v="105.59699999999999"/>
    <m/>
    <n v="1267.8729999999998"/>
    <s v="EUR"/>
    <n v="2.1907999999999999"/>
    <s v="420L0321"/>
    <s v="COUV L3 D G/G"/>
    <n v="1.2569999999999999"/>
    <n v="1426"/>
    <n v="1792.4819999999997"/>
    <n v="3926.969565599999"/>
    <n v="0.53537577634000599"/>
    <n v="678.78825611019067"/>
    <n v="0.47600859474767931"/>
    <n v="3.2298441947476788"/>
    <n v="525.42046377896361"/>
    <n v="0"/>
    <n v="89.959727074187555"/>
    <n v="0"/>
    <n v="6.8742249682056773"/>
    <n v="0"/>
    <n v="0"/>
    <n v="56.534075854175612"/>
    <n v="0"/>
    <n v="678.78849167553233"/>
    <m/>
    <m/>
    <m/>
    <m/>
    <m/>
    <m/>
    <m/>
    <m/>
    <m/>
    <m/>
    <m/>
    <m/>
    <m/>
    <m/>
    <m/>
  </r>
  <r>
    <x v="2"/>
    <x v="1"/>
    <d v="2014-04-16T00:00:00"/>
    <x v="4"/>
    <x v="0"/>
    <s v="accuma 21"/>
    <s v=" N°720 du 07/04/2014"/>
    <n v="981.40499999999997"/>
    <m/>
    <n v="168.03100000000001"/>
    <n v="0"/>
    <n v="12.84"/>
    <n v="0"/>
    <n v="0"/>
    <n v="105.59699999999999"/>
    <m/>
    <n v="1267.8729999999998"/>
    <s v="EUR"/>
    <n v="2.1907999999999999"/>
    <s v="460D1812"/>
    <s v="BOUCHON D18 GRIS"/>
    <n v="2.9000000000000001E-2"/>
    <n v="6000"/>
    <n v="174"/>
    <n v="381.19919999999996"/>
    <n v="5.1970053302159272E-2"/>
    <n v="65.89140452354512"/>
    <n v="1.0981900753924186E-2"/>
    <n v="7.4515100753924188E-2"/>
    <n v="51.003670161005616"/>
    <n v="0"/>
    <n v="8.7325800264151248"/>
    <n v="0"/>
    <n v="0.66729548439972508"/>
    <n v="0"/>
    <n v="0"/>
    <n v="5.4878817185481124"/>
    <n v="0"/>
    <n v="65.891427390368577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00l0115"/>
    <s v="bac l1b gris"/>
    <n v="1.151"/>
    <n v="4500"/>
    <n v="5179.5"/>
    <n v="11331.451125"/>
    <n v="0.2796740392188371"/>
    <n v="1566.4574679650518"/>
    <n v="0.34810165954778927"/>
    <n v="2.8662019095477893"/>
    <n v="1036.8998906250151"/>
    <n v="0"/>
    <n v="383.94491126079612"/>
    <n v="4.4747846275013936"/>
    <n v="16.686192201913478"/>
    <n v="0"/>
    <n v="0"/>
    <n v="124.45159136391189"/>
    <n v="0"/>
    <n v="1566.4573700791382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00m1008"/>
    <s v="bac m10 gris"/>
    <n v="1.679"/>
    <n v="594"/>
    <n v="997.32600000000002"/>
    <n v="2181.8999564999999"/>
    <n v="5.3851953052990814E-2"/>
    <n v="301.62540026946874"/>
    <n v="0.50778686914051974"/>
    <n v="4.1810191191405197"/>
    <n v="199.65773150255504"/>
    <n v="0"/>
    <n v="73.929576709737375"/>
    <n v="0.86163124884785303"/>
    <n v="3.2129690750005908"/>
    <n v="0"/>
    <n v="0"/>
    <n v="23.963472885144277"/>
    <n v="0"/>
    <n v="301.62538142128517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00m1009"/>
    <s v="bac m10 noir"/>
    <n v="1.75"/>
    <n v="486"/>
    <n v="850.5"/>
    <n v="1860.6813749999999"/>
    <n v="4.5923886544187845E-2"/>
    <n v="257.2202097701084"/>
    <n v="0.52925969088499669"/>
    <n v="4.3578221908849963"/>
    <n v="170.26418707917276"/>
    <n v="0"/>
    <n v="63.045689164457393"/>
    <n v="0.73478218470700551"/>
    <n v="2.7399568428858792"/>
    <n v="0"/>
    <n v="0"/>
    <n v="20.435578425525062"/>
    <n v="0"/>
    <n v="257.22019369674814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20l0233"/>
    <s v="couvl 2 g/g"/>
    <n v="1.0720000000000001"/>
    <n v="1296"/>
    <n v="1389.3120000000001"/>
    <n v="3039.4673280000002"/>
    <n v="7.5017762095800952E-2"/>
    <n v="420.17533695018096"/>
    <n v="0.32420936493069519"/>
    <n v="2.6694773649306955"/>
    <n v="278.13060350304494"/>
    <n v="0"/>
    <n v="102.98663433797842"/>
    <n v="1.2002841935328152"/>
    <n v="4.4757847399217718"/>
    <n v="0"/>
    <n v="0"/>
    <n v="33.382003919486273"/>
    <n v="0"/>
    <n v="420.17531069396421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20l0321"/>
    <s v="couv l3 d g/g"/>
    <n v="1.2569999999999999"/>
    <n v="2208"/>
    <n v="2775.4559999999997"/>
    <n v="6072.0038639999993"/>
    <n v="0.14986446378881296"/>
    <n v="839.3925626428055"/>
    <n v="0.38015967510996623"/>
    <n v="3.1301614251099656"/>
    <n v="555.62699543093777"/>
    <n v="0"/>
    <n v="205.73843182319609"/>
    <n v="2.3978314206210074"/>
    <n v="8.9413635030319476"/>
    <n v="0"/>
    <n v="0"/>
    <n v="66.687888012456298"/>
    <n v="0"/>
    <n v="839.39251019024312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20l0109"/>
    <s v="couv l1 d g/g"/>
    <n v="0.95099999999999996"/>
    <n v="1680"/>
    <n v="1597.6799999999998"/>
    <n v="3495.3244199999995"/>
    <n v="8.6268871315600265E-2"/>
    <n v="483.19292739036655"/>
    <n v="0.28761483773236102"/>
    <n v="2.3681650877323603"/>
    <n v="319.84442846872747"/>
    <n v="0"/>
    <n v="118.43249460819551"/>
    <n v="1.3803019410496042"/>
    <n v="5.1470596693026582"/>
    <n v="0"/>
    <n v="0"/>
    <n v="38.388612508986334"/>
    <n v="0"/>
    <n v="483.19289719626158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60d1809"/>
    <s v="bouchon d18 bleu"/>
    <n v="2.8000000000000001E-2"/>
    <n v="48000"/>
    <n v="1344"/>
    <n v="2940.3359999999998"/>
    <n v="7.2571079971062269E-2"/>
    <n v="406.47144259967752"/>
    <n v="8.4681550541599489E-3"/>
    <n v="6.9725155054159951E-2"/>
    <n v="269.05945612511249"/>
    <n v="0"/>
    <n v="99.627755716673406"/>
    <n v="1.1611372795369963"/>
    <n v="4.3298083443134878"/>
    <n v="0"/>
    <n v="0"/>
    <n v="32.293259734163058"/>
    <n v="0"/>
    <n v="406.47141719979948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60d1810"/>
    <s v="bouchon d18 rouge"/>
    <n v="2.8000000000000001E-2"/>
    <n v="24000"/>
    <n v="672"/>
    <n v="1470.1679999999999"/>
    <n v="3.6285539985531134E-2"/>
    <n v="203.23572129983876"/>
    <n v="8.4681550541599489E-3"/>
    <n v="6.9725155054159951E-2"/>
    <n v="134.52972806255625"/>
    <n v="0"/>
    <n v="49.813877858336703"/>
    <n v="0.58056863976849815"/>
    <n v="2.1649041721567439"/>
    <n v="0"/>
    <n v="0"/>
    <n v="16.146629867081529"/>
    <n v="0"/>
    <n v="203.23570859989974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60d1811"/>
    <s v="bouchon d18 jaune"/>
    <n v="2.8000000000000001E-2"/>
    <n v="114000"/>
    <n v="3192"/>
    <n v="6983.2979999999998"/>
    <n v="0.1723563149312729"/>
    <n v="965.36967617423409"/>
    <n v="8.4681550541599489E-3"/>
    <n v="6.9725155054159951E-2"/>
    <n v="639.01620829714227"/>
    <n v="0"/>
    <n v="236.61591982709936"/>
    <n v="2.7577010389003664"/>
    <n v="10.283294817744535"/>
    <n v="0"/>
    <n v="0"/>
    <n v="76.696491868637267"/>
    <n v="0"/>
    <n v="965.36961584952383"/>
    <m/>
    <m/>
    <m/>
    <m/>
    <m/>
    <m/>
    <m/>
    <m/>
    <m/>
    <m/>
    <m/>
    <m/>
    <m/>
    <m/>
    <m/>
  </r>
  <r>
    <x v="2"/>
    <x v="1"/>
    <d v="2014-04-18T00:00:00"/>
    <x v="4"/>
    <x v="0"/>
    <s v="accuma 19"/>
    <s v=" N°720 du 07/04/2014"/>
    <n v="3707.53"/>
    <m/>
    <n v="1372.83"/>
    <n v="16"/>
    <n v="59.662999999999997"/>
    <n v="0"/>
    <n v="0"/>
    <n v="444.988"/>
    <m/>
    <n v="5601.0110000000004"/>
    <s v="EUR"/>
    <n v="2.1877499999999999"/>
    <s v="460d1812"/>
    <s v="bouchon d 18 gris"/>
    <n v="2.9000000000000001E-2"/>
    <n v="18000"/>
    <n v="522"/>
    <n v="1142.0055"/>
    <n v="2.8186089095903654E-2"/>
    <n v="157.87060493826763"/>
    <n v="8.770589163237091E-3"/>
    <n v="7.221533916323708E-2"/>
    <n v="104.50077090573568"/>
    <n v="0"/>
    <n v="38.694708693529414"/>
    <n v="0.45097742553445846"/>
    <n v="1.6816666337288997"/>
    <n v="0"/>
    <n v="0"/>
    <n v="12.542471414607975"/>
    <n v="0"/>
    <n v="157.87059507313643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00M1110"/>
    <s v="BAC M11 GRIS"/>
    <n v="2.036"/>
    <n v="1350"/>
    <n v="2748.6"/>
    <n v="6021.6328799999992"/>
    <n v="0.27523266502844856"/>
    <n v="951.8917866751583"/>
    <n v="0.70510502716678392"/>
    <n v="5.1655738271667833"/>
    <n v="750.31864895067929"/>
    <n v="0"/>
    <n v="109.7938881044935"/>
    <n v="0"/>
    <n v="9.1710276314129349"/>
    <n v="0"/>
    <n v="0"/>
    <n v="82.608332081638551"/>
    <n v="0"/>
    <n v="951.89189676822423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00M1606"/>
    <s v="BAC M16 GRIS"/>
    <n v="4.4580000000000002"/>
    <n v="288"/>
    <n v="1283.904"/>
    <n v="2812.7768831999997"/>
    <n v="0.12856447630091145"/>
    <n v="444.64006129643542"/>
    <n v="1.5438891017237342"/>
    <n v="11.310475501723733"/>
    <n v="350.48283295582223"/>
    <n v="0"/>
    <n v="51.28604093462549"/>
    <n v="0"/>
    <n v="4.2838969148226704"/>
    <n v="0"/>
    <n v="0"/>
    <n v="38.587341916955559"/>
    <n v="0"/>
    <n v="444.64011272222592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20M1124"/>
    <s v="COUV M 11 GRIS"/>
    <n v="0.82099999999999995"/>
    <n v="4292"/>
    <n v="3523.732"/>
    <n v="7719.7920655999997"/>
    <n v="0.35285096020011103"/>
    <n v="1220.3345518607398"/>
    <n v="0.28432771478582008"/>
    <n v="2.0829745147858203"/>
    <n v="961.91582387552774"/>
    <n v="0"/>
    <n v="140.75683508630689"/>
    <n v="0"/>
    <n v="11.757346844827898"/>
    <n v="0"/>
    <n v="0"/>
    <n v="105.90468719446132"/>
    <n v="0"/>
    <n v="1220.3346930011237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20M1125"/>
    <s v="COUV M 11 NOIR"/>
    <n v="0.82099999999999995"/>
    <n v="1392"/>
    <n v="1142.8319999999999"/>
    <n v="2503.7163455999994"/>
    <n v="0.11443814925409003"/>
    <n v="395.78417898186137"/>
    <n v="0.28432771478581997"/>
    <n v="2.0829745147858194"/>
    <n v="311.97269963530618"/>
    <n v="0"/>
    <n v="45.650865433396817"/>
    <n v="0"/>
    <n v="3.8131935712955336"/>
    <n v="0"/>
    <n v="0"/>
    <n v="34.347466117122579"/>
    <n v="0"/>
    <n v="395.78422475712108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20M1126"/>
    <s v="COUV M11 NOIR AVEC B"/>
    <n v="0.82099999999999995"/>
    <n v="928"/>
    <n v="761.88799999999992"/>
    <n v="1669.1442303999997"/>
    <n v="7.6292099502726696E-2"/>
    <n v="263.85611932124095"/>
    <n v="0.28432771478581997"/>
    <n v="2.0829745147858199"/>
    <n v="207.9817997568708"/>
    <n v="0"/>
    <n v="30.433910288931216"/>
    <n v="0"/>
    <n v="2.5421290475303562"/>
    <n v="0"/>
    <n v="0"/>
    <n v="22.89831074474839"/>
    <n v="0"/>
    <n v="263.85614983808074"/>
    <m/>
    <m/>
    <m/>
    <m/>
    <m/>
    <m/>
    <m/>
    <m/>
    <m/>
    <m/>
    <m/>
    <m/>
    <m/>
    <m/>
    <m/>
  </r>
  <r>
    <x v="2"/>
    <x v="0"/>
    <d v="2014-04-18T00:00:00"/>
    <x v="4"/>
    <x v="0"/>
    <s v="accuma 20"/>
    <s v=" N°719 du 07/04/2014"/>
    <n v="2726.125"/>
    <m/>
    <n v="398.91300000000001"/>
    <n v="0"/>
    <n v="33.320999999999998"/>
    <n v="0"/>
    <n v="0"/>
    <n v="300.14"/>
    <m/>
    <n v="3458.4989999999998"/>
    <s v="EUR"/>
    <n v="2.1907999999999999"/>
    <s v="420M1611"/>
    <s v="COUV M16 GRIS"/>
    <n v="1.9039999999999999"/>
    <n v="276"/>
    <n v="525.50400000000002"/>
    <n v="1151.2741632"/>
    <n v="5.262164971371238E-2"/>
    <n v="181.99190186456465"/>
    <n v="0.65939094878465454"/>
    <n v="4.8306741487846541"/>
    <n v="143.45319482579416"/>
    <n v="0"/>
    <n v="20.991460152246148"/>
    <n v="0"/>
    <n v="1.75340599011061"/>
    <n v="0"/>
    <n v="0"/>
    <n v="15.793861945073633"/>
    <n v="0"/>
    <n v="181.99192291322456"/>
    <m/>
    <m/>
    <m/>
    <m/>
    <m/>
    <m/>
    <m/>
    <m/>
    <m/>
    <m/>
    <m/>
    <m/>
    <m/>
    <m/>
    <m/>
  </r>
  <r>
    <x v="2"/>
    <x v="0"/>
    <d v="2014-04-25T00:00:00"/>
    <x v="4"/>
    <x v="0"/>
    <s v="accuma 23"/>
    <s v=" N°764 du 11/04/2014"/>
    <n v="3394.81"/>
    <m/>
    <n v="338.61099999999999"/>
    <n v="0"/>
    <n v="27.231000000000002"/>
    <n v="0"/>
    <n v="0"/>
    <n v="444.26400000000001"/>
    <m/>
    <n v="4204.9160000000002"/>
    <s v="EUR"/>
    <n v="2.1906500000000002"/>
    <s v="400M1104"/>
    <s v="BAC M 11 NOIR"/>
    <n v="2.036"/>
    <n v="2268"/>
    <n v="4617.6480000000001"/>
    <n v="10115.650591200001"/>
    <n v="0.58660979497072696"/>
    <n v="2466.6448070393662"/>
    <n v="1.0875858937563343"/>
    <n v="5.5477492937563353"/>
    <n v="1991.4287980645736"/>
    <n v="0"/>
    <n v="198.63252928483283"/>
    <n v="0"/>
    <n v="15.973971326847867"/>
    <n v="0"/>
    <n v="0"/>
    <n v="260.60961395287507"/>
    <n v="0"/>
    <n v="2466.6449126291295"/>
    <m/>
    <m/>
    <m/>
    <m/>
    <m/>
    <m/>
    <m/>
    <m/>
    <m/>
    <m/>
    <m/>
    <m/>
    <m/>
    <m/>
    <m/>
  </r>
  <r>
    <x v="2"/>
    <x v="0"/>
    <d v="2014-04-25T00:00:00"/>
    <x v="4"/>
    <x v="0"/>
    <s v="accuma 23"/>
    <s v=" N°764 du 11/04/2014"/>
    <n v="3394.81"/>
    <m/>
    <n v="338.61099999999999"/>
    <n v="0"/>
    <n v="27.231000000000002"/>
    <n v="0"/>
    <n v="0"/>
    <n v="444.26400000000001"/>
    <m/>
    <n v="4204.9160000000002"/>
    <s v="EUR"/>
    <n v="2.1906500000000002"/>
    <s v="400M1110"/>
    <s v="BAC M 11 GRIS"/>
    <n v="2.036"/>
    <n v="810"/>
    <n v="1649.16"/>
    <n v="3612.7323540000007"/>
    <n v="0.2095034982038311"/>
    <n v="880.944573942631"/>
    <n v="1.0875858937563345"/>
    <n v="5.5477492937563353"/>
    <n v="711.2245707373479"/>
    <n v="0"/>
    <n v="70.940189030297446"/>
    <n v="0"/>
    <n v="5.7049897595885248"/>
    <n v="0"/>
    <n v="0"/>
    <n v="93.074862126026829"/>
    <n v="0"/>
    <n v="880.94461165326072"/>
    <m/>
    <m/>
    <m/>
    <m/>
    <m/>
    <m/>
    <m/>
    <m/>
    <m/>
    <m/>
    <m/>
    <m/>
    <m/>
    <m/>
    <m/>
  </r>
  <r>
    <x v="2"/>
    <x v="0"/>
    <d v="2014-04-25T00:00:00"/>
    <x v="4"/>
    <x v="0"/>
    <s v="accuma 23"/>
    <s v=" N°764 du 11/04/2014"/>
    <n v="3394.81"/>
    <m/>
    <n v="338.61099999999999"/>
    <n v="0"/>
    <n v="27.231000000000002"/>
    <n v="0"/>
    <n v="0"/>
    <n v="444.26400000000001"/>
    <m/>
    <n v="4204.9160000000002"/>
    <s v="EUR"/>
    <n v="2.1906500000000002"/>
    <s v="400M1203"/>
    <s v="BAC M 12 GRIS"/>
    <n v="2.3450000000000002"/>
    <n v="450"/>
    <n v="1055.25"/>
    <n v="2311.6834125"/>
    <n v="0.13405525629993009"/>
    <n v="563.69106796973074"/>
    <n v="1.2526468177105128"/>
    <n v="6.3897210677105134"/>
    <n v="455.09212463956567"/>
    <n v="0"/>
    <n v="45.392584390975628"/>
    <n v="0"/>
    <n v="3.6504586843033966"/>
    <n v="0"/>
    <n v="0"/>
    <n v="59.555924384832146"/>
    <n v="0"/>
    <n v="563.69109209967689"/>
    <m/>
    <m/>
    <m/>
    <m/>
    <m/>
    <m/>
    <m/>
    <m/>
    <m/>
    <m/>
    <m/>
    <m/>
    <m/>
    <m/>
    <m/>
  </r>
  <r>
    <x v="2"/>
    <x v="0"/>
    <d v="2014-04-25T00:00:00"/>
    <x v="4"/>
    <x v="0"/>
    <s v="accuma 23"/>
    <s v=" N°764 du 11/04/2014"/>
    <n v="3394.81"/>
    <m/>
    <n v="338.61099999999999"/>
    <n v="0"/>
    <n v="27.231000000000002"/>
    <n v="0"/>
    <n v="0"/>
    <n v="444.26400000000001"/>
    <m/>
    <n v="4204.9160000000002"/>
    <s v="EUR"/>
    <n v="2.1906500000000002"/>
    <s v="420M1213"/>
    <s v="COUV M12 GRIS"/>
    <n v="1.2270000000000001"/>
    <n v="448"/>
    <n v="549.69600000000003"/>
    <n v="1204.1915424000001"/>
    <n v="6.9831450525511846E-2"/>
    <n v="293.63537104827208"/>
    <n v="0.65543609608989306"/>
    <n v="3.3433636460898937"/>
    <n v="237.06450655851287"/>
    <n v="0"/>
    <n v="23.645697293894091"/>
    <n v="0"/>
    <n v="1.9015802292602131"/>
    <n v="0"/>
    <n v="0"/>
    <n v="31.023599536265994"/>
    <n v="0"/>
    <n v="293.6353836179332"/>
    <m/>
    <m/>
    <m/>
    <m/>
    <m/>
    <m/>
    <m/>
    <m/>
    <m/>
    <m/>
    <m/>
    <m/>
    <m/>
    <m/>
    <m/>
  </r>
  <r>
    <x v="2"/>
    <x v="1"/>
    <d v="2014-04-25T00:00:00"/>
    <x v="5"/>
    <x v="0"/>
    <s v="metalliance 2"/>
    <s v=" N°27 du 27/02/14"/>
    <n v="757.38"/>
    <m/>
    <n v="1500.8340000000001"/>
    <n v="16"/>
    <n v="388.84100000000001"/>
    <n v="0"/>
    <n v="61.2"/>
    <n v="0"/>
    <m/>
    <n v="2724.2549999999997"/>
    <s v="USD"/>
    <n v="1.5850500000000001"/>
    <s v="600P0002"/>
    <s v="PLOMB DOUX"/>
    <n v="2.3839600000000001"/>
    <n v="73150"/>
    <n v="174386.674"/>
    <n v="276411.59762369998"/>
    <n v="1"/>
    <n v="2724.2549999999997"/>
    <n v="3.7242036910457958E-2"/>
    <n v="3.8159378349104576"/>
    <n v="757.38"/>
    <n v="0"/>
    <n v="1500.8340000000001"/>
    <n v="16"/>
    <n v="388.84100000000001"/>
    <n v="0"/>
    <n v="61.2"/>
    <n v="0"/>
    <n v="0"/>
    <n v="2724.2549999999997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00l0313"/>
    <s v="bac l3 gris"/>
    <n v="1.256"/>
    <n v="440"/>
    <n v="552.64"/>
    <n v="1219.8146400000001"/>
    <n v="3.7405998510501581E-2"/>
    <n v="186.42448669221898"/>
    <n v="0.4236920152095886"/>
    <n v="3.1959980152095886"/>
    <n v="140.35433873912191"/>
    <n v="0"/>
    <n v="24.696749426581011"/>
    <n v="0.5984959761680253"/>
    <n v="1.8181185576029293"/>
    <n v="0"/>
    <n v="0"/>
    <n v="18.956798955144546"/>
    <n v="0"/>
    <n v="186.42450165461838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00l0318"/>
    <s v="bac l3 noir"/>
    <n v="1.357"/>
    <n v="880"/>
    <n v="1194.1600000000001"/>
    <n v="2635.8096600000003"/>
    <n v="8.0827929902469189E-2"/>
    <n v="402.83125547984264"/>
    <n v="0.45776279031800299"/>
    <n v="3.4530010403180031"/>
    <n v="303.28158864488609"/>
    <n v="0"/>
    <n v="53.365428299156747"/>
    <n v="1.293246878439507"/>
    <n v="3.9286415329095146"/>
    <n v="0"/>
    <n v="0"/>
    <n v="40.962382455622851"/>
    <n v="0"/>
    <n v="402.83128781101459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00m1104"/>
    <s v="bac m11 noir"/>
    <n v="2.036"/>
    <n v="630"/>
    <n v="1282.68"/>
    <n v="2831.1954300000002"/>
    <n v="8.6819495819068782E-2"/>
    <n v="432.69209718872224"/>
    <n v="0.68681285268051151"/>
    <n v="5.1807738526805123"/>
    <n v="325.76307037836006"/>
    <n v="0"/>
    <n v="57.321269822102877"/>
    <n v="1.3891119331051005"/>
    <n v="4.2198615942858382"/>
    <n v="0"/>
    <n v="0"/>
    <n v="43.998818188666775"/>
    <n v="0"/>
    <n v="432.69213191652057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b98002"/>
    <s v="couv compact b98 D "/>
    <n v="1.851"/>
    <n v="279"/>
    <n v="516.42899999999997"/>
    <n v="1139.88791025"/>
    <n v="3.4955020275006916E-2"/>
    <n v="174.20927047983491"/>
    <n v="0.62440598738292086"/>
    <n v="4.7100257373829209"/>
    <n v="131.15780761563767"/>
    <n v="0"/>
    <n v="23.078527811269193"/>
    <n v="0.55928032440011066"/>
    <n v="1.6989887604667111"/>
    <n v="0"/>
    <n v="0"/>
    <n v="17.714679950069382"/>
    <n v="0"/>
    <n v="174.20928446184303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40b9801"/>
    <s v="rampe pour couv compact b98"/>
    <n v="0.15"/>
    <n v="768"/>
    <n v="115.19999999999999"/>
    <n v="254.27519999999998"/>
    <n v="7.7974287572556856E-3"/>
    <n v="38.860923688013223"/>
    <n v="5.0600161052100551E-2"/>
    <n v="0.3816876610521005"/>
    <n v="29.257418613829696"/>
    <n v="0"/>
    <n v="5.1481353755467074"/>
    <n v="0.12475886011609097"/>
    <n v="0.37899402474641258"/>
    <n v="0"/>
    <n v="0"/>
    <n v="3.9516199327458228"/>
    <n v="0"/>
    <n v="38.860926806984722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138"/>
    <s v="couv l1 d noir"/>
    <n v="1.3620000000000001"/>
    <n v="250"/>
    <n v="340.5"/>
    <n v="751.568625"/>
    <n v="2.304708760282605E-2"/>
    <n v="114.86236558826825"/>
    <n v="0.45944946235307299"/>
    <n v="3.4657239623530729"/>
    <n v="86.477005538272678"/>
    <n v="0"/>
    <n v="15.216493883451857"/>
    <n v="0.36875340164521681"/>
    <n v="1.12020369293536"/>
    <n v="0"/>
    <n v="0"/>
    <n v="11.6799182907982"/>
    <n v="0"/>
    <n v="114.86237480710329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217"/>
    <s v="couv l2 g noir"/>
    <n v="1.071"/>
    <n v="2304"/>
    <n v="2467.5839999999998"/>
    <n v="5446.5747840000004"/>
    <n v="0.16702092398041679"/>
    <n v="832.40098539724329"/>
    <n v="0.36128514991199795"/>
    <n v="2.7252498999119981"/>
    <n v="626.69390670823213"/>
    <n v="0"/>
    <n v="110.27305974421049"/>
    <n v="2.6723347836866687"/>
    <n v="8.1180520100681584"/>
    <n v="0"/>
    <n v="0"/>
    <n v="84.643698959415531"/>
    <n v="0"/>
    <n v="832.40105220561281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228"/>
    <s v="couv l2 n/n"/>
    <n v="1.071"/>
    <n v="240"/>
    <n v="257.03999999999996"/>
    <n v="567.35154"/>
    <n v="1.739801291462675E-2"/>
    <n v="86.708435978879507"/>
    <n v="0.36128514991199795"/>
    <n v="2.7252498999119981"/>
    <n v="65.280615282107519"/>
    <n v="0"/>
    <n v="11.486777056688593"/>
    <n v="0.278368206634028"/>
    <n v="0.84563041771543312"/>
    <n v="0"/>
    <n v="0"/>
    <n v="8.8170519749391172"/>
    <n v="0"/>
    <n v="86.708442938084673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233"/>
    <s v="couv l2 g /g"/>
    <n v="1.0720000000000001"/>
    <n v="816"/>
    <n v="874.75200000000007"/>
    <n v="1930.7963520000003"/>
    <n v="5.9208475696761513E-2"/>
    <n v="295.08394720431374"/>
    <n v="0.36162248431901195"/>
    <n v="2.7277944843190123"/>
    <n v="222.16133200768019"/>
    <n v="0"/>
    <n v="39.091507951651337"/>
    <n v="0.94733561114818421"/>
    <n v="2.8778279612410933"/>
    <n v="0"/>
    <n v="0"/>
    <n v="30.005967355983284"/>
    <n v="0"/>
    <n v="295.08397088770403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321"/>
    <s v="couv l3 d"/>
    <n v="1.2569999999999999"/>
    <n v="1932"/>
    <n v="2428.5239999999999"/>
    <n v="5360.3595990000003"/>
    <n v="0.16437710829240978"/>
    <n v="819.22470345927627"/>
    <n v="0.4240293496166026"/>
    <n v="3.1985425996166028"/>
    <n v="616.77381320948052"/>
    <n v="0"/>
    <n v="108.52752009343918"/>
    <n v="2.6300337326785566"/>
    <n v="7.9895493485525773"/>
    <n v="0"/>
    <n v="0"/>
    <n v="83.303852825968903"/>
    <n v="0"/>
    <n v="819.22476921011958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l0538"/>
    <s v="couv l5 d"/>
    <n v="1.853"/>
    <n v="390"/>
    <n v="722.67"/>
    <n v="1595.1133575000001"/>
    <n v="4.8914651388940682E-2"/>
    <n v="243.78145591681005"/>
    <n v="0.62508065619694886"/>
    <n v="4.7151149061969493"/>
    <n v="183.53696796576656"/>
    <n v="0"/>
    <n v="32.295164859777252"/>
    <n v="0.78263442222305091"/>
    <n v="2.3774966307594618"/>
    <n v="0"/>
    <n v="0"/>
    <n v="24.789211604144306"/>
    <n v="0"/>
    <n v="243.78147548267057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m1124"/>
    <s v="couv m11 gris"/>
    <n v="0.82099999999999995"/>
    <n v="290"/>
    <n v="238.08999999999997"/>
    <n v="525.52415250000001"/>
    <n v="1.6115362958463598E-2"/>
    <n v="80.315948965964139"/>
    <n v="0.27695154815849704"/>
    <n v="2.0891037981584972"/>
    <n v="60.46787150839161"/>
    <n v="0"/>
    <n v="10.639926662881214"/>
    <n v="0.25784580733541757"/>
    <n v="0.7832872165961231"/>
    <n v="0"/>
    <n v="0"/>
    <n v="8.1670242169049754"/>
    <n v="0"/>
    <n v="80.315955412109332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m1125"/>
    <s v="couv m11 g noir"/>
    <n v="0.82099999999999995"/>
    <n v="232"/>
    <n v="190.47199999999998"/>
    <n v="420.41932199999997"/>
    <n v="1.2892290366770875E-2"/>
    <n v="64.252759172771292"/>
    <n v="0.27695154815849693"/>
    <n v="2.0891037981584968"/>
    <n v="48.37429720671328"/>
    <n v="0"/>
    <n v="8.5119413303049694"/>
    <n v="0.206276645868334"/>
    <n v="0.62662977327689828"/>
    <n v="0"/>
    <n v="0"/>
    <n v="6.5336193735239778"/>
    <n v="0"/>
    <n v="64.252764329687437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20m1126"/>
    <s v="couv m11 d noir"/>
    <n v="0.82099999999999995"/>
    <n v="580"/>
    <n v="476.17999999999995"/>
    <n v="1051.048305"/>
    <n v="3.2230725916927196E-2"/>
    <n v="160.63189793192828"/>
    <n v="0.27695154815849704"/>
    <n v="2.0891037981584972"/>
    <n v="120.93574301678322"/>
    <n v="0"/>
    <n v="21.279853325762428"/>
    <n v="0.51569161467083513"/>
    <n v="1.5665744331922462"/>
    <n v="0"/>
    <n v="0"/>
    <n v="16.334048433809951"/>
    <n v="0"/>
    <n v="160.63191082421866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00l0212"/>
    <s v="bac l2 gris"/>
    <n v="1.232"/>
    <n v="1320"/>
    <n v="1626.24"/>
    <n v="3589.5182400000003"/>
    <n v="0.11007370262325944"/>
    <n v="548.58670606245335"/>
    <n v="0.41559598944125253"/>
    <n v="3.1349279894412527"/>
    <n v="413.01722609856262"/>
    <n v="0"/>
    <n v="72.674511051467704"/>
    <n v="1.761179241972151"/>
    <n v="5.350132316003525"/>
    <n v="0"/>
    <n v="0"/>
    <n v="55.783701383928538"/>
    <n v="0"/>
    <n v="548.58675009193439"/>
    <m/>
    <m/>
    <m/>
    <m/>
    <m/>
    <m/>
    <m/>
    <m/>
    <m/>
    <m/>
    <m/>
    <m/>
    <m/>
    <m/>
    <m/>
  </r>
  <r>
    <x v="2"/>
    <x v="1"/>
    <d v="2014-05-09T00:00:00"/>
    <x v="4"/>
    <x v="0"/>
    <s v="accuma 24"/>
    <s v=" N°839 du 24/04/2014"/>
    <n v="3752.1880000000001"/>
    <m/>
    <n v="660.23500000000001"/>
    <n v="16"/>
    <n v="48.604999999999997"/>
    <n v="0"/>
    <n v="0"/>
    <n v="506.78500000000003"/>
    <m/>
    <n v="4983.8129999999992"/>
    <s v="EUR"/>
    <n v="2.2072500000000002"/>
    <s v="400l0213"/>
    <s v="bac l2 noir"/>
    <n v="1.2549999999999999"/>
    <n v="1188"/>
    <n v="1490.9399999999998"/>
    <n v="3290.8773149999997"/>
    <n v="0.10091578499429506"/>
    <n v="502.94536079345858"/>
    <n v="0.42335468080257455"/>
    <n v="3.1934534308025744"/>
    <n v="378.654997466174"/>
    <n v="0"/>
    <n v="66.628133305708403"/>
    <n v="1.6146525599087209"/>
    <n v="4.9050117296477111"/>
    <n v="0"/>
    <n v="0"/>
    <n v="51.142606098333822"/>
    <n v="0"/>
    <n v="502.94540115977253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20l0321"/>
    <s v="couv l3d g/g"/>
    <n v="1.2569999999999999"/>
    <n v="2806"/>
    <n v="3527.1419999999998"/>
    <n v="7832.9005964999988"/>
    <n v="0.30371526896964329"/>
    <n v="1279.5729137639992"/>
    <n v="0.45601315529721992"/>
    <n v="3.2474959052972197"/>
    <n v="1005.4949552143496"/>
    <n v="0"/>
    <n v="143.14130998066184"/>
    <n v="0"/>
    <n v="11.824242851526153"/>
    <n v="0"/>
    <n v="0"/>
    <n v="119.11196533032161"/>
    <n v="0"/>
    <n v="1279.5724733768591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20l0138"/>
    <s v="couv l1d noir"/>
    <n v="1.3620000000000001"/>
    <n v="150"/>
    <n v="204.3"/>
    <n v="453.69922499999996"/>
    <n v="1.7591871676983274E-2"/>
    <n v="74.115741946875133"/>
    <n v="0.4941049463125009"/>
    <n v="3.5187664463125006"/>
    <n v="58.240529967404676"/>
    <n v="0"/>
    <n v="8.291066713233894"/>
    <n v="0"/>
    <n v="0.68488674812831285"/>
    <n v="0"/>
    <n v="0"/>
    <n v="6.8992330098943313"/>
    <n v="0"/>
    <n v="74.11571643866121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20l0338"/>
    <s v="couv l3d noir"/>
    <n v="1.6479999999999999"/>
    <n v="874"/>
    <n v="1440.3519999999999"/>
    <n v="3198.6617039999992"/>
    <n v="0.12402588132004995"/>
    <n v="522.52940354706539"/>
    <n v="0.59785972945888488"/>
    <n v="4.2576557294588842"/>
    <n v="410.60628399222338"/>
    <n v="0"/>
    <n v="58.453521892020859"/>
    <n v="0"/>
    <n v="4.8285756115521847"/>
    <n v="0"/>
    <n v="0"/>
    <n v="48.640842213741145"/>
    <n v="0"/>
    <n v="522.52922370953752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00l0211"/>
    <s v="bac l2b gris"/>
    <n v="1.2410000000000001"/>
    <n v="864"/>
    <n v="1072.2240000000002"/>
    <n v="2381.1414480000003"/>
    <n v="9.232710238365989E-2"/>
    <n v="388.98030980541483"/>
    <n v="0.45020869190441531"/>
    <n v="3.2061594419044157"/>
    <n v="305.66272150646364"/>
    <n v="0"/>
    <n v="43.513855680521289"/>
    <n v="0"/>
    <n v="3.594478750000647"/>
    <n v="0"/>
    <n v="0"/>
    <n v="36.209119994130887"/>
    <n v="0"/>
    <n v="388.98017593111643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00l0312"/>
    <s v="bac l3b gris"/>
    <n v="1.357"/>
    <n v="1920"/>
    <n v="2605.44"/>
    <n v="5786.0308799999993"/>
    <n v="0.22434932032344246"/>
    <n v="945.19881888431883"/>
    <n v="0.49229105150224939"/>
    <n v="3.5058488015022489"/>
    <n v="742.74207732880484"/>
    <n v="0"/>
    <n v="105.73605901775875"/>
    <n v="0"/>
    <n v="8.7343677388322618"/>
    <n v="0"/>
    <n v="0"/>
    <n v="87.985989492408635"/>
    <n v="0"/>
    <n v="945.19849357780436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00l0313"/>
    <s v="bac l3 gris"/>
    <n v="1.256"/>
    <n v="1540"/>
    <n v="1934.24"/>
    <n v="4295.4634799999994"/>
    <n v="0.16655360681589879"/>
    <n v="701.70157955616128"/>
    <n v="0.45565037633516964"/>
    <n v="3.244912376335169"/>
    <n v="551.40069840505532"/>
    <n v="0"/>
    <n v="78.496881445939906"/>
    <n v="0"/>
    <n v="6.4842650205565722"/>
    <n v="0"/>
    <n v="0"/>
    <n v="65.319493181879636"/>
    <n v="0"/>
    <n v="701.70133805343141"/>
    <m/>
    <m/>
    <m/>
    <m/>
    <m/>
    <m/>
    <m/>
    <m/>
    <m/>
    <m/>
    <m/>
    <m/>
    <m/>
    <m/>
    <m/>
  </r>
  <r>
    <x v="2"/>
    <x v="1"/>
    <d v="2014-05-14T00:00:00"/>
    <x v="4"/>
    <x v="0"/>
    <s v="accuma 25"/>
    <s v=" N°859 du 30/04/2014"/>
    <n v="3310.65"/>
    <m/>
    <n v="471.30099999999999"/>
    <n v="0"/>
    <n v="38.932000000000002"/>
    <n v="0"/>
    <n v="0"/>
    <n v="392.18299999999999"/>
    <m/>
    <n v="4213.0659999999998"/>
    <s v="EUR"/>
    <n v="2.2207499999999998"/>
    <s v="400l0316"/>
    <s v="bac l3 gris taxi"/>
    <n v="1.2569999999999999"/>
    <n v="660"/>
    <n v="829.61999999999989"/>
    <n v="1842.3786149999996"/>
    <n v="7.1436948510322368E-2"/>
    <n v="300.96868249616512"/>
    <n v="0.45601315529721986"/>
    <n v="3.2474959052972192"/>
    <n v="236.50273358569876"/>
    <n v="0"/>
    <n v="33.668305269863438"/>
    <n v="0"/>
    <n v="2.7811832794038707"/>
    <n v="0"/>
    <n v="0"/>
    <n v="28.016356777623756"/>
    <n v="0"/>
    <n v="300.96857891258981"/>
    <m/>
    <m/>
    <m/>
    <m/>
    <m/>
    <m/>
    <m/>
    <m/>
    <m/>
    <m/>
    <m/>
    <m/>
    <m/>
    <m/>
    <m/>
  </r>
  <r>
    <x v="2"/>
    <x v="0"/>
    <d v="2014-05-15T00:00:00"/>
    <x v="4"/>
    <x v="0"/>
    <s v="accuma 26"/>
    <s v=" N°860 du 30/04/2014"/>
    <n v="441.42"/>
    <m/>
    <n v="117.077"/>
    <n v="0"/>
    <n v="7.9039999999999999"/>
    <n v="0"/>
    <n v="0"/>
    <n v="43.970849999999992"/>
    <m/>
    <n v="610.37185000000011"/>
    <s v="EUR"/>
    <n v="2.2207499999999998"/>
    <s v="400M1606"/>
    <s v="BAC M16 GRIS"/>
    <n v="4.4580000000000002"/>
    <n v="144"/>
    <n v="641.952"/>
    <n v="1425.6149039999998"/>
    <n v="0.371240475408395"/>
    <n v="226.5947357699016"/>
    <n v="1.57357455395765"/>
    <n v="11.473678053957649"/>
    <n v="163.87297065477372"/>
    <n v="0"/>
    <n v="43.46372113938866"/>
    <n v="0"/>
    <n v="2.9342847176279538"/>
    <n v="0"/>
    <n v="0"/>
    <n v="16.323759258111224"/>
    <n v="0"/>
    <n v="226.5947357699016"/>
    <m/>
    <m/>
    <m/>
    <m/>
    <m/>
    <m/>
    <m/>
    <m/>
    <m/>
    <m/>
    <m/>
    <m/>
    <m/>
    <m/>
    <m/>
  </r>
  <r>
    <x v="2"/>
    <x v="0"/>
    <d v="2014-05-15T00:00:00"/>
    <x v="4"/>
    <x v="0"/>
    <s v="accuma 26"/>
    <s v=" N°860 du 30/04/2014"/>
    <n v="441.42"/>
    <m/>
    <n v="117.077"/>
    <n v="0"/>
    <n v="7.9039999999999999"/>
    <n v="0"/>
    <n v="0"/>
    <n v="43.970849999999992"/>
    <m/>
    <n v="610.37185000000011"/>
    <s v="EUR"/>
    <n v="2.2207499999999998"/>
    <s v="420M1611"/>
    <s v="COUV M16 G/G"/>
    <n v="1.9039999999999999"/>
    <n v="414"/>
    <n v="788.25599999999997"/>
    <n v="1750.5195119999998"/>
    <n v="0.45584799515153757"/>
    <n v="278.23678411943507"/>
    <n v="0.67206952685853882"/>
    <n v="4.9003775268585379"/>
    <n v="201.22042201979173"/>
    <n v="0"/>
    <n v="53.369315728356561"/>
    <n v="0"/>
    <n v="3.6030225536777527"/>
    <n v="0"/>
    <n v="0"/>
    <n v="20.044023817608981"/>
    <n v="0"/>
    <n v="278.23678411943507"/>
    <m/>
    <m/>
    <m/>
    <m/>
    <m/>
    <m/>
    <m/>
    <m/>
    <m/>
    <m/>
    <m/>
    <m/>
    <m/>
    <m/>
    <m/>
  </r>
  <r>
    <x v="2"/>
    <x v="0"/>
    <d v="2014-05-15T00:00:00"/>
    <x v="4"/>
    <x v="0"/>
    <s v="accuma 26"/>
    <s v=" N°860 du 30/04/2014"/>
    <n v="441.42"/>
    <m/>
    <n v="117.077"/>
    <n v="0"/>
    <n v="7.9039999999999999"/>
    <n v="0"/>
    <n v="0"/>
    <n v="43.970849999999992"/>
    <m/>
    <n v="610.37185000000011"/>
    <s v="EUR"/>
    <n v="2.2207499999999998"/>
    <s v="460D1815"/>
    <s v="BOUCHON D18 NOIR"/>
    <n v="2.3E-2"/>
    <n v="13000"/>
    <n v="299"/>
    <n v="664.00424999999996"/>
    <n v="0.17291152944006735"/>
    <n v="105.54033011066339"/>
    <n v="8.1184869315894907E-3"/>
    <n v="5.9195736931589485E-2"/>
    <n v="76.326607325434537"/>
    <n v="0"/>
    <n v="20.243963132254766"/>
    <n v="0"/>
    <n v="1.3666927286942923"/>
    <n v="0"/>
    <n v="0"/>
    <n v="7.6030669242797844"/>
    <n v="0"/>
    <n v="105.54033011066339"/>
    <m/>
    <m/>
    <m/>
    <m/>
    <m/>
    <m/>
    <m/>
    <m/>
    <m/>
    <m/>
    <m/>
    <m/>
    <m/>
    <m/>
    <m/>
  </r>
  <r>
    <x v="2"/>
    <x v="1"/>
    <d v="2014-05-22T00:00:00"/>
    <x v="11"/>
    <x v="0"/>
    <s v="agic 1"/>
    <s v=" N°40118 du 02/05/14"/>
    <n v="105.095"/>
    <m/>
    <n v="1331.39"/>
    <n v="0"/>
    <n v="19.803999999999998"/>
    <n v="0"/>
    <n v="49.6"/>
    <n v="0"/>
    <m/>
    <n v="1505.8890000000001"/>
    <s v="EUR"/>
    <n v="2.2201"/>
    <s v="600a0006"/>
    <s v="vanisperse"/>
    <n v="4.2300000000000004"/>
    <n v="1150"/>
    <n v="4864.5000000000009"/>
    <n v="10799.676450000003"/>
    <n v="1"/>
    <n v="1505.8890000000001"/>
    <n v="1.3094686956521739"/>
    <n v="10.700491695652175"/>
    <n v="105.095"/>
    <n v="0"/>
    <n v="1331.39"/>
    <n v="0"/>
    <n v="19.803999999999998"/>
    <n v="0"/>
    <n v="49.6"/>
    <n v="0"/>
    <n v="0"/>
    <n v="1505.8890000000001"/>
    <m/>
    <m/>
    <m/>
    <m/>
    <m/>
    <m/>
    <m/>
    <m/>
    <m/>
    <m/>
    <m/>
    <m/>
    <m/>
    <m/>
    <m/>
  </r>
  <r>
    <x v="2"/>
    <x v="0"/>
    <d v="2014-05-22T00:00:00"/>
    <x v="8"/>
    <x v="0"/>
    <s v="orion 1"/>
    <s v=" N°9100033287  du 03/04/14"/>
    <n v="321.68200000000002"/>
    <m/>
    <n v="59.613999999999997"/>
    <n v="0"/>
    <n v="16.353000000000002"/>
    <n v="0"/>
    <n v="82.8"/>
    <n v="0"/>
    <m/>
    <n v="480.44900000000001"/>
    <s v="EUR"/>
    <n v="2.2201"/>
    <s v="600a0004"/>
    <s v="NOIR DE FUME"/>
    <n v="3.72"/>
    <n v="1200"/>
    <n v="4464"/>
    <n v="9910.5264000000006"/>
    <n v="1"/>
    <n v="480.44900000000001"/>
    <n v="0.4003741666666667"/>
    <n v="8.6591461666666678"/>
    <n v="321.68200000000002"/>
    <n v="0"/>
    <n v="59.613999999999997"/>
    <n v="0"/>
    <n v="16.353000000000002"/>
    <n v="0"/>
    <n v="82.8"/>
    <n v="0"/>
    <n v="0"/>
    <n v="480.44900000000001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00M1509"/>
    <s v="BAC M15 GRIS"/>
    <n v="3.45"/>
    <n v="1200"/>
    <n v="4140"/>
    <n v="9188.1090000000004"/>
    <n v="0.32465022075430833"/>
    <n v="1616.4709332501895"/>
    <n v="1.3470591110418246"/>
    <n v="9.0038166110418256"/>
    <n v="1264.5661771244554"/>
    <n v="0"/>
    <n v="209.21791291312724"/>
    <n v="5.1944035320689332"/>
    <n v="13.852500269365581"/>
    <n v="0"/>
    <n v="0"/>
    <n v="123.63993941117232"/>
    <n v="0"/>
    <n v="1616.4709332501895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00M1409"/>
    <s v="BAC M14 GRIS"/>
    <n v="3.2029999999999998"/>
    <n v="120"/>
    <n v="384.35999999999996"/>
    <n v="853.02936599999987"/>
    <n v="3.0140714697856504E-2"/>
    <n v="150.07409852754654"/>
    <n v="1.2506174877295544"/>
    <n v="8.359195537729553"/>
    <n v="117.40305696607624"/>
    <n v="0"/>
    <n v="19.423912320601346"/>
    <n v="0.48225143516570407"/>
    <n v="1.286074155442839"/>
    <n v="0"/>
    <n v="0"/>
    <n v="11.478803650260431"/>
    <n v="0"/>
    <n v="150.07409852754654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00M1203"/>
    <s v="BAC M12 GRIS"/>
    <n v="2.3450000000000002"/>
    <n v="450"/>
    <n v="1055.25"/>
    <n v="2341.9690875000001"/>
    <n v="8.2750518224875336E-2"/>
    <n v="412.02438461648853"/>
    <n v="0.91560974359219671"/>
    <n v="6.1199854935921971"/>
    <n v="322.32692232139652"/>
    <n v="0"/>
    <n v="53.327826715356892"/>
    <n v="1.3240082915980054"/>
    <n v="3.5308818621372056"/>
    <n v="0"/>
    <n v="0"/>
    <n v="31.514745425999902"/>
    <n v="0"/>
    <n v="412.02438461648853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00M1606"/>
    <s v="BAC M16 GRIS"/>
    <n v="4.4580000000000002"/>
    <n v="432"/>
    <n v="1925.856"/>
    <n v="4274.1485136000001"/>
    <n v="0.1510216366041085"/>
    <n v="751.95416561001855"/>
    <n v="1.7406346426157837"/>
    <n v="11.634496942615783"/>
    <n v="588.25419314304224"/>
    <n v="0"/>
    <n v="97.324534514788297"/>
    <n v="2.416346185665736"/>
    <n v="6.4439422122607048"/>
    <n v="0"/>
    <n v="0"/>
    <n v="57.515149554261512"/>
    <n v="0"/>
    <n v="751.95416561001855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20M1515"/>
    <s v="COUV M15 G /G"/>
    <n v="1.6359999999999999"/>
    <n v="1508"/>
    <n v="2467.0879999999997"/>
    <n v="5475.3317527999989"/>
    <n v="0.19346392845901084"/>
    <n v="963.27923714259487"/>
    <n v="0.63877933497519557"/>
    <n v="4.2696359349751951"/>
    <n v="753.57392289604297"/>
    <n v="0"/>
    <n v="124.67608752005341"/>
    <n v="3.0954228553441734"/>
    <n v="8.2549123634175334"/>
    <n v="0"/>
    <n v="0"/>
    <n v="73.678891507736765"/>
    <n v="0"/>
    <n v="963.27923714259487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60D2709"/>
    <s v="B/D27 ROUGE"/>
    <n v="2.3E-2"/>
    <n v="9000"/>
    <n v="207"/>
    <n v="459.40544999999997"/>
    <n v="1.6232511037715416E-2"/>
    <n v="80.823546662509472"/>
    <n v="8.9803940736121642E-3"/>
    <n v="6.0025444073612155E-2"/>
    <n v="63.228308856222768"/>
    <n v="0"/>
    <n v="10.460895645656361"/>
    <n v="0.25972017660344665"/>
    <n v="0.69262501346827898"/>
    <n v="0"/>
    <n v="0"/>
    <n v="6.1819969705586155"/>
    <n v="0"/>
    <n v="80.823546662509472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20M1611"/>
    <s v="COUV M16 G/G"/>
    <n v="1.9039999999999999"/>
    <n v="184"/>
    <n v="350.33600000000001"/>
    <n v="777.5182016"/>
    <n v="2.7472623125164582E-2"/>
    <n v="136.78936252926047"/>
    <n v="0.74342044852858957"/>
    <n v="4.9690628485285897"/>
    <n v="107.0104000553317"/>
    <n v="0"/>
    <n v="17.704484719404189"/>
    <n v="0.43956197000263331"/>
    <n v="1.1722293561276476"/>
    <n v="0"/>
    <n v="0"/>
    <n v="10.462686428394315"/>
    <n v="0"/>
    <n v="136.78936252926047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20M1413"/>
    <s v="COUV M14 G/G"/>
    <n v="1.6120000000000001"/>
    <n v="624"/>
    <n v="1005.888"/>
    <n v="2232.4175328000001"/>
    <n v="7.8879652476838091E-2"/>
    <n v="392.75089712685184"/>
    <n v="0.62940848898533952"/>
    <n v="4.2070006889853397"/>
    <n v="307.24926153994306"/>
    <n v="0"/>
    <n v="50.833282121826016"/>
    <n v="1.2620744396294095"/>
    <n v="3.3657158915342045"/>
    <n v="0"/>
    <n v="0"/>
    <n v="30.040563133919154"/>
    <n v="0"/>
    <n v="392.75089712685184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60D1818"/>
    <s v="B/D18 ROUGE"/>
    <n v="2.3E-2"/>
    <n v="13000"/>
    <n v="299"/>
    <n v="663.58564999999999"/>
    <n v="2.3446960387811158E-2"/>
    <n v="116.74512295695813"/>
    <n v="8.9803940736121642E-3"/>
    <n v="6.0025444073612169E-2"/>
    <n v="91.32977945898844"/>
    <n v="0"/>
    <n v="15.11018259928141"/>
    <n v="0.37515136620497852"/>
    <n v="1.0004583527875142"/>
    <n v="0"/>
    <n v="0"/>
    <n v="8.9295511796957783"/>
    <n v="0"/>
    <n v="116.74512295695813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20M1213"/>
    <s v="COUV M12 G/G"/>
    <n v="1.2270000000000001"/>
    <n v="504"/>
    <n v="618.40800000000002"/>
    <n v="1372.4637948"/>
    <n v="4.8494273844500072E-2"/>
    <n v="241.45858862062394"/>
    <n v="0.47908450123139673"/>
    <n v="3.2022269512313968"/>
    <n v="188.89319817951213"/>
    <n v="0"/>
    <n v="31.251698330623473"/>
    <n v="0.77590838151200114"/>
    <n v="2.0692021706709736"/>
    <n v="0"/>
    <n v="0"/>
    <n v="18.468581558305374"/>
    <n v="0"/>
    <n v="241.45858862062394"/>
    <m/>
    <m/>
    <m/>
    <m/>
    <m/>
    <m/>
    <m/>
    <m/>
    <m/>
    <m/>
    <m/>
    <m/>
    <m/>
    <m/>
    <m/>
  </r>
  <r>
    <x v="2"/>
    <x v="0"/>
    <d v="2014-05-26T00:00:00"/>
    <x v="4"/>
    <x v="0"/>
    <s v="accuma 27"/>
    <s v=" N°981 du 16/05/2014"/>
    <n v="3895.165"/>
    <m/>
    <n v="644.44100000000003"/>
    <n v="16"/>
    <n v="42.668999999999997"/>
    <n v="0"/>
    <n v="0"/>
    <n v="380.84045999999995"/>
    <m/>
    <n v="4979.11546"/>
    <s v="EUR"/>
    <n v="2.2193499999999999"/>
    <s v="460D1819"/>
    <s v="B/D18 JAUNE"/>
    <n v="2.3E-2"/>
    <n v="13000"/>
    <n v="299"/>
    <n v="663.58564999999999"/>
    <n v="2.3446960387811158E-2"/>
    <n v="116.74512295695813"/>
    <n v="8.9803940736121642E-3"/>
    <n v="6.0025444073612169E-2"/>
    <n v="91.32977945898844"/>
    <n v="0"/>
    <n v="15.11018259928141"/>
    <n v="0.37515136620497852"/>
    <n v="1.0004583527875142"/>
    <n v="0"/>
    <n v="0"/>
    <n v="8.9295511796957783"/>
    <n v="0"/>
    <n v="116.74512295695813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509"/>
    <s v="bac l5 gris"/>
    <n v="1.4410000000000001"/>
    <n v="825"/>
    <n v="1188.825"/>
    <n v="2640.3208837500001"/>
    <n v="0.10401818670049402"/>
    <n v="497.25016238675408"/>
    <n v="0.60272746955970191"/>
    <n v="3.8031164195597023"/>
    <n v="393.07744626809784"/>
    <n v="0"/>
    <n v="50.434153985414831"/>
    <n v="1.6642909872079044"/>
    <n v="4.0222792615214029"/>
    <n v="0"/>
    <n v="0"/>
    <n v="48.052033491786823"/>
    <n v="0"/>
    <n v="497.25020399402877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20l0521"/>
    <s v="couv l5 d g/g"/>
    <n v="1.44"/>
    <n v="952"/>
    <n v="1370.8799999999999"/>
    <n v="3044.6559360000001"/>
    <n v="0.11994738652364582"/>
    <n v="573.39835771686614"/>
    <n v="0.60230919928242244"/>
    <n v="3.8004771992824224"/>
    <n v="453.27277735580088"/>
    <n v="0"/>
    <n v="58.157569882468387"/>
    <n v="1.9191581843783332"/>
    <n v="4.63824548948286"/>
    <n v="0"/>
    <n v="0"/>
    <n v="55.410654783690383"/>
    <n v="0"/>
    <n v="573.39840569582077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318"/>
    <s v="bac l3 noir"/>
    <n v="1.357"/>
    <n v="528"/>
    <n v="716.49599999999998"/>
    <n v="1591.3017912"/>
    <n v="6.2690988747845275E-2"/>
    <n v="299.68898058962395"/>
    <n v="0.56759276626822719"/>
    <n v="3.5814219162682273"/>
    <n v="236.90485810889493"/>
    <n v="0"/>
    <n v="30.39629011329151"/>
    <n v="1.0030558199655244"/>
    <n v="2.4241978438904286"/>
    <n v="0"/>
    <n v="0"/>
    <n v="28.960603779977109"/>
    <n v="0"/>
    <n v="299.68900566601945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116"/>
    <s v="bac l1 gris"/>
    <n v="1.137"/>
    <n v="2475"/>
    <n v="2814.0749999999998"/>
    <n v="6249.9198712500001"/>
    <n v="0.24622209218277941"/>
    <n v="1177.0439305351965"/>
    <n v="0.47557330526674607"/>
    <n v="3.0007934552667459"/>
    <n v="930.45605081227052"/>
    <n v="0"/>
    <n v="119.38299739365023"/>
    <n v="3.9395534749244705"/>
    <n v="9.5211620826158967"/>
    <n v="0"/>
    <n v="0"/>
    <n v="113.74426526057242"/>
    <n v="0"/>
    <n v="1177.0440290240333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20l0109"/>
    <s v="couv l1d"/>
    <n v="0.95099999999999996"/>
    <n v="3024"/>
    <n v="2875.8240000000001"/>
    <n v="6387.0613128000005"/>
    <n v="0.25162492187644231"/>
    <n v="1202.8717018869258"/>
    <n v="0.39777503369276651"/>
    <n v="2.5098984836927669"/>
    <n v="950.87296602654408"/>
    <n v="0"/>
    <n v="122.00260799608994"/>
    <n v="4.0259987500230769"/>
    <n v="9.7300841040401469"/>
    <n v="0"/>
    <n v="0"/>
    <n v="116.24014566019754"/>
    <n v="0"/>
    <n v="1202.8718025368946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207"/>
    <s v="bac l2 gris taxi"/>
    <n v="1.232"/>
    <n v="792"/>
    <n v="975.74400000000003"/>
    <n v="2167.0786368000004"/>
    <n v="8.5374316290359686E-2"/>
    <n v="408.1247134337695"/>
    <n v="0.51530898160829486"/>
    <n v="3.2515193816082952"/>
    <n v="322.62356505912891"/>
    <n v="0"/>
    <n v="41.394505622227506"/>
    <n v="1.365989060645755"/>
    <n v="3.3013394366319186"/>
    <n v="0"/>
    <n v="0"/>
    <n v="39.439348404861981"/>
    <n v="0"/>
    <n v="408.124747583496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20l0211"/>
    <s v="couv l2d"/>
    <n v="1.071"/>
    <n v="432"/>
    <n v="462.67199999999997"/>
    <n v="1027.5713784"/>
    <n v="4.048224295173046E-2"/>
    <n v="193.52194572944231"/>
    <n v="0.44796746696630163"/>
    <n v="2.8266049169663017"/>
    <n v="152.97956235758278"/>
    <n v="0"/>
    <n v="19.628179835333079"/>
    <n v="0.64771588722768736"/>
    <n v="1.5654078527004651"/>
    <n v="0"/>
    <n v="0"/>
    <n v="18.701095989495499"/>
    <n v="0"/>
    <n v="193.5219619223395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118"/>
    <s v="bac l1 noir"/>
    <n v="1.137"/>
    <n v="415"/>
    <n v="471.85500000000002"/>
    <n v="1047.9663622500002"/>
    <n v="4.1285724547819584E-2"/>
    <n v="197.36292168569966"/>
    <n v="0.47557330526674618"/>
    <n v="3.0007934552667468"/>
    <n v="156.01586306549186"/>
    <n v="0"/>
    <n v="20.017755118531255"/>
    <n v="0.66057159276511335"/>
    <n v="1.5964776825396354"/>
    <n v="0"/>
    <n v="0"/>
    <n v="19.07227074066164"/>
    <n v="0"/>
    <n v="197.36293819998949"/>
    <m/>
    <m/>
    <m/>
    <m/>
    <m/>
    <m/>
    <m/>
    <m/>
    <m/>
    <m/>
    <m/>
    <m/>
    <m/>
    <m/>
    <m/>
  </r>
  <r>
    <x v="2"/>
    <x v="1"/>
    <d v="2014-05-27T00:00:00"/>
    <x v="4"/>
    <x v="0"/>
    <s v="accuma 28"/>
    <s v=" N°981 du 16/05/2014"/>
    <n v="3778.93"/>
    <m/>
    <n v="484.85899999999998"/>
    <n v="16"/>
    <n v="38.668999999999997"/>
    <n v="0"/>
    <n v="0"/>
    <n v="461.95800000000003"/>
    <m/>
    <n v="4780.4159999999993"/>
    <s v="EUR"/>
    <n v="2.2209500000000002"/>
    <s v="400l0313"/>
    <s v="bac l3 gris"/>
    <n v="1.256"/>
    <n v="440"/>
    <n v="552.64"/>
    <n v="1227.385808"/>
    <n v="4.8354140178883363E-2"/>
    <n v="231.1528860357208"/>
    <n v="0.52534746826300183"/>
    <n v="3.3148606682630017"/>
    <n v="182.7269109461877"/>
    <n v="0"/>
    <n v="23.444940052993207"/>
    <n v="0.77366624286213381"/>
    <n v="1.8698062465772407"/>
    <n v="0"/>
    <n v="0"/>
    <n v="22.337581888756603"/>
    <n v="0"/>
    <n v="231.15290537737687"/>
    <m/>
    <m/>
    <m/>
    <m/>
    <m/>
    <m/>
    <m/>
    <m/>
    <m/>
    <m/>
    <m/>
    <m/>
    <m/>
    <m/>
    <m/>
  </r>
  <r>
    <x v="2"/>
    <x v="1"/>
    <d v="2014-05-27T00:00:00"/>
    <x v="5"/>
    <x v="0"/>
    <s v="metalliance 3"/>
    <s v=" N°58 du 06/05/14"/>
    <n v="1731.4"/>
    <m/>
    <n v="5792.759"/>
    <n v="16"/>
    <n v="930.221"/>
    <n v="1451.4359999999999"/>
    <n v="0"/>
    <n v="0"/>
    <m/>
    <n v="9921.8159999999989"/>
    <s v="USD"/>
    <n v="1.6126499999999999"/>
    <s v="600P0002"/>
    <s v="PLOMB DOUX"/>
    <n v="2.1859500000000001"/>
    <n v="187600"/>
    <n v="410084.22000000003"/>
    <n v="661322.31738300005"/>
    <n v="1"/>
    <n v="9921.8159999999989"/>
    <n v="5.2888144989339012E-2"/>
    <n v="3.5780604124893394"/>
    <n v="1731.4"/>
    <n v="0"/>
    <n v="5792.759"/>
    <n v="16"/>
    <n v="930.221"/>
    <n v="1451.4359999999999"/>
    <n v="0"/>
    <n v="0"/>
    <n v="0"/>
    <n v="9921.8159999999989"/>
    <m/>
    <m/>
    <m/>
    <m/>
    <m/>
    <m/>
    <m/>
    <m/>
    <m/>
    <m/>
    <m/>
    <m/>
    <m/>
    <m/>
    <m/>
  </r>
  <r>
    <x v="2"/>
    <x v="1"/>
    <d v="2014-05-30T00:00:00"/>
    <x v="9"/>
    <x v="2"/>
    <s v="sovema  6"/>
    <s v=" N° 80234 du 30/04/2014"/>
    <n v="4980.9049999999997"/>
    <m/>
    <n v="1684.5740000000001"/>
    <n v="16"/>
    <n v="642.81500000000005"/>
    <n v="0"/>
    <n v="0"/>
    <n v="0"/>
    <m/>
    <n v="7324.2939999999999"/>
    <s v="EUR"/>
    <n v="2.22465"/>
    <n v="1"/>
    <s v="ligne d'assemblage"/>
    <n v="125000"/>
    <n v="1"/>
    <n v="125000"/>
    <n v="278081.25"/>
    <n v="0.60324691620176429"/>
    <n v="4418.3577688550849"/>
    <n v="4418.3577688550849"/>
    <n v="282499.60776885506"/>
    <n v="3004.7155811439488"/>
    <n v="0"/>
    <n v="1016.214070613671"/>
    <n v="9.6519506592282287"/>
    <n v="387.77616643823717"/>
    <n v="0"/>
    <n v="0"/>
    <n v="0"/>
    <n v="0"/>
    <n v="4418.3577688550849"/>
    <m/>
    <m/>
    <m/>
    <m/>
    <m/>
    <m/>
    <m/>
    <m/>
    <m/>
    <m/>
    <m/>
    <m/>
    <m/>
    <m/>
    <m/>
  </r>
  <r>
    <x v="2"/>
    <x v="1"/>
    <d v="2014-05-30T00:00:00"/>
    <x v="9"/>
    <x v="2"/>
    <s v="sovema  6"/>
    <s v=" N° 80234 du 30/04/2014"/>
    <n v="4980.9049999999997"/>
    <m/>
    <n v="1684.5740000000001"/>
    <n v="16"/>
    <n v="642.81500000000005"/>
    <n v="0"/>
    <n v="0"/>
    <n v="0"/>
    <m/>
    <n v="7324.2939999999999"/>
    <s v="EUR"/>
    <n v="2.22465"/>
    <n v="2"/>
    <s v="machine"/>
    <n v="41106"/>
    <n v="2"/>
    <n v="82212"/>
    <n v="182892.9258"/>
    <n v="0.3967530837982356"/>
    <n v="2905.936231144914"/>
    <n v="1452.968115572457"/>
    <n v="92899.431015572452"/>
    <n v="1976.1894188560507"/>
    <n v="0"/>
    <n v="668.35992938632899"/>
    <n v="6.3480493407717695"/>
    <n v="255.03883356176283"/>
    <n v="0"/>
    <n v="0"/>
    <n v="0"/>
    <n v="0"/>
    <n v="2905.936231144914"/>
    <m/>
    <m/>
    <m/>
    <m/>
    <m/>
    <m/>
    <m/>
    <m/>
    <m/>
    <m/>
    <m/>
    <m/>
    <m/>
    <m/>
    <m/>
  </r>
  <r>
    <x v="2"/>
    <x v="0"/>
    <d v="2014-06-04T00:00:00"/>
    <x v="7"/>
    <x v="0"/>
    <s v="daramic 6"/>
    <s v=" N° 100258 du 21/05/2014"/>
    <n v="1653.16"/>
    <m/>
    <n v="2123.424"/>
    <n v="0"/>
    <n v="51.923000000000002"/>
    <n v="0"/>
    <n v="0"/>
    <n v="0"/>
    <m/>
    <n v="3828.5069999999996"/>
    <s v="EUR"/>
    <n v="2.2204999999999999"/>
    <s v="430p1004"/>
    <s v="SEP 161X12"/>
    <n v="0.71299999999999997"/>
    <n v="8790.6"/>
    <n v="6267.6977999999999"/>
    <n v="13917.422964899999"/>
    <n v="0.39393939393939392"/>
    <n v="1508.1997272727272"/>
    <n v="0.17156960017208461"/>
    <n v="1.7547861001720844"/>
    <n v="651.24484848484849"/>
    <n v="0"/>
    <n v="836.50036363636355"/>
    <n v="0"/>
    <n v="20.454515151515153"/>
    <n v="0"/>
    <n v="0"/>
    <n v="0"/>
    <n v="0"/>
    <n v="1508.1997272727272"/>
    <m/>
    <m/>
    <m/>
    <m/>
    <m/>
    <m/>
    <m/>
    <m/>
    <m/>
    <m/>
    <m/>
    <m/>
    <m/>
    <m/>
    <m/>
  </r>
  <r>
    <x v="2"/>
    <x v="0"/>
    <d v="2014-06-04T00:00:00"/>
    <x v="7"/>
    <x v="0"/>
    <s v="daramic 6"/>
    <s v=" N° 100258 du 21/05/2014"/>
    <n v="1653.16"/>
    <m/>
    <n v="2123.424"/>
    <n v="0"/>
    <n v="51.923000000000002"/>
    <n v="0"/>
    <n v="0"/>
    <n v="0"/>
    <m/>
    <n v="3828.5069999999996"/>
    <s v="EUR"/>
    <n v="2.2204999999999999"/>
    <s v="430p1018"/>
    <s v="SEP 161X1,3"/>
    <n v="0.71299999999999997"/>
    <n v="13524"/>
    <n v="9642.6119999999992"/>
    <n v="21411.419945999998"/>
    <n v="0.60606060606060608"/>
    <n v="2320.3072727272724"/>
    <n v="0.17156960017208461"/>
    <n v="1.7547861001720844"/>
    <n v="1001.9151515151516"/>
    <n v="0"/>
    <n v="1286.9236363636364"/>
    <n v="0"/>
    <n v="31.468484848484849"/>
    <n v="0"/>
    <n v="0"/>
    <n v="0"/>
    <n v="0"/>
    <n v="2320.3072727272724"/>
    <m/>
    <m/>
    <m/>
    <m/>
    <m/>
    <m/>
    <m/>
    <m/>
    <m/>
    <m/>
    <m/>
    <m/>
    <m/>
    <m/>
    <m/>
  </r>
  <r>
    <x v="2"/>
    <x v="1"/>
    <d v="2014-06-04T00:00:00"/>
    <x v="7"/>
    <x v="0"/>
    <s v="daramic 5"/>
    <s v=" N° 100257 du 21/05/2014"/>
    <n v="3228.13"/>
    <m/>
    <n v="4309.1850000000004"/>
    <n v="0"/>
    <n v="103.13200000000001"/>
    <n v="0"/>
    <n v="0"/>
    <n v="0"/>
    <m/>
    <n v="7640.4470000000001"/>
    <s v="EUR"/>
    <n v="2.2204999999999999"/>
    <s v="430p1004"/>
    <s v="SEPA 161X1,2"/>
    <n v="0.71299999999999997"/>
    <n v="38092.6"/>
    <n v="27160.023799999999"/>
    <n v="60308.832847899997"/>
    <n v="0.83839326997246566"/>
    <n v="6405.6993443813153"/>
    <n v="0.16816125295677678"/>
    <n v="1.7513777529567769"/>
    <n v="2706.4424665962156"/>
    <n v="0"/>
    <n v="3612.7917030662998"/>
    <n v="0"/>
    <n v="86.465174718800327"/>
    <n v="0"/>
    <n v="0"/>
    <n v="0"/>
    <n v="0"/>
    <n v="6405.6993443813153"/>
    <m/>
    <m/>
    <m/>
    <m/>
    <m/>
    <m/>
    <m/>
    <m/>
    <m/>
    <m/>
    <m/>
    <m/>
    <m/>
    <m/>
    <m/>
  </r>
  <r>
    <x v="2"/>
    <x v="1"/>
    <d v="2014-06-04T00:00:00"/>
    <x v="7"/>
    <x v="0"/>
    <s v="daramic 5"/>
    <s v=" N° 100257 du 21/05/2014"/>
    <n v="3228.13"/>
    <m/>
    <n v="4309.1850000000004"/>
    <n v="0"/>
    <n v="103.13200000000001"/>
    <n v="0"/>
    <n v="0"/>
    <n v="0"/>
    <m/>
    <n v="7640.4470000000001"/>
    <s v="EUR"/>
    <n v="2.2204999999999999"/>
    <s v="430P1001"/>
    <s v="SEPA 161X1,3"/>
    <n v="1.7769999999999999"/>
    <n v="1680"/>
    <n v="2985.3599999999997"/>
    <n v="6628.9918799999987"/>
    <n v="9.2154033106738281E-2"/>
    <n v="704.09800578827924"/>
    <n v="0.41910595582635668"/>
    <n v="4.3649344558263561"/>
    <n v="297.48519889285507"/>
    <n v="0"/>
    <n v="397.10877715306003"/>
    <n v="0"/>
    <n v="9.504029742364132"/>
    <n v="0"/>
    <n v="0"/>
    <n v="0"/>
    <n v="0"/>
    <n v="704.09800578827924"/>
    <m/>
    <m/>
    <m/>
    <m/>
    <m/>
    <m/>
    <m/>
    <m/>
    <m/>
    <m/>
    <m/>
    <m/>
    <m/>
    <m/>
    <m/>
  </r>
  <r>
    <x v="2"/>
    <x v="1"/>
    <d v="2014-06-04T00:00:00"/>
    <x v="7"/>
    <x v="0"/>
    <s v="daramic 5"/>
    <s v=" N° 100257 du 21/05/2014"/>
    <n v="3228.13"/>
    <m/>
    <n v="4309.1850000000004"/>
    <n v="0"/>
    <n v="103.13200000000001"/>
    <n v="0"/>
    <n v="0"/>
    <n v="0"/>
    <m/>
    <n v="7640.4470000000001"/>
    <s v="EUR"/>
    <n v="2.2204999999999999"/>
    <s v="430p1005"/>
    <s v="SEPA 161 X1,0"/>
    <n v="0.71299999999999997"/>
    <n v="3155.6"/>
    <n v="2249.9427999999998"/>
    <n v="4995.9979873999991"/>
    <n v="6.9452696920795962E-2"/>
    <n v="530.64964983040477"/>
    <n v="0.16816125295677678"/>
    <n v="1.7513777529567767"/>
    <n v="224.20233451092906"/>
    <n v="0"/>
    <n v="299.28451978064015"/>
    <n v="0"/>
    <n v="7.1627955388355291"/>
    <n v="0"/>
    <n v="0"/>
    <n v="0"/>
    <n v="0"/>
    <n v="530.64964983040477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20l0211"/>
    <s v="couv l2 d/g"/>
    <n v="1.071"/>
    <n v="3456"/>
    <n v="3701.3759999999997"/>
    <n v="8230.9348799999989"/>
    <n v="0.3752933804607701"/>
    <n v="821.46701433898909"/>
    <n v="0.23769300183419823"/>
    <n v="2.619329251834198"/>
    <n v="567.71680483765988"/>
    <n v="0"/>
    <n v="165.93071406340306"/>
    <n v="0"/>
    <n v="12.542304774998938"/>
    <n v="0"/>
    <n v="0"/>
    <n v="75.277096839582185"/>
    <n v="0"/>
    <n v="821.46692051564401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20l0211"/>
    <s v="couv l2 d/g"/>
    <n v="1.0720000000000001"/>
    <n v="1824"/>
    <n v="1955.3280000000002"/>
    <n v="4348.1606400000001"/>
    <n v="0.19825644706984558"/>
    <n v="433.95684583609636"/>
    <n v="0.23791493741014055"/>
    <n v="2.6217749374101404"/>
    <n v="299.90807866307335"/>
    <n v="0"/>
    <n v="87.656312481673254"/>
    <n v="0"/>
    <n v="6.6257304610742391"/>
    <n v="0"/>
    <n v="0"/>
    <n v="39.766674666163766"/>
    <n v="0"/>
    <n v="433.95679627198462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20l0312"/>
    <s v="couv l3 gris"/>
    <n v="1.2569999999999999"/>
    <n v="1012"/>
    <n v="1272.0839999999998"/>
    <n v="2828.7967949999993"/>
    <n v="0.12898033179824428"/>
    <n v="282.3206951869787"/>
    <n v="0.27897301895946514"/>
    <n v="3.0742267689594645"/>
    <n v="195.11215936049447"/>
    <n v="0"/>
    <n v="57.026847979948535"/>
    <n v="0"/>
    <n v="4.3105226886973238"/>
    <n v="0"/>
    <n v="0"/>
    <n v="25.871132912755435"/>
    <n v="0"/>
    <n v="282.32066294189576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20l0238"/>
    <s v="couv l2 noir "/>
    <n v="1.4530000000000001"/>
    <n v="828"/>
    <n v="1203.0840000000001"/>
    <n v="2675.3580449999999"/>
    <n v="0.12198421920341655"/>
    <n v="267.00714044696036"/>
    <n v="0.32247239184415505"/>
    <n v="3.553581141844155"/>
    <n v="184.52894394714593"/>
    <n v="0"/>
    <n v="53.933614741721783"/>
    <n v="0"/>
    <n v="4.0767126057781811"/>
    <n v="0"/>
    <n v="0"/>
    <n v="24.467838656259698"/>
    <n v="0"/>
    <n v="267.0071099509056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00l0118"/>
    <s v="bac l1 noir"/>
    <n v="1.137"/>
    <n v="220"/>
    <n v="250.14000000000001"/>
    <n v="556.24882500000001"/>
    <n v="2.5362429050292928E-2"/>
    <n v="55.514964966205746"/>
    <n v="0.25234074984638977"/>
    <n v="2.7807444998463895"/>
    <n v="38.36645657239152"/>
    <n v="0"/>
    <n v="11.213642930580315"/>
    <n v="0"/>
    <n v="0.84761237886078966"/>
    <n v="0"/>
    <n v="0"/>
    <n v="5.0872467437658564"/>
    <n v="0"/>
    <n v="55.514958625598481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00l0321"/>
    <s v="bac l3 gris"/>
    <n v="1.357"/>
    <n v="480"/>
    <n v="651.36"/>
    <n v="1448.4618"/>
    <n v="6.6043302895173905E-2"/>
    <n v="144.55995674577346"/>
    <n v="0.30116657655369472"/>
    <n v="3.3187953265536949"/>
    <n v="99.905553502010633"/>
    <n v="0"/>
    <n v="29.200121768860612"/>
    <n v="0"/>
    <n v="2.2071671827567121"/>
    <n v="0"/>
    <n v="0"/>
    <n v="13.247097781319772"/>
    <n v="0"/>
    <n v="144.55994023494773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00l0207"/>
    <s v="bac l2 gris taxi"/>
    <n v="1.232"/>
    <n v="264"/>
    <n v="325.24799999999999"/>
    <n v="723.27023999999994"/>
    <n v="3.2977849699167158E-2"/>
    <n v="72.18410220407965"/>
    <n v="0.27342462956090774"/>
    <n v="3.0130846295609075"/>
    <n v="49.886516619721739"/>
    <n v="0"/>
    <n v="14.580694554590972"/>
    <n v="0"/>
    <n v="1.1021197369461664"/>
    <n v="0"/>
    <n v="0"/>
    <n v="6.6147630483583466"/>
    <n v="0"/>
    <n v="72.184093959617215"/>
    <m/>
    <m/>
    <m/>
    <m/>
    <m/>
    <m/>
    <m/>
    <m/>
    <m/>
    <m/>
    <m/>
    <m/>
    <m/>
    <m/>
    <m/>
  </r>
  <r>
    <x v="2"/>
    <x v="1"/>
    <d v="2014-06-11T00:00:00"/>
    <x v="4"/>
    <x v="0"/>
    <s v="accuma 29"/>
    <s v=" N°1078 du 30/05/2014"/>
    <n v="1512.7280000000001"/>
    <m/>
    <n v="442.13600000000002"/>
    <n v="0"/>
    <n v="33.42"/>
    <n v="0"/>
    <n v="0"/>
    <n v="200.58199999999999"/>
    <m/>
    <n v="2188.866"/>
    <s v="EUR"/>
    <n v="2.2237499999999999"/>
    <s v="460d1810"/>
    <s v="bouchon kam d18 rouge"/>
    <n v="2.8000000000000001E-2"/>
    <n v="18000"/>
    <n v="504"/>
    <n v="1120.77"/>
    <n v="5.1102039823089612E-2"/>
    <n v="111.85553027491683"/>
    <n v="6.2141961263842685E-3"/>
    <n v="6.847919612638427E-2"/>
    <n v="77.303486497502703"/>
    <n v="0"/>
    <n v="22.594051479221552"/>
    <n v="0"/>
    <n v="1.7078301708876549"/>
    <n v="0"/>
    <n v="0"/>
    <n v="10.25014935179496"/>
    <n v="0"/>
    <n v="111.85551749940687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00M1409"/>
    <s v="BAC M14 GRIS"/>
    <n v="3.2029999999999998"/>
    <n v="480"/>
    <n v="1537.4399999999998"/>
    <n v="3418.8821999999996"/>
    <n v="0.19543844751621406"/>
    <n v="566.03274046540946"/>
    <n v="1.179234875969603"/>
    <n v="8.3019061259696016"/>
    <n v="443.46781775146121"/>
    <n v="0"/>
    <n v="62.985511988630435"/>
    <n v="0"/>
    <n v="5.3405510168280657"/>
    <n v="0"/>
    <n v="0"/>
    <n v="54.238859708489791"/>
    <n v="0"/>
    <n v="566.03274046540946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00M1202"/>
    <s v="BAC M12 NOIR"/>
    <n v="2.3450000000000002"/>
    <n v="360"/>
    <n v="844.2"/>
    <n v="1877.2897499999999"/>
    <n v="0.10731419593167077"/>
    <n v="310.80552054122347"/>
    <n v="0.86334866817006517"/>
    <n v="6.0780424181700647"/>
    <n v="243.50578347498671"/>
    <n v="0"/>
    <n v="34.585004436466996"/>
    <n v="0"/>
    <n v="2.9324677180288354"/>
    <n v="0"/>
    <n v="0"/>
    <n v="29.782264911740999"/>
    <n v="0"/>
    <n v="310.80552054122347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00M1203"/>
    <s v="BAC M12 GRIS"/>
    <n v="2.3450000000000002"/>
    <n v="900"/>
    <n v="2110.5"/>
    <n v="4693.2243749999998"/>
    <n v="0.26828548982917694"/>
    <n v="777.01380135305874"/>
    <n v="0.86334866817006528"/>
    <n v="6.0780424181700647"/>
    <n v="608.7644586874668"/>
    <n v="0"/>
    <n v="86.462511091167485"/>
    <n v="0"/>
    <n v="7.3311692950720895"/>
    <n v="0"/>
    <n v="0"/>
    <n v="74.455662279352495"/>
    <n v="0"/>
    <n v="777.01380135305874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00M1509"/>
    <s v="BAC M15 GRIS"/>
    <n v="3.45"/>
    <n v="300"/>
    <n v="1035"/>
    <n v="2301.5812499999997"/>
    <n v="0.13156857710172856"/>
    <n v="381.05154437356828"/>
    <n v="1.270171814578561"/>
    <n v="8.9421093145785608"/>
    <n v="298.54120575291546"/>
    <n v="0"/>
    <n v="42.401657891190879"/>
    <n v="0"/>
    <n v="3.5952429378818347"/>
    <n v="0"/>
    <n v="0"/>
    <n v="36.513437791580117"/>
    <n v="0"/>
    <n v="381.05154437356828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20M1515"/>
    <s v="COUV M15 GRIS"/>
    <n v="1.6359999999999999"/>
    <n v="464"/>
    <n v="759.10399999999993"/>
    <n v="1688.0575199999998"/>
    <n v="9.6496843625343526E-2"/>
    <n v="279.47608844459239"/>
    <n v="0.60231915613058706"/>
    <n v="4.2403741561305868"/>
    <n v="218.96021589551799"/>
    <n v="0"/>
    <n v="31.098809769888462"/>
    <n v="0"/>
    <n v="2.6368727489061374"/>
    <n v="0"/>
    <n v="0"/>
    <n v="26.780190030279837"/>
    <n v="0"/>
    <n v="279.47608844459239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20M1208"/>
    <s v="COUV M12 NOIR"/>
    <n v="1.2270000000000001"/>
    <n v="392"/>
    <n v="480.98400000000004"/>
    <n v="1069.58817"/>
    <n v="6.1142396607437498E-2"/>
    <n v="177.08183190239262"/>
    <n v="0.45173936709794038"/>
    <n v="3.1802806170979405"/>
    <n v="138.73772300276357"/>
    <n v="0"/>
    <n v="19.704849293851744"/>
    <n v="0"/>
    <n v="1.670777129694837"/>
    <n v="0"/>
    <n v="0"/>
    <n v="16.968482476082485"/>
    <n v="0"/>
    <n v="177.08183190239262"/>
    <m/>
    <m/>
    <m/>
    <m/>
    <m/>
    <m/>
    <m/>
    <m/>
    <m/>
    <m/>
    <m/>
    <m/>
    <m/>
    <m/>
    <m/>
  </r>
  <r>
    <x v="2"/>
    <x v="0"/>
    <d v="2014-06-13T00:00:00"/>
    <x v="4"/>
    <x v="0"/>
    <s v="accuma 30"/>
    <s v=" N°1079 du 30/05/2014"/>
    <n v="2269.0920000000001"/>
    <m/>
    <n v="322.27800000000002"/>
    <n v="0"/>
    <n v="27.326000000000001"/>
    <n v="0"/>
    <n v="0"/>
    <n v="277.524"/>
    <m/>
    <n v="2896.22"/>
    <s v="EUR"/>
    <n v="2.2237499999999999"/>
    <s v="420M1213"/>
    <s v="COUV M12 GRIS"/>
    <n v="1.2270000000000001"/>
    <n v="896"/>
    <n v="1099.3920000000001"/>
    <n v="2444.7729599999998"/>
    <n v="0.13975404938842856"/>
    <n v="404.75847291975452"/>
    <n v="0.45173936709794033"/>
    <n v="3.1802806170979401"/>
    <n v="317.11479543488815"/>
    <n v="0"/>
    <n v="45.039655528803983"/>
    <n v="0"/>
    <n v="3.8189191535881988"/>
    <n v="0"/>
    <n v="0"/>
    <n v="38.785102802474249"/>
    <n v="0"/>
    <n v="404.75847291975452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116"/>
    <s v="BAC L1 GRIS"/>
    <n v="1.137"/>
    <n v="550"/>
    <n v="625.35"/>
    <n v="1396.093875"/>
    <n v="5.3251405561206042E-2"/>
    <n v="266.55470316311738"/>
    <n v="0.48464491484203159"/>
    <n v="3.022997414842032"/>
    <n v="208.28153030327289"/>
    <n v="0"/>
    <n v="30.396275054175337"/>
    <n v="0.85202248897929667"/>
    <n v="1.821517578626614"/>
    <n v="0"/>
    <n v="0"/>
    <n v="25.203357738063207"/>
    <n v="0"/>
    <n v="266.55470316311738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115"/>
    <s v="BAC L1 GRIS"/>
    <n v="1.151"/>
    <n v="2700"/>
    <n v="3107.7000000000003"/>
    <n v="6937.9402500000006"/>
    <n v="0.26463483339339572"/>
    <n v="1324.6534756856477"/>
    <n v="0.49061239840209175"/>
    <n v="3.0602198984020919"/>
    <n v="1035.0627835987545"/>
    <n v="0"/>
    <n v="151.05541534478402"/>
    <n v="4.2341573342943315"/>
    <n v="9.0520991110544955"/>
    <n v="0"/>
    <n v="0"/>
    <n v="125.24902029676026"/>
    <n v="0"/>
    <n v="1324.6534756856477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509"/>
    <s v="BAC L5 GRIS"/>
    <n v="1.4410000000000001"/>
    <n v="330"/>
    <n v="475.53000000000003"/>
    <n v="1061.620725"/>
    <n v="4.0493549030975143E-2"/>
    <n v="202.69410409395888"/>
    <n v="0.61422455786048147"/>
    <n v="3.8312570578604817"/>
    <n v="158.38189190871566"/>
    <n v="0"/>
    <n v="23.11400124172383"/>
    <n v="0.64789678449560228"/>
    <n v="1.3851223381535358"/>
    <n v="0"/>
    <n v="0"/>
    <n v="19.165191820870227"/>
    <n v="0"/>
    <n v="202.69410409395888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212"/>
    <s v="BAC L2 GRIS"/>
    <n v="1.232"/>
    <n v="528"/>
    <n v="650.49599999999998"/>
    <n v="1452.2323199999998"/>
    <n v="5.5392702185883554E-2"/>
    <n v="277.27315613463685"/>
    <n v="0.52513855328529702"/>
    <n v="3.275578553285297"/>
    <n v="216.65675595451791"/>
    <n v="0"/>
    <n v="31.618542156617636"/>
    <n v="0.88628323497413686"/>
    <n v="1.894762770970333"/>
    <n v="0"/>
    <n v="0"/>
    <n v="26.21681201755683"/>
    <n v="0"/>
    <n v="277.27315613463685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218"/>
    <s v="BAC L2 NOIR"/>
    <n v="1.2549999999999999"/>
    <n v="1980"/>
    <n v="2484.8999999999996"/>
    <n v="5547.5392499999989"/>
    <n v="0.21160057196616433"/>
    <n v="1059.1857070281126"/>
    <n v="0.53494227627682456"/>
    <n v="3.3367297762768242"/>
    <n v="827.6305663238229"/>
    <n v="0"/>
    <n v="120.78308768229037"/>
    <n v="3.3856091514586293"/>
    <n v="7.2380091646746179"/>
    <n v="0"/>
    <n v="0"/>
    <n v="100.14843470586592"/>
    <n v="0"/>
    <n v="1059.1857070281126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00L0313"/>
    <s v="BAC L3 GRIS"/>
    <n v="1.256"/>
    <n v="220"/>
    <n v="276.32"/>
    <n v="616.88439999999991"/>
    <n v="2.3529908666622613E-2"/>
    <n v="117.78107552255949"/>
    <n v="0.53536852510254318"/>
    <n v="3.3393885251025428"/>
    <n v="92.032225878948353"/>
    <n v="0"/>
    <n v="13.431036576268854"/>
    <n v="0.37647853866596181"/>
    <n v="0.80486405585049314"/>
    <n v="0"/>
    <n v="0"/>
    <n v="11.136470472825817"/>
    <n v="0"/>
    <n v="117.78107552255949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20L0233"/>
    <s v="COUV L2 GAUCHE GRIS"/>
    <n v="1.0720000000000001"/>
    <n v="2496"/>
    <n v="2675.712"/>
    <n v="5973.5270399999999"/>
    <n v="0.22784908431596024"/>
    <n v="1140.5190979611275"/>
    <n v="0.45693874117032351"/>
    <n v="2.8501787411703234"/>
    <n v="891.18316144691914"/>
    <n v="0"/>
    <n v="130.05785227114032"/>
    <n v="3.6455853490553638"/>
    <n v="7.7938057781117367"/>
    <n v="0"/>
    <n v="0"/>
    <n v="107.83869311590082"/>
    <n v="0"/>
    <n v="1140.5190979611275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20L0228"/>
    <s v="COUV L2 KAM NOIR"/>
    <n v="1.071"/>
    <n v="864"/>
    <n v="925.34399999999994"/>
    <n v="2065.8304799999996"/>
    <n v="7.8797263336737242E-2"/>
    <n v="394.42679338573856"/>
    <n v="0.45651249234460484"/>
    <n v="2.8475199923446044"/>
    <n v="308.19871172455697"/>
    <n v="0"/>
    <n v="44.978029493452979"/>
    <n v="1.2607562133877959"/>
    <n v="2.6953391896964343"/>
    <n v="0"/>
    <n v="0"/>
    <n v="37.293956764644371"/>
    <n v="0"/>
    <n v="394.42679338573856"/>
    <m/>
    <m/>
    <m/>
    <m/>
    <m/>
    <m/>
    <m/>
    <m/>
    <m/>
    <m/>
    <m/>
    <m/>
    <m/>
    <m/>
    <m/>
  </r>
  <r>
    <x v="2"/>
    <x v="1"/>
    <d v="2014-06-19T00:00:00"/>
    <x v="4"/>
    <x v="0"/>
    <s v="accuma 31"/>
    <s v=" N°1132 du 06/06/2014"/>
    <n v="3911.2869999999998"/>
    <m/>
    <n v="570.80700000000002"/>
    <n v="16"/>
    <n v="34.206000000000003"/>
    <n v="0"/>
    <n v="0"/>
    <n v="473.29"/>
    <m/>
    <n v="5005.59"/>
    <s v="EUR"/>
    <n v="2.2324999999999999"/>
    <s v="460D1812"/>
    <s v="BOUCHON D18 GRIS"/>
    <n v="2.9000000000000001E-2"/>
    <n v="18000"/>
    <n v="522"/>
    <n v="1165.365"/>
    <n v="4.4450681543055169E-2"/>
    <n v="222.50188702510152"/>
    <n v="1.2361215945838973E-2"/>
    <n v="7.7103715945838966E-2"/>
    <n v="173.85937286049162"/>
    <n v="0"/>
    <n v="25.372760179546692"/>
    <n v="0.71121090468888271"/>
    <n v="1.5204800128617453"/>
    <n v="0"/>
    <n v="0"/>
    <n v="21.038063067512581"/>
    <n v="0"/>
    <n v="222.50188702510152"/>
    <m/>
    <m/>
    <m/>
    <m/>
    <m/>
    <m/>
    <m/>
    <m/>
    <m/>
    <m/>
    <m/>
    <m/>
    <m/>
    <m/>
    <m/>
  </r>
  <r>
    <x v="2"/>
    <x v="1"/>
    <d v="2014-06-24T00:00:00"/>
    <x v="21"/>
    <x v="0"/>
    <s v="glatfelter 1"/>
    <s v=" N° 50630603/50630604 du 25/03/2014"/>
    <n v="177.7"/>
    <m/>
    <n v="865.721"/>
    <n v="16"/>
    <n v="71.391000000000005"/>
    <n v="108.3"/>
    <n v="0"/>
    <n v="0"/>
    <m/>
    <n v="1239.1120000000001"/>
    <s v="EUR"/>
    <n v="2.2204999999999999"/>
    <s v="430P2010"/>
    <s v="SEP 102"/>
    <n v="5.9369999999999999E-2"/>
    <n v="139160"/>
    <n v="8261.9292000000005"/>
    <n v="18345.6137886"/>
    <n v="0.36640337019483937"/>
    <n v="454.01481284886785"/>
    <n v="3.262538177988415E-3"/>
    <n v="0.1350936231779884"/>
    <n v="65.109878883622955"/>
    <n v="0"/>
    <n v="317.20309204844654"/>
    <n v="5.86245392311743"/>
    <n v="26.157903001579779"/>
    <n v="39.681484992101105"/>
    <n v="0"/>
    <n v="0"/>
    <n v="0"/>
    <n v="454.01481284886785"/>
    <m/>
    <m/>
    <m/>
    <m/>
    <m/>
    <m/>
    <m/>
    <m/>
    <m/>
    <m/>
    <m/>
    <m/>
    <m/>
    <m/>
    <m/>
  </r>
  <r>
    <x v="2"/>
    <x v="1"/>
    <d v="2014-06-24T00:00:00"/>
    <x v="21"/>
    <x v="0"/>
    <s v="glatfelter 1"/>
    <s v=" N° 50630603/50630604 du 25/03/2014"/>
    <n v="177.7"/>
    <m/>
    <n v="865.721"/>
    <n v="16"/>
    <n v="71.391000000000005"/>
    <n v="108.3"/>
    <n v="0"/>
    <n v="0"/>
    <m/>
    <n v="1239.1120000000001"/>
    <s v="EUR"/>
    <n v="2.2204999999999999"/>
    <s v="430P2009"/>
    <s v="SEP 111"/>
    <n v="5.9369999999999999E-2"/>
    <n v="240640"/>
    <n v="14286.7968"/>
    <n v="31723.832294399999"/>
    <n v="0.63359662980516052"/>
    <n v="785.09718715113206"/>
    <n v="3.2625381779884145E-3"/>
    <n v="0.1350936231779884"/>
    <n v="112.59012111637702"/>
    <n v="0"/>
    <n v="548.51790795155341"/>
    <n v="10.137546076882568"/>
    <n v="45.233096998420216"/>
    <n v="68.618515007898878"/>
    <n v="0"/>
    <n v="0"/>
    <n v="0"/>
    <n v="785.09718715113206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00l0207"/>
    <s v="bac l2 gris"/>
    <n v="1.232"/>
    <n v="264"/>
    <n v="325.24799999999999"/>
    <n v="725.44940159999987"/>
    <n v="3.881932200816661E-2"/>
    <n v="127.70936491463159"/>
    <n v="0.48374759437360454"/>
    <n v="3.2316619943736042"/>
    <n v="99.036087223166703"/>
    <n v="0"/>
    <n v="13.462967884974269"/>
    <n v="0"/>
    <n v="1.1316608751820731"/>
    <n v="0"/>
    <n v="0"/>
    <n v="14.078719970667809"/>
    <n v="0"/>
    <n v="127.70943595399088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00l0213"/>
    <s v="bac l2 noir"/>
    <n v="1.2549999999999999"/>
    <n v="1584"/>
    <n v="1987.9199999999998"/>
    <n v="4433.9561639999993"/>
    <n v="0.23726420026095338"/>
    <n v="780.56129692140905"/>
    <n v="0.49277859654129358"/>
    <n v="3.2919933465412932"/>
    <n v="605.30985129094586"/>
    <n v="0"/>
    <n v="82.285834556701502"/>
    <n v="0"/>
    <n v="6.9167259660073128"/>
    <n v="0"/>
    <n v="0"/>
    <n v="86.049319301240743"/>
    <n v="0"/>
    <n v="780.56173111489557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00l0118"/>
    <s v="bac l1 noir"/>
    <n v="1.137"/>
    <n v="1540"/>
    <n v="1750.98"/>
    <n v="3905.4733409999999"/>
    <n v="0.20898470228828334"/>
    <n v="687.52626850348554"/>
    <n v="0.44644562889836725"/>
    <n v="2.9824672788983673"/>
    <n v="533.16302638608215"/>
    <n v="0"/>
    <n v="72.478193585301824"/>
    <n v="0"/>
    <n v="6.0923220411080363"/>
    <n v="0"/>
    <n v="0"/>
    <n v="75.793108932998578"/>
    <n v="0"/>
    <n v="687.5266509454907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20l0217"/>
    <s v="couv l2 noir"/>
    <n v="1.071"/>
    <n v="432"/>
    <n v="462.67199999999997"/>
    <n v="1031.9667623999999"/>
    <n v="5.5221287608724613E-2"/>
    <n v="181.66921021430551"/>
    <n v="0.42053057919978126"/>
    <n v="2.8093425291997809"/>
    <n v="140.88088027510389"/>
    <n v="0"/>
    <n v="19.15134997686939"/>
    <n v="0"/>
    <n v="1.6098109763695401"/>
    <n v="0"/>
    <n v="0"/>
    <n v="20.027270040918982"/>
    <n v="0"/>
    <n v="181.66931126926184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20l0109"/>
    <s v="couv l1 gris"/>
    <n v="0.95099999999999996"/>
    <n v="2968"/>
    <n v="2822.5679999999998"/>
    <n v="6295.5967955999986"/>
    <n v="0.33688193649752435"/>
    <n v="1108.2877272369449"/>
    <n v="0.37341230702053396"/>
    <n v="2.4945702570205337"/>
    <n v="859.4552176841031"/>
    <n v="0"/>
    <n v="116.83436127864292"/>
    <n v="0"/>
    <n v="9.8207822127758302"/>
    <n v="0"/>
    <n v="0"/>
    <n v="122.17798255536665"/>
    <n v="0"/>
    <n v="1108.2883437308888"/>
    <m/>
    <m/>
    <m/>
    <m/>
    <m/>
    <m/>
    <m/>
    <m/>
    <m/>
    <m/>
    <m/>
    <m/>
    <m/>
    <m/>
    <m/>
  </r>
  <r>
    <x v="2"/>
    <x v="1"/>
    <d v="2014-06-25T00:00:00"/>
    <x v="4"/>
    <x v="0"/>
    <s v="accuma 33"/>
    <s v=" N°1134du 06/06/2014"/>
    <n v="2551.2060000000001"/>
    <m/>
    <n v="346.81099999999998"/>
    <n v="0"/>
    <n v="29.152000000000001"/>
    <n v="0"/>
    <n v="0"/>
    <n v="362.673"/>
    <m/>
    <n v="3289.8420000000006"/>
    <s v="EUR"/>
    <n v="2.2304499999999998"/>
    <s v="420l0211"/>
    <s v="couv l2 gris"/>
    <n v="1.0720000000000001"/>
    <n v="960"/>
    <n v="1029.1200000000001"/>
    <n v="2295.4007040000001"/>
    <n v="0.12282855133634774"/>
    <n v="404.08630220922402"/>
    <n v="0.42092323146794169"/>
    <n v="2.8119656314679422"/>
    <n v="313.36093714059837"/>
    <n v="0"/>
    <n v="42.598292717510091"/>
    <n v="0"/>
    <n v="3.5806979285572091"/>
    <n v="0"/>
    <n v="0"/>
    <n v="44.546599198807243"/>
    <n v="0"/>
    <n v="404.08652698547297"/>
    <m/>
    <m/>
    <m/>
    <m/>
    <m/>
    <m/>
    <m/>
    <m/>
    <m/>
    <m/>
    <m/>
    <m/>
    <m/>
    <m/>
    <m/>
  </r>
  <r>
    <x v="2"/>
    <x v="1"/>
    <d v="2014-06-25T00:00:00"/>
    <x v="4"/>
    <x v="0"/>
    <s v="accuma 35"/>
    <s v=" N°1161 du 11/06/2014"/>
    <n v="3833.5"/>
    <m/>
    <n v="466.69"/>
    <n v="16"/>
    <n v="37.143000000000001"/>
    <n v="0"/>
    <n v="0"/>
    <n v="406.95699999999999"/>
    <m/>
    <n v="4760.29"/>
    <s v="EUR"/>
    <n v="2.2458999999999998"/>
    <s v="400l0212"/>
    <s v="bac l2 gris"/>
    <n v="1.232"/>
    <n v="4224"/>
    <n v="5203.9679999999998"/>
    <n v="11687.591731199998"/>
    <n v="0.47705562829180953"/>
    <n v="2270.9231749656678"/>
    <n v="0.53762385770967513"/>
    <n v="3.304572657709675"/>
    <n v="1828.7927510566519"/>
    <n v="0"/>
    <n v="222.63709116750459"/>
    <n v="7.6328900526689525"/>
    <n v="17.719277201642683"/>
    <n v="0"/>
    <n v="0"/>
    <n v="194.14112732274992"/>
    <n v="0"/>
    <n v="2270.9231368012179"/>
    <m/>
    <m/>
    <m/>
    <m/>
    <m/>
    <m/>
    <m/>
    <m/>
    <m/>
    <m/>
    <m/>
    <m/>
    <m/>
    <m/>
    <m/>
  </r>
  <r>
    <x v="2"/>
    <x v="1"/>
    <d v="2014-06-25T00:00:00"/>
    <x v="4"/>
    <x v="0"/>
    <s v="accuma 35"/>
    <s v=" N°1161 du 11/06/2014"/>
    <n v="3833.5"/>
    <m/>
    <n v="466.69"/>
    <n v="16"/>
    <n v="37.143000000000001"/>
    <n v="0"/>
    <n v="0"/>
    <n v="406.95699999999999"/>
    <m/>
    <n v="4760.29"/>
    <s v="EUR"/>
    <n v="2.2458999999999998"/>
    <s v="400m1008"/>
    <s v="bac m10 gris"/>
    <n v="1.679"/>
    <n v="594"/>
    <n v="997.32600000000002"/>
    <n v="2239.8944633999999"/>
    <n v="9.1426384931989832E-2"/>
    <n v="435.21611324201257"/>
    <n v="0.73268705932998746"/>
    <n v="4.5035531593299876"/>
    <n v="350.483046636783"/>
    <n v="0"/>
    <n v="42.667779583910331"/>
    <n v="1.4628221589118373"/>
    <n v="3.3958502155288985"/>
    <n v="0"/>
    <n v="0"/>
    <n v="37.206607332767788"/>
    <n v="0"/>
    <n v="435.21610592790188"/>
    <m/>
    <m/>
    <m/>
    <m/>
    <m/>
    <m/>
    <m/>
    <m/>
    <m/>
    <m/>
    <m/>
    <m/>
    <m/>
    <m/>
    <m/>
  </r>
  <r>
    <x v="2"/>
    <x v="1"/>
    <d v="2014-06-25T00:00:00"/>
    <x v="4"/>
    <x v="0"/>
    <s v="accuma 35"/>
    <s v=" N°1161 du 11/06/2014"/>
    <n v="3833.5"/>
    <m/>
    <n v="466.69"/>
    <n v="16"/>
    <n v="37.143000000000001"/>
    <n v="0"/>
    <n v="0"/>
    <n v="406.95699999999999"/>
    <m/>
    <n v="4760.29"/>
    <s v="EUR"/>
    <n v="2.2458999999999998"/>
    <s v="420l0321"/>
    <s v="couv l3 gris"/>
    <n v="1.2569999999999999"/>
    <n v="2508"/>
    <n v="3152.5559999999996"/>
    <n v="7080.3255203999988"/>
    <n v="0.28899958326129482"/>
    <n v="1375.7218493228754"/>
    <n v="0.54853343274436817"/>
    <n v="3.3716297327443678"/>
    <n v="1107.8799024321736"/>
    <n v="0"/>
    <n v="134.87321551221368"/>
    <n v="4.6239933321807172"/>
    <n v="10.734311521074273"/>
    <n v="0"/>
    <n v="0"/>
    <n v="117.61040340526675"/>
    <n v="0"/>
    <n v="1375.7218262029091"/>
    <m/>
    <m/>
    <m/>
    <m/>
    <m/>
    <m/>
    <m/>
    <m/>
    <m/>
    <m/>
    <m/>
    <m/>
    <m/>
    <m/>
    <m/>
  </r>
  <r>
    <x v="2"/>
    <x v="1"/>
    <d v="2014-06-25T00:00:00"/>
    <x v="4"/>
    <x v="0"/>
    <s v="accuma 35"/>
    <s v=" N°1161 du 11/06/2014"/>
    <n v="3833.5"/>
    <m/>
    <n v="466.69"/>
    <n v="16"/>
    <n v="37.143000000000001"/>
    <n v="0"/>
    <n v="0"/>
    <n v="406.95699999999999"/>
    <m/>
    <n v="4760.29"/>
    <s v="EUR"/>
    <n v="2.2458999999999998"/>
    <s v="420m1013"/>
    <s v="couv m10"/>
    <n v="0.73899999999999999"/>
    <n v="616"/>
    <n v="455.22399999999999"/>
    <n v="1022.3875815999999"/>
    <n v="4.1731073544939302E-2"/>
    <n v="198.65201542372495"/>
    <n v="0.32248703802552753"/>
    <n v="1.9822071380255273"/>
    <n v="159.97607043452481"/>
    <n v="0"/>
    <n v="19.475474712687724"/>
    <n v="0.66769717671902884"/>
    <n v="1.5500172646796806"/>
    <n v="0"/>
    <n v="0"/>
    <n v="16.982752496627864"/>
    <n v="0"/>
    <n v="198.65201208523911"/>
    <m/>
    <m/>
    <m/>
    <m/>
    <m/>
    <m/>
    <m/>
    <m/>
    <m/>
    <m/>
    <m/>
    <m/>
    <m/>
    <m/>
    <m/>
  </r>
  <r>
    <x v="2"/>
    <x v="1"/>
    <d v="2014-06-25T00:00:00"/>
    <x v="4"/>
    <x v="0"/>
    <s v="accuma 35"/>
    <s v=" N°1161 du 11/06/2014"/>
    <n v="3833.5"/>
    <m/>
    <n v="466.69"/>
    <n v="16"/>
    <n v="37.143000000000001"/>
    <n v="0"/>
    <n v="0"/>
    <n v="406.95699999999999"/>
    <m/>
    <n v="4760.29"/>
    <s v="EUR"/>
    <n v="2.2458999999999998"/>
    <s v="400m1110"/>
    <s v="bac m11"/>
    <n v="2.036"/>
    <n v="540"/>
    <n v="1099.44"/>
    <n v="2469.2322959999997"/>
    <n v="0.10078732996996659"/>
    <n v="479.77692704571854"/>
    <n v="0.88847579082540473"/>
    <n v="5.4611281908254039"/>
    <n v="386.36822943986692"/>
    <n v="0"/>
    <n v="47.036439023683705"/>
    <n v="1.6125972795194654"/>
    <n v="3.7435437970744689"/>
    <n v="0"/>
    <n v="0"/>
    <n v="41.016109442587691"/>
    <n v="0"/>
    <n v="479.77691898273224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"/>
    <s v="BAC N70B"/>
    <n v="2.52"/>
    <n v="6"/>
    <n v="15.120000000000001"/>
    <n v="24.831576000000002"/>
    <n v="3.78E-2"/>
    <n v="4.4680733999999998"/>
    <n v="0.74467889999999992"/>
    <n v="4.8832749000000009"/>
    <n v="0.56699999999999995"/>
    <n v="0"/>
    <n v="3.9010734"/>
    <n v="0"/>
    <n v="0"/>
    <n v="0"/>
    <n v="0"/>
    <n v="0"/>
    <n v="0"/>
    <n v="4.4680733999999998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2"/>
    <s v="COUV N 70"/>
    <n v="1.47"/>
    <n v="4"/>
    <n v="5.88"/>
    <n v="9.6567240000000005"/>
    <n v="1.47E-2"/>
    <n v="1.7375841000000001"/>
    <n v="0.43439602500000002"/>
    <n v="2.848577025"/>
    <n v="0.2205"/>
    <n v="0"/>
    <n v="1.5170840999999999"/>
    <n v="0"/>
    <n v="0"/>
    <n v="0"/>
    <n v="0"/>
    <n v="0"/>
    <n v="0"/>
    <n v="1.7375841000000001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3"/>
    <s v="COUV N70 DL1"/>
    <n v="1.35"/>
    <n v="2"/>
    <n v="2.7"/>
    <n v="4.4342100000000002"/>
    <n v="6.7499999999999999E-3"/>
    <n v="0.79787025"/>
    <n v="0.398935125"/>
    <n v="2.616040125"/>
    <n v="0.10124999999999999"/>
    <n v="0"/>
    <n v="0.69662025000000005"/>
    <n v="0"/>
    <n v="0"/>
    <n v="0"/>
    <n v="0"/>
    <n v="0"/>
    <n v="0"/>
    <n v="0.79787025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4"/>
    <s v="POIGNEE N 70"/>
    <n v="0.05"/>
    <n v="4"/>
    <n v="0.2"/>
    <n v="0.32846000000000003"/>
    <n v="5.0000000000000001E-4"/>
    <n v="5.9101500000000001E-2"/>
    <n v="1.4775375E-2"/>
    <n v="9.6890375000000001E-2"/>
    <n v="7.4999999999999997E-3"/>
    <n v="0"/>
    <n v="5.1601500000000002E-2"/>
    <n v="0"/>
    <n v="0"/>
    <n v="0"/>
    <n v="0"/>
    <n v="0"/>
    <n v="0"/>
    <n v="5.9101500000000001E-2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5"/>
    <s v="BOUCHON M30"/>
    <n v="0.03"/>
    <n v="12"/>
    <n v="0.36"/>
    <n v="0.59122799999999998"/>
    <n v="8.9999999999999987E-4"/>
    <n v="0.10638269999999998"/>
    <n v="8.8652249999999991E-3"/>
    <n v="5.8134224999999998E-2"/>
    <n v="1.3499999999999998E-2"/>
    <n v="0"/>
    <n v="9.2882699999999985E-2"/>
    <n v="0"/>
    <n v="0"/>
    <n v="0"/>
    <n v="0"/>
    <n v="0"/>
    <n v="0"/>
    <n v="0.10638269999999998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6"/>
    <s v="BAC N50"/>
    <n v="2.41"/>
    <n v="6"/>
    <n v="14.46"/>
    <n v="23.747658000000001"/>
    <n v="3.6149999999999995E-2"/>
    <n v="4.2730384499999996"/>
    <n v="0.71217307499999993"/>
    <n v="4.6701160750000001"/>
    <n v="0.5422499999999999"/>
    <n v="0"/>
    <n v="3.7307884499999995"/>
    <n v="0"/>
    <n v="0"/>
    <n v="0"/>
    <n v="0"/>
    <n v="0"/>
    <n v="0"/>
    <n v="4.2730384499999996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7"/>
    <s v="COUV N50"/>
    <n v="1.4"/>
    <n v="2"/>
    <n v="2.8"/>
    <n v="4.5984400000000001"/>
    <n v="6.9999999999999993E-3"/>
    <n v="0.82742099999999996"/>
    <n v="0.41371049999999998"/>
    <n v="2.7129305000000001"/>
    <n v="0.10499999999999998"/>
    <n v="0"/>
    <n v="0.72242099999999998"/>
    <n v="0"/>
    <n v="0"/>
    <n v="0"/>
    <n v="0"/>
    <n v="0"/>
    <n v="0"/>
    <n v="0.82742099999999996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8"/>
    <s v="BOUCHON M22"/>
    <n v="0.02"/>
    <n v="36"/>
    <n v="0.72"/>
    <n v="1.182456"/>
    <n v="1.7999999999999997E-3"/>
    <n v="0.21276539999999997"/>
    <n v="5.9101499999999994E-3"/>
    <n v="3.8756150000000003E-2"/>
    <n v="2.6999999999999996E-2"/>
    <n v="0"/>
    <n v="0.18576539999999997"/>
    <n v="0"/>
    <n v="0"/>
    <n v="0"/>
    <n v="0"/>
    <n v="0"/>
    <n v="0"/>
    <n v="0.21276539999999997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9"/>
    <s v="COUV N50"/>
    <n v="1.31"/>
    <n v="2"/>
    <n v="2.62"/>
    <n v="4.3028260000000005"/>
    <n v="6.5500000000000003E-3"/>
    <n v="0.7742296500000001"/>
    <n v="0.38711482500000005"/>
    <n v="2.5385278250000001"/>
    <n v="9.8250000000000004E-2"/>
    <n v="0"/>
    <n v="0.67597965000000004"/>
    <n v="0"/>
    <n v="0"/>
    <n v="0"/>
    <n v="0"/>
    <n v="0"/>
    <n v="0"/>
    <n v="0.7742296500000001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0"/>
    <s v="POIGNEE N 50"/>
    <n v="0.5"/>
    <n v="4"/>
    <n v="2"/>
    <n v="3.2846000000000002"/>
    <n v="5.0000000000000001E-3"/>
    <n v="0.59101500000000007"/>
    <n v="0.14775375000000002"/>
    <n v="0.96890375000000006"/>
    <n v="7.4999999999999997E-2"/>
    <n v="0"/>
    <n v="0.516015"/>
    <n v="0"/>
    <n v="0"/>
    <n v="0"/>
    <n v="0"/>
    <n v="0"/>
    <n v="0"/>
    <n v="0.59101500000000007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1"/>
    <s v="BOUCHON M22"/>
    <n v="0.02"/>
    <n v="12"/>
    <n v="0.24"/>
    <n v="0.394152"/>
    <n v="5.9999999999999995E-4"/>
    <n v="7.0921799999999993E-2"/>
    <n v="5.9101499999999994E-3"/>
    <n v="3.8756150000000003E-2"/>
    <n v="8.9999999999999993E-3"/>
    <n v="0"/>
    <n v="6.1921799999999999E-2"/>
    <n v="0"/>
    <n v="0"/>
    <n v="0"/>
    <n v="0"/>
    <n v="0"/>
    <n v="0"/>
    <n v="7.0921799999999993E-2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2"/>
    <s v="COUV N50"/>
    <n v="1.31"/>
    <n v="2"/>
    <n v="2.62"/>
    <n v="4.3028260000000005"/>
    <n v="6.5500000000000003E-3"/>
    <n v="0.7742296500000001"/>
    <n v="0.38711482500000005"/>
    <n v="2.5385278250000001"/>
    <n v="9.8250000000000004E-2"/>
    <n v="0"/>
    <n v="0.67597965000000004"/>
    <n v="0"/>
    <n v="0"/>
    <n v="0"/>
    <n v="0"/>
    <n v="0"/>
    <n v="0"/>
    <n v="0.7742296500000001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3"/>
    <s v="POGNEE 05"/>
    <n v="0.05"/>
    <n v="4"/>
    <n v="0.2"/>
    <n v="0.32846000000000003"/>
    <n v="5.0000000000000001E-4"/>
    <n v="5.9101500000000001E-2"/>
    <n v="1.4775375E-2"/>
    <n v="9.6890375000000001E-2"/>
    <n v="7.4999999999999997E-3"/>
    <n v="0"/>
    <n v="5.1601500000000002E-2"/>
    <n v="0"/>
    <n v="0"/>
    <n v="0"/>
    <n v="0"/>
    <n v="0"/>
    <n v="0"/>
    <n v="5.9101500000000001E-2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4"/>
    <s v="BOUCHON M18"/>
    <n v="0.02"/>
    <n v="12"/>
    <n v="0.24"/>
    <n v="0.394152"/>
    <n v="5.9999999999999995E-4"/>
    <n v="7.0921799999999993E-2"/>
    <n v="5.9101499999999994E-3"/>
    <n v="3.8756150000000003E-2"/>
    <n v="8.9999999999999993E-3"/>
    <n v="0"/>
    <n v="6.1921799999999999E-2"/>
    <n v="0"/>
    <n v="0"/>
    <n v="0"/>
    <n v="0"/>
    <n v="0"/>
    <n v="0"/>
    <n v="7.0921799999999993E-2"/>
    <m/>
    <m/>
    <m/>
    <m/>
    <m/>
    <m/>
    <m/>
    <m/>
    <m/>
    <m/>
    <m/>
    <m/>
    <m/>
    <m/>
    <m/>
  </r>
  <r>
    <x v="2"/>
    <x v="0"/>
    <d v="2014-06-25T00:00:00"/>
    <x v="30"/>
    <x v="0"/>
    <s v="manika 1"/>
    <s v=" N°1037400163 du 29/05/2014"/>
    <n v="15"/>
    <m/>
    <n v="103.203"/>
    <n v="0"/>
    <n v="0"/>
    <n v="0"/>
    <n v="0"/>
    <n v="0"/>
    <m/>
    <n v="118.203"/>
    <s v="EUR"/>
    <n v="1.6423000000000001"/>
    <n v="15"/>
    <s v="FRAIS"/>
    <n v="349.84"/>
    <n v="1"/>
    <n v="349.84"/>
    <n v="574.54223200000001"/>
    <n v="0.87459999999999993"/>
    <n v="103.38034379999999"/>
    <n v="103.38034379999999"/>
    <n v="677.9225758"/>
    <n v="13.119"/>
    <n v="0"/>
    <n v="90.261343799999992"/>
    <n v="0"/>
    <n v="0"/>
    <n v="0"/>
    <n v="0"/>
    <n v="0"/>
    <n v="0"/>
    <n v="103.38034379999999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00B98001"/>
    <s v="BAC 98 NOIR"/>
    <n v="3.3580000000000001"/>
    <n v="126"/>
    <n v="423.108"/>
    <n v="943.72123859999988"/>
    <n v="7.5570572935922856E-2"/>
    <n v="125.75118282413912"/>
    <n v="0.99802526050904061"/>
    <n v="8.4878763605090395"/>
    <n v="94.706855697048979"/>
    <n v="0"/>
    <n v="17.01698161371111"/>
    <n v="1.2091291669747657"/>
    <n v="1.5249385912739872"/>
    <n v="0"/>
    <n v="0"/>
    <n v="11.293266419544311"/>
    <n v="0"/>
    <n v="125.75117148855317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20M1413"/>
    <s v="COUV M14 GRIS"/>
    <n v="1.6120000000000001"/>
    <n v="960"/>
    <n v="1547.52"/>
    <n v="3451.6659839999998"/>
    <n v="0.27639981524764207"/>
    <n v="459.93569122779945"/>
    <n v="0.47909967836229111"/>
    <n v="4.0745850783622908"/>
    <n v="346.39088206391096"/>
    <n v="0"/>
    <n v="62.239710397464044"/>
    <n v="4.4223970439622731"/>
    <n v="5.5774718718821692"/>
    <n v="0"/>
    <n v="0"/>
    <n v="41.305188390607633"/>
    <n v="0"/>
    <n v="459.93564976782716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00M1606"/>
    <s v="BAC M16 GRIS"/>
    <n v="4.4580000000000002"/>
    <n v="216"/>
    <n v="962.928"/>
    <n v="2147.7627576"/>
    <n v="0.17198687015145619"/>
    <n v="286.19013342806716"/>
    <n v="1.3249543214262369"/>
    <n v="11.268300421426236"/>
    <n v="215.53807335868854"/>
    <n v="0"/>
    <n v="38.728003420704908"/>
    <n v="2.7517899224232991"/>
    <n v="3.4705230527862341"/>
    <n v="0"/>
    <n v="0"/>
    <n v="25.701717875433612"/>
    <n v="0"/>
    <n v="286.19010763003661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00M1409"/>
    <s v="BAC M14 GRIS"/>
    <n v="3.2029999999999998"/>
    <n v="360"/>
    <n v="1153.08"/>
    <n v="2571.8872859999997"/>
    <n v="0.20594958318196283"/>
    <n v="342.70487414763687"/>
    <n v="0.95195798374343576"/>
    <n v="8.0960893337434356"/>
    <n v="258.10096043363217"/>
    <n v="0"/>
    <n v="46.375727140914393"/>
    <n v="3.2951933309114052"/>
    <n v="4.1558566390288272"/>
    <n v="0"/>
    <n v="0"/>
    <n v="30.777105710712526"/>
    <n v="0"/>
    <n v="342.70484325519936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20M1515"/>
    <s v="COUV M15 GRIS"/>
    <n v="1.6359999999999999"/>
    <n v="870"/>
    <n v="1423.32"/>
    <n v="3174.6440939999998"/>
    <n v="0.25421667250715591"/>
    <n v="423.022428167876"/>
    <n v="0.4862326760550299"/>
    <n v="4.1352488760550292"/>
    <n v="318.59043518610792"/>
    <n v="0"/>
    <n v="57.244510315161371"/>
    <n v="4.0674667601144945"/>
    <n v="5.1298382345218982"/>
    <n v="0"/>
    <n v="0"/>
    <n v="37.990139539469375"/>
    <n v="0"/>
    <n v="423.02239003537511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00NS4002"/>
    <s v="BAC NS40 P9 NOIR"/>
    <n v="1.3839999999999999"/>
    <n v="15"/>
    <n v="20.759999999999998"/>
    <n v="46.304141999999992"/>
    <n v="3.7079069508252228E-3"/>
    <n v="6.1700430042190835"/>
    <n v="0.41133620028127221"/>
    <n v="3.498279000281272"/>
    <n v="4.6468379805409885"/>
    <n v="0"/>
    <n v="0.83494648718682374"/>
    <n v="5.9326511213203564E-2"/>
    <n v="7.482185436070217E-2"/>
    <n v="0"/>
    <n v="0"/>
    <n v="0.55410961473132125"/>
    <n v="0"/>
    <n v="6.1700424480330405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20NS4002"/>
    <s v="COUV NS40 NOIR"/>
    <n v="1.486"/>
    <n v="15"/>
    <n v="22.29"/>
    <n v="49.716730499999997"/>
    <n v="3.981177549802227E-3"/>
    <n v="6.6247716071311844"/>
    <n v="0.44165144047541227"/>
    <n v="3.7561001404754122"/>
    <n v="4.9893072536733456"/>
    <n v="0"/>
    <n v="0.89648156066446549"/>
    <n v="6.3698840796835632E-2"/>
    <n v="8.0336181777459131E-2"/>
    <n v="0"/>
    <n v="0"/>
    <n v="0.59494717304244482"/>
    <n v="0"/>
    <n v="6.6247710099545518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00NS6001"/>
    <s v="BAC NS60B PO OP"/>
    <n v="1.468"/>
    <n v="15"/>
    <n v="22.02"/>
    <n v="49.114508999999998"/>
    <n v="3.9329533264533438E-3"/>
    <n v="6.5445253830878727"/>
    <n v="0.43630169220585818"/>
    <n v="3.7106022922058579"/>
    <n v="4.9288714995911649"/>
    <n v="0"/>
    <n v="0.88562243005076402"/>
    <n v="6.2927253223253501E-2"/>
    <n v="7.936306517450202E-2"/>
    <n v="0"/>
    <n v="0"/>
    <n v="0.5877405451051877"/>
    <n v="0"/>
    <n v="6.5445247931448733"/>
    <m/>
    <m/>
    <m/>
    <m/>
    <m/>
    <m/>
    <m/>
    <m/>
    <m/>
    <m/>
    <m/>
    <m/>
    <m/>
    <m/>
    <m/>
  </r>
  <r>
    <x v="2"/>
    <x v="0"/>
    <d v="2014-06-26T00:00:00"/>
    <x v="4"/>
    <x v="0"/>
    <s v="accuma 32"/>
    <s v=" N°1133 du 06/06/2014"/>
    <n v="1253.2239999999999"/>
    <m/>
    <n v="225.18"/>
    <n v="16"/>
    <n v="20.178999999999998"/>
    <n v="0"/>
    <n v="0"/>
    <n v="149.44"/>
    <m/>
    <n v="1664.0230000000001"/>
    <s v="EUR"/>
    <n v="2.2304499999999998"/>
    <s v="420NS6002"/>
    <s v="COUV NS60 NOIR"/>
    <n v="1.5880000000000001"/>
    <n v="15"/>
    <n v="23.82"/>
    <n v="53.129318999999995"/>
    <n v="4.2544481487792303E-3"/>
    <n v="7.0795002100432844"/>
    <n v="0.47196668066955227"/>
    <n v="4.0139212806695515"/>
    <n v="5.3317765268057018"/>
    <n v="0"/>
    <n v="0.95801663414210714"/>
    <n v="6.8071170380467685E-2"/>
    <n v="8.5850509194216079E-2"/>
    <n v="0"/>
    <n v="0"/>
    <n v="0.63578473135356817"/>
    <n v="0"/>
    <n v="7.0794995718760614"/>
    <m/>
    <m/>
    <m/>
    <m/>
    <m/>
    <m/>
    <m/>
    <m/>
    <m/>
    <m/>
    <m/>
    <m/>
    <m/>
    <m/>
    <m/>
  </r>
  <r>
    <x v="2"/>
    <x v="4"/>
    <d v="2014-06-26T00:00:00"/>
    <x v="31"/>
    <x v="2"/>
    <s v="ferve 1"/>
    <s v=" N°3695 du 15/04/2014"/>
    <n v="175"/>
    <m/>
    <n v="62.502000000000002"/>
    <n v="0"/>
    <n v="10.162000000000001"/>
    <n v="0"/>
    <n v="132.5"/>
    <n v="0"/>
    <m/>
    <n v="380.16399999999999"/>
    <s v="EUR"/>
    <n v="2.2204999999999999"/>
    <n v="1"/>
    <s v="verification de batterie"/>
    <n v="73.67"/>
    <n v="30"/>
    <n v="2210.1"/>
    <n v="4907.5270499999997"/>
    <n v="0.88687445074457971"/>
    <n v="337.15773869286238"/>
    <n v="11.238591289762079"/>
    <n v="174.82282628976205"/>
    <n v="155.20302888030145"/>
    <n v="0"/>
    <n v="55.431426920437723"/>
    <n v="0"/>
    <n v="9.0124181684664197"/>
    <n v="0"/>
    <n v="117.51086472365681"/>
    <n v="0"/>
    <n v="0"/>
    <n v="337.15773869286238"/>
    <m/>
    <m/>
    <m/>
    <m/>
    <m/>
    <m/>
    <m/>
    <m/>
    <m/>
    <m/>
    <m/>
    <m/>
    <m/>
    <m/>
    <m/>
  </r>
  <r>
    <x v="2"/>
    <x v="4"/>
    <d v="2014-06-26T00:00:00"/>
    <x v="31"/>
    <x v="2"/>
    <s v="ferve 1"/>
    <s v=" N°3695 du 15/04/2014"/>
    <n v="175"/>
    <m/>
    <n v="62.502000000000002"/>
    <n v="0"/>
    <n v="10.162000000000001"/>
    <n v="0"/>
    <n v="132.5"/>
    <n v="0"/>
    <m/>
    <n v="380.16399999999999"/>
    <s v="EUR"/>
    <n v="2.2204999999999999"/>
    <m/>
    <s v="frais "/>
    <n v="281.91000000000003"/>
    <n v="1"/>
    <n v="281.91000000000003"/>
    <n v="625.98115500000006"/>
    <n v="0.11312554925542036"/>
    <n v="43.006261307137621"/>
    <n v="43.006261307137621"/>
    <n v="668.98741630713766"/>
    <n v="19.796971119698561"/>
    <n v="0"/>
    <n v="7.0705730795622834"/>
    <n v="0"/>
    <n v="1.1495818315335817"/>
    <n v="0"/>
    <n v="14.989135276343198"/>
    <n v="0"/>
    <n v="0"/>
    <n v="43.006261307137621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00m1110"/>
    <s v="bac m11"/>
    <n v="2.036"/>
    <n v="465"/>
    <n v="946.74"/>
    <n v="2158.8038850000003"/>
    <n v="9.0947376672421545E-2"/>
    <n v="446.49778316196864"/>
    <n v="0.96021028636982508"/>
    <n v="5.6027992863698257"/>
    <n v="351.16692028132081"/>
    <n v="0"/>
    <n v="52.418975703176912"/>
    <n v="1.4551580267587447"/>
    <n v="3.2568255586394157"/>
    <n v="0"/>
    <n v="0"/>
    <n v="38.199899044703841"/>
    <n v="0"/>
    <n v="446.49777861459972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00l0212"/>
    <s v="bac l2 gris"/>
    <n v="1.232"/>
    <n v="4488"/>
    <n v="5529.2160000000003"/>
    <n v="12607.994784000002"/>
    <n v="0.53115711838010438"/>
    <n v="2607.6670327900879"/>
    <n v="0.58103097878567023"/>
    <n v="3.3902989787856708"/>
    <n v="2050.9091770604427"/>
    <n v="0"/>
    <n v="306.14090369226722"/>
    <n v="8.49851389408167"/>
    <n v="19.020736409191539"/>
    <n v="0"/>
    <n v="0"/>
    <n v="223.0976751762482"/>
    <n v="0"/>
    <n v="2607.6670062322319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00l0318"/>
    <s v="bac l3 noir"/>
    <n v="1.357"/>
    <n v="704"/>
    <n v="955.32799999999997"/>
    <n v="2178.3866720000001"/>
    <n v="9.1772371994117835E-2"/>
    <n v="450.54802183551675"/>
    <n v="0.63998298556181354"/>
    <n v="3.7342822355618139"/>
    <n v="354.35240046740773"/>
    <n v="0"/>
    <n v="52.894474956761719"/>
    <n v="1.4683579519058854"/>
    <n v="3.2863686411093598"/>
    <n v="0"/>
    <n v="0"/>
    <n v="38.546415229713361"/>
    <n v="0"/>
    <n v="450.5480172468981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20l0338"/>
    <s v="couv l3 noir"/>
    <n v="1.6479999999999999"/>
    <n v="798"/>
    <n v="1315.1039999999998"/>
    <n v="2998.7658959999999"/>
    <n v="0.12633379687285659"/>
    <n v="620.22415935466711"/>
    <n v="0.77722325733667552"/>
    <n v="4.5350752573366755"/>
    <n v="487.80131982344261"/>
    <n v="0"/>
    <n v="72.814505168420865"/>
    <n v="2.0213407499657055"/>
    <n v="4.5240132660169952"/>
    <n v="0"/>
    <n v="0"/>
    <n v="53.062974030130967"/>
    <n v="0"/>
    <n v="620.2241530379772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20l0131"/>
    <s v="couv l1 d noir"/>
    <n v="1.131"/>
    <n v="728"/>
    <n v="823.36800000000005"/>
    <n v="1877.4848820000002"/>
    <n v="7.9095802053381473E-2"/>
    <n v="388.31356732207763"/>
    <n v="0.53339775731054617"/>
    <n v="3.1123605073105463"/>
    <n v="305.40550184653711"/>
    <n v="0"/>
    <n v="45.588131046299267"/>
    <n v="1.2655328328541036"/>
    <n v="2.8324206715315907"/>
    <n v="0"/>
    <n v="0"/>
    <n v="33.221976970065391"/>
    <n v="0"/>
    <n v="388.31356336728743"/>
    <m/>
    <m/>
    <m/>
    <m/>
    <m/>
    <m/>
    <m/>
    <m/>
    <m/>
    <m/>
    <m/>
    <m/>
    <m/>
    <m/>
    <m/>
  </r>
  <r>
    <x v="2"/>
    <x v="1"/>
    <d v="2014-07-01T00:00:00"/>
    <x v="4"/>
    <x v="0"/>
    <s v="accuma 40"/>
    <s v=" N°1218 du 19/06/2014"/>
    <n v="3861.21"/>
    <m/>
    <n v="576.36599999999999"/>
    <n v="16"/>
    <n v="35.81"/>
    <n v="0"/>
    <n v="0"/>
    <n v="420.02199999999999"/>
    <m/>
    <n v="4909.4080000000004"/>
    <s v="EUR"/>
    <n v="2.2802500000000001"/>
    <s v="460d1810"/>
    <s v="bouchon kam d18"/>
    <n v="2.8000000000000001E-2"/>
    <n v="30000"/>
    <n v="840"/>
    <n v="1915.41"/>
    <n v="8.0693534027118416E-2"/>
    <n v="396.15748553568415"/>
    <n v="1.3205249517856139E-2"/>
    <n v="7.7052249517856136E-2"/>
    <n v="311.57468052084988"/>
    <n v="0"/>
    <n v="46.509009433074134"/>
    <n v="1.2910965444338947"/>
    <n v="2.8896354535111106"/>
    <n v="0"/>
    <n v="0"/>
    <n v="33.893059549138329"/>
    <n v="0"/>
    <n v="396.1574815010074"/>
    <m/>
    <m/>
    <m/>
    <m/>
    <m/>
    <m/>
    <m/>
    <m/>
    <m/>
    <m/>
    <m/>
    <m/>
    <m/>
    <m/>
    <m/>
  </r>
  <r>
    <x v="2"/>
    <x v="1"/>
    <d v="2014-07-02T00:00:00"/>
    <x v="4"/>
    <x v="0"/>
    <s v="accuma 38"/>
    <s v=" N°1178 du12/06/2014"/>
    <n v="1916.75"/>
    <m/>
    <n v="174.53899999999999"/>
    <n v="0"/>
    <n v="14.645"/>
    <n v="0"/>
    <n v="0"/>
    <n v="193.36317"/>
    <m/>
    <n v="2299.2971699999998"/>
    <s v="EUR"/>
    <n v="2.2536499999999999"/>
    <s v="400m1008"/>
    <s v="bac m10"/>
    <n v="1.679"/>
    <n v="792"/>
    <n v="1329.768"/>
    <n v="2996.8316531999999"/>
    <n v="0.34961619641657121"/>
    <n v="803.87153100678631"/>
    <n v="1.0149893068267504"/>
    <n v="4.7988676568267499"/>
    <n v="670.12684448146285"/>
    <n v="0"/>
    <n v="61.021661306351916"/>
    <n v="0"/>
    <n v="5.1201291965206854"/>
    <n v="0"/>
    <n v="0"/>
    <n v="67.60289602245085"/>
    <n v="0"/>
    <n v="803.87153100678631"/>
    <m/>
    <m/>
    <m/>
    <m/>
    <m/>
    <m/>
    <m/>
    <m/>
    <m/>
    <m/>
    <m/>
    <m/>
    <m/>
    <m/>
    <m/>
  </r>
  <r>
    <x v="2"/>
    <x v="1"/>
    <d v="2014-07-02T00:00:00"/>
    <x v="4"/>
    <x v="0"/>
    <s v="accuma 38"/>
    <s v=" N°1178 du12/06/2014"/>
    <n v="1916.75"/>
    <m/>
    <n v="174.53899999999999"/>
    <n v="0"/>
    <n v="14.645"/>
    <n v="0"/>
    <n v="0"/>
    <n v="193.36317"/>
    <m/>
    <n v="2299.2971699999998"/>
    <s v="EUR"/>
    <n v="2.2536499999999999"/>
    <s v="400m1110"/>
    <s v="bac m11"/>
    <n v="2.036"/>
    <n v="1215"/>
    <n v="2473.7400000000002"/>
    <n v="5574.9441510000006"/>
    <n v="0.65038380358342884"/>
    <n v="1495.4256389932136"/>
    <n v="1.230802995056143"/>
    <n v="5.8192343950561431"/>
    <n v="1246.6231555185373"/>
    <n v="0"/>
    <n v="113.51733869364809"/>
    <n v="0"/>
    <n v="9.524870803479315"/>
    <n v="0"/>
    <n v="0"/>
    <n v="125.76027397754916"/>
    <n v="0"/>
    <n v="1495.4256389932136"/>
    <m/>
    <m/>
    <m/>
    <m/>
    <m/>
    <m/>
    <m/>
    <m/>
    <m/>
    <m/>
    <m/>
    <m/>
    <m/>
    <m/>
    <m/>
  </r>
  <r>
    <x v="2"/>
    <x v="0"/>
    <d v="2014-07-02T00:00:00"/>
    <x v="4"/>
    <x v="0"/>
    <s v="accuma 37"/>
    <s v=" N°1177 du 12/06/2014"/>
    <n v="1916.75"/>
    <m/>
    <n v="198.77"/>
    <n v="0"/>
    <n v="16.773"/>
    <n v="0"/>
    <n v="0"/>
    <n v="193.36317"/>
    <m/>
    <n v="2325.6561700000002"/>
    <s v="EUR"/>
    <n v="2.2536499999999999"/>
    <s v="400M1509"/>
    <s v="BAC M15 GRIS"/>
    <n v="3.45"/>
    <n v="1300"/>
    <n v="4485"/>
    <n v="10107.62025"/>
    <n v="1"/>
    <n v="2325.6561700000002"/>
    <n v="1.7889662846153849"/>
    <n v="9.5640587846153835"/>
    <n v="1916.75"/>
    <n v="0"/>
    <n v="198.77"/>
    <n v="0"/>
    <n v="16.773"/>
    <n v="0"/>
    <n v="0"/>
    <n v="193.36317"/>
    <n v="0"/>
    <n v="2325.6561700000002"/>
    <m/>
    <m/>
    <m/>
    <m/>
    <m/>
    <m/>
    <m/>
    <m/>
    <m/>
    <m/>
    <m/>
    <m/>
    <m/>
    <m/>
    <m/>
  </r>
  <r>
    <x v="2"/>
    <x v="1"/>
    <d v="2014-07-03T00:00:00"/>
    <x v="4"/>
    <x v="0"/>
    <s v="accuma 34"/>
    <s v=" N°1141/1142 du 09/06/2014"/>
    <n v="3794.57"/>
    <m/>
    <n v="425.923"/>
    <n v="16"/>
    <n v="33.845999999999997"/>
    <n v="0"/>
    <n v="0"/>
    <n v="421.10899999999998"/>
    <m/>
    <n v="4691.4480000000003"/>
    <s v="EUR"/>
    <n v="2.2304499999999998"/>
    <s v="420m1124"/>
    <s v="couv m 11 g"/>
    <n v="0.82099999999999995"/>
    <n v="2146"/>
    <n v="1761.866"/>
    <n v="3929.7540196999998"/>
    <n v="0.17925862679076404"/>
    <n v="840.98251896993122"/>
    <n v="0.39188374602513104"/>
    <n v="2.2230831960251312"/>
    <n v="680.20940746142958"/>
    <n v="0"/>
    <n v="76.350372098602591"/>
    <n v="2.8681380286522247"/>
    <n v="6.0671874823601994"/>
    <n v="0"/>
    <n v="0"/>
    <n v="75.487421069231857"/>
    <n v="0"/>
    <n v="840.98252614027649"/>
    <m/>
    <m/>
    <m/>
    <m/>
    <m/>
    <m/>
    <m/>
    <m/>
    <m/>
    <m/>
    <m/>
    <m/>
    <m/>
    <m/>
    <m/>
  </r>
  <r>
    <x v="2"/>
    <x v="1"/>
    <d v="2014-07-03T00:00:00"/>
    <x v="4"/>
    <x v="0"/>
    <s v="accuma 34"/>
    <s v=" N°1141/1142 du 09/06/2014"/>
    <n v="3794.57"/>
    <m/>
    <n v="425.923"/>
    <n v="16"/>
    <n v="33.845999999999997"/>
    <n v="0"/>
    <n v="0"/>
    <n v="421.10899999999998"/>
    <m/>
    <n v="4691.4480000000003"/>
    <s v="EUR"/>
    <n v="2.2304499999999998"/>
    <s v="400l0212"/>
    <s v="bac l2 gris"/>
    <n v="1.232"/>
    <n v="3960"/>
    <n v="4878.72"/>
    <n v="10881.741023999999"/>
    <n v="0.49637863929302017"/>
    <n v="2328.7345546988149"/>
    <n v="0.58806428148959977"/>
    <n v="3.3359786814895993"/>
    <n v="1883.5434933021156"/>
    <n v="0"/>
    <n v="211.41907918360104"/>
    <n v="7.9420582286883228"/>
    <n v="16.800431425511558"/>
    <n v="0"/>
    <n v="0"/>
    <n v="209.02951241404443"/>
    <n v="0"/>
    <n v="2328.734574553961"/>
    <m/>
    <m/>
    <m/>
    <m/>
    <m/>
    <m/>
    <m/>
    <m/>
    <m/>
    <m/>
    <m/>
    <m/>
    <m/>
    <m/>
    <m/>
  </r>
  <r>
    <x v="2"/>
    <x v="1"/>
    <d v="2014-07-03T00:00:00"/>
    <x v="4"/>
    <x v="0"/>
    <s v="accuma 34"/>
    <s v=" N°1141/1142 du 09/06/2014"/>
    <n v="3794.57"/>
    <m/>
    <n v="425.923"/>
    <n v="16"/>
    <n v="33.845999999999997"/>
    <n v="0"/>
    <n v="0"/>
    <n v="421.10899999999998"/>
    <m/>
    <n v="4691.4480000000003"/>
    <s v="EUR"/>
    <n v="2.2304499999999998"/>
    <s v="400l0312"/>
    <s v="bac l3b"/>
    <n v="1.357"/>
    <n v="720"/>
    <n v="977.04"/>
    <n v="2179.2388679999999"/>
    <n v="9.9407587591592142E-2"/>
    <n v="466.36552401509624"/>
    <n v="0.6477298944654114"/>
    <n v="3.6744505444654112"/>
    <n v="377.20904964742783"/>
    <n v="0"/>
    <n v="42.339977929773703"/>
    <n v="1.5905214014654743"/>
    <n v="3.3645492096250273"/>
    <n v="0"/>
    <n v="0"/>
    <n v="41.861429803107775"/>
    <n v="0"/>
    <n v="466.3655279913998"/>
    <m/>
    <m/>
    <m/>
    <m/>
    <m/>
    <m/>
    <m/>
    <m/>
    <m/>
    <m/>
    <m/>
    <m/>
    <m/>
    <m/>
    <m/>
  </r>
  <r>
    <x v="2"/>
    <x v="1"/>
    <d v="2014-07-03T00:00:00"/>
    <x v="4"/>
    <x v="0"/>
    <s v="accuma 34"/>
    <s v=" N°1141/1142 du 09/06/2014"/>
    <n v="3794.57"/>
    <m/>
    <n v="425.923"/>
    <n v="16"/>
    <n v="33.845999999999997"/>
    <n v="0"/>
    <n v="0"/>
    <n v="421.10899999999998"/>
    <m/>
    <n v="4691.4480000000003"/>
    <s v="EUR"/>
    <n v="2.2304499999999998"/>
    <s v="400l0313"/>
    <s v="bac l3 gris c 33"/>
    <n v="1.256"/>
    <n v="1320"/>
    <n v="1657.92"/>
    <n v="3697.9076639999998"/>
    <n v="0.16868278434849387"/>
    <n v="791.36650451886146"/>
    <n v="0.59952007918095562"/>
    <n v="3.4009652791809555"/>
    <n v="640.07863300526446"/>
    <n v="0"/>
    <n v="71.845877558063563"/>
    <n v="2.698924549575902"/>
    <n v="5.7092375190591227"/>
    <n v="0"/>
    <n v="0"/>
    <n v="71.0338386342099"/>
    <n v="0"/>
    <n v="791.36651126617289"/>
    <m/>
    <m/>
    <m/>
    <m/>
    <m/>
    <m/>
    <m/>
    <m/>
    <m/>
    <m/>
    <m/>
    <m/>
    <m/>
    <m/>
    <m/>
  </r>
  <r>
    <x v="2"/>
    <x v="1"/>
    <d v="2014-07-03T00:00:00"/>
    <x v="4"/>
    <x v="0"/>
    <s v="accuma 34"/>
    <s v=" N°1141/1142 du 09/06/2014"/>
    <n v="3794.57"/>
    <m/>
    <n v="425.923"/>
    <n v="16"/>
    <n v="33.845999999999997"/>
    <n v="0"/>
    <n v="0"/>
    <n v="421.10899999999998"/>
    <m/>
    <n v="4691.4480000000003"/>
    <s v="EUR"/>
    <n v="2.2304499999999998"/>
    <s v="400l0316"/>
    <s v="bac l3 gris c40"/>
    <n v="1.2569999999999999"/>
    <n v="440"/>
    <n v="553.07999999999993"/>
    <n v="1233.6172859999997"/>
    <n v="5.6272361976129712E-2"/>
    <n v="263.99885779729527"/>
    <n v="0.59999740408476199"/>
    <n v="3.4036730540847611"/>
    <n v="213.52941658376253"/>
    <n v="0"/>
    <n v="23.967693229959096"/>
    <n v="0.90035779161807539"/>
    <n v="1.9045943634440861"/>
    <n v="0"/>
    <n v="0"/>
    <n v="23.696798079406005"/>
    <n v="0"/>
    <n v="263.99886004818978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00l0103"/>
    <s v="bac l1b noir"/>
    <n v="1.151"/>
    <n v="2160"/>
    <n v="2486.16"/>
    <n v="5671.925424"/>
    <n v="0.14897551469944958"/>
    <n v="785.36335006062927"/>
    <n v="0.36359414354658764"/>
    <n v="2.9894855435465875"/>
    <n v="586.62773710569877"/>
    <n v="0"/>
    <n v="108.85074752132924"/>
    <n v="0"/>
    <n v="8.2474334692762277"/>
    <n v="0"/>
    <n v="0"/>
    <n v="81.637390251180776"/>
    <n v="0"/>
    <n v="785.36330834748514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138"/>
    <s v="couv l1d"/>
    <n v="1.3620000000000001"/>
    <n v="800"/>
    <n v="1089.6000000000001"/>
    <n v="2485.8134400000004"/>
    <n v="6.5290938964716785E-2"/>
    <n v="344.19824396903726"/>
    <n v="0.43024780496129655"/>
    <n v="3.5375146049612969"/>
    <n v="257.09913374455766"/>
    <n v="0"/>
    <n v="47.705608045837899"/>
    <n v="0"/>
    <n v="3.614571672025686"/>
    <n v="0"/>
    <n v="0"/>
    <n v="35.778912225153078"/>
    <n v="0"/>
    <n v="344.19822568757434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111"/>
    <s v="couv l1 droite"/>
    <n v="0.95099999999999996"/>
    <n v="2128"/>
    <n v="2023.7279999999998"/>
    <n v="4616.9330591999997"/>
    <n v="0.12126569505248562"/>
    <n v="639.28379576998134"/>
    <n v="0.30041531756108147"/>
    <n v="2.4700267175610815"/>
    <n v="477.51350563014506"/>
    <n v="0"/>
    <n v="88.604235278439248"/>
    <n v="0"/>
    <n v="6.7133901438006562"/>
    <n v="0"/>
    <n v="0"/>
    <n v="66.452630763201697"/>
    <n v="0"/>
    <n v="639.28376181558667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00l0213"/>
    <s v="bac l2 noir"/>
    <n v="1.2549999999999999"/>
    <n v="792"/>
    <n v="993.95999999999992"/>
    <n v="2267.6203439999999"/>
    <n v="5.9560005225192621E-2"/>
    <n v="313.98612938276818"/>
    <n v="0.39644713305905072"/>
    <n v="3.2596041330590504"/>
    <n v="234.53217233548133"/>
    <n v="0"/>
    <n v="43.518232537849691"/>
    <n v="0"/>
    <n v="3.2973014492718886"/>
    <n v="0"/>
    <n v="0"/>
    <n v="32.638406383363751"/>
    <n v="0"/>
    <n v="313.98611270596672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211"/>
    <s v="couv l 2 kam gris"/>
    <n v="1.071"/>
    <n v="2736"/>
    <n v="2930.2559999999999"/>
    <n v="6685.0860383999998"/>
    <n v="0.17558660577000285"/>
    <n v="925.65066958492571"/>
    <n v="0.33832261315238515"/>
    <n v="2.7817020131523851"/>
    <n v="691.41545452440562"/>
    <n v="0"/>
    <n v="128.29446054512184"/>
    <n v="0"/>
    <n v="9.7206500820331279"/>
    <n v="0"/>
    <n v="0"/>
    <n v="96.220055269115392"/>
    <n v="0"/>
    <n v="925.65062042067609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228"/>
    <s v="couv l2 kam noir"/>
    <n v="1.071"/>
    <n v="384"/>
    <n v="411.26400000000001"/>
    <n v="938.25768960000005"/>
    <n v="2.4643734143158298E-2"/>
    <n v="129.91588345051591"/>
    <n v="0.33832261315238515"/>
    <n v="2.7817020131523851"/>
    <n v="97.040765547285019"/>
    <n v="0"/>
    <n v="18.00624007650833"/>
    <n v="0"/>
    <n v="1.3643017658993866"/>
    <n v="0"/>
    <n v="0"/>
    <n v="13.504569160577601"/>
    <n v="0"/>
    <n v="129.91587655027035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233"/>
    <s v="couv l2 gauche"/>
    <n v="1.0720000000000001"/>
    <n v="2592"/>
    <n v="2778.6240000000003"/>
    <n v="6339.1527936000011"/>
    <n v="0.16650052311848129"/>
    <n v="877.75101087575467"/>
    <n v="0.33863850728231276"/>
    <n v="2.7842993072823132"/>
    <n v="655.63676890770728"/>
    <n v="0"/>
    <n v="121.65560522279578"/>
    <n v="0"/>
    <n v="9.2176354603622421"/>
    <n v="0"/>
    <n v="0"/>
    <n v="91.240954664742787"/>
    <n v="0"/>
    <n v="877.7509642556081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00l0318"/>
    <s v="bac l3 noir"/>
    <n v="1.357"/>
    <n v="880"/>
    <n v="1194.1600000000001"/>
    <n v="2724.3566240000005"/>
    <n v="7.1556376352887474E-2"/>
    <n v="377.22813419425984"/>
    <n v="0.42866833431165891"/>
    <n v="3.5245281343116592"/>
    <n v="281.77083475807723"/>
    <n v="0"/>
    <n v="52.283525058753469"/>
    <n v="0"/>
    <n v="3.9614325512722033"/>
    <n v="0"/>
    <n v="0"/>
    <n v="39.212321790371512"/>
    <n v="0"/>
    <n v="377.22811415847445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l0331"/>
    <s v="couv l3 kam"/>
    <n v="1.4350000000000001"/>
    <n v="308"/>
    <n v="441.98"/>
    <n v="1008.3331720000001"/>
    <n v="2.6484296258833997E-2"/>
    <n v="139.61888754536994"/>
    <n v="0.45330807644600629"/>
    <n v="3.7271170764460066"/>
    <n v="104.28843165603854"/>
    <n v="0"/>
    <n v="19.351068873072165"/>
    <n v="0"/>
    <n v="1.4661971251853088"/>
    <n v="0"/>
    <n v="0"/>
    <n v="14.513182475470959"/>
    <n v="0"/>
    <n v="139.61888012976698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00l01110"/>
    <s v="bac m11"/>
    <n v="2.036"/>
    <n v="405"/>
    <n v="824.58"/>
    <n v="1881.1968120000001"/>
    <n v="4.9410428094278779E-2"/>
    <n v="260.47998165564309"/>
    <n v="0.64316044853245202"/>
    <n v="5.2880908485324527"/>
    <n v="194.56571558653388"/>
    <n v="0"/>
    <n v="36.102322212221921"/>
    <n v="0"/>
    <n v="2.7354107097273674"/>
    <n v="0"/>
    <n v="0"/>
    <n v="27.076519312240013"/>
    <n v="0"/>
    <n v="260.47996782072323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20m1124"/>
    <s v="couv m11 noir"/>
    <n v="0.82099999999999995"/>
    <n v="1508"/>
    <n v="1238.068"/>
    <n v="2824.5283352000001"/>
    <n v="7.4187428617996487E-2"/>
    <n v="391.09841365111782"/>
    <n v="0.25934908067050255"/>
    <n v="2.1323784806705026"/>
    <n v="292.13125029080118"/>
    <n v="0"/>
    <n v="54.205934968882552"/>
    <n v="0"/>
    <n v="4.1070902357209036"/>
    <n v="0"/>
    <n v="0"/>
    <n v="40.654117383233128"/>
    <n v="0"/>
    <n v="391.09839287863781"/>
    <m/>
    <m/>
    <m/>
    <m/>
    <m/>
    <m/>
    <m/>
    <m/>
    <m/>
    <m/>
    <m/>
    <m/>
    <m/>
    <m/>
    <m/>
  </r>
  <r>
    <x v="2"/>
    <x v="1"/>
    <d v="2014-07-04T00:00:00"/>
    <x v="4"/>
    <x v="0"/>
    <s v="accuma 39"/>
    <s v=" N°1184 du 13/06/2014"/>
    <n v="3937.7460000000001"/>
    <m/>
    <n v="730.66200000000003"/>
    <n v="0"/>
    <n v="55.360999999999997"/>
    <n v="0"/>
    <n v="0"/>
    <n v="547.99199999999996"/>
    <m/>
    <n v="5271.7610000000004"/>
    <s v="EUR"/>
    <n v="2.2814000000000001"/>
    <s v="460d2709"/>
    <s v="bouchon d27 "/>
    <n v="2.3E-2"/>
    <n v="12000"/>
    <n v="276"/>
    <n v="629.66640000000007"/>
    <n v="1.6538453702516366E-2"/>
    <n v="87.186779859998424"/>
    <n v="7.2655649883332021E-3"/>
    <n v="5.9737764988333206E-2"/>
    <n v="65.124229913269005"/>
    <n v="0"/>
    <n v="12.084019659188014"/>
    <n v="0"/>
    <n v="0.91558533542500853"/>
    <n v="0"/>
    <n v="0"/>
    <n v="9.0629403213493482"/>
    <n v="0"/>
    <n v="87.186775229231387"/>
    <m/>
    <m/>
    <m/>
    <m/>
    <m/>
    <m/>
    <m/>
    <m/>
    <m/>
    <m/>
    <m/>
    <m/>
    <m/>
    <m/>
    <m/>
  </r>
  <r>
    <x v="2"/>
    <x v="1"/>
    <d v="2014-07-04T00:00:00"/>
    <x v="4"/>
    <x v="0"/>
    <s v="accuma 41"/>
    <s v=" N°1244 du 23/06/2014"/>
    <n v="2528.35"/>
    <m/>
    <n v="216.25800000000001"/>
    <n v="0"/>
    <n v="17.378"/>
    <n v="0"/>
    <n v="0"/>
    <n v="297.23599999999999"/>
    <m/>
    <n v="3059.2219999999998"/>
    <s v="EUR"/>
    <n v="2.2899500000000002"/>
    <s v="400l0509"/>
    <s v="bac l5 gris"/>
    <n v="1.4410000000000001"/>
    <n v="825"/>
    <n v="1188.825"/>
    <n v="2722.3498087500002"/>
    <n v="0.25923420668216191"/>
    <n v="793.0548612098554"/>
    <n v="0.96127861964830963"/>
    <n v="4.2610965696483101"/>
    <n v="655.43480646484397"/>
    <n v="0"/>
    <n v="56.061471068670969"/>
    <n v="0"/>
    <n v="4.50497204372261"/>
    <n v="0"/>
    <n v="0"/>
    <n v="77.053738657379071"/>
    <n v="0"/>
    <n v="793.05498823461664"/>
    <m/>
    <m/>
    <m/>
    <m/>
    <m/>
    <m/>
    <m/>
    <m/>
    <m/>
    <m/>
    <m/>
    <m/>
    <m/>
    <m/>
    <m/>
  </r>
  <r>
    <x v="2"/>
    <x v="1"/>
    <d v="2014-07-04T00:00:00"/>
    <x v="4"/>
    <x v="0"/>
    <s v="accuma 41"/>
    <s v=" N°1244 du 23/06/2014"/>
    <n v="2528.35"/>
    <m/>
    <n v="216.25800000000001"/>
    <n v="0"/>
    <n v="17.378"/>
    <n v="0"/>
    <n v="0"/>
    <n v="297.23599999999999"/>
    <m/>
    <n v="3059.2219999999998"/>
    <s v="EUR"/>
    <n v="2.2899500000000002"/>
    <s v="400l0118"/>
    <s v="bac l1 noir"/>
    <n v="1.137"/>
    <n v="1760"/>
    <n v="2001.1200000000001"/>
    <n v="4582.4647440000008"/>
    <n v="0.43636258967956421"/>
    <n v="1334.9298205070268"/>
    <n v="0.75848285256081061"/>
    <n v="3.3621560025608113"/>
    <n v="1103.2773536163261"/>
    <n v="0"/>
    <n v="94.366900918923207"/>
    <n v="0"/>
    <n v="7.5831090834514665"/>
    <n v="0"/>
    <n v="0"/>
    <n v="129.70267070599493"/>
    <n v="0"/>
    <n v="1334.9300343246957"/>
    <m/>
    <m/>
    <m/>
    <m/>
    <m/>
    <m/>
    <m/>
    <m/>
    <m/>
    <m/>
    <m/>
    <m/>
    <m/>
    <m/>
    <m/>
  </r>
  <r>
    <x v="2"/>
    <x v="1"/>
    <d v="2014-07-04T00:00:00"/>
    <x v="4"/>
    <x v="0"/>
    <s v="accuma 41"/>
    <s v=" N°1244 du 23/06/2014"/>
    <n v="2528.35"/>
    <m/>
    <n v="216.25800000000001"/>
    <n v="0"/>
    <n v="17.378"/>
    <n v="0"/>
    <n v="0"/>
    <n v="297.23599999999999"/>
    <m/>
    <n v="3059.2219999999998"/>
    <s v="EUR"/>
    <n v="2.2899500000000002"/>
    <s v="400l0212"/>
    <s v="bac l2 gris"/>
    <n v="1.232"/>
    <n v="528"/>
    <n v="650.49599999999998"/>
    <n v="1489.6033152"/>
    <n v="0.14184662545784249"/>
    <n v="433.94024772154535"/>
    <n v="0.82185652977565404"/>
    <n v="3.6430749297756537"/>
    <n v="358.63791547633605"/>
    <n v="0"/>
    <n v="30.675467528262104"/>
    <n v="0"/>
    <n v="2.465010657206387"/>
    <n v="0"/>
    <n v="0"/>
    <n v="42.161923564587269"/>
    <n v="0"/>
    <n v="433.94031722639176"/>
    <m/>
    <m/>
    <m/>
    <m/>
    <m/>
    <m/>
    <m/>
    <m/>
    <m/>
    <m/>
    <m/>
    <m/>
    <m/>
    <m/>
    <m/>
  </r>
  <r>
    <x v="2"/>
    <x v="1"/>
    <d v="2014-07-04T00:00:00"/>
    <x v="4"/>
    <x v="0"/>
    <s v="accuma 41"/>
    <s v=" N°1244 du 23/06/2014"/>
    <n v="2528.35"/>
    <m/>
    <n v="216.25800000000001"/>
    <n v="0"/>
    <n v="17.378"/>
    <n v="0"/>
    <n v="0"/>
    <n v="297.23599999999999"/>
    <m/>
    <n v="3059.2219999999998"/>
    <s v="EUR"/>
    <n v="2.2899500000000002"/>
    <s v="400l0213"/>
    <s v="bac l2 noir"/>
    <n v="1.2549999999999999"/>
    <n v="594"/>
    <n v="745.46999999999991"/>
    <n v="1707.0890264999998"/>
    <n v="0.16255657818043129"/>
    <n v="497.29658056157206"/>
    <n v="0.8371996305750371"/>
    <n v="3.7110868805750368"/>
    <n v="410.99992444249341"/>
    <n v="0"/>
    <n v="35.154160484143709"/>
    <n v="0"/>
    <n v="2.8249082156195349"/>
    <n v="0"/>
    <n v="0"/>
    <n v="48.317667072038674"/>
    <n v="0"/>
    <n v="497.29666021429534"/>
    <m/>
    <m/>
    <m/>
    <m/>
    <m/>
    <m/>
    <m/>
    <m/>
    <m/>
    <m/>
    <m/>
    <m/>
    <m/>
    <m/>
    <m/>
  </r>
  <r>
    <x v="2"/>
    <x v="0"/>
    <d v="2014-07-04T00:00:00"/>
    <x v="4"/>
    <x v="0"/>
    <s v="accuma 42"/>
    <s v=" N°1245 du 23/06/2014"/>
    <n v="1379.1"/>
    <m/>
    <n v="216.25800000000001"/>
    <n v="0"/>
    <n v="16.366"/>
    <n v="0"/>
    <n v="0"/>
    <n v="166.25037"/>
    <m/>
    <n v="1777.9743699999999"/>
    <s v="EUR"/>
    <n v="2.2899500000000002"/>
    <s v="400M1606"/>
    <s v="BAC M16 GRIS"/>
    <n v="4.4580000000000002"/>
    <n v="648"/>
    <n v="2888.7840000000001"/>
    <n v="6615.1709208000011"/>
    <n v="0.66839674592083231"/>
    <n v="1188.3922832386418"/>
    <n v="1.8339387087016077"/>
    <n v="12.04253580870161"/>
    <n v="921.78595229941982"/>
    <n v="0"/>
    <n v="144.54614347934736"/>
    <n v="0"/>
    <n v="10.938981143740341"/>
    <n v="0"/>
    <n v="0"/>
    <n v="111.12120631613436"/>
    <n v="0"/>
    <n v="1188.3922832386418"/>
    <m/>
    <m/>
    <m/>
    <m/>
    <m/>
    <m/>
    <m/>
    <m/>
    <m/>
    <m/>
    <m/>
    <m/>
    <m/>
    <m/>
    <m/>
  </r>
  <r>
    <x v="2"/>
    <x v="0"/>
    <d v="2014-07-04T00:00:00"/>
    <x v="4"/>
    <x v="0"/>
    <s v="accuma 42"/>
    <s v=" N°1245 du 23/06/2014"/>
    <n v="1379.1"/>
    <m/>
    <n v="216.25800000000001"/>
    <n v="0"/>
    <n v="16.366"/>
    <n v="0"/>
    <n v="0"/>
    <n v="166.25037"/>
    <m/>
    <n v="1777.9743699999999"/>
    <s v="EUR"/>
    <n v="2.2899500000000002"/>
    <s v="420M1611"/>
    <s v="COUV M16"/>
    <n v="1.9039999999999999"/>
    <n v="644"/>
    <n v="1226.1759999999999"/>
    <n v="2807.8817312000001"/>
    <n v="0.2837083175226055"/>
    <n v="504.42611711101443"/>
    <n v="0.783270368184805"/>
    <n v="5.1433351681848052"/>
    <n v="391.26214069542522"/>
    <n v="0"/>
    <n v="61.354193330803625"/>
    <n v="0"/>
    <n v="4.6431703245749611"/>
    <n v="0"/>
    <n v="0"/>
    <n v="47.166612760210647"/>
    <n v="0"/>
    <n v="504.42611711101443"/>
    <m/>
    <m/>
    <m/>
    <m/>
    <m/>
    <m/>
    <m/>
    <m/>
    <m/>
    <m/>
    <m/>
    <m/>
    <m/>
    <m/>
    <m/>
  </r>
  <r>
    <x v="2"/>
    <x v="0"/>
    <d v="2014-07-04T00:00:00"/>
    <x v="4"/>
    <x v="0"/>
    <s v="accuma 42"/>
    <s v=" N°1245 du 23/06/2014"/>
    <n v="1379.1"/>
    <m/>
    <n v="216.25800000000001"/>
    <n v="0"/>
    <n v="16.366"/>
    <n v="0"/>
    <n v="0"/>
    <n v="166.25037"/>
    <m/>
    <n v="1777.9743699999999"/>
    <s v="EUR"/>
    <n v="2.2899500000000002"/>
    <s v="460D2709"/>
    <s v="BOUCHON D27"/>
    <n v="2.3E-2"/>
    <n v="9000"/>
    <n v="207"/>
    <n v="474.01965000000001"/>
    <n v="4.7894936556562302E-2"/>
    <n v="85.15596965034382"/>
    <n v="9.4617744055937574E-3"/>
    <n v="6.2130624405593762E-2"/>
    <n v="66.051907005155073"/>
    <n v="0"/>
    <n v="10.357663189849051"/>
    <n v="0"/>
    <n v="0.78384853168469859"/>
    <n v="0"/>
    <n v="0"/>
    <n v="7.9625509236550087"/>
    <n v="0"/>
    <n v="85.15596965034382"/>
    <m/>
    <m/>
    <m/>
    <m/>
    <m/>
    <m/>
    <m/>
    <m/>
    <m/>
    <m/>
    <m/>
    <m/>
    <m/>
    <m/>
    <m/>
  </r>
  <r>
    <x v="2"/>
    <x v="0"/>
    <d v="2014-07-04T00:00:00"/>
    <x v="15"/>
    <x v="0"/>
    <s v="goonvean 1"/>
    <s v=" GF006890 du22/04/2014"/>
    <n v="277.3"/>
    <m/>
    <n v="64.744"/>
    <n v="0"/>
    <n v="17.035"/>
    <n v="0"/>
    <n v="85.6"/>
    <n v="0"/>
    <n v="0"/>
    <n v="444.67899999999997"/>
    <s v="GBP"/>
    <n v="2.8369"/>
    <s v="600A0003"/>
    <s v="FIBRE DE VERRE"/>
    <n v="3.19"/>
    <n v="1200"/>
    <n v="3828"/>
    <n v="10859.653200000001"/>
    <n v="1"/>
    <n v="444.67899999999997"/>
    <n v="0.37056583333333332"/>
    <n v="9.4202768333333342"/>
    <n v="277.3"/>
    <n v="0"/>
    <n v="64.744"/>
    <n v="0"/>
    <n v="17.035"/>
    <n v="0"/>
    <n v="85.6"/>
    <n v="0"/>
    <n v="0"/>
    <n v="444.67899999999997"/>
    <m/>
    <m/>
    <m/>
    <m/>
    <m/>
    <m/>
    <m/>
    <m/>
    <m/>
    <m/>
    <m/>
    <m/>
    <m/>
    <m/>
    <m/>
  </r>
  <r>
    <x v="2"/>
    <x v="0"/>
    <d v="2014-07-07T00:00:00"/>
    <x v="4"/>
    <x v="0"/>
    <s v="accuma 36"/>
    <s v=" N°1169 du12/06/2014"/>
    <n v="508.71899999999999"/>
    <m/>
    <n v="16"/>
    <n v="0"/>
    <n v="40.082999999999998"/>
    <n v="0"/>
    <n v="0"/>
    <n v="391.48824000000002"/>
    <m/>
    <n v="956.29024000000004"/>
    <s v="EUR"/>
    <n v="2.2814000000000001"/>
    <s v="400M1509"/>
    <s v="bac m15 g"/>
    <n v="3.45"/>
    <n v="1200"/>
    <n v="4140"/>
    <n v="9444.996000000001"/>
    <n v="0.34894658588637495"/>
    <n v="333.69421436446214"/>
    <n v="0.27807851197038513"/>
    <n v="8.1489085119703866"/>
    <n v="177.51575822553079"/>
    <n v="0"/>
    <n v="5.5831453741819992"/>
    <n v="0"/>
    <n v="13.986826002083566"/>
    <n v="0"/>
    <n v="0"/>
    <n v="136.60848476266577"/>
    <n v="0"/>
    <n v="333.69421436446214"/>
    <m/>
    <m/>
    <m/>
    <m/>
    <m/>
    <m/>
    <m/>
    <m/>
    <m/>
    <m/>
    <m/>
    <m/>
    <m/>
    <m/>
    <m/>
  </r>
  <r>
    <x v="2"/>
    <x v="0"/>
    <d v="2014-07-07T00:00:00"/>
    <x v="4"/>
    <x v="0"/>
    <s v="accuma 36"/>
    <s v=" N°1169 du12/06/2014"/>
    <n v="508.71899999999999"/>
    <m/>
    <n v="16"/>
    <n v="0"/>
    <n v="40.082999999999998"/>
    <n v="0"/>
    <n v="0"/>
    <n v="391.48824000000002"/>
    <m/>
    <n v="956.29024000000004"/>
    <s v="EUR"/>
    <n v="2.2814000000000001"/>
    <s v="400M1409"/>
    <s v="bac m14 g"/>
    <n v="3.2029999999999998"/>
    <n v="1320"/>
    <n v="4227.96"/>
    <n v="9645.6679440000007"/>
    <n v="0.35636043653723615"/>
    <n v="340.78400738269835"/>
    <n v="0.25816970256265026"/>
    <n v="7.5654939025626513"/>
    <n v="181.28732491478624"/>
    <n v="0"/>
    <n v="5.7017669845957784"/>
    <n v="0"/>
    <n v="14.283995377722036"/>
    <n v="0"/>
    <n v="0"/>
    <n v="139.51092010559427"/>
    <n v="0"/>
    <n v="340.78400738269835"/>
    <m/>
    <m/>
    <m/>
    <m/>
    <m/>
    <m/>
    <m/>
    <m/>
    <m/>
    <m/>
    <m/>
    <m/>
    <m/>
    <m/>
    <m/>
  </r>
  <r>
    <x v="2"/>
    <x v="0"/>
    <d v="2014-07-07T00:00:00"/>
    <x v="4"/>
    <x v="0"/>
    <s v="accuma 36"/>
    <s v=" N°1169 du12/06/2014"/>
    <n v="508.71899999999999"/>
    <m/>
    <n v="16"/>
    <n v="0"/>
    <n v="40.082999999999998"/>
    <n v="0"/>
    <n v="0"/>
    <n v="391.48824000000002"/>
    <m/>
    <n v="956.29024000000004"/>
    <s v="EUR"/>
    <n v="2.2814000000000001"/>
    <s v="420M1413"/>
    <s v="couv m14 g"/>
    <n v="1.6120000000000001"/>
    <n v="720"/>
    <n v="1160.6400000000001"/>
    <n v="2647.8840960000002"/>
    <n v="9.7826416773710678E-2"/>
    <n v="93.550447574871811"/>
    <n v="0.12993117718732197"/>
    <n v="3.8075479771873226"/>
    <n v="49.76615691470532"/>
    <n v="0"/>
    <n v="1.5652226683793709"/>
    <n v="0"/>
    <n v="3.9211762635406449"/>
    <n v="0"/>
    <n v="0"/>
    <n v="38.297891728246476"/>
    <n v="0"/>
    <n v="93.550447574871811"/>
    <m/>
    <m/>
    <m/>
    <m/>
    <m/>
    <m/>
    <m/>
    <m/>
    <m/>
    <m/>
    <m/>
    <m/>
    <m/>
    <m/>
    <m/>
  </r>
  <r>
    <x v="2"/>
    <x v="0"/>
    <d v="2014-07-07T00:00:00"/>
    <x v="4"/>
    <x v="0"/>
    <s v="accuma 36"/>
    <s v=" N°1169 du12/06/2014"/>
    <n v="508.71899999999999"/>
    <m/>
    <n v="16"/>
    <n v="0"/>
    <n v="40.082999999999998"/>
    <n v="0"/>
    <n v="0"/>
    <n v="391.48824000000002"/>
    <m/>
    <n v="956.29024000000004"/>
    <s v="EUR"/>
    <n v="2.2814000000000001"/>
    <s v="420M1515"/>
    <s v="couv m15 g"/>
    <n v="1.6359999999999999"/>
    <n v="1160"/>
    <n v="1897.76"/>
    <n v="4329.5496640000001"/>
    <n v="0.15995576638447509"/>
    <n v="152.96413822519364"/>
    <n v="0.131865636401029"/>
    <n v="3.8642360364010293"/>
    <n v="81.37253751934378"/>
    <n v="0"/>
    <n v="2.5592922621516014"/>
    <n v="0"/>
    <n v="6.4115069839889145"/>
    <n v="0"/>
    <n v="0"/>
    <n v="62.62080145970932"/>
    <n v="0"/>
    <n v="152.96413822519364"/>
    <m/>
    <m/>
    <m/>
    <m/>
    <m/>
    <m/>
    <m/>
    <m/>
    <m/>
    <m/>
    <m/>
    <m/>
    <m/>
    <m/>
    <m/>
  </r>
  <r>
    <x v="2"/>
    <x v="0"/>
    <d v="2014-07-07T00:00:00"/>
    <x v="4"/>
    <x v="0"/>
    <s v="accuma 36"/>
    <s v=" N°1169 du12/06/2014"/>
    <n v="508.71899999999999"/>
    <m/>
    <n v="16"/>
    <n v="0"/>
    <n v="40.082999999999998"/>
    <n v="0"/>
    <n v="0"/>
    <n v="391.48824000000002"/>
    <m/>
    <n v="956.29024000000004"/>
    <s v="EUR"/>
    <n v="2.2814000000000001"/>
    <s v="420M1611"/>
    <s v="couv m16 g"/>
    <n v="1.9039999999999999"/>
    <n v="230"/>
    <n v="437.91999999999996"/>
    <n v="999.0706879999999"/>
    <n v="3.6910794418203212E-2"/>
    <n v="35.29743245277421"/>
    <n v="0.15346709762075744"/>
    <n v="4.4972526976207572"/>
    <n v="18.777222425633919"/>
    <n v="0"/>
    <n v="0.59057271069125139"/>
    <n v="0"/>
    <n v="1.4794953726648392"/>
    <n v="0"/>
    <n v="0"/>
    <n v="14.4501419437842"/>
    <n v="0"/>
    <n v="35.29743245277421"/>
    <m/>
    <m/>
    <m/>
    <m/>
    <m/>
    <m/>
    <m/>
    <m/>
    <m/>
    <m/>
    <m/>
    <m/>
    <m/>
    <m/>
    <m/>
  </r>
  <r>
    <x v="2"/>
    <x v="1"/>
    <d v="2014-07-09T00:00:00"/>
    <x v="28"/>
    <x v="0"/>
    <s v="jayachandran 2"/>
    <s v=" N°10092/10090 du 30/03/14"/>
    <n v="1476.36"/>
    <m/>
    <n v="4752.9160000000002"/>
    <n v="16"/>
    <n v="727.55200000000002"/>
    <n v="0"/>
    <n v="119.4"/>
    <n v="0"/>
    <m/>
    <n v="7092.2279999999992"/>
    <s v="USD"/>
    <n v="1.68255"/>
    <s v="600P0002"/>
    <s v="PLOMB DOUX"/>
    <n v="2.1850000000000001"/>
    <n v="147570"/>
    <n v="322440.45"/>
    <n v="542522.17914749996"/>
    <n v="1"/>
    <n v="7092.2279999999992"/>
    <n v="4.8060093514942052E-2"/>
    <n v="3.7244318435149419"/>
    <n v="1476.36"/>
    <n v="0"/>
    <n v="4752.9160000000002"/>
    <n v="16"/>
    <n v="727.55200000000002"/>
    <n v="0"/>
    <n v="119.4"/>
    <n v="0"/>
    <n v="0"/>
    <n v="7092.2279999999992"/>
    <m/>
    <m/>
    <m/>
    <m/>
    <m/>
    <m/>
    <m/>
    <m/>
    <m/>
    <m/>
    <m/>
    <m/>
    <m/>
    <m/>
    <m/>
  </r>
  <r>
    <x v="2"/>
    <x v="0"/>
    <d v="2014-07-16T00:00:00"/>
    <x v="24"/>
    <x v="0"/>
    <s v="metaconcept 1"/>
    <s v=" N° 1897/1896   du 26 /06/2014"/>
    <n v="115.4"/>
    <m/>
    <n v="5298.98"/>
    <n v="0"/>
    <n v="159.71700000000001"/>
    <n v="0"/>
    <n v="104.4"/>
    <n v="0"/>
    <m/>
    <n v="5678.4969999999985"/>
    <s v="EUR"/>
    <s v="2,28395 / 2,32315"/>
    <s v="610M0001"/>
    <s v="ARSENIC 1"/>
    <n v="3.5"/>
    <n v="1200"/>
    <n v="4200"/>
    <n v="9592.59"/>
    <n v="9.2336103416435833E-2"/>
    <n v="524.33028624192059"/>
    <n v="0.43694190520160048"/>
    <n v="8.430766905201601"/>
    <n v="10.655586334256695"/>
    <n v="0"/>
    <n v="489.28716528162511"/>
    <n v="0"/>
    <n v="14.747645429362883"/>
    <n v="0"/>
    <n v="9.6398891966759006"/>
    <n v="0"/>
    <n v="0"/>
    <n v="524.33028624192048"/>
    <m/>
    <m/>
    <m/>
    <m/>
    <m/>
    <m/>
    <m/>
    <m/>
    <m/>
    <m/>
    <m/>
    <m/>
    <m/>
    <m/>
    <m/>
  </r>
  <r>
    <x v="2"/>
    <x v="0"/>
    <d v="2014-07-16T00:00:00"/>
    <x v="24"/>
    <x v="0"/>
    <s v="metaconcept 1"/>
    <s v=" N° 1897/1896   du 26 /06/2014"/>
    <n v="115.4"/>
    <m/>
    <n v="5298.98"/>
    <n v="0"/>
    <n v="159.71700000000001"/>
    <n v="0"/>
    <n v="104.4"/>
    <n v="0"/>
    <m/>
    <n v="5678.4969999999985"/>
    <s v="EUR"/>
    <s v="2,28395 / 2,32315"/>
    <s v="600P0013"/>
    <s v="CALCIUM 1"/>
    <n v="10.5"/>
    <n v="952"/>
    <n v="9996"/>
    <n v="22830.3642"/>
    <n v="0.21975992613111728"/>
    <n v="1247.9060812557709"/>
    <n v="1.3108257156048013"/>
    <n v="25.292300715604799"/>
    <n v="25.360295475530936"/>
    <n v="0"/>
    <n v="1164.5034533702678"/>
    <n v="0"/>
    <n v="35.099396121883665"/>
    <n v="0"/>
    <n v="22.942936288088646"/>
    <n v="0"/>
    <n v="0"/>
    <n v="1247.9060812557707"/>
    <m/>
    <m/>
    <m/>
    <m/>
    <m/>
    <m/>
    <m/>
    <m/>
    <m/>
    <m/>
    <m/>
    <m/>
    <m/>
    <m/>
    <m/>
  </r>
  <r>
    <x v="2"/>
    <x v="0"/>
    <d v="2014-07-16T00:00:00"/>
    <x v="24"/>
    <x v="0"/>
    <s v="metaconcept 1"/>
    <s v=" N° 1897/1896   du 26 /06/2014"/>
    <n v="115.4"/>
    <m/>
    <n v="5298.98"/>
    <n v="0"/>
    <n v="159.71700000000001"/>
    <n v="0"/>
    <n v="104.4"/>
    <n v="0"/>
    <m/>
    <n v="5678.4969999999985"/>
    <s v="EUR"/>
    <s v="2,28395 / 2,32315"/>
    <s v="610M0004"/>
    <s v="ETAIN METAL"/>
    <n v="19.489999999999998"/>
    <n v="1000"/>
    <n v="19490"/>
    <n v="44514.1855"/>
    <n v="0.42848348942531767"/>
    <n v="2433.142209251198"/>
    <n v="2.4331422092511978"/>
    <n v="46.947327709251198"/>
    <n v="49.446994679681659"/>
    <n v="0"/>
    <n v="2270.5254407949697"/>
    <n v="0"/>
    <n v="68.436097480543467"/>
    <n v="0"/>
    <n v="44.733676296003168"/>
    <n v="0"/>
    <n v="0"/>
    <n v="2433.1422092511975"/>
    <m/>
    <m/>
    <m/>
    <m/>
    <m/>
    <m/>
    <m/>
    <m/>
    <m/>
    <m/>
    <m/>
    <m/>
    <m/>
    <m/>
    <m/>
  </r>
  <r>
    <x v="2"/>
    <x v="0"/>
    <d v="2014-07-16T00:00:00"/>
    <x v="24"/>
    <x v="0"/>
    <s v="metaconcept 1"/>
    <s v=" N° 1897/1896   du 26 /06/2014"/>
    <n v="115.4"/>
    <m/>
    <n v="5298.98"/>
    <n v="0"/>
    <n v="159.71700000000001"/>
    <n v="0"/>
    <n v="104.4"/>
    <n v="0"/>
    <m/>
    <n v="5678.4969999999985"/>
    <s v="EUR"/>
    <s v="2,28395 / 2,32315"/>
    <s v="610M0002"/>
    <s v="SELENIUM  2"/>
    <n v="59"/>
    <n v="200"/>
    <n v="11800"/>
    <n v="26950.61"/>
    <n v="0.25942048102712922"/>
    <n v="1473.11842325111"/>
    <n v="7.3655921162555504"/>
    <n v="142.11864211625556"/>
    <n v="29.937123510530714"/>
    <n v="0"/>
    <n v="1374.6639405531371"/>
    <n v="0"/>
    <n v="41.433860968209999"/>
    <n v="0"/>
    <n v="27.083498219232293"/>
    <n v="0"/>
    <n v="0"/>
    <n v="1473.1184232511098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l0316"/>
    <s v="bac l3 gris"/>
    <n v="1.2569999999999999"/>
    <n v="660"/>
    <n v="829.61999999999989"/>
    <n v="1923.1421219999995"/>
    <n v="5.9338385795923064E-2"/>
    <n v="304.97054879605554"/>
    <n v="0.46207658908493265"/>
    <n v="3.375928289084932"/>
    <n v="232.05343856440041"/>
    <n v="0"/>
    <n v="37.279993598532421"/>
    <n v="0"/>
    <n v="2.8721558876800639"/>
    <n v="0"/>
    <n v="0"/>
    <n v="32.764935823320634"/>
    <n v="0"/>
    <n v="304.97052387393353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l0115"/>
    <s v="bac l1b"/>
    <n v="1.151"/>
    <n v="600"/>
    <n v="690.6"/>
    <n v="1600.87986"/>
    <n v="4.9395011246913617E-2"/>
    <n v="253.86642197458596"/>
    <n v="0.42311070329097661"/>
    <n v="3.0912438032909764"/>
    <n v="193.16808258308015"/>
    <n v="0"/>
    <n v="31.032959160997194"/>
    <n v="0"/>
    <n v="2.39086672938436"/>
    <n v="0"/>
    <n v="0"/>
    <n v="27.274492755219541"/>
    <n v="0"/>
    <n v="253.86640122868124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l0213"/>
    <s v="bac l2 noir"/>
    <n v="1.2549999999999999"/>
    <n v="792"/>
    <n v="993.95999999999992"/>
    <n v="2304.0986759999996"/>
    <n v="7.1092767707764626E-2"/>
    <n v="365.38237588453433"/>
    <n v="0.46134138369259386"/>
    <n v="3.3705568836925934"/>
    <n v="278.02106481940098"/>
    <n v="0"/>
    <n v="44.664813332847906"/>
    <n v="0"/>
    <n v="3.441103235358931"/>
    <n v="0"/>
    <n v="0"/>
    <n v="39.255364637964107"/>
    <n v="0"/>
    <n v="365.38234602557196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l0116"/>
    <s v="bac l1 gris"/>
    <n v="1.137"/>
    <n v="825"/>
    <n v="938.02499999999998"/>
    <n v="2174.4357524999996"/>
    <n v="6.7092029285963126E-2"/>
    <n v="344.82051907429906"/>
    <n v="0.41796426554460492"/>
    <n v="3.0536439655446044"/>
    <n v="262.37545708803026"/>
    <n v="0"/>
    <n v="42.151305411228478"/>
    <n v="0"/>
    <n v="3.2474554935284732"/>
    <n v="0"/>
    <n v="0"/>
    <n v="37.046272902859549"/>
    <n v="0"/>
    <n v="344.8204908956468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l0318"/>
    <s v="bac l3 gris"/>
    <n v="1.357"/>
    <n v="1936"/>
    <n v="2627.152"/>
    <n v="6090.0010511999999"/>
    <n v="0.1879064618988584"/>
    <n v="965.74815844682519"/>
    <n v="0.4988368587018725"/>
    <n v="3.6444985587018723"/>
    <n v="734.84204241862756"/>
    <n v="0"/>
    <n v="118.05430165903867"/>
    <n v="0"/>
    <n v="9.0952364752904433"/>
    <n v="0"/>
    <n v="0"/>
    <n v="103.75649897315455"/>
    <n v="0"/>
    <n v="965.74807952611127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00m1009"/>
    <s v="bac m10"/>
    <n v="1.75"/>
    <n v="324"/>
    <n v="567"/>
    <n v="1314.3626999999999"/>
    <n v="4.0554548764842192E-2"/>
    <n v="208.43072872804839"/>
    <n v="0.64330471829644564"/>
    <n v="4.6999797182964453"/>
    <n v="158.59586276369305"/>
    <n v="0"/>
    <n v="25.478841361548518"/>
    <n v="0"/>
    <n v="1.9629618238646567"/>
    <n v="0"/>
    <n v="0"/>
    <n v="22.393045746031682"/>
    <n v="0"/>
    <n v="208.43071169513794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20l0338"/>
    <s v="couv l3 noir"/>
    <n v="1.6479999999999999"/>
    <n v="1862"/>
    <n v="3068.576"/>
    <n v="7113.2660255999999"/>
    <n v="0.2194792152215598"/>
    <n v="1128.0168110007053"/>
    <n v="0.60580924328716712"/>
    <n v="4.4260380432871669"/>
    <n v="858.31297738264948"/>
    <n v="0"/>
    <n v="137.89023123431238"/>
    <n v="0"/>
    <n v="10.62345245436916"/>
    <n v="0"/>
    <n v="0"/>
    <n v="121.19005774810391"/>
    <n v="0"/>
    <n v="1128.016718819435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20l0521"/>
    <s v="couv l5"/>
    <n v="1.44"/>
    <n v="850"/>
    <n v="1224"/>
    <n v="2837.3543999999997"/>
    <n v="8.7546327492357745E-2"/>
    <n v="449.94570011134255"/>
    <n v="0.52934788248393239"/>
    <n v="3.8674118824839319"/>
    <n v="342.36567199781359"/>
    <n v="0"/>
    <n v="55.001943256676164"/>
    <n v="0"/>
    <n v="4.237504889612592"/>
    <n v="0"/>
    <n v="0"/>
    <n v="48.340543197782672"/>
    <n v="0"/>
    <n v="449.94566334188505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20l0228"/>
    <s v="couv l2"/>
    <n v="1.071"/>
    <n v="1248"/>
    <n v="1336.6079999999999"/>
    <n v="3098.3910047999998"/>
    <n v="9.5600589621654672E-2"/>
    <n v="491.34070452158613"/>
    <n v="0.39370248759742477"/>
    <n v="2.8763875875974247"/>
    <n v="373.86331382161245"/>
    <n v="0"/>
    <n v="60.062122036290383"/>
    <n v="0"/>
    <n v="4.6273553394569511"/>
    <n v="0"/>
    <n v="0"/>
    <n v="52.787873171978688"/>
    <n v="0"/>
    <n v="491.34066436933853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20l0109"/>
    <s v="couv l1 kam"/>
    <n v="0.95099999999999996"/>
    <n v="1400"/>
    <n v="1331.3999999999999"/>
    <n v="3086.3183399999994"/>
    <n v="9.5228088581147952E-2"/>
    <n v="489.42622967993577"/>
    <n v="0.34959016405709697"/>
    <n v="2.5541032640570962"/>
    <n v="372.40658145252365"/>
    <n v="0"/>
    <n v="59.828094160080589"/>
    <n v="0"/>
    <n v="4.6093251715933041"/>
    <n v="0"/>
    <n v="0"/>
    <n v="52.582188899941052"/>
    <n v="0"/>
    <n v="489.42618968413865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20l0331"/>
    <s v="couv l3 noir"/>
    <n v="1.4350000000000001"/>
    <n v="132"/>
    <n v="189.42000000000002"/>
    <n v="439.09450199999998"/>
    <n v="1.3548223328106542E-2"/>
    <n v="69.63130270840729"/>
    <n v="0.5275098690030855"/>
    <n v="3.8539833690030854"/>
    <n v="52.982766004759689"/>
    <n v="0"/>
    <n v="8.511820336339543"/>
    <n v="0"/>
    <n v="0.65577465375034094"/>
    <n v="0"/>
    <n v="0"/>
    <n v="7.4809360233039177"/>
    <n v="0"/>
    <n v="69.631297018153504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60b0006"/>
    <s v="couv borne d+noir"/>
    <n v="7.1999999999999995E-2"/>
    <n v="355"/>
    <n v="25.56"/>
    <n v="59.250635999999993"/>
    <n v="1.8281733093992354E-3"/>
    <n v="9.3959249140898002"/>
    <n v="2.646739412419662E-2"/>
    <n v="0.1933705941241966"/>
    <n v="7.1494007976014018"/>
    <n v="0"/>
    <n v="1.1485699915364729"/>
    <n v="0"/>
    <n v="8.8489072694851192E-2"/>
    <n v="0"/>
    <n v="0"/>
    <n v="1.0094642844242854"/>
    <n v="0"/>
    <n v="9.3959241462570127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60b0007"/>
    <s v="couv borne g - noir"/>
    <n v="7.1999999999999995E-2"/>
    <n v="359"/>
    <n v="25.847999999999999"/>
    <n v="59.918248799999994"/>
    <n v="1.8487724452797901E-3"/>
    <n v="9.5017944905865868"/>
    <n v="2.646739412419662E-2"/>
    <n v="0.1933705941241966"/>
    <n v="7.2299574263067692"/>
    <n v="0"/>
    <n v="1.1615116252439261"/>
    <n v="0"/>
    <n v="8.9486132668877671E-2"/>
    <n v="0"/>
    <n v="0"/>
    <n v="1.0208385298825871"/>
    <n v="0"/>
    <n v="9.5017937141021616"/>
    <m/>
    <m/>
    <m/>
    <m/>
    <m/>
    <m/>
    <m/>
    <m/>
    <m/>
    <m/>
    <m/>
    <m/>
    <m/>
    <m/>
    <m/>
  </r>
  <r>
    <x v="2"/>
    <x v="1"/>
    <d v="2014-07-18T00:00:00"/>
    <x v="4"/>
    <x v="0"/>
    <s v="accuma 43"/>
    <s v=" N°1366 du 09/07/2014"/>
    <n v="3910.68"/>
    <m/>
    <n v="628.26099999999997"/>
    <n v="0"/>
    <n v="48.402999999999999"/>
    <n v="0"/>
    <n v="0"/>
    <n v="552.17100000000005"/>
    <m/>
    <n v="5139.5150000000003"/>
    <s v="EUR"/>
    <n v="2.3180999999999998"/>
    <s v="460d2101"/>
    <s v="bouchon pression"/>
    <n v="2.3E-2"/>
    <n v="5800"/>
    <n v="133.4"/>
    <n v="309.23453999999998"/>
    <n v="9.5414053002291863E-3"/>
    <n v="49.038199668997628"/>
    <n v="8.4548620118961425E-3"/>
    <n v="6.1771162011896141E-2"/>
    <n v="37.313382879500274"/>
    <n v="0"/>
    <n v="5.9944928353272884"/>
    <n v="0"/>
    <n v="0.46183264074699332"/>
    <n v="0"/>
    <n v="0"/>
    <n v="5.2684873060328501"/>
    <n v="0"/>
    <n v="49.038195661607411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"/>
    <s v="detecteur"/>
    <n v="120.15"/>
    <n v="6"/>
    <n v="720.90000000000009"/>
    <n v="1671.1182900000001"/>
    <n v="5.0476441876471718E-2"/>
    <n v="193.01343369339259"/>
    <n v="32.168905615565428"/>
    <n v="310.68862061556547"/>
    <n v="17.399229514819801"/>
    <n v="0"/>
    <n v="173.53583668430906"/>
    <n v="0"/>
    <n v="2.0783674942637229"/>
    <n v="0"/>
    <n v="0"/>
    <n v="0"/>
    <n v="0"/>
    <n v="193.01343369339259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"/>
    <s v="ressort"/>
    <n v="24.57"/>
    <n v="8"/>
    <n v="196.56"/>
    <n v="455.645736"/>
    <n v="1.3762865050963075E-2"/>
    <n v="52.626883793554235"/>
    <n v="6.5783604741942794"/>
    <n v="63.534077474194277"/>
    <n v="4.7440595830669716"/>
    <n v="0"/>
    <n v="47.316138242013857"/>
    <n v="0"/>
    <n v="0.56668596847340458"/>
    <n v="0"/>
    <n v="0"/>
    <n v="0"/>
    <n v="0"/>
    <n v="52.626883793554235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3"/>
    <s v="raccord"/>
    <n v="10.08"/>
    <n v="50"/>
    <n v="504"/>
    <n v="1168.3224"/>
    <n v="3.5289397566571984E-2"/>
    <n v="134.94072767578007"/>
    <n v="2.6988145535156014"/>
    <n v="26.065262553515602"/>
    <n v="12.164255341197363"/>
    <n v="0"/>
    <n v="121.32343138977912"/>
    <n v="0"/>
    <n v="1.4530409448036012"/>
    <n v="0"/>
    <n v="0"/>
    <n v="0"/>
    <n v="0"/>
    <n v="134.94072767578007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4"/>
    <s v="chaine transporteuse"/>
    <n v="109.67"/>
    <n v="5"/>
    <n v="548.35"/>
    <n v="1271.1301349999999"/>
    <n v="3.8394724515138388E-2"/>
    <n v="146.81497623217064"/>
    <n v="29.362995246434128"/>
    <n v="283.58902224643413"/>
    <n v="13.234661540368203"/>
    <n v="0"/>
    <n v="131.99941190989162"/>
    <n v="0"/>
    <n v="1.580902781910823"/>
    <n v="0"/>
    <n v="0"/>
    <n v="0"/>
    <n v="0"/>
    <n v="146.81497623217064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5"/>
    <s v="cellule"/>
    <n v="141.94999999999999"/>
    <n v="2"/>
    <n v="283.89999999999998"/>
    <n v="658.10858999999994"/>
    <n v="1.9878293589582909E-2"/>
    <n v="76.011255133241988"/>
    <n v="38.005627566620994"/>
    <n v="367.05992256662097"/>
    <n v="6.8520478003292284"/>
    <n v="0"/>
    <n v="68.340718594361689"/>
    <n v="0"/>
    <n v="0.81848873855107618"/>
    <n v="0"/>
    <n v="0"/>
    <n v="0"/>
    <n v="0"/>
    <n v="76.01125513324198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6"/>
    <s v="roulement"/>
    <n v="15"/>
    <n v="4"/>
    <n v="60"/>
    <n v="139.08599999999998"/>
    <n v="4.2011187579252358E-3"/>
    <n v="16.064372342354769"/>
    <n v="4.0160930855886923"/>
    <n v="38.787593085588689"/>
    <n v="1.4481256358568286"/>
    <n v="0"/>
    <n v="14.44326564164037"/>
    <n v="0"/>
    <n v="0.17298106485757156"/>
    <n v="0"/>
    <n v="0"/>
    <n v="0"/>
    <n v="0"/>
    <n v="16.064372342354769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7"/>
    <s v="garniture 65/90/10"/>
    <n v="1.5"/>
    <n v="6"/>
    <n v="9"/>
    <n v="20.8629"/>
    <n v="6.3016781368878546E-4"/>
    <n v="2.4096558513532158"/>
    <n v="0.40160930855886928"/>
    <n v="3.8787593085588692"/>
    <n v="0.21721884537852434"/>
    <n v="0"/>
    <n v="2.1664898462460558"/>
    <n v="0"/>
    <n v="2.5947159728635739E-2"/>
    <n v="0"/>
    <n v="0"/>
    <n v="0"/>
    <n v="0"/>
    <n v="2.409655851353215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8"/>
    <s v="garniture 63/90/10"/>
    <n v="1"/>
    <n v="2"/>
    <n v="2"/>
    <n v="4.6361999999999997"/>
    <n v="1.4003729193084121E-4"/>
    <n v="0.53547907807849238"/>
    <n v="0.26773953903924619"/>
    <n v="2.5858395390392461"/>
    <n v="4.8270854528560961E-2"/>
    <n v="0"/>
    <n v="0.48144218805467903"/>
    <n v="0"/>
    <n v="5.7660354952523861E-3"/>
    <n v="0"/>
    <n v="0"/>
    <n v="0"/>
    <n v="0"/>
    <n v="0.5354790780784923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9"/>
    <s v="garniture 50/80/8"/>
    <n v="2"/>
    <n v="2"/>
    <n v="4"/>
    <n v="9.2723999999999993"/>
    <n v="2.8007458386168242E-4"/>
    <n v="1.0709581561569848"/>
    <n v="0.53547907807849238"/>
    <n v="5.1716790780784923"/>
    <n v="9.6541709057121922E-2"/>
    <n v="0"/>
    <n v="0.96288437610935806"/>
    <n v="0"/>
    <n v="1.1532070990504772E-2"/>
    <n v="0"/>
    <n v="0"/>
    <n v="0"/>
    <n v="0"/>
    <n v="1.070958156156984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0"/>
    <s v="frette"/>
    <n v="1"/>
    <n v="1"/>
    <n v="1"/>
    <n v="2.3180999999999998"/>
    <n v="7.0018645965420605E-5"/>
    <n v="0.26773953903924619"/>
    <n v="0.26773953903924619"/>
    <n v="2.5858395390392461"/>
    <n v="2.413542726428048E-2"/>
    <n v="0"/>
    <n v="0.24072109402733952"/>
    <n v="0"/>
    <n v="2.883017747626193E-3"/>
    <n v="0"/>
    <n v="0"/>
    <n v="0"/>
    <n v="0"/>
    <n v="0.26773953903924619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1"/>
    <s v="rondelle 1"/>
    <n v="0.5"/>
    <n v="2"/>
    <n v="1"/>
    <n v="2.3180999999999998"/>
    <n v="7.0018645965420605E-5"/>
    <n v="0.26773953903924619"/>
    <n v="0.13386976951962309"/>
    <n v="1.2929197695196231"/>
    <n v="2.413542726428048E-2"/>
    <n v="0"/>
    <n v="0.24072109402733952"/>
    <n v="0"/>
    <n v="2.883017747626193E-3"/>
    <n v="0"/>
    <n v="0"/>
    <n v="0"/>
    <n v="0"/>
    <n v="0.26773953903924619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2"/>
    <s v="rondelle 2"/>
    <n v="15"/>
    <n v="2"/>
    <n v="30"/>
    <n v="69.542999999999992"/>
    <n v="2.1005593789626179E-3"/>
    <n v="8.0321861711773845"/>
    <n v="4.0160930855886923"/>
    <n v="38.787593085588689"/>
    <n v="0.72406281792841432"/>
    <n v="0"/>
    <n v="7.2216328208201848"/>
    <n v="0"/>
    <n v="8.649053242878578E-2"/>
    <n v="0"/>
    <n v="0"/>
    <n v="0"/>
    <n v="0"/>
    <n v="8.0321861711773845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3"/>
    <s v="rondelle 3"/>
    <n v="1"/>
    <n v="2"/>
    <n v="2"/>
    <n v="4.6361999999999997"/>
    <n v="1.4003729193084121E-4"/>
    <n v="0.53547907807849238"/>
    <n v="0.26773953903924619"/>
    <n v="2.5858395390392461"/>
    <n v="4.8270854528560961E-2"/>
    <n v="0"/>
    <n v="0.48144218805467903"/>
    <n v="0"/>
    <n v="5.7660354952523861E-3"/>
    <n v="0"/>
    <n v="0"/>
    <n v="0"/>
    <n v="0"/>
    <n v="0.5354790780784923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4"/>
    <s v="ecrou a encoche"/>
    <n v="2"/>
    <n v="2"/>
    <n v="4"/>
    <n v="9.2723999999999993"/>
    <n v="2.8007458386168242E-4"/>
    <n v="1.0709581561569848"/>
    <n v="0.53547907807849238"/>
    <n v="5.1716790780784923"/>
    <n v="9.6541709057121922E-2"/>
    <n v="0"/>
    <n v="0.96288437610935806"/>
    <n v="0"/>
    <n v="1.1532070990504772E-2"/>
    <n v="0"/>
    <n v="0"/>
    <n v="0"/>
    <n v="0"/>
    <n v="1.070958156156984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5"/>
    <s v="embout"/>
    <n v="2"/>
    <n v="2"/>
    <n v="4"/>
    <n v="9.2723999999999993"/>
    <n v="2.8007458386168242E-4"/>
    <n v="1.0709581561569848"/>
    <n v="0.53547907807849238"/>
    <n v="5.1716790780784923"/>
    <n v="9.6541709057121922E-2"/>
    <n v="0"/>
    <n v="0.96288437610935806"/>
    <n v="0"/>
    <n v="1.1532070990504772E-2"/>
    <n v="0"/>
    <n v="0"/>
    <n v="0"/>
    <n v="0"/>
    <n v="1.0709581561569848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6"/>
    <s v="rondelle 4"/>
    <n v="0.5"/>
    <n v="2"/>
    <n v="1"/>
    <n v="2.3180999999999998"/>
    <n v="7.0018645965420605E-5"/>
    <n v="0.26773953903924619"/>
    <n v="0.13386976951962309"/>
    <n v="1.2929197695196231"/>
    <n v="2.413542726428048E-2"/>
    <n v="0"/>
    <n v="0.24072109402733952"/>
    <n v="0"/>
    <n v="2.883017747626193E-3"/>
    <n v="0"/>
    <n v="0"/>
    <n v="0"/>
    <n v="0"/>
    <n v="0.26773953903924619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7"/>
    <s v="rondelle 5"/>
    <n v="0.2"/>
    <n v="1"/>
    <n v="0.2"/>
    <n v="0.46361999999999998"/>
    <n v="1.400372919308412E-5"/>
    <n v="5.3547907807849238E-2"/>
    <n v="5.3547907807849238E-2"/>
    <n v="0.51716790780784927"/>
    <n v="4.8270854528560964E-3"/>
    <n v="0"/>
    <n v="4.8144218805467903E-2"/>
    <n v="0"/>
    <n v="5.7660354952523865E-4"/>
    <n v="0"/>
    <n v="0"/>
    <n v="0"/>
    <n v="0"/>
    <n v="5.3547907807849238E-2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8"/>
    <s v="base de l unité"/>
    <n v="160"/>
    <n v="1"/>
    <n v="160"/>
    <n v="370.89599999999996"/>
    <n v="1.1202983354467295E-2"/>
    <n v="42.838326246279387"/>
    <n v="42.838326246279387"/>
    <n v="413.73432624627935"/>
    <n v="3.8616683622848766"/>
    <n v="0"/>
    <n v="38.515375044374316"/>
    <n v="0"/>
    <n v="0.46128283962019084"/>
    <n v="0"/>
    <n v="0"/>
    <n v="0"/>
    <n v="0"/>
    <n v="42.838326246279387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19"/>
    <s v="bague blocage"/>
    <n v="600"/>
    <n v="1"/>
    <n v="600"/>
    <n v="1390.86"/>
    <n v="4.201118757925236E-2"/>
    <n v="160.6437234235477"/>
    <n v="160.6437234235477"/>
    <n v="1551.5037234235476"/>
    <n v="14.481256358568288"/>
    <n v="0"/>
    <n v="144.43265641640369"/>
    <n v="0"/>
    <n v="1.7298106485757159"/>
    <n v="0"/>
    <n v="0"/>
    <n v="0"/>
    <n v="0"/>
    <n v="160.6437234235477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0"/>
    <s v="mouvement matrix"/>
    <n v="250"/>
    <n v="1"/>
    <n v="250"/>
    <n v="579.52499999999998"/>
    <n v="1.7504661491355152E-2"/>
    <n v="66.934884759811553"/>
    <n v="66.934884759811553"/>
    <n v="646.45988475981153"/>
    <n v="6.0338568160701209"/>
    <n v="0"/>
    <n v="60.18027350683488"/>
    <n v="0"/>
    <n v="0.72075443690654839"/>
    <n v="0"/>
    <n v="0"/>
    <n v="0"/>
    <n v="0"/>
    <n v="66.934884759811553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1"/>
    <s v="arbre de rouleau de matrice "/>
    <n v="400"/>
    <n v="1"/>
    <n v="400"/>
    <n v="927.2399999999999"/>
    <n v="2.8007458386168239E-2"/>
    <n v="107.09581561569847"/>
    <n v="107.09581561569847"/>
    <n v="1034.3358156156983"/>
    <n v="9.6541709057121921"/>
    <n v="0"/>
    <n v="96.288437610935802"/>
    <n v="0"/>
    <n v="1.1532070990504772"/>
    <n v="0"/>
    <n v="0"/>
    <n v="0"/>
    <n v="0"/>
    <n v="107.09581561569847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2"/>
    <s v="arbre de rouleau de poinconnage"/>
    <n v="400"/>
    <n v="1"/>
    <n v="400"/>
    <n v="927.2399999999999"/>
    <n v="2.8007458386168239E-2"/>
    <n v="107.09581561569847"/>
    <n v="107.09581561569847"/>
    <n v="1034.3358156156983"/>
    <n v="9.6541709057121921"/>
    <n v="0"/>
    <n v="96.288437610935802"/>
    <n v="0"/>
    <n v="1.1532070990504772"/>
    <n v="0"/>
    <n v="0"/>
    <n v="0"/>
    <n v="0"/>
    <n v="107.09581561569847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3"/>
    <s v="kit outillages tab blanker"/>
    <n v="10000"/>
    <n v="1"/>
    <n v="10000"/>
    <n v="23181"/>
    <n v="0.70018645965420601"/>
    <n v="2677.3953903924616"/>
    <n v="2677.3953903924616"/>
    <n v="25858.395390392463"/>
    <n v="241.3542726428048"/>
    <n v="0"/>
    <n v="2407.210940273395"/>
    <n v="0"/>
    <n v="28.83017747626193"/>
    <n v="0"/>
    <n v="0"/>
    <n v="0"/>
    <n v="0"/>
    <n v="2677.3953903924616"/>
    <m/>
    <m/>
    <m/>
    <m/>
    <m/>
    <m/>
    <m/>
    <m/>
    <m/>
    <m/>
    <m/>
    <m/>
    <m/>
    <m/>
    <m/>
  </r>
  <r>
    <x v="2"/>
    <x v="1"/>
    <d v="2014-07-23T00:00:00"/>
    <x v="9"/>
    <x v="2"/>
    <s v="sovema  8"/>
    <s v=" N° 1103 /9991103 du 04/07/2014"/>
    <n v="344.7"/>
    <m/>
    <n v="3437.9569999999999"/>
    <n v="0"/>
    <n v="41.174999999999997"/>
    <n v="0"/>
    <n v="0"/>
    <n v="0"/>
    <m/>
    <n v="3823.8319999999999"/>
    <s v="EUR"/>
    <n v="2.3180999999999998"/>
    <n v="24"/>
    <s v="kit de tuyaux et coude huile"/>
    <n v="100"/>
    <n v="1"/>
    <n v="100"/>
    <n v="231.80999999999997"/>
    <n v="7.0018645965420597E-3"/>
    <n v="26.773953903924617"/>
    <n v="26.773953903924617"/>
    <n v="258.58395390392457"/>
    <n v="2.413542726428048"/>
    <n v="0"/>
    <n v="24.07210940273395"/>
    <n v="0"/>
    <n v="0.28830177476261931"/>
    <n v="0"/>
    <n v="0"/>
    <n v="0"/>
    <n v="0"/>
    <n v="26.773953903924617"/>
    <m/>
    <m/>
    <m/>
    <m/>
    <m/>
    <m/>
    <m/>
    <m/>
    <m/>
    <m/>
    <m/>
    <m/>
    <m/>
    <m/>
    <m/>
  </r>
  <r>
    <x v="2"/>
    <x v="1"/>
    <d v="2014-07-26T00:00:00"/>
    <x v="5"/>
    <x v="0"/>
    <s v="metalliance 5"/>
    <s v=" N°80 du 04/07/14"/>
    <n v="338.4"/>
    <m/>
    <n v="546.85199999999998"/>
    <n v="0"/>
    <n v="142.40600000000001"/>
    <n v="264.7"/>
    <n v="0"/>
    <n v="0"/>
    <m/>
    <n v="1292.3579999999999"/>
    <s v="USD"/>
    <n v="1.6898"/>
    <s v="600P0002"/>
    <s v="PLOMB DOUX"/>
    <n v="2.20831"/>
    <n v="26800"/>
    <n v="59182.707999999999"/>
    <n v="100006.9399784"/>
    <n v="1"/>
    <n v="1292.3579999999999"/>
    <n v="4.8222313432835819E-2"/>
    <n v="3.7798245514328355"/>
    <n v="338.4"/>
    <n v="0"/>
    <n v="546.85199999999998"/>
    <n v="0"/>
    <n v="142.40600000000001"/>
    <n v="264.7"/>
    <n v="0"/>
    <n v="0"/>
    <n v="0"/>
    <n v="1292.3579999999999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00M1202"/>
    <s v="BAC M12 GRIS"/>
    <n v="2.3450000000000002"/>
    <n v="480"/>
    <n v="1125.6000000000001"/>
    <n v="2614.7688000000003"/>
    <n v="8.88160012725875E-2"/>
    <n v="438.67341754882989"/>
    <n v="0.91390295322672899"/>
    <n v="6.3613379532267293"/>
    <n v="355.27288669047726"/>
    <n v="0"/>
    <n v="51.556978210726861"/>
    <n v="1.4210560203614"/>
    <n v="3.9063053679709432"/>
    <n v="0"/>
    <n v="0"/>
    <n v="26.516191259293489"/>
    <n v="0"/>
    <n v="438.67341754882989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00M1203"/>
    <s v="BAC M12 GRIS"/>
    <n v="2.3450000000000002"/>
    <n v="1050"/>
    <n v="2462.25"/>
    <n v="5719.8067499999997"/>
    <n v="0.1942850027837851"/>
    <n v="959.59810088806512"/>
    <n v="0.91390295322672865"/>
    <n v="6.3613379532267285"/>
    <n v="777.15943963541883"/>
    <n v="0"/>
    <n v="112.78088983596497"/>
    <n v="3.1085600445405617"/>
    <n v="8.5450429924364357"/>
    <n v="0"/>
    <n v="0"/>
    <n v="58.004168379704488"/>
    <n v="0"/>
    <n v="959.59810088806512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00M1606"/>
    <s v="BAC M16 GRIS"/>
    <n v="4.4580000000000002"/>
    <n v="575"/>
    <n v="2563.35"/>
    <n v="5954.6620499999999"/>
    <n v="0.20226234618166944"/>
    <n v="998.99920475639033"/>
    <n v="1.7373899213154613"/>
    <n v="12.093323921315461"/>
    <n v="809.06961096129589"/>
    <n v="0"/>
    <n v="117.41167385968964"/>
    <n v="3.236197538906711"/>
    <n v="8.8959025097621858"/>
    <n v="0"/>
    <n v="0"/>
    <n v="60.385819886735916"/>
    <n v="0"/>
    <n v="998.99920475639033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00M1409"/>
    <s v="BAC M14"/>
    <n v="3.2029999999999998"/>
    <n v="600"/>
    <n v="1921.8"/>
    <n v="4464.3414000000002"/>
    <n v="0.15164053948619283"/>
    <n v="748.97172516465992"/>
    <n v="1.2482862086077666"/>
    <n v="8.6888552086077659"/>
    <n v="606.57732199871987"/>
    <n v="0"/>
    <n v="88.026120047419042"/>
    <n v="2.4262486317790852"/>
    <n v="6.6694542076817331"/>
    <n v="0"/>
    <n v="0"/>
    <n v="45.272580279060257"/>
    <n v="0"/>
    <n v="748.97172516465992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20M1413"/>
    <s v="COUV M14"/>
    <n v="1.6120000000000001"/>
    <n v="624"/>
    <n v="1005.888"/>
    <n v="2336.6778239999999"/>
    <n v="7.9370069196944282E-2"/>
    <n v="392.0187692176238"/>
    <n v="0.62823520707952529"/>
    <n v="4.3729112070795253"/>
    <n v="317.48821379469683"/>
    <n v="0"/>
    <n v="46.073690208272573"/>
    <n v="1.2699211071511085"/>
    <n v="3.4908543834200034"/>
    <n v="0"/>
    <n v="0"/>
    <n v="23.696089724083336"/>
    <n v="0"/>
    <n v="392.0187692176238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20M1611"/>
    <s v="COUV M16"/>
    <n v="1.9039999999999999"/>
    <n v="552"/>
    <n v="1051.008"/>
    <n v="2441.4915839999999"/>
    <n v="8.2930284173329441E-2"/>
    <n v="409.60311943066853"/>
    <n v="0.74203463664976188"/>
    <n v="5.1650266366497615"/>
    <n v="331.72942972173507"/>
    <n v="0"/>
    <n v="48.140366520344351"/>
    <n v="1.3268845467732711"/>
    <n v="3.6474397585113754"/>
    <n v="0"/>
    <n v="0"/>
    <n v="24.758998883304482"/>
    <n v="0"/>
    <n v="409.60311943066853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20M1213"/>
    <s v="COUV M1213"/>
    <n v="1.2270000000000001"/>
    <n v="1400"/>
    <n v="1717.8000000000002"/>
    <n v="3990.4494000000004"/>
    <n v="0.13554382283764285"/>
    <n v="669.46801409504258"/>
    <n v="0.47819143863931612"/>
    <n v="3.3285124386393163"/>
    <n v="542.18884573285516"/>
    <n v="0"/>
    <n v="78.682104806668974"/>
    <n v="2.1687011654022856"/>
    <n v="5.9614884160452082"/>
    <n v="0"/>
    <n v="0"/>
    <n v="40.466873974071028"/>
    <n v="0"/>
    <n v="669.46801409504258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20M1208"/>
    <s v="COUV M16"/>
    <n v="1.2270000000000001"/>
    <n v="448"/>
    <n v="549.69600000000003"/>
    <n v="1276.943808"/>
    <n v="4.3374023308045712E-2"/>
    <n v="214.22976451041362"/>
    <n v="0.47819143863931612"/>
    <n v="3.3285124386393163"/>
    <n v="173.50043063451363"/>
    <n v="0"/>
    <n v="25.178273538134068"/>
    <n v="0.69398437292873139"/>
    <n v="1.9076762931344664"/>
    <n v="0"/>
    <n v="0"/>
    <n v="12.949399671702729"/>
    <n v="0"/>
    <n v="214.22976451041362"/>
    <m/>
    <m/>
    <m/>
    <m/>
    <m/>
    <m/>
    <m/>
    <m/>
    <m/>
    <m/>
    <m/>
    <m/>
    <m/>
    <m/>
    <m/>
  </r>
  <r>
    <x v="2"/>
    <x v="0"/>
    <d v="2014-07-31T00:00:00"/>
    <x v="4"/>
    <x v="0"/>
    <s v="accuma 45"/>
    <s v=" N°1393du 11/07/2014"/>
    <n v="4000.1"/>
    <m/>
    <n v="580.49199999999996"/>
    <n v="16"/>
    <n v="43.981999999999999"/>
    <n v="0"/>
    <n v="0"/>
    <n v="298.55195999999995"/>
    <m/>
    <n v="4939.1259599999994"/>
    <s v="EUR"/>
    <n v="2.323"/>
    <s v="460D2709"/>
    <s v="DD 27 ROUGE"/>
    <n v="2.3E-2"/>
    <n v="12000"/>
    <n v="276"/>
    <n v="641.14800000000002"/>
    <n v="2.1777910759802902E-2"/>
    <n v="107.56384438830582"/>
    <n v="8.9636536990254853E-3"/>
    <n v="6.239265369902549E-2"/>
    <n v="87.113820830287594"/>
    <n v="0"/>
    <n v="12.641902972779505"/>
    <n v="0.34844657215684643"/>
    <n v="0.95783607103765123"/>
    <n v="0"/>
    <n v="0"/>
    <n v="6.5018379420442445"/>
    <n v="0"/>
    <n v="107.56384438830582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00l0313"/>
    <s v="bac l3 "/>
    <n v="1.256"/>
    <n v="880"/>
    <n v="1105.28"/>
    <n v="2567.5654399999999"/>
    <n v="0.10214020547066666"/>
    <n v="529.83938492907066"/>
    <n v="0.60209021014667119"/>
    <n v="3.5197782101466708"/>
    <n v="428.15836096611793"/>
    <n v="0"/>
    <n v="48.504851474937531"/>
    <n v="1.6342432875306665"/>
    <n v="3.8977723809661105"/>
    <n v="0"/>
    <n v="0"/>
    <n v="47.644115963436228"/>
    <n v="0"/>
    <n v="529.83934407298841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00m1008"/>
    <s v="bac m10 gris"/>
    <n v="1.679"/>
    <n v="2574"/>
    <n v="4321.7460000000001"/>
    <n v="10039.415958"/>
    <n v="0.39937755539956554"/>
    <n v="2071.7205074367325"/>
    <n v="0.80486422200339258"/>
    <n v="4.7051812220033922"/>
    <n v="1674.1383937752212"/>
    <n v="0"/>
    <n v="189.65841039592269"/>
    <n v="6.3900408863930487"/>
    <n v="15.240646891602822"/>
    <n v="0"/>
    <n v="0"/>
    <n v="186.29285573657054"/>
    <n v="0"/>
    <n v="2071.7203476857103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00m1009"/>
    <s v="bac m10 noir"/>
    <n v="1.75"/>
    <n v="486"/>
    <n v="850.5"/>
    <n v="1975.7114999999999"/>
    <n v="7.8595690461061449E-2"/>
    <n v="407.70519405234387"/>
    <n v="0.83889957623939071"/>
    <n v="4.9041495762393907"/>
    <n v="329.46283837731914"/>
    <n v="0"/>
    <n v="37.323914464601167"/>
    <n v="1.2575310473769832"/>
    <n v="2.9992901436845663"/>
    <n v="0"/>
    <n v="0"/>
    <n v="36.661588581085802"/>
    <n v="0"/>
    <n v="407.70516261406766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00m1110"/>
    <s v="bac m11 gris"/>
    <n v="2.036"/>
    <n v="135"/>
    <n v="274.86"/>
    <n v="638.49977999999999"/>
    <n v="2.540013107598748E-2"/>
    <n v="131.75996430009081"/>
    <n v="0.97599973555622821"/>
    <n v="5.7056277355562282"/>
    <n v="106.47402205336856"/>
    <n v="0"/>
    <n v="12.062141246020314"/>
    <n v="0.40640209721579967"/>
    <n v="0.96929440199075823"/>
    <n v="0"/>
    <n v="0"/>
    <n v="11.848094341442968"/>
    <n v="0"/>
    <n v="131.75995414003839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00m1104"/>
    <s v="bac m11 noir"/>
    <n v="2.036"/>
    <n v="504"/>
    <n v="1026.144"/>
    <n v="2383.732512"/>
    <n v="9.4827156017019923E-2"/>
    <n v="491.90386672033907"/>
    <n v="0.97599973555622832"/>
    <n v="5.7056277355562282"/>
    <n v="397.50301566590923"/>
    <n v="0"/>
    <n v="45.031993985142506"/>
    <n v="1.5172344962723188"/>
    <n v="3.6186991007654976"/>
    <n v="0"/>
    <n v="0"/>
    <n v="44.232885541387084"/>
    <n v="0"/>
    <n v="491.90382878947668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20m1013"/>
    <s v="couv m10 noir"/>
    <n v="0.73899999999999999"/>
    <n v="2968"/>
    <n v="2193.3519999999999"/>
    <n v="5095.156696"/>
    <n v="0.20269019972269262"/>
    <n v="1051.429750482183"/>
    <n v="0.35425530676623412"/>
    <n v="2.0709523067662339"/>
    <n v="849.65076482136374"/>
    <n v="0"/>
    <n v="96.254535495310876"/>
    <n v="3.2430431955630818"/>
    <n v="7.7348607116176735"/>
    <n v="0"/>
    <n v="0"/>
    <n v="94.546465182247758"/>
    <n v="0"/>
    <n v="1051.4296694061031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20m1014"/>
    <s v="couv m10 noir"/>
    <n v="0.73899999999999999"/>
    <n v="840"/>
    <n v="620.76"/>
    <n v="1442.02548"/>
    <n v="5.7365150864912999E-2"/>
    <n v="297.57445768363664"/>
    <n v="0.35425530676623407"/>
    <n v="2.0709523067662339"/>
    <n v="240.46719759095197"/>
    <n v="0"/>
    <n v="27.24184966848421"/>
    <n v="0.91784241383860798"/>
    <n v="2.1891115221559452"/>
    <n v="0"/>
    <n v="0"/>
    <n v="26.758433542145589"/>
    <n v="0"/>
    <n v="297.57443473757633"/>
    <m/>
    <m/>
    <m/>
    <m/>
    <m/>
    <m/>
    <m/>
    <m/>
    <m/>
    <m/>
    <m/>
    <m/>
    <m/>
    <m/>
    <m/>
  </r>
  <r>
    <x v="2"/>
    <x v="1"/>
    <d v="2014-07-31T00:00:00"/>
    <x v="4"/>
    <x v="0"/>
    <s v="accuma 44"/>
    <s v=" N°1377du 10/07/2014"/>
    <n v="4191.8689999999997"/>
    <m/>
    <n v="474.88499999999999"/>
    <n v="16"/>
    <n v="38.161000000000001"/>
    <n v="0"/>
    <n v="0"/>
    <n v="466.45800000000003"/>
    <m/>
    <n v="5187.3729999999996"/>
    <s v="EUR"/>
    <n v="2.323"/>
    <s v="420m1126"/>
    <s v="couv m11 noir m18"/>
    <n v="0.82099999999999995"/>
    <n v="522"/>
    <n v="428.56199999999995"/>
    <n v="995.5495259999999"/>
    <n v="3.9603910988093377E-2"/>
    <n v="205.44027439560327"/>
    <n v="0.3935637440528798"/>
    <n v="2.3007467440528795"/>
    <n v="166.01440674974799"/>
    <n v="0"/>
    <n v="18.807303269580721"/>
    <n v="0.63366257580949403"/>
    <n v="1.5113248472166314"/>
    <n v="0"/>
    <n v="0"/>
    <n v="18.473561111684063"/>
    <n v="0"/>
    <n v="205.44025855403888"/>
    <m/>
    <m/>
    <m/>
    <m/>
    <m/>
    <m/>
    <m/>
    <m/>
    <m/>
    <m/>
    <m/>
    <m/>
    <m/>
    <m/>
    <m/>
  </r>
  <r>
    <x v="2"/>
    <x v="1"/>
    <d v="2014-08-07T00:00:00"/>
    <x v="4"/>
    <x v="0"/>
    <s v="accuma 47"/>
    <s v=" N° 1423  du 17 /07/2014"/>
    <n v="1553.434"/>
    <m/>
    <n v="198.739"/>
    <n v="0"/>
    <n v="17.57"/>
    <n v="0"/>
    <n v="0"/>
    <n v="203.87700000000001"/>
    <m/>
    <n v="1973.62"/>
    <s v="EUR"/>
    <n v="2.3010999999999999"/>
    <s v="400m1008"/>
    <s v="bac m10 gris"/>
    <n v="1.679"/>
    <n v="594"/>
    <n v="997.32600000000002"/>
    <n v="2294.9468585999998"/>
    <n v="0.21945365320405427"/>
    <n v="433.11821998526602"/>
    <n v="0.72915525250044788"/>
    <n v="4.5927021525004479"/>
    <n v="340.90676631138683"/>
    <n v="0"/>
    <n v="43.613999584120542"/>
    <n v="0"/>
    <n v="3.8558006867952335"/>
    <n v="0"/>
    <n v="0"/>
    <n v="44.741552454282974"/>
    <n v="0"/>
    <n v="433.11811903658554"/>
    <m/>
    <m/>
    <m/>
    <m/>
    <m/>
    <m/>
    <m/>
    <m/>
    <m/>
    <m/>
    <m/>
    <m/>
    <m/>
    <m/>
    <m/>
  </r>
  <r>
    <x v="2"/>
    <x v="1"/>
    <d v="2014-08-07T00:00:00"/>
    <x v="4"/>
    <x v="0"/>
    <s v="accuma 47"/>
    <s v=" N° 1423  du 17 /07/2014"/>
    <n v="1553.434"/>
    <m/>
    <n v="198.739"/>
    <n v="0"/>
    <n v="17.57"/>
    <n v="0"/>
    <n v="0"/>
    <n v="203.87700000000001"/>
    <m/>
    <n v="1973.62"/>
    <s v="EUR"/>
    <n v="2.3010999999999999"/>
    <s v="400l0213"/>
    <s v="bac l2 noir"/>
    <n v="1.2549999999999999"/>
    <n v="1188"/>
    <n v="1490.9399999999998"/>
    <n v="3430.8020339999994"/>
    <n v="0.3280694875176749"/>
    <n v="647.4846528665978"/>
    <n v="0.54502075157121022"/>
    <n v="3.4329012515712098"/>
    <n v="509.6342962725318"/>
    <n v="0"/>
    <n v="65.200201879775193"/>
    <n v="0"/>
    <n v="5.7641808956855476"/>
    <n v="0"/>
    <n v="0"/>
    <n v="66.88582290664101"/>
    <n v="0"/>
    <n v="647.48450195463352"/>
    <m/>
    <m/>
    <m/>
    <m/>
    <m/>
    <m/>
    <m/>
    <m/>
    <m/>
    <m/>
    <m/>
    <m/>
    <m/>
    <m/>
    <m/>
  </r>
  <r>
    <x v="2"/>
    <x v="1"/>
    <d v="2014-08-07T00:00:00"/>
    <x v="4"/>
    <x v="0"/>
    <s v="accuma 47"/>
    <s v=" N° 1423  du 17 /07/2014"/>
    <n v="1553.434"/>
    <m/>
    <n v="198.739"/>
    <n v="0"/>
    <n v="17.57"/>
    <n v="0"/>
    <n v="0"/>
    <n v="203.87700000000001"/>
    <m/>
    <n v="1973.62"/>
    <s v="EUR"/>
    <n v="2.3010999999999999"/>
    <s v="420l0211"/>
    <s v="couv l2 gris"/>
    <n v="1.071"/>
    <n v="1920"/>
    <n v="2056.3199999999997"/>
    <n v="4731.797951999999"/>
    <n v="0.45247685927827092"/>
    <n v="893.01758714813627"/>
    <n v="0.46511332663965432"/>
    <n v="2.9295914266396537"/>
    <n v="702.89293741608151"/>
    <n v="0"/>
    <n v="89.924798536104291"/>
    <n v="0"/>
    <n v="7.9500184175192201"/>
    <n v="0"/>
    <n v="0"/>
    <n v="92.249624639076046"/>
    <n v="0"/>
    <n v="893.01737900878095"/>
    <m/>
    <m/>
    <m/>
    <m/>
    <m/>
    <m/>
    <m/>
    <m/>
    <m/>
    <m/>
    <m/>
    <m/>
    <m/>
    <m/>
    <m/>
  </r>
  <r>
    <x v="2"/>
    <x v="1"/>
    <d v="2014-08-07T00:00:00"/>
    <x v="5"/>
    <x v="0"/>
    <s v="metalliance 4"/>
    <s v=" N°63 du 06/05/14"/>
    <n v="1742.03"/>
    <m/>
    <n v="5184.3180000000002"/>
    <n v="16"/>
    <n v="809.12300000000005"/>
    <n v="2280.4"/>
    <n v="5347.2"/>
    <n v="0"/>
    <m/>
    <n v="15379.071"/>
    <s v="USD"/>
    <n v="1.6751"/>
    <s v="600P0002"/>
    <s v="PLOMB DOUX"/>
    <n v="2.19713"/>
    <n v="160800"/>
    <n v="353298.50400000002"/>
    <n v="591810.32405040006"/>
    <n v="1"/>
    <n v="15379.071"/>
    <n v="9.5640988805970148E-2"/>
    <n v="3.7760534518059701"/>
    <n v="1742.03"/>
    <n v="0"/>
    <n v="5184.3180000000002"/>
    <n v="16"/>
    <n v="809.12300000000005"/>
    <n v="2280.4"/>
    <n v="5347.2"/>
    <n v="0"/>
    <n v="0"/>
    <n v="15379.071"/>
    <m/>
    <m/>
    <m/>
    <m/>
    <m/>
    <m/>
    <m/>
    <m/>
    <m/>
    <m/>
    <m/>
    <m/>
    <m/>
    <m/>
    <m/>
  </r>
  <r>
    <x v="2"/>
    <x v="1"/>
    <d v="2014-08-07T00:00:00"/>
    <x v="9"/>
    <x v="2"/>
    <s v="sovema 9"/>
    <s v=" N° 80420  du 30/07/14"/>
    <n v="461.1"/>
    <m/>
    <n v="8611.25"/>
    <n v="0"/>
    <n v="87.772999999999996"/>
    <n v="0"/>
    <n v="0"/>
    <n v="0"/>
    <m/>
    <n v="9160.1229999999996"/>
    <s v="EUR"/>
    <n v="2.29575"/>
    <n v="1"/>
    <s v="lot de pieces de rechange"/>
    <n v="26469.4"/>
    <n v="1"/>
    <n v="26469.4"/>
    <n v="60767.125050000002"/>
    <n v="1"/>
    <n v="9160.1229999999996"/>
    <n v="9160.1229999999996"/>
    <n v="69927.248049999995"/>
    <n v="461.1"/>
    <n v="0"/>
    <n v="8611.25"/>
    <n v="0"/>
    <n v="87.772999999999996"/>
    <n v="0"/>
    <n v="0"/>
    <n v="0"/>
    <n v="0"/>
    <n v="9160.1229999999996"/>
    <m/>
    <m/>
    <m/>
    <m/>
    <m/>
    <m/>
    <m/>
    <m/>
    <m/>
    <m/>
    <m/>
    <m/>
    <m/>
    <m/>
    <m/>
  </r>
  <r>
    <x v="2"/>
    <x v="0"/>
    <d v="2014-08-08T00:00:00"/>
    <x v="32"/>
    <x v="0"/>
    <s v="biasin 1"/>
    <s v=" N° 244  du 22/07/2014"/>
    <n v="1735.7249999999999"/>
    <m/>
    <n v="230.97300000000001"/>
    <n v="0"/>
    <n v="17.346"/>
    <n v="0"/>
    <n v="0"/>
    <n v="0"/>
    <m/>
    <n v="1984.0439999999999"/>
    <s v="EUR"/>
    <n v="2.3069999999999999"/>
    <s v="400B9001"/>
    <s v="BAC B 90OP"/>
    <n v="2.85"/>
    <n v="1080"/>
    <n v="3078"/>
    <n v="7100.9459999999999"/>
    <n v="0.59028843203436643"/>
    <n v="1332.1224396287205"/>
    <n v="1.2334467033599263"/>
    <n v="7.8083967033599269"/>
    <n v="1024.5783886928507"/>
    <n v="0"/>
    <n v="136.34069001227371"/>
    <n v="0"/>
    <n v="10.239143142068119"/>
    <n v="0"/>
    <n v="0"/>
    <n v="0"/>
    <n v="0"/>
    <n v="1171.1582218471924"/>
    <m/>
    <m/>
    <m/>
    <m/>
    <m/>
    <m/>
    <m/>
    <m/>
    <m/>
    <m/>
    <m/>
    <m/>
    <m/>
    <m/>
    <m/>
  </r>
  <r>
    <x v="2"/>
    <x v="0"/>
    <d v="2014-08-08T00:00:00"/>
    <x v="32"/>
    <x v="0"/>
    <s v="biasin 1"/>
    <s v=" N° 244  du 22/07/2014"/>
    <n v="1735.7249999999999"/>
    <m/>
    <n v="230.97300000000001"/>
    <n v="0"/>
    <n v="17.346"/>
    <n v="0"/>
    <n v="0"/>
    <n v="0"/>
    <m/>
    <n v="1984.0439999999999"/>
    <s v="EUR"/>
    <n v="2.3069999999999999"/>
    <s v="420B9002"/>
    <s v="COUV B 90 NOIR"/>
    <n v="1.58"/>
    <n v="1080"/>
    <n v="1706.4"/>
    <n v="3936.6648"/>
    <n v="0.32724762196992946"/>
    <n v="738.50998407486952"/>
    <n v="0.68380554081006439"/>
    <n v="4.3288655408100647"/>
    <n v="568.01187864375584"/>
    <n v="0"/>
    <n v="75.585364989260526"/>
    <n v="0"/>
    <n v="5.6764372506903964"/>
    <n v="0"/>
    <n v="0"/>
    <n v="0"/>
    <n v="0"/>
    <n v="649.27368088370667"/>
    <m/>
    <m/>
    <m/>
    <m/>
    <m/>
    <m/>
    <m/>
    <m/>
    <m/>
    <m/>
    <m/>
    <m/>
    <m/>
    <m/>
    <m/>
  </r>
  <r>
    <x v="2"/>
    <x v="0"/>
    <d v="2014-08-08T00:00:00"/>
    <x v="32"/>
    <x v="0"/>
    <s v="biasin 1"/>
    <s v=" N° 244  du 22/07/2014"/>
    <n v="1735.7249999999999"/>
    <m/>
    <n v="230.97300000000001"/>
    <n v="0"/>
    <n v="17.346"/>
    <n v="0"/>
    <n v="0"/>
    <n v="0"/>
    <m/>
    <n v="1984.0439999999999"/>
    <s v="EUR"/>
    <n v="2.3069999999999999"/>
    <s v="440B9002"/>
    <s v="RAMPE B 90 NOIR"/>
    <n v="0.17199999999999999"/>
    <n v="2500"/>
    <n v="429.99999999999994"/>
    <n v="992.00999999999988"/>
    <n v="8.2463945995704196E-2"/>
    <n v="186.09897629640989"/>
    <n v="7.4439590518563956E-2"/>
    <n v="0.4712435905185639"/>
    <n v="143.13473266339366"/>
    <n v="0"/>
    <n v="19.046944998465786"/>
    <n v="0"/>
    <n v="1.430419607241485"/>
    <n v="0"/>
    <n v="0"/>
    <n v="0"/>
    <n v="0"/>
    <n v="163.61209726910093"/>
    <m/>
    <m/>
    <m/>
    <m/>
    <m/>
    <m/>
    <m/>
    <m/>
    <m/>
    <m/>
    <m/>
    <m/>
    <m/>
    <m/>
    <m/>
  </r>
  <r>
    <x v="2"/>
    <x v="0"/>
    <d v="2014-08-08T00:00:00"/>
    <x v="33"/>
    <x v="2"/>
    <s v="sorfin 1"/>
    <s v=" N° 469 du 25 /06/2014"/>
    <n v="62.9"/>
    <m/>
    <n v="1027.8530000000001"/>
    <n v="0"/>
    <n v="15.188000000000001"/>
    <n v="128.30000000000001"/>
    <n v="0"/>
    <n v="0"/>
    <m/>
    <n v="1234.2410000000002"/>
    <s v="USD"/>
    <n v="1.69035"/>
    <n v="1"/>
    <s v="P/N 0020-040"/>
    <n v="43.85"/>
    <n v="16"/>
    <n v="701.6"/>
    <n v="1185.94956"/>
    <n v="0.12953253083228713"/>
    <n v="159.87436038697294"/>
    <n v="9.9921475241858086"/>
    <n v="84.113995024185812"/>
    <n v="8.1475961893508604"/>
    <n v="0"/>
    <n v="133.14040041355884"/>
    <n v="0"/>
    <n v="1.9673400782807771"/>
    <n v="16.619023705782443"/>
    <n v="0"/>
    <n v="0"/>
    <n v="0"/>
    <n v="159.87436038697294"/>
    <m/>
    <m/>
    <m/>
    <m/>
    <m/>
    <m/>
    <m/>
    <m/>
    <m/>
    <m/>
    <m/>
    <m/>
    <m/>
    <m/>
    <m/>
  </r>
  <r>
    <x v="2"/>
    <x v="0"/>
    <d v="2014-08-08T00:00:00"/>
    <x v="33"/>
    <x v="2"/>
    <s v="sorfin 1"/>
    <s v=" N° 469 du 25 /06/2014"/>
    <n v="62.9"/>
    <m/>
    <n v="1027.8530000000001"/>
    <n v="0"/>
    <n v="15.188000000000001"/>
    <n v="128.30000000000001"/>
    <n v="0"/>
    <n v="0"/>
    <m/>
    <n v="1234.2410000000002"/>
    <s v="USD"/>
    <n v="1.69035"/>
    <n v="2"/>
    <s v="P/N 0020-039"/>
    <n v="20.55"/>
    <n v="16"/>
    <n v="328.8"/>
    <n v="555.78708000000006"/>
    <n v="6.0704526992098079E-2"/>
    <n v="74.924016099254132"/>
    <n v="4.6827510062033832"/>
    <n v="39.419443506203386"/>
    <n v="3.8183147478029689"/>
    <n v="0"/>
    <n v="62.395330182408991"/>
    <n v="0"/>
    <n v="0.92198035595598571"/>
    <n v="7.7883908130861839"/>
    <n v="0"/>
    <n v="0"/>
    <n v="0"/>
    <n v="74.924016099254132"/>
    <m/>
    <m/>
    <m/>
    <m/>
    <m/>
    <m/>
    <m/>
    <m/>
    <m/>
    <m/>
    <m/>
    <m/>
    <m/>
    <m/>
    <m/>
  </r>
  <r>
    <x v="2"/>
    <x v="0"/>
    <d v="2014-08-08T00:00:00"/>
    <x v="33"/>
    <x v="2"/>
    <s v="sorfin 1"/>
    <s v=" N° 469 du 25 /06/2014"/>
    <n v="62.9"/>
    <m/>
    <n v="1027.8530000000001"/>
    <n v="0"/>
    <n v="15.188000000000001"/>
    <n v="128.30000000000001"/>
    <n v="0"/>
    <n v="0"/>
    <m/>
    <n v="1234.2410000000002"/>
    <s v="USD"/>
    <n v="1.69035"/>
    <n v="3"/>
    <s v="SW PASTING"/>
    <n v="165"/>
    <n v="20"/>
    <n v="3300"/>
    <n v="5578.1549999999997"/>
    <n v="0.60926076360682369"/>
    <n v="751.97461413484984"/>
    <n v="37.598730706742494"/>
    <n v="316.50648070674248"/>
    <n v="38.322502030869209"/>
    <n v="0"/>
    <n v="626.23050365556458"/>
    <n v="0"/>
    <n v="9.2534524776604385"/>
    <n v="78.168155970755492"/>
    <n v="0"/>
    <n v="0"/>
    <n v="0"/>
    <n v="751.97461413484984"/>
    <m/>
    <m/>
    <m/>
    <m/>
    <m/>
    <m/>
    <m/>
    <m/>
    <m/>
    <m/>
    <m/>
    <m/>
    <m/>
    <m/>
    <m/>
  </r>
  <r>
    <x v="2"/>
    <x v="0"/>
    <d v="2014-08-08T00:00:00"/>
    <x v="33"/>
    <x v="2"/>
    <s v="sorfin 1"/>
    <s v=" N° 469 du 25 /06/2014"/>
    <n v="62.9"/>
    <m/>
    <n v="1027.8530000000001"/>
    <n v="0"/>
    <n v="15.188000000000001"/>
    <n v="128.30000000000001"/>
    <n v="0"/>
    <n v="0"/>
    <m/>
    <n v="1234.2410000000002"/>
    <s v="USD"/>
    <n v="1.69035"/>
    <n v="4"/>
    <s v="Frais / charge"/>
    <n v="1086"/>
    <n v="1"/>
    <n v="1086"/>
    <n v="1835.7201"/>
    <n v="0.20050217856879107"/>
    <n v="247.46800937892331"/>
    <n v="247.46800937892331"/>
    <n v="2083.1881093789234"/>
    <n v="12.611587031976958"/>
    <n v="0"/>
    <n v="206.08676574846763"/>
    <n v="0"/>
    <n v="3.045227088102799"/>
    <n v="25.724429510375899"/>
    <n v="0"/>
    <n v="0"/>
    <n v="0"/>
    <n v="247.46800937892331"/>
    <m/>
    <m/>
    <m/>
    <m/>
    <m/>
    <m/>
    <m/>
    <m/>
    <m/>
    <m/>
    <m/>
    <m/>
    <m/>
    <m/>
    <m/>
  </r>
  <r>
    <x v="2"/>
    <x v="0"/>
    <d v="2014-08-11T00:00:00"/>
    <x v="4"/>
    <x v="0"/>
    <s v="accuma 46"/>
    <s v=" N°1422 du 17/07/2014"/>
    <n v="2399.9160000000002"/>
    <m/>
    <n v="325.387"/>
    <n v="0"/>
    <n v="27.72"/>
    <n v="0"/>
    <n v="0"/>
    <n v="258.18341999999996"/>
    <m/>
    <n v="3011.20642"/>
    <s v="EUR"/>
    <n v="2.3010999999999999"/>
    <s v="400M1509"/>
    <s v="BAC M15 GRIS"/>
    <n v="3.45"/>
    <n v="1500"/>
    <n v="5175"/>
    <n v="11908.192499999999"/>
    <n v="0.67717095118506876"/>
    <n v="2039.1015156459857"/>
    <n v="1.3594010104306571"/>
    <n v="9.2981960104306562"/>
    <n v="1625.1534004842656"/>
    <n v="0"/>
    <n v="220.34262429325597"/>
    <n v="0"/>
    <n v="18.771178766850106"/>
    <n v="0"/>
    <n v="0"/>
    <n v="174.83431210161407"/>
    <n v="0"/>
    <n v="2039.1015156459857"/>
    <m/>
    <m/>
    <m/>
    <m/>
    <m/>
    <m/>
    <m/>
    <m/>
    <m/>
    <m/>
    <m/>
    <m/>
    <m/>
    <m/>
    <m/>
  </r>
  <r>
    <x v="2"/>
    <x v="0"/>
    <d v="2014-08-11T00:00:00"/>
    <x v="4"/>
    <x v="0"/>
    <s v="accuma 46"/>
    <s v=" N°1422 du 17/07/2014"/>
    <n v="2399.9160000000002"/>
    <m/>
    <n v="325.387"/>
    <n v="0"/>
    <n v="27.72"/>
    <n v="0"/>
    <n v="0"/>
    <n v="258.18341999999996"/>
    <m/>
    <n v="3011.20642"/>
    <s v="EUR"/>
    <n v="2.3010999999999999"/>
    <s v="420M1515"/>
    <s v="COUV M15 GRIS"/>
    <n v="1.6359999999999999"/>
    <n v="1508"/>
    <n v="2467.0879999999997"/>
    <n v="5677.0161967999993"/>
    <n v="0.32282904881493119"/>
    <n v="972.10490435401414"/>
    <n v="0.64463189943900145"/>
    <n v="4.4092314994390005"/>
    <n v="774.76259951573445"/>
    <n v="0"/>
    <n v="105.04437570674402"/>
    <n v="0"/>
    <n v="8.9488212331498929"/>
    <n v="0"/>
    <n v="0"/>
    <n v="83.349107898385867"/>
    <n v="0"/>
    <n v="972.10490435401414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00l0116"/>
    <s v="bac l1 gris"/>
    <n v="1.137"/>
    <n v="2200"/>
    <n v="2501.4"/>
    <n v="5744.8403100000005"/>
    <n v="0.16483820629883075"/>
    <n v="840.29171868113656"/>
    <n v="0.38195078121869841"/>
    <n v="2.9932418312186986"/>
    <n v="646.05285452010185"/>
    <n v="0"/>
    <n v="103.11569381767767"/>
    <n v="0"/>
    <n v="8.5936750471832433"/>
    <n v="0"/>
    <n v="0"/>
    <n v="82.529544747635597"/>
    <n v="0"/>
    <n v="840.29176813259846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00l0212"/>
    <s v="bac l2 gris"/>
    <n v="1.232"/>
    <n v="1056"/>
    <n v="1300.992"/>
    <n v="2987.9232768000002"/>
    <n v="8.5733264447560728E-2"/>
    <n v="437.04037885600428"/>
    <n v="0.41386399512879191"/>
    <n v="3.2433367951287919"/>
    <n v="336.01566934829145"/>
    <n v="0"/>
    <n v="53.631043708022744"/>
    <n v="0"/>
    <n v="4.4696180087091308"/>
    <n v="0"/>
    <n v="0"/>
    <n v="42.924073510960234"/>
    <n v="0"/>
    <n v="437.04040457598359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00l0313"/>
    <s v="bac l3 gris"/>
    <n v="1.256"/>
    <n v="1760"/>
    <n v="2210.56"/>
    <n v="5076.8826239999999"/>
    <n v="0.14567232162626659"/>
    <n v="742.59025411680375"/>
    <n v="0.42192628074818395"/>
    <n v="3.3065186807481837"/>
    <n v="570.93571523465107"/>
    <n v="0"/>
    <n v="91.126340499562446"/>
    <n v="0"/>
    <n v="7.5944808156637826"/>
    <n v="0"/>
    <n v="0"/>
    <n v="72.933761268622888"/>
    <n v="0"/>
    <n v="742.59029781850018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00m1009"/>
    <s v="bac m10"/>
    <n v="1.75"/>
    <n v="162"/>
    <n v="283.5"/>
    <n v="651.10027500000001"/>
    <n v="1.8682190567569566E-2"/>
    <n v="95.235748879068595"/>
    <n v="0.58787499308067037"/>
    <n v="4.6070124930806706"/>
    <n v="73.221389724333918"/>
    <n v="0"/>
    <n v="11.686775084877116"/>
    <n v="0"/>
    <n v="0.97397732304967177"/>
    <n v="0"/>
    <n v="0"/>
    <n v="9.3536123514650544"/>
    <n v="0"/>
    <n v="95.235754483725756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20l0109"/>
    <s v="couv l1 gris "/>
    <n v="0.95099999999999996"/>
    <n v="4256"/>
    <n v="4047.4559999999997"/>
    <n v="9295.5898223999993"/>
    <n v="0.2667207912023028"/>
    <n v="1359.656095996753"/>
    <n v="0.31946806766841002"/>
    <n v="2.5035822176684097"/>
    <n v="1045.3627977710535"/>
    <n v="0"/>
    <n v="166.84905798213893"/>
    <n v="0"/>
    <n v="13.905221728540853"/>
    <n v="0"/>
    <n v="0"/>
    <n v="133.53909853125694"/>
    <n v="0"/>
    <n v="1359.6561760129903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20l0111"/>
    <s v="couv l1 noir"/>
    <n v="0.95099999999999996"/>
    <n v="224"/>
    <n v="213.024"/>
    <n v="489.24156959999999"/>
    <n v="1.4037936379068569E-2"/>
    <n v="71.560847157723842"/>
    <n v="0.31946806766841002"/>
    <n v="2.5035822176684102"/>
    <n v="55.019094619529127"/>
    <n v="0"/>
    <n v="8.7815293674809975"/>
    <n v="0"/>
    <n v="0.73185377518636074"/>
    <n v="0"/>
    <n v="0"/>
    <n v="7.0283736069082607"/>
    <n v="0"/>
    <n v="71.560851369104753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20l0305"/>
    <s v="couv l3 gauche"/>
    <n v="1.2569999999999999"/>
    <n v="2684"/>
    <n v="3373.7879999999996"/>
    <n v="7748.4102101999988"/>
    <n v="0.22232716173043873"/>
    <n v="1133.3517698032276"/>
    <n v="0.42226220931565855"/>
    <n v="3.3091512593156582"/>
    <n v="871.3701798775345"/>
    <n v="0"/>
    <n v="139.07831231060806"/>
    <n v="0"/>
    <n v="11.590804249654694"/>
    <n v="0"/>
    <n v="0"/>
    <n v="111.31254006357877"/>
    <n v="0"/>
    <n v="1133.3518365013761"/>
    <m/>
    <m/>
    <m/>
    <m/>
    <m/>
    <m/>
    <m/>
    <m/>
    <m/>
    <m/>
    <m/>
    <m/>
    <m/>
    <m/>
    <m/>
  </r>
  <r>
    <x v="2"/>
    <x v="1"/>
    <d v="2014-08-12T00:00:00"/>
    <x v="4"/>
    <x v="0"/>
    <s v="accuma 50"/>
    <s v=" N° 1548  du 31 /07/2014"/>
    <n v="3919.3150000000001"/>
    <m/>
    <n v="625.55700000000002"/>
    <n v="0"/>
    <n v="52.134"/>
    <n v="0"/>
    <n v="0"/>
    <n v="500.67"/>
    <m/>
    <n v="5097.6760000000004"/>
    <s v="EUR"/>
    <n v="2.2966500000000001"/>
    <s v="420l0521"/>
    <s v="couv l5 gris"/>
    <n v="1.44"/>
    <n v="864"/>
    <n v="1244.1599999999999"/>
    <n v="2857.4000639999999"/>
    <n v="8.1988127747962436E-2"/>
    <n v="417.94888650928391"/>
    <n v="0.48373713716352307"/>
    <n v="3.790913137163523"/>
    <n v="321.33729890450542"/>
    <n v="0"/>
    <n v="51.288247229632141"/>
    <n v="0"/>
    <n v="4.2743690520122737"/>
    <n v="0"/>
    <n v="0"/>
    <n v="41.048995919572356"/>
    <n v="0"/>
    <n v="417.94891110572217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125"/>
    <s v="couv l1 noir"/>
    <n v="1.2316"/>
    <n v="1920"/>
    <n v="2364.672"/>
    <n v="5446.3125504"/>
    <n v="0.18052699635432989"/>
    <n v="599.88886203448567"/>
    <n v="0.31244211564296126"/>
    <n v="3.1490632356429611"/>
    <n v="457.56372495968452"/>
    <n v="0"/>
    <n v="103.11286819667708"/>
    <n v="2.8884319416692783"/>
    <n v="8.1255201059083877"/>
    <n v="28.198316830546329"/>
    <n v="0"/>
    <n v="0"/>
    <n v="0"/>
    <n v="599.88886203448567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124"/>
    <s v="couv l1 noir"/>
    <n v="0.65"/>
    <n v="384"/>
    <n v="249.60000000000002"/>
    <n v="574.87872000000004"/>
    <n v="1.9055301661304716E-2"/>
    <n v="63.320519701593973"/>
    <n v="0.16489718672290096"/>
    <n v="1.6619771867229012"/>
    <n v="48.297567590742929"/>
    <n v="0"/>
    <n v="10.883950036999044"/>
    <n v="0.30488482658087546"/>
    <n v="0.85767912777532518"/>
    <n v="2.9764381194957963"/>
    <n v="0"/>
    <n v="0"/>
    <n v="0"/>
    <n v="63.320519701593973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235"/>
    <s v="couv l2 gn"/>
    <n v="1.2565"/>
    <n v="500"/>
    <n v="628.25"/>
    <n v="1446.9854"/>
    <n v="4.7962713416324868E-2"/>
    <n v="159.37947316717313"/>
    <n v="0.31875894633434626"/>
    <n v="3.2127297463343463"/>
    <n v="121.56629342501701"/>
    <n v="0"/>
    <n v="27.395198760996191"/>
    <n v="0.76740341466119788"/>
    <n v="2.1588017308687824"/>
    <n v="7.4917758356299435"/>
    <n v="0"/>
    <n v="0"/>
    <n v="0"/>
    <n v="159.37947316717313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236"/>
    <s v="couv l2 nn"/>
    <n v="1.2565"/>
    <n v="1300"/>
    <n v="1633.45"/>
    <n v="3762.1620400000002"/>
    <n v="0.12470305488244465"/>
    <n v="414.38663023465011"/>
    <n v="0.31875894633434626"/>
    <n v="3.2127297463343463"/>
    <n v="316.0723629050442"/>
    <n v="0"/>
    <n v="71.227516778590086"/>
    <n v="1.9952488781191144"/>
    <n v="5.6128845002588337"/>
    <n v="19.478617172637854"/>
    <n v="0"/>
    <n v="0"/>
    <n v="0"/>
    <n v="414.38663023465011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234"/>
    <s v="couv l2 n"/>
    <n v="0.67"/>
    <n v="2304"/>
    <n v="1543.68"/>
    <n v="3555.4037760000001"/>
    <n v="0.11784971181299222"/>
    <n v="391.61306030831963"/>
    <n v="0.16997094631437484"/>
    <n v="1.7131149463143749"/>
    <n v="298.70187956121009"/>
    <n v="0"/>
    <n v="67.313044844209458"/>
    <n v="1.8855953890078756"/>
    <n v="5.3044155287027799"/>
    <n v="18.408124985189385"/>
    <n v="0"/>
    <n v="0"/>
    <n v="0"/>
    <n v="391.61306030831963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327"/>
    <s v="couv l3 noir"/>
    <n v="1.4346000000000001"/>
    <n v="68"/>
    <n v="97.552800000000005"/>
    <n v="224.68360896000002"/>
    <n v="7.4475081406447374E-3"/>
    <n v="24.747972733756633"/>
    <n v="0.36394077549642107"/>
    <n v="3.6681114954964213"/>
    <n v="18.876454133278152"/>
    <n v="0"/>
    <n v="4.2538453572490393"/>
    <n v="0.1191601302503158"/>
    <n v="0.33521234141041961"/>
    <n v="1.1633007715687078"/>
    <n v="0"/>
    <n v="0"/>
    <n v="0"/>
    <n v="24.747972733756633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l0325"/>
    <s v="couv l3 noir"/>
    <n v="0.7"/>
    <n v="432"/>
    <n v="302.39999999999998"/>
    <n v="696.48767999999995"/>
    <n v="2.3086230858888401E-2"/>
    <n v="76.715245023084989"/>
    <n v="0.17758158570158564"/>
    <n v="1.7898215857015856"/>
    <n v="58.514360734938535"/>
    <n v="0"/>
    <n v="13.1863240832873"/>
    <n v="0.36937969374221441"/>
    <n v="1.0391112509585669"/>
    <n v="3.6060692601583679"/>
    <n v="0"/>
    <n v="0"/>
    <n v="0"/>
    <n v="76.715245023084989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00m1111"/>
    <s v="bac m11"/>
    <n v="2.5122"/>
    <n v="480"/>
    <n v="1205.856"/>
    <n v="2777.3275392"/>
    <n v="9.2059093910634035E-2"/>
    <n v="305.91117229681606"/>
    <n v="0.63731494228503349"/>
    <n v="6.4234139822850338"/>
    <n v="233.33297942589303"/>
    <n v="0"/>
    <n v="52.582037082594219"/>
    <n v="1.4729455025701446"/>
    <n v="4.1435798169176374"/>
    <n v="14.379630468841036"/>
    <n v="0"/>
    <n v="0"/>
    <n v="0"/>
    <n v="305.91117229681606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m1122"/>
    <s v="couv m11"/>
    <n v="1.665"/>
    <n v="420"/>
    <n v="699.30000000000007"/>
    <n v="1610.6277600000001"/>
    <n v="5.3386908861179437E-2"/>
    <n v="177.40400411588408"/>
    <n v="0.42239048599020018"/>
    <n v="4.2572184859902009"/>
    <n v="135.31445919954538"/>
    <n v="0"/>
    <n v="30.493374442601887"/>
    <n v="0.85419054177887099"/>
    <n v="2.4029447678416864"/>
    <n v="8.3390351641162273"/>
    <n v="0"/>
    <n v="0"/>
    <n v="0"/>
    <n v="177.40400411588408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00d2303"/>
    <s v="bac d23"/>
    <n v="2.2984"/>
    <n v="990"/>
    <n v="2275.4160000000002"/>
    <n v="5240.7381311999998"/>
    <n v="0.17371289376986909"/>
    <n v="577.24568772965597"/>
    <n v="0.58307645225217775"/>
    <n v="5.8767513322521783"/>
    <n v="440.29270054911018"/>
    <n v="0"/>
    <n v="99.220809524792529"/>
    <n v="2.7794063003179055"/>
    <n v="7.8188173485818071"/>
    <n v="27.13395400685355"/>
    <n v="0"/>
    <n v="0"/>
    <n v="0"/>
    <n v="577.24568772965597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20d2302"/>
    <s v="couv d23"/>
    <n v="1.4206000000000001"/>
    <n v="900"/>
    <n v="1278.54"/>
    <n v="2944.7333279999998"/>
    <n v="9.760803439921685E-2"/>
    <n v="324.35022940415041"/>
    <n v="0.36038914378238934"/>
    <n v="3.6323150637823889"/>
    <n v="247.39732398825501"/>
    <n v="0"/>
    <n v="55.751464264041488"/>
    <n v="1.5617285503874696"/>
    <n v="4.3933376283087506"/>
    <n v="15.246374973157671"/>
    <n v="0"/>
    <n v="0"/>
    <n v="0"/>
    <n v="324.35022940415041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60d2204"/>
    <s v="bouchon noir"/>
    <n v="3.5000000000000003E-2"/>
    <n v="8000"/>
    <n v="280"/>
    <n v="644.89599999999996"/>
    <n v="2.1376139684155929E-2"/>
    <n v="71.032634280634255"/>
    <n v="8.8790792850792812E-3"/>
    <n v="8.9491079285079267E-2"/>
    <n v="54.179963643461612"/>
    <n v="0"/>
    <n v="12.209559336377131"/>
    <n v="0.34201823494649486"/>
    <n v="0.96214004718385826"/>
    <n v="3.3389530186651557"/>
    <n v="0"/>
    <n v="0"/>
    <n v="0"/>
    <n v="71.032634280634255"/>
    <m/>
    <m/>
    <m/>
    <m/>
    <m/>
    <m/>
    <m/>
    <m/>
    <m/>
    <m/>
    <m/>
    <m/>
    <m/>
    <m/>
    <m/>
  </r>
  <r>
    <x v="2"/>
    <x v="1"/>
    <d v="2014-08-12T00:00:00"/>
    <x v="16"/>
    <x v="0"/>
    <s v="akumsan 2"/>
    <s v=" N° 5528 /5529  du 15 /07/2014"/>
    <n v="2534.6"/>
    <m/>
    <n v="571.17700000000002"/>
    <n v="16"/>
    <n v="45.01"/>
    <n v="156.19999999999999"/>
    <n v="0"/>
    <n v="0"/>
    <m/>
    <n v="3322.9870000000001"/>
    <s v="EUR"/>
    <n v="2.3031999999999999"/>
    <s v="460d1813"/>
    <s v="œil magic"/>
    <n v="0.18"/>
    <n v="3000"/>
    <n v="540"/>
    <n v="1243.7280000000001"/>
    <n v="4.1225412248015007E-2"/>
    <n v="136.99150896979464"/>
    <n v="4.5663836323264879E-2"/>
    <n v="0.46023983632326487"/>
    <n v="104.48992988381883"/>
    <n v="0"/>
    <n v="23.547007291584467"/>
    <n v="0.65960659596824012"/>
    <n v="1.8555558052831553"/>
    <n v="6.4394093931399441"/>
    <n v="0"/>
    <n v="0"/>
    <n v="0"/>
    <n v="136.99150896979464"/>
    <m/>
    <m/>
    <m/>
    <m/>
    <m/>
    <m/>
    <m/>
    <m/>
    <m/>
    <m/>
    <m/>
    <m/>
    <m/>
    <m/>
    <m/>
  </r>
  <r>
    <x v="2"/>
    <x v="1"/>
    <d v="2014-08-14T00:00:00"/>
    <x v="4"/>
    <x v="0"/>
    <s v="accuma 49"/>
    <s v=" N° 1546  du 31 /07/2014"/>
    <n v="3919.35"/>
    <m/>
    <n v="385.64699999999999"/>
    <n v="0"/>
    <n v="30.783999999999999"/>
    <n v="0"/>
    <n v="0"/>
    <n v="427.63600000000002"/>
    <m/>
    <n v="4763.4170000000004"/>
    <s v="EUR"/>
    <n v="2.2966500000000001"/>
    <s v="400l0103"/>
    <s v="bac l1b"/>
    <n v="1.151"/>
    <n v="960"/>
    <n v="1104.96"/>
    <n v="2537.7063840000001"/>
    <n v="0.12869825793322448"/>
    <n v="613.04349931010563"/>
    <n v="0.6385869784480267"/>
    <n v="3.2820311284480268"/>
    <n v="504.41351723058335"/>
    <n v="0"/>
    <n v="49.632097077174222"/>
    <n v="0"/>
    <n v="3.9618471722163822"/>
    <n v="0"/>
    <n v="0"/>
    <n v="55.036008229532385"/>
    <n v="0"/>
    <n v="613.04346970950644"/>
    <m/>
    <m/>
    <m/>
    <m/>
    <m/>
    <m/>
    <m/>
    <m/>
    <m/>
    <m/>
    <m/>
    <m/>
    <m/>
    <m/>
    <m/>
  </r>
  <r>
    <x v="2"/>
    <x v="1"/>
    <d v="2014-08-14T00:00:00"/>
    <x v="4"/>
    <x v="0"/>
    <s v="accuma 49"/>
    <s v=" N° 1546  du 31 /07/2014"/>
    <n v="3919.35"/>
    <m/>
    <n v="385.64699999999999"/>
    <n v="0"/>
    <n v="30.783999999999999"/>
    <n v="0"/>
    <n v="0"/>
    <n v="427.63600000000002"/>
    <m/>
    <n v="4763.4170000000004"/>
    <s v="EUR"/>
    <n v="2.2966500000000001"/>
    <s v="400l0212"/>
    <s v="bac l2 gris"/>
    <n v="1.232"/>
    <n v="6072"/>
    <n v="7480.7039999999997"/>
    <n v="17180.558841599999"/>
    <n v="0.87130174206677524"/>
    <n v="4150.3737306898929"/>
    <n v="0.68352663548911274"/>
    <n v="3.512999435489113"/>
    <n v="3414.9364827694153"/>
    <n v="0"/>
    <n v="336.01490292282568"/>
    <n v="0"/>
    <n v="26.822152827783608"/>
    <n v="0"/>
    <n v="0"/>
    <n v="372.59999177046751"/>
    <n v="0"/>
    <n v="4150.3735302904925"/>
    <m/>
    <m/>
    <m/>
    <m/>
    <m/>
    <m/>
    <m/>
    <m/>
    <m/>
    <m/>
    <m/>
    <m/>
    <m/>
    <m/>
    <m/>
  </r>
  <r>
    <x v="2"/>
    <x v="0"/>
    <d v="2014-08-14T00:00:00"/>
    <x v="7"/>
    <x v="0"/>
    <s v="daramic 8"/>
    <s v=" N° 909334 du 29/07/2014"/>
    <n v="3499.3339999999998"/>
    <m/>
    <n v="2373.9340000000002"/>
    <n v="0"/>
    <n v="55.743000000000002"/>
    <n v="300"/>
    <n v="0"/>
    <n v="0"/>
    <m/>
    <n v="6229.0110000000004"/>
    <s v="EUR"/>
    <n v="2.2966500000000001"/>
    <s v="430p1018"/>
    <s v="SEP 161X12"/>
    <n v="0.71299999999999997"/>
    <n v="18933.599999999999"/>
    <n v="13499.656799999999"/>
    <n v="31003.986789719998"/>
    <n v="0.81890464315450395"/>
    <n v="5100.9660301604799"/>
    <n v="0.26941342534755569"/>
    <n v="1.9069248753475558"/>
    <n v="2865.620860548423"/>
    <n v="0"/>
    <n v="1944.0255751423445"/>
    <n v="0"/>
    <n v="45.648201523361514"/>
    <n v="245.67139294635118"/>
    <n v="0"/>
    <n v="0"/>
    <n v="0"/>
    <n v="5100.9660301604799"/>
    <m/>
    <m/>
    <m/>
    <m/>
    <m/>
    <m/>
    <m/>
    <m/>
    <m/>
    <m/>
    <m/>
    <m/>
    <m/>
    <m/>
    <m/>
  </r>
  <r>
    <x v="2"/>
    <x v="0"/>
    <d v="2014-08-14T00:00:00"/>
    <x v="7"/>
    <x v="0"/>
    <s v="daramic 8"/>
    <s v=" N° 909334 du 29/07/2014"/>
    <n v="3499.3339999999998"/>
    <m/>
    <n v="2373.9340000000002"/>
    <n v="0"/>
    <n v="55.743000000000002"/>
    <n v="300"/>
    <n v="0"/>
    <n v="0"/>
    <m/>
    <n v="6229.0110000000004"/>
    <s v="EUR"/>
    <n v="2.2966500000000001"/>
    <s v="430p1001"/>
    <s v="SEP 161X1,3"/>
    <n v="1.7769999999999999"/>
    <n v="1680"/>
    <n v="2985.3599999999997"/>
    <n v="6856.3270439999997"/>
    <n v="0.18109535684549624"/>
    <n v="1128.0449698395214"/>
    <n v="0.67145533919019129"/>
    <n v="4.7526023891901916"/>
    <n v="633.71313945157772"/>
    <n v="0"/>
    <n v="429.90842485765631"/>
    <n v="0"/>
    <n v="10.094798476638497"/>
    <n v="54.328607053648874"/>
    <n v="0"/>
    <n v="0"/>
    <n v="0"/>
    <n v="1128.0449698395214"/>
    <m/>
    <m/>
    <m/>
    <m/>
    <m/>
    <m/>
    <m/>
    <m/>
    <m/>
    <m/>
    <m/>
    <m/>
    <m/>
    <m/>
    <m/>
  </r>
  <r>
    <x v="2"/>
    <x v="1"/>
    <d v="2014-08-14T00:00:00"/>
    <x v="7"/>
    <x v="0"/>
    <s v="daramic 7"/>
    <s v=" N° 909333 du 29/07/2014"/>
    <n v="1884.2560000000001"/>
    <m/>
    <n v="4276.9949999999999"/>
    <n v="0"/>
    <n v="104.755"/>
    <n v="300"/>
    <n v="0"/>
    <n v="0"/>
    <m/>
    <n v="6566.0060000000003"/>
    <s v="EUR"/>
    <n v="2.2966500000000001"/>
    <s v="430p1004"/>
    <s v="SEP 161X12"/>
    <n v="0.71299999999999997"/>
    <n v="38092.6"/>
    <n v="27160.023799999999"/>
    <n v="62377.068660270001"/>
    <n v="0.85786802030456855"/>
    <n v="5632.7665685279189"/>
    <n v="0.14787036244645729"/>
    <n v="1.7853818124464573"/>
    <n v="1616.4429644670051"/>
    <n v="0"/>
    <n v="3669.0972335025381"/>
    <n v="0"/>
    <n v="89.865964467005071"/>
    <n v="257.36040609137058"/>
    <n v="0"/>
    <n v="0"/>
    <n v="0"/>
    <n v="5632.7665685279189"/>
    <m/>
    <m/>
    <m/>
    <m/>
    <m/>
    <m/>
    <m/>
    <m/>
    <m/>
    <m/>
    <m/>
    <m/>
    <m/>
    <m/>
    <m/>
  </r>
  <r>
    <x v="2"/>
    <x v="1"/>
    <d v="2014-08-14T00:00:00"/>
    <x v="7"/>
    <x v="0"/>
    <s v="daramic 7"/>
    <s v=" N° 909333 du 29/07/2014"/>
    <n v="1884.2560000000001"/>
    <m/>
    <n v="4276.9949999999999"/>
    <n v="0"/>
    <n v="104.755"/>
    <n v="300"/>
    <n v="0"/>
    <n v="0"/>
    <m/>
    <n v="6566.0060000000003"/>
    <s v="EUR"/>
    <n v="2.2966500000000001"/>
    <s v="430p1005"/>
    <s v="SEP 161X1,3"/>
    <n v="0.71299999999999997"/>
    <n v="6311.2"/>
    <n v="4499.8855999999996"/>
    <n v="10334.662263239999"/>
    <n v="0.14213197969543148"/>
    <n v="933.23943147208138"/>
    <n v="0.14787036244645732"/>
    <n v="1.7853818124464571"/>
    <n v="267.81303553299495"/>
    <n v="0"/>
    <n v="607.89776649746193"/>
    <n v="0"/>
    <n v="14.889035532994924"/>
    <n v="42.639593908629443"/>
    <n v="0"/>
    <n v="0"/>
    <n v="0"/>
    <n v="933.23943147208138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00L0213"/>
    <s v="bac l2 noir"/>
    <n v="1.2549999999999999"/>
    <n v="792"/>
    <n v="993.95999999999992"/>
    <n v="2287.2013559999996"/>
    <n v="6.7375306268338292E-2"/>
    <n v="348.1576814899841"/>
    <n v="0.43959303218432338"/>
    <n v="3.3274735321843232"/>
    <n v="265.07534120458604"/>
    <n v="0"/>
    <n v="41.687864375777899"/>
    <n v="1.0780049002934127"/>
    <n v="3.3245671125048846"/>
    <n v="0"/>
    <n v="0"/>
    <n v="36.991872904180994"/>
    <n v="0"/>
    <n v="348.15765049734318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00l0116"/>
    <s v="bac l1 gris c26"/>
    <n v="1.137"/>
    <n v="1100"/>
    <n v="1250.7"/>
    <n v="2877.9857700000002"/>
    <n v="8.4778356825033943E-2"/>
    <n v="438.08685685492708"/>
    <n v="0.39826077895902462"/>
    <n v="3.0146114789590248"/>
    <n v="333.5443370402993"/>
    <n v="0"/>
    <n v="52.455845280278325"/>
    <n v="1.3564537092005431"/>
    <n v="4.1833032391744753"/>
    <n v="0"/>
    <n v="0"/>
    <n v="46.546878587930287"/>
    <n v="0"/>
    <n v="438.08681785688293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00l0313"/>
    <s v="bac l3 gris c33"/>
    <n v="1.256"/>
    <n v="880"/>
    <n v="1105.28"/>
    <n v="2543.3598079999997"/>
    <n v="7.4921101968156628E-2"/>
    <n v="387.15010885473231"/>
    <n v="0.43994330551674127"/>
    <n v="3.3301249055167408"/>
    <n v="294.7628406843383"/>
    <n v="0"/>
    <n v="46.356757552879202"/>
    <n v="1.1987376314905061"/>
    <n v="3.6969068555167208"/>
    <n v="0"/>
    <n v="0"/>
    <n v="41.13483166680065"/>
    <n v="0"/>
    <n v="387.15007439102538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00l0509"/>
    <s v="bac l5 gris"/>
    <n v="1.4410000000000001"/>
    <n v="990"/>
    <n v="1426.5900000000001"/>
    <n v="3282.7262490000003"/>
    <n v="9.6701012283541346E-2"/>
    <n v="499.69643329389169"/>
    <n v="0.50474387201403204"/>
    <n v="3.8206289720140325"/>
    <n v="380.45175963725956"/>
    <n v="0"/>
    <n v="59.832881041330651"/>
    <n v="1.5472161965366615"/>
    <n v="4.7716147501190642"/>
    <n v="0"/>
    <n v="0"/>
    <n v="53.092917186180109"/>
    <n v="0"/>
    <n v="499.696388811426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00m1009"/>
    <s v="bac m10"/>
    <n v="1.75"/>
    <n v="648"/>
    <n v="1134"/>
    <n v="2609.4474"/>
    <n v="7.6867879299263198E-2"/>
    <n v="397.20995896177118"/>
    <n v="0.61297833173112837"/>
    <n v="4.6399033317311282"/>
    <n v="302.42206620588416"/>
    <n v="0"/>
    <n v="47.561308505505409"/>
    <n v="1.2298860687882112"/>
    <n v="3.7929686361428434"/>
    <n v="0"/>
    <n v="0"/>
    <n v="42.203694186226066"/>
    <n v="0"/>
    <n v="397.20992360254672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20l0211"/>
    <s v="couv l2 gris"/>
    <n v="1.071"/>
    <n v="1968"/>
    <n v="2107.7280000000001"/>
    <n v="4850.0929008000003"/>
    <n v="0.14287176499089721"/>
    <n v="738.28091039027879"/>
    <n v="0.37514273901945061"/>
    <n v="2.8396208390194504"/>
    <n v="562.10181372133684"/>
    <n v="0"/>
    <n v="88.400618742232723"/>
    <n v="2.2859482398543554"/>
    <n v="7.0498643717108322"/>
    <n v="0"/>
    <n v="0"/>
    <n v="78.44259959413219"/>
    <n v="0"/>
    <n v="738.28084466926691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20l0217"/>
    <s v="couv l2 noir"/>
    <n v="1.071"/>
    <n v="720"/>
    <n v="771.12"/>
    <n v="1774.4242319999998"/>
    <n v="5.2270157923498969E-2"/>
    <n v="270.10277209400442"/>
    <n v="0.37514273901945061"/>
    <n v="2.8396208390194504"/>
    <n v="205.64700502000122"/>
    <n v="0"/>
    <n v="32.341689783743675"/>
    <n v="0.83632252677598351"/>
    <n v="2.5792186725771331"/>
    <n v="0"/>
    <n v="0"/>
    <n v="28.698512046633724"/>
    <n v="0"/>
    <n v="270.10274804973176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20l0233"/>
    <s v="couv l2 gauche gris"/>
    <n v="1.0720000000000001"/>
    <n v="4752"/>
    <n v="5094.1440000000002"/>
    <n v="11722.1347584"/>
    <n v="0.34530515531310918"/>
    <n v="1784.3427946960785"/>
    <n v="0.37549301235186838"/>
    <n v="2.8422722123518684"/>
    <n v="1358.5375255999186"/>
    <n v="0"/>
    <n v="213.65445710358847"/>
    <n v="5.5248824850097469"/>
    <n v="17.038737583770061"/>
    <n v="0"/>
    <n v="0"/>
    <n v="189.5870330834201"/>
    <n v="0"/>
    <n v="1784.3426358557069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20m1013"/>
    <s v="couv m10 gris"/>
    <n v="0.73899999999999999"/>
    <n v="448"/>
    <n v="331.072"/>
    <n v="761.82977919999996"/>
    <n v="2.2441624810728096E-2"/>
    <n v="115.96569271022177"/>
    <n v="0.25885199265674502"/>
    <n v="1.9593648926567448"/>
    <n v="88.292308909095652"/>
    <n v="0"/>
    <n v="13.885553377014713"/>
    <n v="0.35906599697164954"/>
    <n v="1.1073595346605671"/>
    <n v="0"/>
    <n v="0"/>
    <n v="12.321394569331776"/>
    <n v="0"/>
    <n v="115.96568238707435"/>
    <m/>
    <m/>
    <m/>
    <m/>
    <m/>
    <m/>
    <m/>
    <m/>
    <m/>
    <m/>
    <m/>
    <m/>
    <m/>
    <m/>
    <m/>
  </r>
  <r>
    <x v="2"/>
    <x v="1"/>
    <d v="2014-08-19T00:00:00"/>
    <x v="4"/>
    <x v="0"/>
    <s v="accuma 48"/>
    <s v=" N° 1423  du 17 /07/2014"/>
    <n v="3934.31"/>
    <m/>
    <n v="618.74099999999999"/>
    <n v="16"/>
    <n v="49.344000000000001"/>
    <n v="0"/>
    <n v="0"/>
    <n v="549.04200000000003"/>
    <m/>
    <n v="5167.4369999999999"/>
    <s v="EUR"/>
    <n v="2.3010999999999999"/>
    <s v="420m1014"/>
    <s v="couv m10 noir"/>
    <n v="0.73899999999999999"/>
    <n v="728"/>
    <n v="537.99199999999996"/>
    <n v="1237.9733911999999"/>
    <n v="3.6467640317433159E-2"/>
    <n v="188.44425065411039"/>
    <n v="0.25885199265674502"/>
    <n v="1.9593648926567448"/>
    <n v="143.47500197728044"/>
    <n v="0"/>
    <n v="22.564024237648908"/>
    <n v="0.58348224507893054"/>
    <n v="1.7994592438234218"/>
    <n v="0"/>
    <n v="0"/>
    <n v="20.022266175164138"/>
    <n v="0"/>
    <n v="188.44423387899585"/>
    <m/>
    <m/>
    <m/>
    <m/>
    <m/>
    <m/>
    <m/>
    <m/>
    <m/>
    <m/>
    <m/>
    <m/>
    <m/>
    <m/>
    <m/>
  </r>
  <r>
    <x v="2"/>
    <x v="1"/>
    <d v="2014-08-25T00:00:00"/>
    <x v="5"/>
    <x v="0"/>
    <s v="metalliance 7"/>
    <s v=" N°73 du 04/07/14"/>
    <n v="592.76"/>
    <m/>
    <n v="1073.837"/>
    <n v="16"/>
    <n v="137.56200000000001"/>
    <n v="0"/>
    <n v="960.6"/>
    <n v="0"/>
    <m/>
    <n v="2780.759"/>
    <s v="USD"/>
    <n v="1.7190000000000001"/>
    <s v="600P0002"/>
    <s v="PLOMB DOUX"/>
    <n v="2.20831"/>
    <n v="52054"/>
    <n v="114951.36874000001"/>
    <n v="197601.40286406002"/>
    <n v="1"/>
    <n v="2780.759"/>
    <n v="5.3420659315326392E-2"/>
    <n v="3.8495055493153267"/>
    <n v="592.76"/>
    <n v="0"/>
    <n v="1073.837"/>
    <n v="16"/>
    <n v="137.56200000000001"/>
    <n v="0"/>
    <n v="960.6"/>
    <n v="0"/>
    <n v="0"/>
    <n v="2780.759"/>
    <m/>
    <m/>
    <m/>
    <m/>
    <m/>
    <m/>
    <m/>
    <m/>
    <m/>
    <m/>
    <m/>
    <m/>
    <m/>
    <m/>
    <m/>
  </r>
  <r>
    <x v="2"/>
    <x v="1"/>
    <d v="2014-08-28T00:00:00"/>
    <x v="9"/>
    <x v="2"/>
    <s v="sovema 7"/>
    <s v=" N° 80356  du 02/07/2014"/>
    <n v="1114.704"/>
    <m/>
    <n v="2050.9290000000001"/>
    <n v="0"/>
    <n v="18.709"/>
    <n v="0"/>
    <n v="0"/>
    <n v="0"/>
    <m/>
    <n v="3184.3419999999996"/>
    <s v="EUR"/>
    <n v="2.2967499999999998"/>
    <s v="690X0003"/>
    <s v="FLUX"/>
    <n v="16.5"/>
    <n v="300"/>
    <n v="4950"/>
    <n v="11368.912499999999"/>
    <n v="0.98097502972651596"/>
    <n v="3123.7599881093929"/>
    <n v="10.412533293697976"/>
    <n v="48.308908293697968"/>
    <n v="1093.4967895362663"/>
    <n v="0"/>
    <n v="2011.9101367419737"/>
    <n v="0"/>
    <n v="18.353061831153386"/>
    <n v="0"/>
    <n v="0"/>
    <n v="0"/>
    <n v="0"/>
    <n v="3123.7599881093929"/>
    <m/>
    <m/>
    <m/>
    <m/>
    <m/>
    <m/>
    <m/>
    <m/>
    <m/>
    <m/>
    <m/>
    <m/>
    <m/>
    <m/>
    <m/>
  </r>
  <r>
    <x v="2"/>
    <x v="1"/>
    <d v="2014-08-28T00:00:00"/>
    <x v="9"/>
    <x v="2"/>
    <s v="sovema 7"/>
    <s v=" N° 80356  du 02/07/2014"/>
    <n v="1114.704"/>
    <m/>
    <n v="2050.9290000000001"/>
    <n v="0"/>
    <n v="18.709"/>
    <n v="0"/>
    <n v="0"/>
    <n v="0"/>
    <m/>
    <n v="3184.3419999999996"/>
    <s v="EUR"/>
    <n v="2.2967499999999998"/>
    <m/>
    <s v="FRAIS / EMBALLAGE"/>
    <n v="96"/>
    <n v="1"/>
    <n v="96"/>
    <n v="220.488"/>
    <n v="1.9024970273483949E-2"/>
    <n v="60.582011890606417"/>
    <n v="60.582011890606417"/>
    <n v="281.07001189060639"/>
    <n v="21.207210463733652"/>
    <n v="0"/>
    <n v="39.018863258026165"/>
    <n v="0"/>
    <n v="0.35593816884661122"/>
    <n v="0"/>
    <n v="0"/>
    <n v="0"/>
    <n v="0"/>
    <n v="60.582011890606417"/>
    <m/>
    <m/>
    <m/>
    <m/>
    <m/>
    <m/>
    <m/>
    <m/>
    <m/>
    <m/>
    <m/>
    <m/>
    <m/>
    <m/>
    <m/>
  </r>
  <r>
    <x v="2"/>
    <x v="1"/>
    <d v="2014-08-30T00:00:00"/>
    <x v="5"/>
    <x v="0"/>
    <s v="metalliance 6"/>
    <s v=" N°113 du 18/06/14"/>
    <n v="680.08"/>
    <m/>
    <n v="1101.8040000000001"/>
    <n v="16"/>
    <n v="267.10000000000002"/>
    <n v="0"/>
    <n v="2211.0500000000002"/>
    <n v="0"/>
    <m/>
    <n v="4276.0339999999997"/>
    <s v="USD"/>
    <n v="1.7145999999999999"/>
    <s v="600P0002"/>
    <s v="PLOMB DOUX"/>
    <n v="2.2050000000000001"/>
    <n v="53600"/>
    <n v="118188"/>
    <n v="202645.14479999998"/>
    <n v="1"/>
    <n v="4276.0339999999997"/>
    <n v="7.9776753731343283E-2"/>
    <n v="3.8604697537313428"/>
    <n v="680.08"/>
    <n v="0"/>
    <n v="1101.8040000000001"/>
    <n v="16"/>
    <n v="267.10000000000002"/>
    <n v="0"/>
    <n v="2211.0500000000002"/>
    <n v="0"/>
    <n v="0"/>
    <n v="4276.0339999999997"/>
    <m/>
    <m/>
    <m/>
    <m/>
    <m/>
    <m/>
    <m/>
    <m/>
    <m/>
    <m/>
    <m/>
    <m/>
    <m/>
    <m/>
    <m/>
  </r>
  <r>
    <x v="2"/>
    <x v="0"/>
    <d v="2014-09-01T00:00:00"/>
    <x v="4"/>
    <x v="0"/>
    <s v="accuma 52"/>
    <s v=" N° 1611 du 19 /08/2014"/>
    <n v="690.93"/>
    <m/>
    <n v="163.18"/>
    <n v="0"/>
    <n v="11.157999999999999"/>
    <n v="0"/>
    <n v="0"/>
    <n v="75.64425"/>
    <m/>
    <n v="940.91224999999986"/>
    <s v="EUR"/>
    <n v="2.2922500000000001"/>
    <s v="400M1409"/>
    <s v="BAC M14 GRIS"/>
    <n v="3.2029999999999998"/>
    <n v="480"/>
    <n v="1537.4399999999998"/>
    <n v="3524.1968399999996"/>
    <n v="0.57881183645809797"/>
    <n v="544.61114736842092"/>
    <n v="1.1346065570175436"/>
    <n v="8.4766833070175434"/>
    <n v="399.91846216399358"/>
    <n v="0"/>
    <n v="94.450515473232429"/>
    <n v="0"/>
    <n v="6.4583824711994566"/>
    <n v="0"/>
    <n v="0"/>
    <n v="43.783787259995478"/>
    <n v="0"/>
    <n v="544.61114736842092"/>
    <m/>
    <m/>
    <m/>
    <m/>
    <m/>
    <m/>
    <m/>
    <m/>
    <m/>
    <m/>
    <m/>
    <m/>
    <m/>
    <m/>
    <m/>
  </r>
  <r>
    <x v="2"/>
    <x v="0"/>
    <d v="2014-09-01T00:00:00"/>
    <x v="4"/>
    <x v="0"/>
    <s v="accuma 52"/>
    <s v=" N° 1611 du 19 /08/2014"/>
    <n v="690.93"/>
    <m/>
    <n v="163.18"/>
    <n v="0"/>
    <n v="11.157999999999999"/>
    <n v="0"/>
    <n v="0"/>
    <n v="75.64425"/>
    <m/>
    <n v="940.91224999999986"/>
    <s v="EUR"/>
    <n v="2.2922500000000001"/>
    <s v="420M1413"/>
    <s v="COUV M 14 GRIS"/>
    <n v="1.6120000000000001"/>
    <n v="480"/>
    <n v="773.76"/>
    <n v="1773.6513600000001"/>
    <n v="0.29130336571041343"/>
    <n v="274.09090526315794"/>
    <n v="0.57102271929824566"/>
    <n v="4.2661297192982461"/>
    <n v="201.27023447029595"/>
    <n v="0"/>
    <n v="47.534883216625268"/>
    <n v="0"/>
    <n v="3.2503629545967927"/>
    <n v="0"/>
    <n v="0"/>
    <n v="22.03542462163994"/>
    <n v="0"/>
    <n v="274.09090526315794"/>
    <m/>
    <m/>
    <m/>
    <m/>
    <m/>
    <m/>
    <m/>
    <m/>
    <m/>
    <m/>
    <m/>
    <m/>
    <m/>
    <m/>
    <m/>
  </r>
  <r>
    <x v="2"/>
    <x v="0"/>
    <d v="2014-09-01T00:00:00"/>
    <x v="4"/>
    <x v="0"/>
    <s v="accuma 52"/>
    <s v=" N° 1611 du 19 /08/2014"/>
    <n v="690.93"/>
    <m/>
    <n v="163.18"/>
    <n v="0"/>
    <n v="11.157999999999999"/>
    <n v="0"/>
    <n v="0"/>
    <n v="75.64425"/>
    <m/>
    <n v="940.91224999999986"/>
    <s v="EUR"/>
    <n v="2.2922500000000001"/>
    <s v="460D2709"/>
    <s v="BOUCHON D 27 ROUGE"/>
    <n v="2.3E-2"/>
    <n v="15000"/>
    <n v="345"/>
    <n v="790.82625000000007"/>
    <n v="0.12988479783148862"/>
    <n v="122.21019736842106"/>
    <n v="8.1473464912280701E-3"/>
    <n v="6.0869096491228077E-2"/>
    <n v="89.741303365710422"/>
    <n v="0"/>
    <n v="21.194601310142314"/>
    <n v="0"/>
    <n v="1.4492545742037499"/>
    <n v="0"/>
    <n v="0"/>
    <n v="9.8250381183645832"/>
    <n v="0"/>
    <n v="122.21019736842106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115"/>
    <s v="bac l1b"/>
    <n v="1.151"/>
    <n v="900"/>
    <n v="1035.9000000000001"/>
    <n v="2374.5417750000001"/>
    <n v="5.1536067336879335E-2"/>
    <n v="289.5998802655817"/>
    <n v="0.32177764473953524"/>
    <n v="2.9601573947395354"/>
    <n v="201.77761836206355"/>
    <n v="0"/>
    <n v="53.224079686431473"/>
    <n v="0"/>
    <n v="3.5054317641871959"/>
    <n v="0"/>
    <n v="0"/>
    <n v="31.092740145686044"/>
    <n v="0"/>
    <n v="289.59986995836823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118"/>
    <s v="bac l1noir"/>
    <n v="1.137"/>
    <n v="440"/>
    <n v="500.28000000000003"/>
    <n v="1146.76683"/>
    <n v="2.48889504462728E-2"/>
    <n v="139.86005222440895"/>
    <n v="0.31786375505547487"/>
    <n v="2.924152005055475"/>
    <n v="97.446961013778505"/>
    <n v="0"/>
    <n v="25.704163129190018"/>
    <n v="0"/>
    <n v="1.6929215204050296"/>
    <n v="0"/>
    <n v="0"/>
    <n v="15.016001583245307"/>
    <n v="0"/>
    <n v="139.86004724661885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211"/>
    <s v="bac l2b"/>
    <n v="1.2410000000000001"/>
    <n v="576"/>
    <n v="714.81600000000003"/>
    <n v="1638.5369760000001"/>
    <n v="3.5562125214285874E-2"/>
    <n v="199.83649774295014"/>
    <n v="0.34693836413706625"/>
    <n v="3.191620614137066"/>
    <n v="139.23532198773705"/>
    <n v="0"/>
    <n v="36.726927063554591"/>
    <n v="0"/>
    <n v="2.4189001949505111"/>
    <n v="0"/>
    <n v="0"/>
    <n v="21.455341384282956"/>
    <n v="0"/>
    <n v="199.83649063052508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213"/>
    <s v="bac l2 noir c28"/>
    <n v="1.2549999999999999"/>
    <n v="594"/>
    <n v="745.46999999999991"/>
    <n v="1708.8036075"/>
    <n v="3.708716296710439E-2"/>
    <n v="208.40623876974922"/>
    <n v="0.35085225382112661"/>
    <n v="3.2276260038211264"/>
    <n v="145.20625655021479"/>
    <n v="0"/>
    <n v="38.301915902928926"/>
    <n v="0"/>
    <n v="2.5226317378594736"/>
    <n v="0"/>
    <n v="0"/>
    <n v="22.375427161313421"/>
    <n v="0"/>
    <n v="208.40623135231661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218"/>
    <s v="bac l2 noir c34"/>
    <n v="1.2549999999999999"/>
    <n v="396"/>
    <n v="496.97999999999996"/>
    <n v="1139.202405"/>
    <n v="2.4724775311402925E-2"/>
    <n v="138.93749251316612"/>
    <n v="0.35085225382112656"/>
    <n v="3.2276260038211264"/>
    <n v="96.804171033476536"/>
    <n v="0"/>
    <n v="25.534610601952615"/>
    <n v="0"/>
    <n v="1.6817544919063157"/>
    <n v="0"/>
    <n v="0"/>
    <n v="14.916951440875614"/>
    <n v="0"/>
    <n v="138.93748756821105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L0518"/>
    <s v="bac l5 noir"/>
    <n v="1.4410000000000001"/>
    <n v="264"/>
    <n v="380.42400000000004"/>
    <n v="872.02691400000015"/>
    <n v="1.8926109547799004E-2"/>
    <n v="106.35268351207036"/>
    <n v="0.40285107390935743"/>
    <n v="3.7059833239093578"/>
    <n v="74.100828929211005"/>
    <n v="0"/>
    <n v="19.54601533992761"/>
    <n v="0"/>
    <n v="1.2873350453317405"/>
    <n v="0"/>
    <n v="0"/>
    <n v="11.418500412378096"/>
    <n v="0"/>
    <n v="106.35267972684845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00M1104"/>
    <s v="bac m11 noir"/>
    <n v="2.036"/>
    <n v="504"/>
    <n v="1026.144"/>
    <n v="2352.1785840000002"/>
    <n v="5.1050705938154951E-2"/>
    <n v="286.8724582828894"/>
    <n v="0.56919138548192338"/>
    <n v="5.2362123854819238"/>
    <n v="199.87729743847993"/>
    <n v="0"/>
    <n v="52.722820760453274"/>
    <n v="0"/>
    <n v="3.4724179672073618"/>
    <n v="0"/>
    <n v="0"/>
    <n v="30.799911906607647"/>
    <n v="0"/>
    <n v="286.87244807274817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138"/>
    <s v="couv l1d"/>
    <n v="1.3620000000000001"/>
    <n v="300"/>
    <n v="408.6"/>
    <n v="936.61335000000008"/>
    <n v="2.0327866699342501E-2"/>
    <n v="114.22966606479071"/>
    <n v="0.38076555354930236"/>
    <n v="3.5028100535493025"/>
    <n v="79.589086651934707"/>
    <n v="0"/>
    <n v="20.993685645212764"/>
    <n v="0"/>
    <n v="1.3826811650225777"/>
    <n v="0"/>
    <n v="0"/>
    <n v="12.264208537047319"/>
    <n v="0"/>
    <n v="114.22966199921736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109"/>
    <s v="couv l1 kam"/>
    <n v="0.95099999999999996"/>
    <n v="2520"/>
    <n v="2396.52"/>
    <n v="5493.4229700000005"/>
    <n v="0.11922696794495422"/>
    <n v="669.97963611745536"/>
    <n v="0.26586493496724417"/>
    <n v="2.4457946849672445"/>
    <n v="466.80577078584088"/>
    <n v="0"/>
    <n v="123.13212805302324"/>
    <n v="0"/>
    <n v="8.109699132647842"/>
    <n v="0"/>
    <n v="0"/>
    <n v="71.932014300549781"/>
    <n v="0"/>
    <n v="669.97961227206167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131"/>
    <s v="couv l1 noir"/>
    <n v="1.131"/>
    <n v="112"/>
    <n v="126.672"/>
    <n v="290.36389200000002"/>
    <n v="6.3019371770413933E-3"/>
    <n v="35.412873861378287"/>
    <n v="0.31618637376230613"/>
    <n v="2.9087211237623061"/>
    <n v="24.673785571154855"/>
    <n v="0"/>
    <n v="6.5083508273382069"/>
    <n v="0"/>
    <n v="0.42865146484517858"/>
    <n v="0"/>
    <n v="0"/>
    <n v="3.8020847376526139"/>
    <n v="0"/>
    <n v="35.412872600990852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211"/>
    <s v="couv l2 kam"/>
    <n v="1.0720000000000001"/>
    <n v="4896"/>
    <n v="5248.5120000000006"/>
    <n v="12030.901632000003"/>
    <n v="0.26111368650489358"/>
    <n v="1467.2926409619356"/>
    <n v="0.29969212437948028"/>
    <n v="2.756984124379481"/>
    <n v="1022.3305833620147"/>
    <n v="0"/>
    <n v="269.66620419267485"/>
    <n v="0"/>
    <n v="17.760691842376357"/>
    <n v="0"/>
    <n v="0"/>
    <n v="157.53510934213242"/>
    <n v="0"/>
    <n v="1467.2925887391982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217"/>
    <s v="couv l2 noir"/>
    <n v="1.071"/>
    <n v="480"/>
    <n v="514.07999999999993"/>
    <n v="1178.3998799999999"/>
    <n v="2.5575501010274088E-2"/>
    <n v="143.71802919869702"/>
    <n v="0.29941256083061879"/>
    <n v="2.7544123108306184"/>
    <n v="100.13499184049583"/>
    <n v="0"/>
    <n v="26.413200970364603"/>
    <n v="0"/>
    <n v="1.7396200032178333"/>
    <n v="0"/>
    <n v="0"/>
    <n v="15.430211269518564"/>
    <n v="0"/>
    <n v="143.71802408359682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228"/>
    <s v="couv l2 kam"/>
    <n v="1.071"/>
    <n v="912"/>
    <n v="976.75199999999995"/>
    <n v="2238.9597720000002"/>
    <n v="4.8593451919520768E-2"/>
    <n v="273.06425547752434"/>
    <n v="0.29941256083061879"/>
    <n v="2.7544123108306189"/>
    <n v="190.25648449694208"/>
    <n v="0"/>
    <n v="50.18508184369275"/>
    <n v="0"/>
    <n v="3.3052780061138836"/>
    <n v="0"/>
    <n v="0"/>
    <n v="29.317401412085271"/>
    <n v="0"/>
    <n v="273.06424575883398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233"/>
    <s v="couv l2 gauche gris"/>
    <n v="1.0720000000000001"/>
    <n v="2256"/>
    <n v="2418.4320000000002"/>
    <n v="5543.6507520000005"/>
    <n v="0.12031709084049018"/>
    <n v="676.10543260010752"/>
    <n v="0.29969212437948028"/>
    <n v="2.7569841243794806"/>
    <n v="471.07389625504601"/>
    <n v="0"/>
    <n v="124.25795683387959"/>
    <n v="0"/>
    <n v="8.183848201879302"/>
    <n v="0"/>
    <n v="0"/>
    <n v="72.58970724588454"/>
    <n v="0"/>
    <n v="676.10540853668931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238"/>
    <s v="couv l2 noir"/>
    <n v="1.4530000000000001"/>
    <n v="184"/>
    <n v="267.35200000000003"/>
    <n v="612.83762200000012"/>
    <n v="1.3300772926584966E-2"/>
    <n v="74.741873915207862"/>
    <n v="0.40620583649569492"/>
    <n v="3.7368450864956957"/>
    <n v="52.076117216270319"/>
    <n v="0"/>
    <n v="13.736426443022328"/>
    <n v="0"/>
    <n v="0.90470527369338283"/>
    <n v="0"/>
    <n v="0"/>
    <n v="8.024622322067243"/>
    <n v="0"/>
    <n v="74.741871255053269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20L0111"/>
    <s v="couv l1 droite "/>
    <n v="0.95099999999999996"/>
    <n v="952"/>
    <n v="905.35199999999998"/>
    <n v="2075.293122"/>
    <n v="4.5041299001427143E-2"/>
    <n v="253.10341808881643"/>
    <n v="0.26586493496724417"/>
    <n v="2.4457946849672441"/>
    <n v="176.34884674131766"/>
    <n v="0"/>
    <n v="46.516581708919887"/>
    <n v="0"/>
    <n v="3.0636641167780732"/>
    <n v="0"/>
    <n v="0"/>
    <n v="27.174316513541026"/>
    <n v="0"/>
    <n v="253.10340908055662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60D01815"/>
    <s v="bouchon d18"/>
    <n v="2.3E-2"/>
    <n v="19500"/>
    <n v="448.5"/>
    <n v="1028.0741250000001"/>
    <n v="2.231289333004188E-2"/>
    <n v="125.38425166436279"/>
    <n v="6.4299616238134762E-3"/>
    <n v="5.9151711623813483E-2"/>
    <n v="87.361001868313068"/>
    <n v="0"/>
    <n v="23.04372983817407"/>
    <n v="0"/>
    <n v="1.5177006914161186"/>
    <n v="0"/>
    <n v="0"/>
    <n v="13.461814803880868"/>
    <n v="0"/>
    <n v="125.38424720178411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60D2101"/>
    <s v="bouchon pression d21"/>
    <n v="2.3E-2"/>
    <n v="14500"/>
    <n v="333.5"/>
    <n v="764.46537499999999"/>
    <n v="1.6591638630031141E-2"/>
    <n v="93.234443545295406"/>
    <n v="6.4299616238134762E-3"/>
    <n v="5.9151711623813476E-2"/>
    <n v="64.96074497900203"/>
    <n v="0"/>
    <n v="17.135081161719178"/>
    <n v="0"/>
    <n v="1.1285466679760883"/>
    <n v="0"/>
    <n v="0"/>
    <n v="10.010067418270388"/>
    <n v="0"/>
    <n v="93.234440226967664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60D1818"/>
    <s v="bouchon d18 rouge"/>
    <n v="2.3E-2"/>
    <n v="39000"/>
    <n v="897"/>
    <n v="2056.1482500000002"/>
    <n v="4.4625786660083759E-2"/>
    <n v="250.76850332872559"/>
    <n v="6.4299616238134762E-3"/>
    <n v="5.9151711623813483E-2"/>
    <n v="174.72200373662614"/>
    <n v="0"/>
    <n v="46.087459676348139"/>
    <n v="0"/>
    <n v="3.0354013828322373"/>
    <n v="0"/>
    <n v="0"/>
    <n v="26.923629607761736"/>
    <n v="0"/>
    <n v="250.76849440356821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90B0006"/>
    <s v="couv borne d + noir"/>
    <n v="7.1999999999999995E-2"/>
    <n v="1800"/>
    <n v="129.6"/>
    <n v="297.07560000000001"/>
    <n v="6.4476052967077533E-3"/>
    <n v="36.231435932444626"/>
    <n v="2.0128575518024792E-2"/>
    <n v="0.18517057551802479"/>
    <n v="25.244115590040966"/>
    <n v="0"/>
    <n v="6.6587901605961184"/>
    <n v="0"/>
    <n v="0.43855966467676472"/>
    <n v="0"/>
    <n v="0"/>
    <n v="3.889969227609722"/>
    <n v="0"/>
    <n v="36.231434642923567"/>
    <m/>
    <m/>
    <m/>
    <m/>
    <m/>
    <m/>
    <m/>
    <m/>
    <m/>
    <m/>
    <m/>
    <m/>
    <m/>
    <m/>
    <m/>
  </r>
  <r>
    <x v="2"/>
    <x v="1"/>
    <d v="2014-09-02T00:00:00"/>
    <x v="4"/>
    <x v="0"/>
    <s v="accuma 53"/>
    <s v=" N° 1623 du 20 /08 /2014"/>
    <n v="3915.27"/>
    <m/>
    <n v="1032.7539999999999"/>
    <n v="0"/>
    <n v="68.019000000000005"/>
    <n v="0"/>
    <n v="0"/>
    <n v="603.32000000000005"/>
    <m/>
    <n v="5619.3629999999994"/>
    <s v="EUR"/>
    <n v="2.2922500000000001"/>
    <s v="490B0007"/>
    <s v="couv borne g - noir"/>
    <n v="7.1999999999999995E-2"/>
    <n v="1800"/>
    <n v="129.6"/>
    <n v="297.07560000000001"/>
    <n v="6.4476052967077533E-3"/>
    <n v="36.231435932444626"/>
    <n v="2.0128575518024792E-2"/>
    <n v="0.18517057551802479"/>
    <n v="25.244115590040966"/>
    <n v="0"/>
    <n v="6.6587901605961184"/>
    <n v="0"/>
    <n v="0.43855966467676472"/>
    <n v="0"/>
    <n v="0"/>
    <n v="3.889969227609722"/>
    <n v="0"/>
    <n v="36.231434642923567"/>
    <m/>
    <m/>
    <m/>
    <m/>
    <m/>
    <m/>
    <m/>
    <m/>
    <m/>
    <m/>
    <m/>
    <m/>
    <m/>
    <m/>
    <m/>
  </r>
  <r>
    <x v="2"/>
    <x v="1"/>
    <d v="2014-09-10T00:00:00"/>
    <x v="4"/>
    <x v="0"/>
    <s v="accuma 54"/>
    <s v=" N° 1678du 27 /08 /2014"/>
    <n v="1610.49"/>
    <m/>
    <n v="163.16"/>
    <n v="0"/>
    <n v="14.253"/>
    <n v="0"/>
    <n v="0"/>
    <n v="166.06160999999997"/>
    <m/>
    <n v="1953.96461"/>
    <s v="EUR"/>
    <n v="2.28735"/>
    <s v="400l0212"/>
    <s v="bac l2 gris"/>
    <n v="1.232"/>
    <n v="2904"/>
    <n v="3577.7280000000001"/>
    <n v="8183.5161408000004"/>
    <n v="1"/>
    <n v="1953.96461"/>
    <n v="0.67285282713498618"/>
    <n v="3.4908680271349861"/>
    <n v="1610.49"/>
    <n v="0"/>
    <n v="163.16"/>
    <n v="0"/>
    <n v="14.253"/>
    <n v="0"/>
    <n v="0"/>
    <n v="166.06160999999997"/>
    <n v="0"/>
    <n v="1953.96461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00m1008"/>
    <s v="bac m10"/>
    <n v="1.679"/>
    <n v="1188"/>
    <n v="1994.652"/>
    <n v="4572.2410470000004"/>
    <n v="0.22845499682168816"/>
    <n v="922.69886789272789"/>
    <n v="0.77668254873125242"/>
    <n v="4.6253702987312524"/>
    <n v="736.61658445204205"/>
    <n v="0"/>
    <n v="86.583073065438882"/>
    <n v="0"/>
    <n v="7.1227698909065937"/>
    <n v="0"/>
    <n v="0"/>
    <n v="92.376463329840078"/>
    <n v="0"/>
    <n v="922.69889073822753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00l0115"/>
    <s v="bac l1b"/>
    <n v="1.151"/>
    <n v="1800"/>
    <n v="2071.8000000000002"/>
    <n v="4749.0835500000003"/>
    <n v="0.23729104746851756"/>
    <n v="958.3864827048294"/>
    <n v="0.53243693483601628"/>
    <n v="3.1708166848360166"/>
    <n v="765.10701599463994"/>
    <n v="0"/>
    <n v="89.931883244283355"/>
    <n v="0"/>
    <n v="7.3982602779734412"/>
    <n v="0"/>
    <n v="0"/>
    <n v="95.949346917037488"/>
    <n v="0"/>
    <n v="958.38650643393419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00l0116"/>
    <s v="bac l1 gris"/>
    <n v="1.137"/>
    <n v="550"/>
    <n v="625.35"/>
    <n v="1433.4585375000001"/>
    <n v="7.1623687872592656E-2"/>
    <n v="289.27839895717017"/>
    <n v="0.52596072537667304"/>
    <n v="3.1322489753766734"/>
    <n v="230.93912175511542"/>
    <n v="0"/>
    <n v="27.144947961585384"/>
    <n v="0"/>
    <n v="2.2330833404916941"/>
    <n v="0"/>
    <n v="0"/>
    <n v="28.961253062346458"/>
    <n v="0"/>
    <n v="289.27840611953894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00m1104"/>
    <s v="bac m11"/>
    <n v="2.036"/>
    <n v="1008"/>
    <n v="2052.288"/>
    <n v="4704.3571680000005"/>
    <n v="0.23505626471043006"/>
    <n v="949.3604970640647"/>
    <n v="0.94182588994450867"/>
    <n v="5.608846889944509"/>
    <n v="757.90131655642813"/>
    <n v="0"/>
    <n v="89.084913987664734"/>
    <n v="0"/>
    <n v="7.3285842211417886"/>
    <n v="0"/>
    <n v="0"/>
    <n v="95.045705804456531"/>
    <n v="0"/>
    <n v="949.36052056969118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20m1126"/>
    <s v="couv m11"/>
    <n v="0.82099999999999995"/>
    <n v="1160"/>
    <n v="952.3599999999999"/>
    <n v="2183.0472099999997"/>
    <n v="0.1090773732827094"/>
    <n v="440.54877433573279"/>
    <n v="0.3797834261514938"/>
    <n v="2.2617206761514934"/>
    <n v="351.70253777037124"/>
    <n v="0"/>
    <n v="41.339670009907174"/>
    <n v="0"/>
    <n v="3.4008143442083139"/>
    <n v="0"/>
    <n v="0"/>
    <n v="44.105763118983397"/>
    <n v="0"/>
    <n v="440.54878524347015"/>
    <m/>
    <m/>
    <m/>
    <m/>
    <m/>
    <m/>
    <m/>
    <m/>
    <m/>
    <m/>
    <m/>
    <m/>
    <m/>
    <m/>
    <m/>
  </r>
  <r>
    <x v="2"/>
    <x v="1"/>
    <d v="2014-09-11T00:00:00"/>
    <x v="4"/>
    <x v="0"/>
    <s v="accuma 51"/>
    <s v=" N° 1610du 19 /08 /2014"/>
    <n v="3224.34"/>
    <m/>
    <n v="378.99400000000003"/>
    <n v="0"/>
    <n v="31.178000000000001"/>
    <n v="0"/>
    <n v="0"/>
    <n v="404.35300000000001"/>
    <m/>
    <n v="4038.8650000000002"/>
    <s v="EUR"/>
    <n v="2.2922500000000001"/>
    <s v="420m1013"/>
    <s v="couv m10"/>
    <n v="0.73899999999999999"/>
    <n v="1400"/>
    <n v="1034.5999999999999"/>
    <n v="2371.56185"/>
    <n v="0.1184966298440623"/>
    <n v="478.59187904547571"/>
    <n v="0.3418513421753398"/>
    <n v="2.0358240921753401"/>
    <n v="382.07342347140383"/>
    <n v="0"/>
    <n v="44.909511731120553"/>
    <n v="0"/>
    <n v="3.6944879252781746"/>
    <n v="0"/>
    <n v="0"/>
    <n v="47.91446776733612"/>
    <n v="0"/>
    <n v="478.5918908951387"/>
    <m/>
    <m/>
    <m/>
    <m/>
    <m/>
    <m/>
    <m/>
    <m/>
    <m/>
    <m/>
    <m/>
    <m/>
    <m/>
    <m/>
    <m/>
  </r>
  <r>
    <x v="2"/>
    <x v="1"/>
    <d v="2014-09-11T00:00:00"/>
    <x v="4"/>
    <x v="0"/>
    <s v="accuma 56"/>
    <s v=" N° 1694 du 28 /08 /2014"/>
    <n v="3894.02"/>
    <m/>
    <n v="446.89699999999999"/>
    <n v="0"/>
    <n v="36.377000000000002"/>
    <n v="0"/>
    <n v="0"/>
    <n v="439.17899999999997"/>
    <m/>
    <n v="4816.4730000000009"/>
    <s v="EUR"/>
    <n v="2.2778999999999998"/>
    <s v="400l0212"/>
    <s v="bac l2 gris"/>
    <n v="1.232"/>
    <n v="3696"/>
    <n v="4553.4719999999998"/>
    <n v="10372.353868799999"/>
    <n v="0.43924504757448135"/>
    <n v="2081.1928282264857"/>
    <n v="0.56309329768032623"/>
    <n v="3.3694660976803261"/>
    <n v="1710.4290001559818"/>
    <n v="0"/>
    <n v="196.297294025893"/>
    <n v="0"/>
    <n v="15.978417095616908"/>
    <n v="0"/>
    <n v="0"/>
    <n v="192.90720074871314"/>
    <n v="0"/>
    <n v="2115.6119120262051"/>
    <m/>
    <m/>
    <m/>
    <m/>
    <m/>
    <m/>
    <m/>
    <m/>
    <m/>
    <m/>
    <m/>
    <m/>
    <m/>
    <m/>
    <m/>
  </r>
  <r>
    <x v="2"/>
    <x v="1"/>
    <d v="2014-09-11T00:00:00"/>
    <x v="4"/>
    <x v="0"/>
    <s v="accuma 56"/>
    <s v=" N° 1694 du 28 /08 /2014"/>
    <n v="3894.02"/>
    <m/>
    <n v="446.89699999999999"/>
    <n v="0"/>
    <n v="36.377000000000002"/>
    <n v="0"/>
    <n v="0"/>
    <n v="439.17899999999997"/>
    <m/>
    <n v="4816.4730000000009"/>
    <s v="EUR"/>
    <n v="2.2778999999999998"/>
    <s v="400l0115"/>
    <s v="bac l2 gris"/>
    <n v="1.151"/>
    <n v="2100"/>
    <n v="2417.1"/>
    <n v="5505.9120899999989"/>
    <n v="0.23316256353224063"/>
    <n v="1104.7506573239582"/>
    <n v="0.5260717415828372"/>
    <n v="3.1479346415828369"/>
    <n v="907.93968564581564"/>
    <n v="0"/>
    <n v="104.19965015486774"/>
    <n v="0"/>
    <n v="8.4817545736123172"/>
    <n v="0"/>
    <n v="0"/>
    <n v="102.40010148952589"/>
    <n v="0"/>
    <n v="1123.0211918638217"/>
    <m/>
    <m/>
    <m/>
    <m/>
    <m/>
    <m/>
    <m/>
    <m/>
    <m/>
    <m/>
    <m/>
    <m/>
    <m/>
    <m/>
    <m/>
  </r>
  <r>
    <x v="2"/>
    <x v="1"/>
    <d v="2014-09-11T00:00:00"/>
    <x v="4"/>
    <x v="0"/>
    <s v="accuma 56"/>
    <s v=" N° 1694 du 28 /08 /2014"/>
    <n v="3894.02"/>
    <m/>
    <n v="446.89699999999999"/>
    <n v="0"/>
    <n v="36.377000000000002"/>
    <n v="0"/>
    <n v="0"/>
    <n v="439.17899999999997"/>
    <m/>
    <n v="4816.4730000000009"/>
    <s v="EUR"/>
    <n v="2.2778999999999998"/>
    <s v="420l0109"/>
    <s v="couv l1 kam"/>
    <n v="0.95099999999999996"/>
    <n v="2240"/>
    <n v="2130.2399999999998"/>
    <n v="4852.4736959999991"/>
    <n v="0.20549096824248905"/>
    <n v="973.63950198907321"/>
    <n v="0.4346604919594077"/>
    <n v="2.6009433919594072"/>
    <n v="800.18594015561723"/>
    <n v="0"/>
    <n v="91.833297234663632"/>
    <n v="0"/>
    <n v="7.4751449517570245"/>
    <n v="0"/>
    <n v="0"/>
    <n v="90.247317941768088"/>
    <n v="0"/>
    <n v="989.74170028380615"/>
    <m/>
    <m/>
    <m/>
    <m/>
    <m/>
    <m/>
    <m/>
    <m/>
    <m/>
    <m/>
    <m/>
    <m/>
    <m/>
    <m/>
    <m/>
  </r>
  <r>
    <x v="2"/>
    <x v="1"/>
    <d v="2014-09-11T00:00:00"/>
    <x v="4"/>
    <x v="0"/>
    <s v="accuma 56"/>
    <s v=" N° 1694 du 28 /08 /2014"/>
    <n v="3894.02"/>
    <m/>
    <n v="446.89699999999999"/>
    <n v="0"/>
    <n v="36.377000000000002"/>
    <n v="0"/>
    <n v="0"/>
    <n v="439.17899999999997"/>
    <m/>
    <n v="4816.4730000000009"/>
    <s v="EUR"/>
    <n v="2.2778999999999998"/>
    <s v="400l0509"/>
    <s v="bac l5 gris"/>
    <n v="1.4410000000000001"/>
    <n v="495"/>
    <n v="713.29500000000007"/>
    <n v="1624.8146805000001"/>
    <n v="6.8807120414848211E-2"/>
    <n v="326.01593650072107"/>
    <n v="0.65861805353681024"/>
    <n v="3.9410719535368104"/>
    <n v="267.9363030378272"/>
    <n v="0"/>
    <n v="30.749695692034422"/>
    <n v="0"/>
    <n v="2.5029966193309336"/>
    <n v="0"/>
    <n v="0"/>
    <n v="30.21864233667262"/>
    <n v="0"/>
    <n v="331.40763768586527"/>
    <m/>
    <m/>
    <m/>
    <m/>
    <m/>
    <m/>
    <m/>
    <m/>
    <m/>
    <m/>
    <m/>
    <m/>
    <m/>
    <m/>
    <m/>
  </r>
  <r>
    <x v="2"/>
    <x v="1"/>
    <d v="2014-09-11T00:00:00"/>
    <x v="4"/>
    <x v="0"/>
    <s v="accuma 56"/>
    <s v=" N° 1694 du 28 /08 /2014"/>
    <n v="3894.02"/>
    <m/>
    <n v="446.89699999999999"/>
    <n v="0"/>
    <n v="36.377000000000002"/>
    <n v="0"/>
    <n v="0"/>
    <n v="439.17899999999997"/>
    <m/>
    <n v="4816.4730000000009"/>
    <s v="EUR"/>
    <n v="2.2778999999999998"/>
    <s v="400l0111"/>
    <s v="bac l1b"/>
    <n v="1.151"/>
    <n v="480"/>
    <n v="552.48"/>
    <n v="1258.4941919999999"/>
    <n v="5.3294300235940721E-2"/>
    <n v="252.5144359597619"/>
    <n v="0.52607174158283732"/>
    <n v="3.1479346415828369"/>
    <n v="207.5290710047579"/>
    <n v="0"/>
    <n v="23.817062892541198"/>
    <n v="0"/>
    <n v="1.9386867596828157"/>
    <n v="0"/>
    <n v="0"/>
    <n v="23.405737483320209"/>
    <n v="0"/>
    <n v="256.69055814030219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00l0115"/>
    <s v="bac l1b"/>
    <n v="1.151"/>
    <n v="1800"/>
    <n v="2071.8000000000002"/>
    <n v="4719.35322"/>
    <n v="0.13548141809377293"/>
    <n v="721.50926452070075"/>
    <n v="0.40083848028927821"/>
    <n v="3.0227013802892784"/>
    <n v="527.33703327475428"/>
    <n v="0"/>
    <n v="144.33255461925719"/>
    <n v="0"/>
    <n v="7.0658978792626339"/>
    <n v="0"/>
    <n v="0"/>
    <n v="61.352353739510782"/>
    <n v="0"/>
    <n v="740.08783951278485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l0109"/>
    <s v="couv l1 kam"/>
    <n v="0.95099999999999996"/>
    <n v="1232"/>
    <n v="1171.6319999999998"/>
    <n v="2668.8605327999994"/>
    <n v="7.6616644871147457E-2"/>
    <n v="408.0236232304843"/>
    <n v="0.33118800586889957"/>
    <n v="2.4974709058688993"/>
    <n v="298.21649916486467"/>
    <n v="0"/>
    <n v="81.622086897224378"/>
    <n v="0"/>
    <n v="3.9958644966098249"/>
    <n v="0"/>
    <n v="0"/>
    <n v="34.695617779964508"/>
    <n v="0"/>
    <n v="418.5300683386634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00l0212"/>
    <s v="bac l2 gris"/>
    <n v="1.232"/>
    <n v="1848"/>
    <n v="2276.7359999999999"/>
    <n v="5186.1769343999995"/>
    <n v="0.14888281779377552"/>
    <n v="792.878712649774"/>
    <n v="0.42904692242953141"/>
    <n v="3.2354197224295311"/>
    <n v="579.49956935506839"/>
    <n v="0"/>
    <n v="158.60948116306065"/>
    <n v="0"/>
    <n v="7.7648344792165691"/>
    <n v="0"/>
    <n v="0"/>
    <n v="67.421137389457854"/>
    <n v="0"/>
    <n v="813.29502238680345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l0233"/>
    <s v="couv l2 gauche gris"/>
    <n v="1.0720000000000001"/>
    <n v="1536"/>
    <n v="1646.5920000000001"/>
    <n v="3750.7719167999999"/>
    <n v="0.10767575016018038"/>
    <n v="573.42956988399919"/>
    <n v="0.37332654289322864"/>
    <n v="2.8152353428932284"/>
    <n v="419.1084758634733"/>
    <n v="0"/>
    <n v="114.71031459389512"/>
    <n v="0"/>
    <n v="5.615721073854048"/>
    <n v="0"/>
    <n v="0"/>
    <n v="48.760640432787206"/>
    <n v="0"/>
    <n v="588.19515196400971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l0538"/>
    <s v="couv l5 noir"/>
    <n v="1.853"/>
    <n v="150"/>
    <n v="277.95"/>
    <n v="633.14230499999996"/>
    <n v="1.817601127481619E-2"/>
    <n v="96.796746825721002"/>
    <n v="0.64531164550480669"/>
    <n v="4.8662603455048066"/>
    <n v="70.746852205192553"/>
    <n v="0"/>
    <n v="19.363468267411204"/>
    <n v="0"/>
    <n v="0.94795169202676366"/>
    <n v="0"/>
    <n v="0"/>
    <n v="8.230952177766687"/>
    <n v="0"/>
    <n v="99.289224342397205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l0521"/>
    <s v="couv l5 gris"/>
    <n v="1.44"/>
    <n v="476"/>
    <n v="685.43999999999994"/>
    <n v="1561.3637759999997"/>
    <n v="4.4823044318078813E-2"/>
    <n v="238.70610593352109"/>
    <n v="0.50148341582672495"/>
    <n v="3.7816594158267245"/>
    <n v="174.46563186014453"/>
    <n v="0"/>
    <n v="47.751378626423218"/>
    <n v="0"/>
    <n v="2.3377010533650826"/>
    <n v="0"/>
    <n v="0"/>
    <n v="20.297981150309035"/>
    <n v="0"/>
    <n v="244.85269269024187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00m1008"/>
    <s v="bac m10 pl5 gris"/>
    <n v="1.679"/>
    <n v="1188"/>
    <n v="1994.652"/>
    <n v="4543.6177908"/>
    <n v="0.13043647145650175"/>
    <n v="694.64229051778386"/>
    <n v="0.58471573275907729"/>
    <n v="4.4093098327590772"/>
    <n v="507.70048657957091"/>
    <n v="0"/>
    <n v="138.95801657322644"/>
    <n v="0"/>
    <n v="6.8027837323423928"/>
    <n v="0"/>
    <n v="0"/>
    <n v="59.067764789662448"/>
    <n v="0"/>
    <n v="712.52905167480219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00m1009"/>
    <s v="bac m10pl5 noir"/>
    <n v="1.75"/>
    <n v="486"/>
    <n v="850.5"/>
    <n v="1937.3539499999999"/>
    <n v="5.561682888732207E-2"/>
    <n v="296.18864247265952"/>
    <n v="0.60944165117831173"/>
    <n v="4.5957666511783115"/>
    <n v="216.47849541470146"/>
    <n v="0"/>
    <n v="59.250331935359704"/>
    <n v="0"/>
    <n v="2.9006400937893955"/>
    <n v="0"/>
    <n v="0"/>
    <n v="25.185914111137137"/>
    <n v="0"/>
    <n v="303.81538155498771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m1013"/>
    <s v="couv m10 gris"/>
    <n v="0.73899999999999999"/>
    <n v="952"/>
    <n v="703.52800000000002"/>
    <n v="1602.5664311999999"/>
    <n v="4.6005874654250344E-2"/>
    <n v="245.00529484010013"/>
    <n v="0.25735850298329849"/>
    <n v="1.9407266029832984"/>
    <n v="179.06958603423172"/>
    <n v="0"/>
    <n v="49.011484451287167"/>
    <n v="0"/>
    <n v="2.3993903867177724"/>
    <n v="0"/>
    <n v="0"/>
    <n v="20.833622319553303"/>
    <n v="0"/>
    <n v="251.31408319178996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20m1014"/>
    <s v="couv m10 noir"/>
    <n v="0.73899999999999999"/>
    <n v="336"/>
    <n v="248.304"/>
    <n v="565.6116816"/>
    <n v="1.6237367525029533E-2"/>
    <n v="86.472457002388282"/>
    <n v="0.25735850298329843"/>
    <n v="1.9407266029832986"/>
    <n v="63.201030365022952"/>
    <n v="0"/>
    <n v="17.298170982807235"/>
    <n v="0"/>
    <n v="0.84684366590039029"/>
    <n v="0"/>
    <n v="0"/>
    <n v="7.3530431716070481"/>
    <n v="0"/>
    <n v="88.699088185337629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60d1818"/>
    <s v="bouchon d18 rouge"/>
    <n v="2.3E-2"/>
    <n v="13000"/>
    <n v="299"/>
    <n v="681.09209999999996"/>
    <n v="1.9552535963914517E-2"/>
    <n v="104.12745925846582"/>
    <n v="8.0098045583435248E-3"/>
    <n v="6.0401504558343526E-2"/>
    <n v="76.104726783063754"/>
    <n v="0"/>
    <n v="20.829922690973014"/>
    <n v="0"/>
    <n v="1.0197429606619979"/>
    <n v="0"/>
    <n v="0"/>
    <n v="8.8543072536507967"/>
    <n v="0"/>
    <n v="106.80869968834956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60d1810"/>
    <s v="bouchon kamina rouge"/>
    <n v="2.8000000000000001E-2"/>
    <n v="66000"/>
    <n v="1848"/>
    <n v="4209.5591999999997"/>
    <n v="0.12084644301442819"/>
    <n v="643.57038364429718"/>
    <n v="9.751066418852988E-3"/>
    <n v="7.3532266418852979E-2"/>
    <n v="470.37302707391916"/>
    <n v="0"/>
    <n v="128.7414619830038"/>
    <n v="0"/>
    <n v="6.3026253889744881"/>
    <n v="0"/>
    <n v="0"/>
    <n v="54.724949179754759"/>
    <n v="0"/>
    <n v="660.14206362565221"/>
    <m/>
    <m/>
    <m/>
    <m/>
    <m/>
    <m/>
    <m/>
    <m/>
    <m/>
    <m/>
    <m/>
    <m/>
    <m/>
    <m/>
    <m/>
  </r>
  <r>
    <x v="2"/>
    <x v="1"/>
    <d v="2014-09-11T00:00:00"/>
    <x v="4"/>
    <x v="0"/>
    <s v="accuma 57"/>
    <s v=" N° 1718 du 29 /08 /2014"/>
    <n v="3892.32"/>
    <m/>
    <n v="1065.3309999999999"/>
    <n v="0"/>
    <n v="52.154000000000003"/>
    <n v="0"/>
    <n v="0"/>
    <n v="452.84699999999998"/>
    <m/>
    <n v="5462.652"/>
    <s v="EUR"/>
    <n v="2.2778999999999998"/>
    <s v="460d1812"/>
    <s v="bouchon kamina jaune"/>
    <n v="2.9000000000000001E-2"/>
    <n v="42000"/>
    <n v="1218"/>
    <n v="2774.4821999999999"/>
    <n v="7.9648791986782222E-2"/>
    <n v="424.17138922010497"/>
    <n v="1.0099318790954881E-2"/>
    <n v="7.6158418790954877E-2"/>
    <n v="310.01858602599219"/>
    <n v="0"/>
    <n v="84.852327216070677"/>
    <n v="0"/>
    <n v="4.1540030972786406"/>
    <n v="0"/>
    <n v="0"/>
    <n v="36.06871650483837"/>
    <n v="0"/>
    <n v="435.09363284417987"/>
    <m/>
    <m/>
    <m/>
    <m/>
    <m/>
    <m/>
    <m/>
    <m/>
    <m/>
    <m/>
    <m/>
    <m/>
    <m/>
    <m/>
    <m/>
  </r>
  <r>
    <x v="2"/>
    <x v="1"/>
    <d v="2014-09-11T00:00:00"/>
    <x v="5"/>
    <x v="0"/>
    <s v="metalliance 8"/>
    <s v=" N°70  du  04/07/14"/>
    <n v="1236.7"/>
    <m/>
    <n v="4458.8320000000003"/>
    <n v="16"/>
    <n v="698.16800000000001"/>
    <n v="3843.5"/>
    <n v="0"/>
    <n v="0"/>
    <m/>
    <n v="10253.200000000001"/>
    <s v="USD"/>
    <n v="1.7190000000000001"/>
    <s v="600P0002"/>
    <s v="PLOMB DOUX"/>
    <n v="2.2050000000000001"/>
    <n v="134058"/>
    <n v="295597.89"/>
    <n v="508132.77291000006"/>
    <n v="1"/>
    <n v="10253.200000000001"/>
    <n v="7.648331319279715E-2"/>
    <n v="3.8668783131927977"/>
    <n v="1236.7"/>
    <n v="0"/>
    <n v="4458.8320000000003"/>
    <n v="16"/>
    <n v="698.16800000000001"/>
    <n v="3843.5"/>
    <n v="0"/>
    <n v="0"/>
    <n v="0"/>
    <n v="10253.200000000001"/>
    <m/>
    <m/>
    <m/>
    <m/>
    <m/>
    <m/>
    <m/>
    <m/>
    <m/>
    <m/>
    <m/>
    <m/>
    <m/>
    <m/>
    <m/>
  </r>
  <r>
    <x v="2"/>
    <x v="1"/>
    <d v="2014-09-12T00:00:00"/>
    <x v="34"/>
    <x v="2"/>
    <s v="unionsum 1"/>
    <s v=" N°005140218001-01 cpr 02  du  04/07/14"/>
    <n v="592.36"/>
    <m/>
    <n v="1712.0429999999999"/>
    <n v="16"/>
    <n v="160.42699999999999"/>
    <n v="0"/>
    <n v="1280.4000000000001"/>
    <n v="0"/>
    <m/>
    <n v="3761.23"/>
    <s v="USD"/>
    <n v="1.7181999999999999"/>
    <m/>
    <s v="macine pb 40 t"/>
    <n v="39625"/>
    <n v="1"/>
    <n v="39625"/>
    <n v="68083.675000000003"/>
    <n v="0.55692199578355595"/>
    <n v="2094.7117182009843"/>
    <n v="2094.7117182009843"/>
    <n v="70178.386718200985"/>
    <n v="329.8983134223472"/>
    <n v="0"/>
    <n v="953.47440442726645"/>
    <n v="8.9107519325368951"/>
    <n v="89.345325017568527"/>
    <n v="0"/>
    <n v="713.08292340126513"/>
    <n v="0"/>
    <n v="0"/>
    <n v="2094.7117182009843"/>
    <m/>
    <m/>
    <m/>
    <m/>
    <m/>
    <m/>
    <m/>
    <m/>
    <m/>
    <m/>
    <m/>
    <m/>
    <m/>
    <m/>
    <m/>
  </r>
  <r>
    <x v="2"/>
    <x v="1"/>
    <d v="2014-09-12T00:00:00"/>
    <x v="34"/>
    <x v="2"/>
    <s v="unionsum 1"/>
    <s v=" N°005140218001-01 cpr 02  du  04/07/14"/>
    <n v="592.36"/>
    <m/>
    <n v="1712.0429999999999"/>
    <n v="16"/>
    <n v="160.42699999999999"/>
    <n v="0"/>
    <n v="1280.4000000000001"/>
    <n v="0"/>
    <m/>
    <n v="3761.23"/>
    <s v="USD"/>
    <n v="1.7181999999999999"/>
    <m/>
    <s v="machine pb 30 t"/>
    <n v="31525"/>
    <n v="1"/>
    <n v="31525"/>
    <n v="54166.254999999997"/>
    <n v="0.44307800421644411"/>
    <n v="1666.518281799016"/>
    <n v="1666.518281799016"/>
    <n v="55832.773281799011"/>
    <n v="262.46168657765281"/>
    <n v="0"/>
    <n v="758.56859557273356"/>
    <n v="7.0892480674631058"/>
    <n v="71.08167498243148"/>
    <n v="0"/>
    <n v="567.31707659873507"/>
    <n v="0"/>
    <n v="0"/>
    <n v="1666.518281799016"/>
    <m/>
    <m/>
    <m/>
    <m/>
    <m/>
    <m/>
    <m/>
    <m/>
    <m/>
    <m/>
    <m/>
    <m/>
    <m/>
    <m/>
    <m/>
  </r>
  <r>
    <x v="2"/>
    <x v="0"/>
    <d v="2014-09-15T00:00:00"/>
    <x v="4"/>
    <x v="0"/>
    <s v="accuma 55"/>
    <s v=" N° 1679 du 27 /08 /2014"/>
    <n v="2300.6999999999998"/>
    <m/>
    <n v="286.48899999999998"/>
    <n v="0"/>
    <n v="24.286999999999999"/>
    <n v="0"/>
    <n v="0"/>
    <n v="226.44765000000001"/>
    <m/>
    <n v="2837.9236499999997"/>
    <s v="EUR"/>
    <n v="2.28735"/>
    <s v="400M1509"/>
    <s v="BAC M15 GRIS"/>
    <n v="3.45"/>
    <n v="1300"/>
    <n v="4485"/>
    <n v="10258.76475"/>
    <n v="0.67267358428082569"/>
    <n v="1908.9962735608233"/>
    <n v="1.468458671969864"/>
    <n v="9.3598161719698645"/>
    <n v="1547.6201153548955"/>
    <n v="0"/>
    <n v="192.71358248702944"/>
    <n v="0"/>
    <n v="16.337223341428412"/>
    <n v="0"/>
    <n v="0"/>
    <n v="152.32535237746993"/>
    <n v="0"/>
    <n v="1908.9962735608233"/>
    <m/>
    <m/>
    <m/>
    <m/>
    <m/>
    <m/>
    <m/>
    <m/>
    <m/>
    <m/>
    <m/>
    <m/>
    <m/>
    <m/>
    <m/>
  </r>
  <r>
    <x v="2"/>
    <x v="0"/>
    <d v="2014-09-15T00:00:00"/>
    <x v="4"/>
    <x v="0"/>
    <s v="accuma 55"/>
    <s v=" N° 1679 du 27 /08 /2014"/>
    <n v="2300.6999999999998"/>
    <m/>
    <n v="286.48899999999998"/>
    <n v="0"/>
    <n v="24.286999999999999"/>
    <n v="0"/>
    <n v="0"/>
    <n v="226.44765000000001"/>
    <m/>
    <n v="2837.9236499999997"/>
    <s v="EUR"/>
    <n v="2.28735"/>
    <s v="420M1515"/>
    <s v="COUV M15 GRIS"/>
    <n v="1.6359999999999999"/>
    <n v="1334"/>
    <n v="2182.424"/>
    <n v="4991.9675363999995"/>
    <n v="0.32732641571917426"/>
    <n v="928.92737643917633"/>
    <n v="0.69634735865005726"/>
    <n v="4.4384519586500568"/>
    <n v="753.07988464510413"/>
    <n v="0"/>
    <n v="93.775417512970506"/>
    <n v="0"/>
    <n v="7.9497766585715848"/>
    <n v="0"/>
    <n v="0"/>
    <n v="74.12229762253007"/>
    <n v="0"/>
    <n v="928.92737643917633"/>
    <m/>
    <m/>
    <m/>
    <m/>
    <m/>
    <m/>
    <m/>
    <m/>
    <m/>
    <m/>
    <m/>
    <m/>
    <m/>
    <m/>
    <m/>
  </r>
  <r>
    <x v="2"/>
    <x v="1"/>
    <d v="2014-09-15T00:00:00"/>
    <x v="35"/>
    <x v="2"/>
    <s v="TGS 1"/>
    <s v=" N° 114 du 18 /04 /2014"/>
    <n v="1373.308"/>
    <m/>
    <n v="456.78300000000002"/>
    <n v="0"/>
    <n v="50.554000000000002"/>
    <n v="0"/>
    <n v="58.41"/>
    <n v="0"/>
    <m/>
    <n v="1939.0550000000001"/>
    <s v="EUR"/>
    <n v="2.2897500000000002"/>
    <m/>
    <s v="ACCESSOIRE POUR MACHINE"/>
    <n v="15000"/>
    <n v="1"/>
    <n v="15000"/>
    <n v="34346.25"/>
    <n v="1"/>
    <n v="1939.0550000000001"/>
    <n v="1939.0550000000001"/>
    <n v="36285.305"/>
    <n v="1373.308"/>
    <n v="0"/>
    <n v="456.78300000000002"/>
    <n v="0"/>
    <n v="50.554000000000002"/>
    <n v="0"/>
    <n v="58.41"/>
    <n v="0"/>
    <n v="0"/>
    <n v="1939.0550000000001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00l0213"/>
    <s v="bac l2 noir"/>
    <n v="1.2549999999999999"/>
    <n v="2376"/>
    <n v="2981.8799999999997"/>
    <n v="6802.4137499999988"/>
    <n v="0.28646548845388092"/>
    <n v="1435.9936275906373"/>
    <n v="0.60437442238663186"/>
    <n v="3.4673431723866313"/>
    <n v="1111.1681185088742"/>
    <n v="0"/>
    <n v="135.15040693570268"/>
    <n v="4.5834478152620948"/>
    <n v="10.476615843735335"/>
    <n v="0"/>
    <n v="0"/>
    <n v="174.61503848706312"/>
    <n v="0"/>
    <n v="1435.9936275906373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00l0312"/>
    <s v="bac l3 b gris"/>
    <n v="1.357"/>
    <n v="720"/>
    <n v="977.04"/>
    <n v="2228.8724999999999"/>
    <n v="9.38630128774397E-2"/>
    <n v="470.51632322600398"/>
    <n v="0.65349489336944999"/>
    <n v="3.74915114336945"/>
    <n v="364.08430202017206"/>
    <n v="0"/>
    <n v="44.28325539339577"/>
    <n v="1.5018082060390352"/>
    <n v="3.4327581069537247"/>
    <n v="0"/>
    <n v="0"/>
    <n v="57.214199499443367"/>
    <n v="0"/>
    <n v="470.51632322600398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00l0313"/>
    <s v="bac l3 gris"/>
    <n v="1.2569999999999999"/>
    <n v="2288"/>
    <n v="2876.0159999999996"/>
    <n v="6560.9114999999993"/>
    <n v="0.27629526615463296"/>
    <n v="1385.0123575894117"/>
    <n v="0.60533756887649115"/>
    <n v="3.4728688188764911"/>
    <n v="1071.7189449345442"/>
    <n v="0"/>
    <n v="130.35223843802967"/>
    <n v="4.4207242584741273"/>
    <n v="10.104670473807237"/>
    <n v="0"/>
    <n v="0"/>
    <n v="168.41577948455651"/>
    <n v="0"/>
    <n v="1385.0123575894117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20l0211"/>
    <s v="couv l2 kam gris"/>
    <n v="1.0720000000000001"/>
    <n v="1920"/>
    <n v="2058.2400000000002"/>
    <n v="4695.3600000000006"/>
    <n v="0.19773254690172512"/>
    <n v="991.1933156438738"/>
    <n v="0.51624651856451764"/>
    <n v="2.9617465185645182"/>
    <n v="766.98279885163254"/>
    <n v="0"/>
    <n v="93.28744737257729"/>
    <n v="3.1637207504276019"/>
    <n v="7.2314747052898918"/>
    <n v="0"/>
    <n v="0"/>
    <n v="120.52787396394653"/>
    <n v="0"/>
    <n v="991.1933156438738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20l0217"/>
    <s v="couv l2 noir"/>
    <n v="1.071"/>
    <n v="432"/>
    <n v="462.67199999999997"/>
    <n v="1055.4704999999999"/>
    <n v="4.4448321352279101E-2"/>
    <n v="222.81045637806196"/>
    <n v="0.51576494531958783"/>
    <n v="2.9589836953195876"/>
    <n v="172.41014921014187"/>
    <n v="0"/>
    <n v="20.970095737506348"/>
    <n v="0.71117314163646561"/>
    <n v="1.6255640084955514"/>
    <n v="0"/>
    <n v="0"/>
    <n v="27.093474280281725"/>
    <n v="0"/>
    <n v="222.81045637806196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20l0233"/>
    <s v="couv l2 g/g"/>
    <n v="1.0720000000000001"/>
    <n v="240"/>
    <n v="257.28000000000003"/>
    <n v="586.92000000000007"/>
    <n v="2.471656836271564E-2"/>
    <n v="123.89916445548423"/>
    <n v="0.51624651856451764"/>
    <n v="2.9617465185645182"/>
    <n v="95.872849856454067"/>
    <n v="0"/>
    <n v="11.660930921572161"/>
    <n v="0.39546509380345024"/>
    <n v="0.90393433816123647"/>
    <n v="0"/>
    <n v="0"/>
    <n v="15.065984245493317"/>
    <n v="0"/>
    <n v="123.89916445548423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20l0331"/>
    <s v="couv l3 noir"/>
    <n v="1.4350000000000001"/>
    <n v="220"/>
    <n v="315.7"/>
    <n v="720.19062499999995"/>
    <n v="3.032890482007667E-2"/>
    <n v="152.03267342427068"/>
    <n v="0.69105760647395764"/>
    <n v="3.9646513564739574"/>
    <n v="117.64248561754719"/>
    <n v="0"/>
    <n v="14.308752689444692"/>
    <n v="0.48526247712122672"/>
    <n v="1.1091887070798441"/>
    <n v="0"/>
    <n v="0"/>
    <n v="18.486983933077735"/>
    <n v="0"/>
    <n v="152.03267342427068"/>
    <m/>
    <m/>
    <m/>
    <m/>
    <m/>
    <m/>
    <m/>
    <m/>
    <m/>
    <m/>
    <m/>
    <m/>
    <m/>
    <m/>
    <m/>
  </r>
  <r>
    <x v="2"/>
    <x v="1"/>
    <d v="2014-09-25T00:00:00"/>
    <x v="4"/>
    <x v="0"/>
    <s v="accuma 58"/>
    <s v=" N° 1813 du 15 /09 /2014"/>
    <n v="3878.89"/>
    <m/>
    <n v="471.786"/>
    <n v="16"/>
    <n v="36.572000000000003"/>
    <n v="0"/>
    <n v="0"/>
    <n v="609.54999999999995"/>
    <m/>
    <n v="5012.7979999999998"/>
    <s v="EUR"/>
    <n v="2.28125"/>
    <s v="420L0231"/>
    <s v="bac l2  c28"/>
    <n v="1.2509999999999999"/>
    <n v="384"/>
    <n v="480.38399999999996"/>
    <n v="1095.876"/>
    <n v="4.6149891077249643E-2"/>
    <n v="231.34008169225484"/>
    <n v="0.60244812940691361"/>
    <n v="3.4562918794069133"/>
    <n v="179.01035100063285"/>
    <n v="0"/>
    <n v="21.7728725117713"/>
    <n v="0.73839825723599428"/>
    <n v="1.687793816477174"/>
    <n v="0"/>
    <n v="0"/>
    <n v="28.130666106137518"/>
    <n v="0"/>
    <n v="231.34008169225484"/>
    <m/>
    <m/>
    <m/>
    <m/>
    <m/>
    <m/>
    <m/>
    <m/>
    <m/>
    <m/>
    <m/>
    <m/>
    <m/>
    <m/>
    <m/>
  </r>
  <r>
    <x v="2"/>
    <x v="1"/>
    <d v="2014-09-26T00:00:00"/>
    <x v="4"/>
    <x v="0"/>
    <s v="accuma 59"/>
    <s v=" N° 1842 du 17 /09 /2014"/>
    <n v="3930.4"/>
    <m/>
    <n v="410.62"/>
    <n v="16"/>
    <n v="32.130000000000003"/>
    <n v="0"/>
    <n v="0"/>
    <n v="419.85599999999999"/>
    <m/>
    <n v="4809.0060000000003"/>
    <s v="EUR"/>
    <n v="2.27935"/>
    <s v="400L0312"/>
    <s v="BAC L3B GRIS"/>
    <n v="1.357"/>
    <n v="960"/>
    <n v="1302.72"/>
    <n v="2969.354832"/>
    <n v="0.14594588781059656"/>
    <n v="701.85468956187549"/>
    <n v="0.73109863496028693"/>
    <n v="3.8241765849602869"/>
    <n v="573.62571745076878"/>
    <n v="0"/>
    <n v="59.928300452787163"/>
    <n v="2.3351342049695449"/>
    <n v="4.6892413753544675"/>
    <n v="0"/>
    <n v="0"/>
    <n v="61.276256672605825"/>
    <n v="0"/>
    <n v="701.85465015648572"/>
    <m/>
    <m/>
    <m/>
    <m/>
    <m/>
    <m/>
    <m/>
    <m/>
    <m/>
    <m/>
    <m/>
    <m/>
    <m/>
    <m/>
    <m/>
  </r>
  <r>
    <x v="2"/>
    <x v="1"/>
    <d v="2014-09-26T00:00:00"/>
    <x v="4"/>
    <x v="0"/>
    <s v="accuma 59"/>
    <s v=" N° 1842 du 17 /09 /2014"/>
    <n v="3930.4"/>
    <m/>
    <n v="410.62"/>
    <n v="16"/>
    <n v="32.130000000000003"/>
    <n v="0"/>
    <n v="0"/>
    <n v="419.85599999999999"/>
    <m/>
    <n v="4809.0060000000003"/>
    <s v="EUR"/>
    <n v="2.27935"/>
    <s v="400L0313"/>
    <s v="BAC L3 GRIS"/>
    <n v="1.2569999999999999"/>
    <n v="176"/>
    <n v="221.23199999999997"/>
    <n v="504.26515919999991"/>
    <n v="2.4784988832683839E-2"/>
    <n v="119.19116669825658"/>
    <n v="0.67722253805827604"/>
    <n v="3.5423654880582758"/>
    <n v="97.414920107980564"/>
    <n v="0"/>
    <n v="10.177212114476639"/>
    <n v="0.39655982132294143"/>
    <n v="0.79634169119413178"/>
    <n v="0"/>
    <n v="0"/>
    <n v="10.406126271335307"/>
    <n v="0"/>
    <n v="119.19116000630959"/>
    <m/>
    <m/>
    <m/>
    <m/>
    <m/>
    <m/>
    <m/>
    <m/>
    <m/>
    <m/>
    <m/>
    <m/>
    <m/>
    <m/>
    <m/>
  </r>
  <r>
    <x v="2"/>
    <x v="1"/>
    <d v="2014-09-26T00:00:00"/>
    <x v="4"/>
    <x v="0"/>
    <s v="accuma 59"/>
    <s v=" N° 1842 du 17 /09 /2014"/>
    <n v="3930.4"/>
    <m/>
    <n v="410.62"/>
    <n v="16"/>
    <n v="32.130000000000003"/>
    <n v="0"/>
    <n v="0"/>
    <n v="419.85599999999999"/>
    <m/>
    <n v="4809.0060000000003"/>
    <s v="EUR"/>
    <n v="2.27935"/>
    <s v="400M1110"/>
    <s v="BAC M11 C46"/>
    <n v="2.036"/>
    <n v="2700"/>
    <n v="5497.2"/>
    <n v="12530.042819999999"/>
    <n v="0.61586045694578373"/>
    <n v="2961.6767988973393"/>
    <n v="1.0969173329249404"/>
    <n v="5.73767393292494"/>
    <n v="2420.5779399797084"/>
    <n v="0"/>
    <n v="252.88462083107771"/>
    <n v="9.8537673111325397"/>
    <n v="19.787596481668032"/>
    <n v="0"/>
    <n v="0"/>
    <n v="258.57270801142897"/>
    <n v="0"/>
    <n v="2961.6766326150159"/>
    <m/>
    <m/>
    <m/>
    <m/>
    <m/>
    <m/>
    <m/>
    <m/>
    <m/>
    <m/>
    <m/>
    <m/>
    <m/>
    <m/>
    <m/>
  </r>
  <r>
    <x v="2"/>
    <x v="1"/>
    <d v="2014-09-26T00:00:00"/>
    <x v="4"/>
    <x v="0"/>
    <s v="accuma 59"/>
    <s v=" N° 1842 du 17 /09 /2014"/>
    <n v="3930.4"/>
    <m/>
    <n v="410.62"/>
    <n v="16"/>
    <n v="32.130000000000003"/>
    <n v="0"/>
    <n v="0"/>
    <n v="419.85599999999999"/>
    <m/>
    <n v="4809.0060000000003"/>
    <s v="EUR"/>
    <n v="2.27935"/>
    <s v="420L0238"/>
    <s v="COUV L2D"/>
    <n v="1.071"/>
    <n v="960"/>
    <n v="1028.1599999999999"/>
    <n v="2343.5364959999997"/>
    <n v="0.11518647446215836"/>
    <n v="553.93247790771454"/>
    <n v="0.57701299782053594"/>
    <n v="3.0181968478205357"/>
    <n v="452.72891922606726"/>
    <n v="0"/>
    <n v="47.297870143651465"/>
    <n v="1.8429835913945338"/>
    <n v="3.7009414244691485"/>
    <n v="0"/>
    <n v="0"/>
    <n v="48.361732421783962"/>
    <n v="0"/>
    <n v="553.93244680736643"/>
    <m/>
    <m/>
    <m/>
    <m/>
    <m/>
    <m/>
    <m/>
    <m/>
    <m/>
    <m/>
    <m/>
    <m/>
    <m/>
    <m/>
    <m/>
  </r>
  <r>
    <x v="2"/>
    <x v="1"/>
    <d v="2014-09-26T00:00:00"/>
    <x v="4"/>
    <x v="0"/>
    <s v="accuma 59"/>
    <s v=" N° 1842 du 17 /09 /2014"/>
    <n v="3930.4"/>
    <m/>
    <n v="410.62"/>
    <n v="16"/>
    <n v="32.130000000000003"/>
    <n v="0"/>
    <n v="0"/>
    <n v="419.85599999999999"/>
    <m/>
    <n v="4809.0060000000003"/>
    <s v="EUR"/>
    <n v="2.27935"/>
    <s v="420L0338"/>
    <s v="COUV L3D"/>
    <n v="1.6479999999999999"/>
    <n v="532"/>
    <n v="876.73599999999999"/>
    <n v="1998.3882016"/>
    <n v="9.8222191948777321E-2"/>
    <n v="472.35113693481372"/>
    <n v="0.88787807694513854"/>
    <n v="4.6442468769451386"/>
    <n v="386.05250323547438"/>
    <n v="0"/>
    <n v="40.331996458006941"/>
    <n v="1.5715550711804371"/>
    <n v="3.1558790273142154"/>
    <n v="0"/>
    <n v="0"/>
    <n v="41.239176622845854"/>
    <n v="0"/>
    <n v="472.35111041482185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00L0313"/>
    <s v="BAC L3 GRIS"/>
    <n v="1.2569999999999999"/>
    <n v="1408"/>
    <n v="1769.8559999999998"/>
    <n v="4034.1212735999993"/>
    <n v="0.28269633100587704"/>
    <n v="813.2250043743486"/>
    <n v="0.57757457697041803"/>
    <n v="3.4427175269704176"/>
    <n v="612.0895727526289"/>
    <n v="0"/>
    <n v="113.62470171385418"/>
    <n v="0"/>
    <n v="6.5786263188377649"/>
    <n v="0"/>
    <n v="0"/>
    <n v="80.93200181834851"/>
    <n v="0"/>
    <n v="813.22490260366942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00M1008"/>
    <s v="BAC M10"/>
    <n v="1.679"/>
    <n v="990"/>
    <n v="1662.21"/>
    <n v="3788.7583635000001"/>
    <n v="0.26550220377323291"/>
    <n v="763.76311661575062"/>
    <n v="0.77147789557146529"/>
    <n v="4.5985065455714649"/>
    <n v="574.86112357454363"/>
    <n v="0"/>
    <n v="106.71383176698306"/>
    <n v="0"/>
    <n v="6.1785017840069036"/>
    <n v="0"/>
    <n v="0"/>
    <n v="76.009563909423761"/>
    <n v="0"/>
    <n v="763.76302103495732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20L0321"/>
    <s v="COUV L3"/>
    <n v="1.157"/>
    <n v="1408"/>
    <n v="1629.056"/>
    <n v="3713.1887936000003"/>
    <n v="0.26020656720270469"/>
    <n v="748.52929996907039"/>
    <n v="0.53162592327348746"/>
    <n v="3.1688338732734875"/>
    <n v="563.39509600222095"/>
    <n v="0"/>
    <n v="104.58534596891751"/>
    <n v="0"/>
    <n v="6.0552670253741407"/>
    <n v="0"/>
    <n v="0"/>
    <n v="74.493497298193518"/>
    <n v="0"/>
    <n v="748.52920629470611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20M1013"/>
    <s v="COUV M10"/>
    <n v="0.73899999999999999"/>
    <n v="336"/>
    <n v="248.304"/>
    <n v="565.97172239999998"/>
    <n v="3.9661209597890053E-2"/>
    <n v="114.09234507562664"/>
    <n v="0.33956055082031739"/>
    <n v="2.0240002008203173"/>
    <n v="85.873816441997988"/>
    <n v="0"/>
    <n v="15.941109296099146"/>
    <n v="0"/>
    <n v="0.92295600855249949"/>
    <n v="0"/>
    <n v="0"/>
    <n v="11.354449050941552"/>
    <n v="0"/>
    <n v="114.09233079759117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60D1818"/>
    <s v="BOUCHON D18"/>
    <n v="2.3E-2"/>
    <n v="26000"/>
    <n v="598"/>
    <n v="1363.0513000000001"/>
    <n v="9.5517604789041879E-2"/>
    <n v="274.77294910764522"/>
    <n v="1.0568190350294047E-2"/>
    <n v="6.299324035029405E-2"/>
    <n v="206.81318960755686"/>
    <n v="0"/>
    <n v="38.391581928069179"/>
    <n v="0"/>
    <n v="2.2227901810457937"/>
    <n v="0"/>
    <n v="0"/>
    <n v="27.345353004635644"/>
    <n v="0"/>
    <n v="274.77291472130747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60D2101"/>
    <s v="BOUCHON D21"/>
    <n v="2.3E-2"/>
    <n v="11600"/>
    <n v="266.8"/>
    <n v="608.13058000000001"/>
    <n v="4.2615546752034064E-2"/>
    <n v="122.59100806341092"/>
    <n v="1.0568190350294045E-2"/>
    <n v="6.299324035029405E-2"/>
    <n v="92.270499978756135"/>
    <n v="0"/>
    <n v="17.128551937138557"/>
    <n v="0"/>
    <n v="0.99170638846658477"/>
    <n v="0"/>
    <n v="0"/>
    <n v="12.200234417452824"/>
    <n v="0"/>
    <n v="122.5909927218141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90B0006"/>
    <s v="COUV BORNE D+"/>
    <n v="7.1999999999999995E-2"/>
    <n v="600"/>
    <n v="43.199999999999996"/>
    <n v="98.467919999999992"/>
    <n v="6.9002684396097134E-3"/>
    <n v="19.849818397074031"/>
    <n v="3.3083030661790053E-2"/>
    <n v="0.19719623066179004"/>
    <n v="14.94035082114792"/>
    <n v="0"/>
    <n v="2.7734386944692115"/>
    <n v="0"/>
    <n v="0.16057614685815766"/>
    <n v="0"/>
    <n v="0"/>
    <n v="1.9754502505021063"/>
    <n v="0"/>
    <n v="19.849815912977395"/>
    <m/>
    <m/>
    <m/>
    <m/>
    <m/>
    <m/>
    <m/>
    <m/>
    <m/>
    <m/>
    <m/>
    <m/>
    <m/>
    <m/>
    <m/>
  </r>
  <r>
    <x v="2"/>
    <x v="1"/>
    <d v="2014-09-26T00:00:00"/>
    <x v="4"/>
    <x v="0"/>
    <s v="accuma 60"/>
    <s v=" N° 1847 du 18/09/14"/>
    <n v="2165.1840000000002"/>
    <m/>
    <n v="401.93200000000002"/>
    <n v="0"/>
    <n v="23.271000000000001"/>
    <n v="0"/>
    <n v="0"/>
    <n v="286.286"/>
    <m/>
    <n v="2876.6730000000002"/>
    <s v="EUR"/>
    <n v="2.27935"/>
    <s v="490B0007"/>
    <s v="COUV BORNE G +"/>
    <n v="7.1999999999999995E-2"/>
    <n v="600"/>
    <n v="43.199999999999996"/>
    <n v="98.467919999999992"/>
    <n v="6.9002684396097134E-3"/>
    <n v="19.849818397074031"/>
    <n v="3.3083030661790053E-2"/>
    <n v="0.19719623066179004"/>
    <n v="14.94035082114792"/>
    <n v="0"/>
    <n v="2.7734386944692115"/>
    <n v="0"/>
    <n v="0.16057614685815766"/>
    <n v="0"/>
    <n v="0"/>
    <n v="1.9754502505021063"/>
    <n v="0"/>
    <n v="19.849815912977395"/>
    <m/>
    <m/>
    <m/>
    <m/>
    <m/>
    <m/>
    <m/>
    <m/>
    <m/>
    <m/>
    <m/>
    <m/>
    <m/>
    <m/>
    <m/>
  </r>
  <r>
    <x v="2"/>
    <x v="0"/>
    <d v="2014-09-26T00:00:00"/>
    <x v="4"/>
    <x v="0"/>
    <s v="accuma 61"/>
    <s v=" N° 1848 du 19/09/14"/>
    <n v="1729.856"/>
    <m/>
    <n v="252.36199999999999"/>
    <n v="16"/>
    <n v="22.311"/>
    <n v="0"/>
    <n v="0"/>
    <n v="180.52451999999997"/>
    <m/>
    <n v="2201.0535199999999"/>
    <s v="EUR"/>
    <n v="2.27935"/>
    <s v="400M1509"/>
    <s v="BAC M15 GRIS"/>
    <n v="3.45"/>
    <n v="1000"/>
    <n v="3450"/>
    <n v="7863.7574999999997"/>
    <n v="0.57385458624585328"/>
    <n v="1263.084657024579"/>
    <n v="1.2630846570245791"/>
    <n v="9.1268421570245781"/>
    <n v="992.68579914490681"/>
    <n v="0"/>
    <n v="144.81909109417603"/>
    <n v="9.1816733799336525"/>
    <n v="12.803269673731233"/>
    <n v="0"/>
    <n v="0"/>
    <n v="103.59482373183124"/>
    <n v="0"/>
    <n v="1263.084657024579"/>
    <m/>
    <m/>
    <m/>
    <m/>
    <m/>
    <m/>
    <m/>
    <m/>
    <m/>
    <m/>
    <m/>
    <m/>
    <m/>
    <m/>
    <m/>
  </r>
  <r>
    <x v="2"/>
    <x v="0"/>
    <d v="2014-09-26T00:00:00"/>
    <x v="4"/>
    <x v="0"/>
    <s v="accuma 61"/>
    <s v=" N° 1848 du 19/09/14"/>
    <n v="1729.856"/>
    <m/>
    <n v="252.36199999999999"/>
    <n v="16"/>
    <n v="22.311"/>
    <n v="0"/>
    <n v="0"/>
    <n v="180.52451999999997"/>
    <m/>
    <n v="2201.0535199999999"/>
    <s v="EUR"/>
    <n v="2.27935"/>
    <s v="420M1515"/>
    <s v="COUV M15 GRIS"/>
    <n v="1.6359999999999999"/>
    <n v="1566"/>
    <n v="2561.9759999999997"/>
    <n v="5839.6399955999996"/>
    <n v="0.42614541375414672"/>
    <n v="937.96886297542108"/>
    <n v="0.59895840547600321"/>
    <n v="4.3279750054760031"/>
    <n v="737.17020085509319"/>
    <n v="0"/>
    <n v="107.54290890582398"/>
    <n v="6.8183266200663475"/>
    <n v="9.5077303262687671"/>
    <n v="0"/>
    <n v="0"/>
    <n v="76.929696268168726"/>
    <n v="0"/>
    <n v="937.96886297542108"/>
    <m/>
    <m/>
    <m/>
    <m/>
    <m/>
    <m/>
    <m/>
    <m/>
    <m/>
    <m/>
    <m/>
    <m/>
    <m/>
    <m/>
    <m/>
  </r>
  <r>
    <x v="2"/>
    <x v="1"/>
    <d v="2014-09-30T00:00:00"/>
    <x v="7"/>
    <x v="0"/>
    <s v="daramic 9"/>
    <s v=" N°909538 du 17/09/2014"/>
    <n v="5413.317"/>
    <m/>
    <n v="6681.0320000000002"/>
    <n v="16"/>
    <n v="158.417"/>
    <n v="0"/>
    <n v="0"/>
    <n v="0"/>
    <m/>
    <n v="12268.766"/>
    <s v="EUR"/>
    <n v="2.27935"/>
    <s v="430p1004"/>
    <s v="SEP 161X12"/>
    <n v="0.71299999999999997"/>
    <n v="54208.7"/>
    <n v="38650.803099999997"/>
    <n v="88098.708045984997"/>
    <n v="0.79242174629324558"/>
    <n v="9722.0369785831972"/>
    <n v="0.17934458820416646"/>
    <n v="1.8045211382041664"/>
    <n v="4289.6301103789128"/>
    <n v="0"/>
    <n v="5294.1950444810554"/>
    <n v="12.678747940691929"/>
    <n v="125.53307578253708"/>
    <n v="0"/>
    <n v="0"/>
    <n v="0"/>
    <n v="0"/>
    <n v="9722.0369785831972"/>
    <m/>
    <m/>
    <m/>
    <m/>
    <m/>
    <m/>
    <m/>
    <m/>
    <m/>
    <m/>
    <m/>
    <m/>
    <m/>
    <m/>
    <m/>
  </r>
  <r>
    <x v="2"/>
    <x v="1"/>
    <d v="2014-09-30T00:00:00"/>
    <x v="7"/>
    <x v="0"/>
    <s v="daramic 9"/>
    <s v=" N°909538 du 17/09/2014"/>
    <n v="5413.317"/>
    <m/>
    <n v="6681.0320000000002"/>
    <n v="16"/>
    <n v="158.417"/>
    <n v="0"/>
    <n v="0"/>
    <n v="0"/>
    <m/>
    <n v="12268.766"/>
    <s v="EUR"/>
    <n v="2.27935"/>
    <s v="430p1005"/>
    <s v="SEP 161X1,3"/>
    <n v="0.71299999999999997"/>
    <n v="14200.2"/>
    <n v="10124.7426"/>
    <n v="23077.832045309999"/>
    <n v="0.20757825370675453"/>
    <n v="2546.7290214168038"/>
    <n v="0.17934458820416641"/>
    <n v="1.8045211382041662"/>
    <n v="1123.6868896210874"/>
    <n v="0"/>
    <n v="1386.8369555189456"/>
    <n v="3.3212520593080725"/>
    <n v="32.883924217462933"/>
    <n v="0"/>
    <n v="0"/>
    <n v="0"/>
    <n v="0"/>
    <n v="2546.7290214168038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20L0138"/>
    <s v="COUV L1D NOIR"/>
    <n v="1.3620000000000001"/>
    <n v="2400"/>
    <n v="3268.8"/>
    <n v="7447.6339200000002"/>
    <n v="0.23725594856435037"/>
    <n v="1195.7823655248408"/>
    <n v="0.49824265230201698"/>
    <n v="3.6014234523020172"/>
    <n v="920.24939281551701"/>
    <n v="0"/>
    <n v="135.47053681480986"/>
    <n v="0"/>
    <n v="11.408215030768224"/>
    <n v="0"/>
    <n v="0"/>
    <n v="128.65417341255608"/>
    <n v="0"/>
    <n v="1195.7823180736511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213"/>
    <s v="BAC L2 NOIR"/>
    <n v="1.2549999999999999"/>
    <n v="792"/>
    <n v="993.95999999999992"/>
    <n v="2264.6384639999997"/>
    <n v="7.2143576430195061E-2"/>
    <n v="363.60739110287273"/>
    <n v="0.45910024129150595"/>
    <n v="3.3184922412915059"/>
    <n v="279.82473277132618"/>
    <n v="0"/>
    <n v="41.193188562300648"/>
    <n v="0"/>
    <n v="3.4689517290694996"/>
    <n v="0"/>
    <n v="0"/>
    <n v="39.120503611461146"/>
    <n v="0"/>
    <n v="363.60737667415748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218"/>
    <s v="BAC L2 MFP"/>
    <n v="1.2549999999999999"/>
    <n v="792"/>
    <n v="993.95999999999992"/>
    <n v="2264.6384639999997"/>
    <n v="7.2143576430195061E-2"/>
    <n v="363.60739110287273"/>
    <n v="0.45910024129150595"/>
    <n v="3.3184922412915059"/>
    <n v="279.82473277132618"/>
    <n v="0"/>
    <n v="41.193188562300648"/>
    <n v="0"/>
    <n v="3.4689517290694996"/>
    <n v="0"/>
    <n v="0"/>
    <n v="39.120503611461146"/>
    <n v="0"/>
    <n v="363.60737667415748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20L0211"/>
    <s v="COUV L2 GRIS"/>
    <n v="1.0720000000000001"/>
    <n v="2016"/>
    <n v="2161.152"/>
    <n v="4923.9687168"/>
    <n v="0.15686067295391057"/>
    <n v="790.58597981483729"/>
    <n v="0.39215574395577246"/>
    <n v="2.8346005439557724"/>
    <n v="608.41862939979194"/>
    <n v="0"/>
    <n v="89.565718789280453"/>
    <n v="0"/>
    <n v="7.5424885983158365"/>
    <n v="0"/>
    <n v="0"/>
    <n v="85.059111655314595"/>
    <n v="0"/>
    <n v="790.58594844270283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20L0228"/>
    <s v="COUV L2 NOIR"/>
    <n v="1.071"/>
    <n v="816"/>
    <n v="873.93599999999992"/>
    <n v="1991.1757823999999"/>
    <n v="6.3431997878283797E-2"/>
    <n v="319.70058045683953"/>
    <n v="0.39178992703044058"/>
    <n v="2.8319563270304404"/>
    <n v="246.03495881045691"/>
    <n v="0"/>
    <n v="36.218973036523387"/>
    <n v="0"/>
    <n v="3.0500641859793984"/>
    <n v="0"/>
    <n v="0"/>
    <n v="34.396571737480294"/>
    <n v="0"/>
    <n v="319.70056777043999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116"/>
    <s v="BAC L1 GRIS"/>
    <n v="1.137"/>
    <n v="550"/>
    <n v="625.35"/>
    <n v="1424.7974400000001"/>
    <n v="4.5389135901467356E-2"/>
    <n v="228.76361425628949"/>
    <n v="0.41593384410234452"/>
    <n v="3.0064746441023447"/>
    <n v="176.05174920373946"/>
    <n v="0"/>
    <n v="25.916697319242946"/>
    <n v="0"/>
    <n v="2.1824912106861567"/>
    <n v="0"/>
    <n v="0"/>
    <n v="24.612667444793789"/>
    <n v="0"/>
    <n v="228.76360517846234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20M1126"/>
    <s v="COUV M11 NOIR"/>
    <n v="0.82099999999999995"/>
    <n v="348"/>
    <n v="285.70799999999997"/>
    <n v="650.95710719999988"/>
    <n v="2.0737249924260705E-2"/>
    <n v="104.51682210271998"/>
    <n v="0.30033569569747121"/>
    <n v="2.1709020956974712"/>
    <n v="80.433986026228482"/>
    <n v="0"/>
    <n v="11.840741597003696"/>
    <n v="0"/>
    <n v="0.99712992535815181"/>
    <n v="0"/>
    <n v="0"/>
    <n v="11.244960406679686"/>
    <n v="0"/>
    <n v="104.51681795527001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20L0131"/>
    <s v="COUV L1 NOIR"/>
    <n v="1.131"/>
    <n v="560"/>
    <n v="633.36"/>
    <n v="1443.0474240000001"/>
    <n v="4.597051749348903E-2"/>
    <n v="231.69380782819783"/>
    <n v="0.41373894255035326"/>
    <n v="2.9906093425503535"/>
    <n v="178.30676561234577"/>
    <n v="0"/>
    <n v="26.248659813089809"/>
    <n v="0"/>
    <n v="2.2104463631569264"/>
    <n v="0"/>
    <n v="0"/>
    <n v="24.927926845501869"/>
    <n v="0"/>
    <n v="231.69379863409435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118"/>
    <s v="BAC L1 NOIR"/>
    <n v="1.137"/>
    <n v="1540"/>
    <n v="1750.98"/>
    <n v="3989.432832"/>
    <n v="0.1270895805241086"/>
    <n v="640.53811991761063"/>
    <n v="0.41593384410234457"/>
    <n v="3.0064746441023447"/>
    <n v="492.94489777047045"/>
    <n v="0"/>
    <n v="72.566752493880244"/>
    <n v="0"/>
    <n v="6.1109753899212382"/>
    <n v="0"/>
    <n v="0"/>
    <n v="68.915468845422609"/>
    <n v="0"/>
    <n v="640.53809449969458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212"/>
    <s v="BAC L2 GRIS"/>
    <n v="1.232"/>
    <n v="1584"/>
    <n v="1951.4880000000001"/>
    <n v="4446.2702592000005"/>
    <n v="0.14164284647330733"/>
    <n v="713.88733998205475"/>
    <n v="0.45068645200887297"/>
    <n v="3.2576752520088736"/>
    <n v="549.39294147294652"/>
    <n v="0"/>
    <n v="80.876507264947278"/>
    <n v="0"/>
    <n v="6.8107546298225099"/>
    <n v="0"/>
    <n v="0"/>
    <n v="76.807108285769161"/>
    <n v="0"/>
    <n v="713.88731165348554"/>
    <m/>
    <m/>
    <m/>
    <m/>
    <m/>
    <m/>
    <m/>
    <m/>
    <m/>
    <m/>
    <m/>
    <m/>
    <m/>
    <m/>
    <m/>
  </r>
  <r>
    <x v="2"/>
    <x v="1"/>
    <d v="2014-10-02T00:00:00"/>
    <x v="4"/>
    <x v="0"/>
    <s v="accuma 62"/>
    <s v=" N°1854 du18/09/14"/>
    <n v="3878.72"/>
    <m/>
    <n v="570.98900000000003"/>
    <n v="0"/>
    <n v="48.084000000000003"/>
    <n v="0"/>
    <n v="0"/>
    <n v="542.25900000000001"/>
    <m/>
    <n v="5040.0519999999997"/>
    <s v="EUR"/>
    <n v="2.2784"/>
    <s v="400L0318"/>
    <s v="BAC L3 NOIR"/>
    <n v="1.357"/>
    <n v="176"/>
    <n v="238.83199999999999"/>
    <n v="544.15482880000002"/>
    <n v="1.7334897426431999E-2"/>
    <n v="87.36878791086292"/>
    <n v="0.49641356767535749"/>
    <n v="3.5882023676753576"/>
    <n v="67.237213345850321"/>
    <n v="0"/>
    <n v="9.8980357466209821"/>
    <n v="0"/>
    <n v="0.8335312078525563"/>
    <n v="0"/>
    <n v="0"/>
    <n v="9.40000414355959"/>
    <n v="0"/>
    <n v="87.368784443883442"/>
    <m/>
    <m/>
    <m/>
    <m/>
    <m/>
    <m/>
    <m/>
    <m/>
    <m/>
    <m/>
    <m/>
    <m/>
    <m/>
    <m/>
    <m/>
  </r>
  <r>
    <x v="2"/>
    <x v="1"/>
    <d v="2014-10-06T00:00:00"/>
    <x v="4"/>
    <x v="0"/>
    <s v="accuma 63"/>
    <s v=" N°1859 du 18/09/14"/>
    <n v="4096.9210000000003"/>
    <m/>
    <n v="544.596"/>
    <n v="16"/>
    <n v="30.131"/>
    <n v="0"/>
    <n v="351.8"/>
    <n v="390.97343999999998"/>
    <m/>
    <n v="5430.4214400000001"/>
    <s v="EUR"/>
    <n v="2.2713000000000001"/>
    <s v="460D1810"/>
    <s v="BOUCHON D18"/>
    <n v="2.8000000000000001E-2"/>
    <n v="30000"/>
    <n v="840"/>
    <n v="1913.856"/>
    <n v="0.10091423491392257"/>
    <n v="548.00682487776169"/>
    <n v="1.8266894162592057E-2"/>
    <n v="8.2062094162592053E-2"/>
    <n v="413.43764821778257"/>
    <n v="0"/>
    <n v="54.957488677182575"/>
    <n v="1.6146277586227611"/>
    <n v="3.040646812191401"/>
    <n v="0"/>
    <n v="35.501627842717959"/>
    <n v="39.454785569264409"/>
    <n v="0"/>
    <n v="548.00682487776169"/>
    <m/>
    <m/>
    <m/>
    <m/>
    <m/>
    <m/>
    <m/>
    <m/>
    <m/>
    <m/>
    <m/>
    <m/>
    <m/>
    <m/>
    <m/>
  </r>
  <r>
    <x v="2"/>
    <x v="1"/>
    <d v="2014-10-06T00:00:00"/>
    <x v="4"/>
    <x v="0"/>
    <s v="accuma 63"/>
    <s v=" N°1859 du 18/09/14"/>
    <n v="4096.9210000000003"/>
    <m/>
    <n v="544.596"/>
    <n v="16"/>
    <n v="30.131"/>
    <n v="0"/>
    <n v="351.8"/>
    <n v="390.97343999999998"/>
    <m/>
    <n v="5430.4214400000001"/>
    <s v="EUR"/>
    <n v="2.2713000000000001"/>
    <s v="460D2101"/>
    <s v="BOUCHON D 21"/>
    <n v="2.3E-2"/>
    <n v="11600"/>
    <n v="266.8"/>
    <n v="607.87711999999999"/>
    <n v="3.2052283184564934E-2"/>
    <n v="174.0574058064129"/>
    <n v="1.5004948776414905E-2"/>
    <n v="6.7408148776414906E-2"/>
    <n v="131.31567207679097"/>
    <n v="0"/>
    <n v="17.455545213181324"/>
    <n v="0.51283653095303894"/>
    <n v="0.96576734463412606"/>
    <n v="0"/>
    <n v="11.275993224329945"/>
    <n v="12.531591416523506"/>
    <n v="0"/>
    <n v="174.0574058064129"/>
    <m/>
    <m/>
    <m/>
    <m/>
    <m/>
    <m/>
    <m/>
    <m/>
    <m/>
    <m/>
    <m/>
    <m/>
    <m/>
    <m/>
    <m/>
  </r>
  <r>
    <x v="2"/>
    <x v="1"/>
    <d v="2014-10-06T00:00:00"/>
    <x v="4"/>
    <x v="0"/>
    <s v="accuma 63"/>
    <s v=" N°1859 du 18/09/14"/>
    <n v="4096.9210000000003"/>
    <m/>
    <n v="544.596"/>
    <n v="16"/>
    <n v="30.131"/>
    <n v="0"/>
    <n v="351.8"/>
    <n v="390.97343999999998"/>
    <m/>
    <n v="5430.4214400000001"/>
    <s v="EUR"/>
    <n v="2.2713000000000001"/>
    <s v="490B0006"/>
    <s v="COUV BORNE D+ NOIR"/>
    <n v="7.1999999999999995E-2"/>
    <n v="2400"/>
    <n v="172.79999999999998"/>
    <n v="393.70751999999993"/>
    <n v="2.0759499753721211E-2"/>
    <n v="112.73283254628238"/>
    <n v="4.6972013560950994E-2"/>
    <n v="0.21101681356095095"/>
    <n v="85.050030490515269"/>
    <n v="0"/>
    <n v="11.305540527877557"/>
    <n v="0.33215199605953938"/>
    <n v="0.62550448707937378"/>
    <n v="0"/>
    <n v="7.3031920133591219"/>
    <n v="8.1164130313915344"/>
    <n v="0"/>
    <n v="112.73283254628238"/>
    <m/>
    <m/>
    <m/>
    <m/>
    <m/>
    <m/>
    <m/>
    <m/>
    <m/>
    <m/>
    <m/>
    <m/>
    <m/>
    <m/>
    <m/>
  </r>
  <r>
    <x v="2"/>
    <x v="1"/>
    <d v="2014-10-06T00:00:00"/>
    <x v="4"/>
    <x v="0"/>
    <s v="accuma 63"/>
    <s v=" N°1859 du 18/09/14"/>
    <n v="4096.9210000000003"/>
    <m/>
    <n v="544.596"/>
    <n v="16"/>
    <n v="30.131"/>
    <n v="0"/>
    <n v="351.8"/>
    <n v="390.97343999999998"/>
    <m/>
    <n v="5430.4214400000001"/>
    <s v="EUR"/>
    <n v="2.2713000000000001"/>
    <s v="490B0007"/>
    <s v="COUV BORNE G- NOIR"/>
    <n v="7.1999999999999995E-2"/>
    <n v="2400"/>
    <n v="172.79999999999998"/>
    <n v="393.70751999999993"/>
    <n v="2.0759499753721211E-2"/>
    <n v="112.73283254628238"/>
    <n v="4.6972013560950994E-2"/>
    <n v="0.21101681356095095"/>
    <n v="85.050030490515269"/>
    <n v="0"/>
    <n v="11.305540527877557"/>
    <n v="0.33215199605953938"/>
    <n v="0.62550448707937378"/>
    <n v="0"/>
    <n v="7.3031920133591219"/>
    <n v="8.1164130313915344"/>
    <n v="0"/>
    <n v="112.73283254628238"/>
    <m/>
    <m/>
    <m/>
    <m/>
    <m/>
    <m/>
    <m/>
    <m/>
    <m/>
    <m/>
    <m/>
    <m/>
    <m/>
    <m/>
    <m/>
  </r>
  <r>
    <x v="2"/>
    <x v="1"/>
    <d v="2014-10-06T00:00:00"/>
    <x v="4"/>
    <x v="0"/>
    <s v="accuma 63"/>
    <s v=" N°1859 du 18/09/14"/>
    <n v="4096.9210000000003"/>
    <m/>
    <n v="544.596"/>
    <n v="16"/>
    <n v="30.131"/>
    <n v="0"/>
    <n v="351.8"/>
    <n v="390.97343999999998"/>
    <m/>
    <n v="5430.4214400000001"/>
    <s v="EUR"/>
    <n v="2.2713000000000001"/>
    <s v="400M1110"/>
    <s v="BAC M11"/>
    <n v="2.036"/>
    <n v="3375"/>
    <n v="6871.5"/>
    <n v="15656.025599999999"/>
    <n v="0.8255144823940701"/>
    <n v="4482.891544223261"/>
    <n v="1.3282641612513366"/>
    <n v="5.9670865612513362"/>
    <n v="3382.0676187243962"/>
    <n v="0"/>
    <n v="449.57188505388103"/>
    <n v="13.208231718305122"/>
    <n v="24.873576869015725"/>
    <n v="0"/>
    <n v="290.41599490623389"/>
    <n v="322.75423695142899"/>
    <n v="0"/>
    <n v="4482.891544223261"/>
    <m/>
    <m/>
    <m/>
    <m/>
    <m/>
    <m/>
    <m/>
    <m/>
    <m/>
    <m/>
    <m/>
    <m/>
    <m/>
    <m/>
    <m/>
  </r>
  <r>
    <x v="2"/>
    <x v="1"/>
    <d v="2014-10-06T00:00:00"/>
    <x v="4"/>
    <x v="0"/>
    <s v="accuma  64"/>
    <s v=" N°1911 du 25/09/14"/>
    <n v="3995.1849999999999"/>
    <m/>
    <n v="441.57900000000001"/>
    <n v="16"/>
    <n v="35.591999999999999"/>
    <n v="0"/>
    <n v="70.3"/>
    <n v="436.54399999999998"/>
    <m/>
    <n v="4995.2"/>
    <s v="EUR"/>
    <n v="2.2713000000000001"/>
    <s v="400M1008"/>
    <s v="BAC M10"/>
    <n v="1.679"/>
    <n v="3366"/>
    <n v="5651.5140000000001"/>
    <n v="12836.283748200001"/>
    <n v="0.5534849338669654"/>
    <n v="2764.7678641643747"/>
    <n v="0.82138082714330796"/>
    <n v="4.6348935271433085"/>
    <n v="2211.2747055112923"/>
    <n v="0"/>
    <n v="244.40732361204073"/>
    <n v="8.8557589418714464"/>
    <n v="19.699635766193033"/>
    <n v="0"/>
    <n v="38.909990850847663"/>
    <n v="241.62052697002053"/>
    <n v="0"/>
    <n v="2764.7679416522656"/>
    <m/>
    <m/>
    <m/>
    <m/>
    <m/>
    <m/>
    <m/>
    <m/>
    <m/>
    <m/>
    <m/>
    <m/>
    <m/>
    <m/>
    <m/>
  </r>
  <r>
    <x v="2"/>
    <x v="1"/>
    <d v="2014-10-06T00:00:00"/>
    <x v="4"/>
    <x v="0"/>
    <s v="accuma  64"/>
    <s v=" N°1911 du 25/09/14"/>
    <n v="3995.1849999999999"/>
    <m/>
    <n v="441.57900000000001"/>
    <n v="16"/>
    <n v="35.591999999999999"/>
    <n v="0"/>
    <n v="70.3"/>
    <n v="436.54399999999998"/>
    <m/>
    <n v="4995.2"/>
    <s v="EUR"/>
    <n v="2.2713000000000001"/>
    <s v="400L0118"/>
    <s v="BAC L1"/>
    <n v="1.137"/>
    <n v="1540"/>
    <n v="1750.98"/>
    <n v="3977.0008740000003"/>
    <n v="0.1714834378013359"/>
    <n v="856.59404449755175"/>
    <n v="0.55622989902438424"/>
    <n v="3.1386979990243846"/>
    <n v="685.10805845233017"/>
    <n v="0"/>
    <n v="75.723484980876108"/>
    <n v="2.7437350048213744"/>
    <n v="6.1034385182251469"/>
    <n v="0"/>
    <n v="12.055285677433913"/>
    <n v="74.860065871546382"/>
    <n v="0"/>
    <n v="856.59406850523305"/>
    <m/>
    <m/>
    <m/>
    <m/>
    <m/>
    <m/>
    <m/>
    <m/>
    <m/>
    <m/>
    <m/>
    <m/>
    <m/>
    <m/>
    <m/>
  </r>
  <r>
    <x v="2"/>
    <x v="1"/>
    <d v="2014-10-06T00:00:00"/>
    <x v="4"/>
    <x v="0"/>
    <s v="accuma  64"/>
    <s v=" N°1911 du 25/09/14"/>
    <n v="3995.1849999999999"/>
    <m/>
    <n v="441.57900000000001"/>
    <n v="16"/>
    <n v="35.591999999999999"/>
    <n v="0"/>
    <n v="70.3"/>
    <n v="436.54399999999998"/>
    <m/>
    <n v="4995.2"/>
    <s v="EUR"/>
    <n v="2.2713000000000001"/>
    <s v="400L0212"/>
    <s v="BAC L2"/>
    <n v="1.232"/>
    <n v="264"/>
    <n v="325.24799999999999"/>
    <n v="738.73578240000006"/>
    <n v="3.1853387918770577E-2"/>
    <n v="159.11403887236847"/>
    <n v="0.60270469269836546"/>
    <n v="3.4009462926983658"/>
    <n v="127.26017761225343"/>
    <n v="0"/>
    <n v="14.065787183782794"/>
    <n v="0.50965420670032924"/>
    <n v="1.1337257828048823"/>
    <n v="0"/>
    <n v="2.2392931706895713"/>
    <n v="13.905405375611782"/>
    <n v="0"/>
    <n v="159.11404333184279"/>
    <m/>
    <m/>
    <m/>
    <m/>
    <m/>
    <m/>
    <m/>
    <m/>
    <m/>
    <m/>
    <m/>
    <m/>
    <m/>
    <m/>
    <m/>
  </r>
  <r>
    <x v="2"/>
    <x v="1"/>
    <d v="2014-10-06T00:00:00"/>
    <x v="4"/>
    <x v="0"/>
    <s v="accuma  64"/>
    <s v=" N°1911 du 25/09/14"/>
    <n v="3995.1849999999999"/>
    <m/>
    <n v="441.57900000000001"/>
    <n v="16"/>
    <n v="35.591999999999999"/>
    <n v="0"/>
    <n v="70.3"/>
    <n v="436.54399999999998"/>
    <m/>
    <n v="4995.2"/>
    <s v="EUR"/>
    <n v="2.2713000000000001"/>
    <s v="420M1013"/>
    <s v="COUV M10"/>
    <n v="0.73899999999999999"/>
    <n v="3360"/>
    <n v="2483.04"/>
    <n v="5639.728752"/>
    <n v="0.24317824041292824"/>
    <n v="1214.7239124657053"/>
    <n v="0.3615249739481266"/>
    <n v="2.0400156739481266"/>
    <n v="971.54205842412466"/>
    <n v="0"/>
    <n v="107.38240422330044"/>
    <n v="3.8908518466068518"/>
    <n v="8.6551999327769416"/>
    <n v="0"/>
    <n v="17.095430301028856"/>
    <n v="106.15800178282134"/>
    <n v="0"/>
    <n v="1214.7239465106591"/>
    <m/>
    <m/>
    <m/>
    <m/>
    <m/>
    <m/>
    <m/>
    <m/>
    <m/>
    <m/>
    <m/>
    <m/>
    <m/>
    <m/>
    <m/>
  </r>
  <r>
    <x v="2"/>
    <x v="1"/>
    <d v="2014-10-08T00:00:00"/>
    <x v="5"/>
    <x v="0"/>
    <s v="metalliance 9"/>
    <s v=" N°105 du  12/06/14"/>
    <n v="1493.4"/>
    <m/>
    <n v="5023.7259999999997"/>
    <n v="16"/>
    <n v="8728.2000000000007"/>
    <n v="0"/>
    <n v="0"/>
    <n v="0"/>
    <m/>
    <n v="15261.326000000001"/>
    <s v="USD"/>
    <n v="1.7192499999999999"/>
    <s v="600P0002"/>
    <s v="PLOMB DOUX"/>
    <n v="2.2050000000000001"/>
    <n v="151270"/>
    <n v="333550.35000000003"/>
    <n v="573456.43923750008"/>
    <n v="1"/>
    <n v="15261.326000000001"/>
    <n v="0.10088798836517486"/>
    <n v="3.8918342383651754"/>
    <n v="1493.4"/>
    <n v="0"/>
    <n v="5023.7259999999997"/>
    <n v="16"/>
    <n v="8728.2000000000007"/>
    <n v="0"/>
    <n v="0"/>
    <n v="0"/>
    <n v="0"/>
    <n v="15261.326000000001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20M1124"/>
    <s v="COUV M11"/>
    <n v="0.82099999999999995"/>
    <n v="5104"/>
    <n v="4190.384"/>
    <n v="9489.5436064000005"/>
    <n v="0.46837233954799379"/>
    <n v="1185.0462984763039"/>
    <n v="0.23217991741306895"/>
    <n v="2.091416517413069"/>
    <n v="845.47155617125134"/>
    <n v="0"/>
    <n v="203.56773319306544"/>
    <n v="0"/>
    <n v="14.665674695926782"/>
    <n v="0"/>
    <n v="0"/>
    <n v="121.34122200669874"/>
    <n v="0"/>
    <n v="1185.0461860669425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20L0321"/>
    <s v="COUV L3"/>
    <n v="1.157"/>
    <n v="1276"/>
    <n v="1476.3320000000001"/>
    <n v="3343.3014472000004"/>
    <n v="0.16501424995646433"/>
    <n v="417.5086989455188"/>
    <n v="0.3272011747221934"/>
    <n v="2.9473433747221938"/>
    <n v="297.87167798116258"/>
    <n v="0"/>
    <n v="71.719813430078176"/>
    <n v="0"/>
    <n v="5.1669261946368108"/>
    <n v="0"/>
    <n v="0"/>
    <n v="42.750241736221213"/>
    <n v="0"/>
    <n v="417.50865934209878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00L0118"/>
    <s v="BAC L1"/>
    <n v="1.137"/>
    <n v="220"/>
    <n v="250.14000000000001"/>
    <n v="566.4670440000001"/>
    <n v="2.7958930974950072E-2"/>
    <n v="70.73993245031069"/>
    <n v="0.32154514750141222"/>
    <n v="2.896395347501413"/>
    <n v="50.4694211940187"/>
    <n v="0"/>
    <n v="12.151734251780599"/>
    <n v="0"/>
    <n v="0.87545004668763671"/>
    <n v="0"/>
    <n v="0"/>
    <n v="7.2433202476803151"/>
    <n v="0"/>
    <n v="70.739925740167251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20L0238"/>
    <s v="COUV L2D"/>
    <n v="1.4530000000000001"/>
    <n v="414"/>
    <n v="601.54200000000003"/>
    <n v="1362.2520132000002"/>
    <n v="6.7236232735801621E-2"/>
    <n v="170.11689632215877"/>
    <n v="0.41091037758975546"/>
    <n v="3.7013741775897557"/>
    <n v="121.36993908967936"/>
    <n v="0"/>
    <n v="29.222749361495985"/>
    <n v="0"/>
    <n v="2.1053009194234202"/>
    <n v="0"/>
    <n v="0"/>
    <n v="17.418890814864124"/>
    <n v="0"/>
    <n v="170.11688018546292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00L0318"/>
    <s v="BAC L3"/>
    <n v="1.357"/>
    <n v="704"/>
    <n v="955.32799999999997"/>
    <n v="2163.4357888"/>
    <n v="0.10678000164082953"/>
    <n v="270.16805863872389"/>
    <n v="0.38376144693000552"/>
    <n v="3.4568236469300055"/>
    <n v="192.75146402190569"/>
    <n v="0"/>
    <n v="46.409578553150453"/>
    <n v="0"/>
    <n v="3.3434954113776545"/>
    <n v="0"/>
    <n v="0"/>
    <n v="27.663495025089706"/>
    <n v="0"/>
    <n v="270.16803301152351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00M1110"/>
    <s v="BAC M11"/>
    <n v="2.036"/>
    <n v="270"/>
    <n v="549.72"/>
    <n v="1244.8959120000002"/>
    <n v="6.1443925543893635E-2"/>
    <n v="155.46156419039255"/>
    <n v="0.57578357107552791"/>
    <n v="5.186509171075528"/>
    <n v="110.91408898527209"/>
    <n v="0"/>
    <n v="26.705250471291404"/>
    <n v="0"/>
    <n v="1.9239321966303975"/>
    <n v="0"/>
    <n v="0"/>
    <n v="15.918277790656523"/>
    <n v="0"/>
    <n v="155.46154944385043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00L0212"/>
    <s v="BAC L2"/>
    <n v="1.232"/>
    <n v="264"/>
    <n v="325.24799999999999"/>
    <n v="736.55662080000002"/>
    <n v="3.6353987294077558E-2"/>
    <n v="91.980577075232461"/>
    <n v="0.34841127680012296"/>
    <n v="3.138398476800123"/>
    <n v="65.623564022196334"/>
    <n v="0"/>
    <n v="15.800460789650341"/>
    <n v="0"/>
    <n v="1.1383160501521565"/>
    <n v="0"/>
    <n v="0"/>
    <n v="9.4182274882766723"/>
    <n v="0"/>
    <n v="91.980568350275519"/>
    <m/>
    <m/>
    <m/>
    <m/>
    <m/>
    <m/>
    <m/>
    <m/>
    <m/>
    <m/>
    <m/>
    <m/>
    <m/>
    <m/>
    <m/>
  </r>
  <r>
    <x v="2"/>
    <x v="1"/>
    <d v="2014-10-09T00:00:00"/>
    <x v="4"/>
    <x v="0"/>
    <s v="accuma 66"/>
    <s v=" N°1930 du 26/09/14"/>
    <n v="1805.127"/>
    <m/>
    <n v="434.62799999999999"/>
    <n v="0"/>
    <n v="31.312000000000001"/>
    <n v="0"/>
    <n v="0"/>
    <n v="259.07"/>
    <m/>
    <n v="2530.1370000000002"/>
    <s v="EUR"/>
    <n v="2.2646000000000002"/>
    <s v="460D1818"/>
    <s v="BOUCHON D18 ROUGE"/>
    <n v="2.3E-2"/>
    <n v="26000"/>
    <n v="598"/>
    <n v="1354.2308"/>
    <n v="6.6840332305989208E-2"/>
    <n v="169.11521390135837"/>
    <n v="6.5044313038983993E-3"/>
    <n v="5.8590231303898399E-2"/>
    <n v="120.65528853451337"/>
    <n v="0"/>
    <n v="29.050679949487478"/>
    <n v="0"/>
    <n v="2.0929044851651342"/>
    <n v="0"/>
    <n v="0"/>
    <n v="17.316324890512625"/>
    <n v="0"/>
    <n v="169.11519785967863"/>
    <m/>
    <m/>
    <m/>
    <m/>
    <m/>
    <m/>
    <m/>
    <m/>
    <m/>
    <m/>
    <m/>
    <m/>
    <m/>
    <m/>
    <m/>
  </r>
  <r>
    <x v="2"/>
    <x v="0"/>
    <d v="2014-10-10T00:00:00"/>
    <x v="4"/>
    <x v="0"/>
    <s v="accuma 65"/>
    <s v=" N°1929 du26/09/14"/>
    <n v="2054.893"/>
    <m/>
    <n v="257.23500000000001"/>
    <n v="0"/>
    <n v="21.972999999999999"/>
    <n v="0"/>
    <n v="0"/>
    <n v="261.78800000000001"/>
    <m/>
    <n v="2595.8890000000001"/>
    <s v="EUR"/>
    <n v="2.2646000000000002"/>
    <s v="400M1110"/>
    <s v="BAC M11 GRIS"/>
    <n v="2.036"/>
    <n v="1080"/>
    <n v="2198.88"/>
    <n v="4979.5836480000007"/>
    <n v="0.36596423440564435"/>
    <n v="950.00244265561753"/>
    <n v="0.87963189134779396"/>
    <n v="5.4903574913477939"/>
    <n v="752.01734353051779"/>
    <n v="0"/>
    <n v="94.138809837335927"/>
    <n v="0"/>
    <n v="8.0413321225952235"/>
    <n v="0"/>
    <n v="0"/>
    <n v="95.805044996584826"/>
    <n v="0"/>
    <n v="950.00253048703371"/>
    <m/>
    <m/>
    <m/>
    <m/>
    <m/>
    <m/>
    <m/>
    <m/>
    <m/>
    <m/>
    <m/>
    <m/>
    <m/>
    <m/>
    <m/>
  </r>
  <r>
    <x v="2"/>
    <x v="0"/>
    <d v="2014-10-10T00:00:00"/>
    <x v="4"/>
    <x v="0"/>
    <s v="accuma 65"/>
    <s v=" N°1929 du26/09/14"/>
    <n v="2054.893"/>
    <m/>
    <n v="257.23500000000001"/>
    <n v="0"/>
    <n v="21.972999999999999"/>
    <n v="0"/>
    <n v="0"/>
    <n v="261.78800000000001"/>
    <m/>
    <n v="2595.8890000000001"/>
    <s v="EUR"/>
    <n v="2.2646000000000002"/>
    <s v="400E0201"/>
    <s v="BAC E2 OP"/>
    <n v="1.6140000000000001"/>
    <n v="1044"/>
    <n v="1685.0160000000001"/>
    <n v="3815.8872336000004"/>
    <n v="0.28044076548118185"/>
    <n v="727.99303095839605"/>
    <n v="0.69731133233562836"/>
    <n v="4.3523757323356289"/>
    <n v="576.27576590192223"/>
    <n v="0"/>
    <n v="72.139180308551815"/>
    <n v="0"/>
    <n v="6.1621249399180087"/>
    <n v="0"/>
    <n v="0"/>
    <n v="73.416027113787635"/>
    <n v="0"/>
    <n v="727.99309826417971"/>
    <m/>
    <m/>
    <m/>
    <m/>
    <m/>
    <m/>
    <m/>
    <m/>
    <m/>
    <m/>
    <m/>
    <m/>
    <m/>
    <m/>
    <m/>
  </r>
  <r>
    <x v="2"/>
    <x v="0"/>
    <d v="2014-10-10T00:00:00"/>
    <x v="4"/>
    <x v="0"/>
    <s v="accuma 65"/>
    <s v=" N°1929 du26/09/14"/>
    <n v="2054.893"/>
    <m/>
    <n v="257.23500000000001"/>
    <n v="0"/>
    <n v="21.972999999999999"/>
    <n v="0"/>
    <n v="0"/>
    <n v="261.78800000000001"/>
    <m/>
    <n v="2595.8890000000001"/>
    <s v="EUR"/>
    <n v="2.2646000000000002"/>
    <s v="400M1509"/>
    <s v="BAC M15 GRIS"/>
    <n v="3.45"/>
    <n v="300"/>
    <n v="1035"/>
    <n v="2343.8610000000003"/>
    <n v="0.17225723214083619"/>
    <n v="447.16061274310744"/>
    <n v="1.4905353758103581"/>
    <n v="9.3034053758103585"/>
    <n v="353.97018052557928"/>
    <n v="0"/>
    <n v="44.310589109748001"/>
    <n v="0"/>
    <n v="3.7850081618305933"/>
    <n v="0"/>
    <n v="0"/>
    <n v="45.094876287685224"/>
    <n v="0"/>
    <n v="447.16065408484315"/>
    <m/>
    <m/>
    <m/>
    <m/>
    <m/>
    <m/>
    <m/>
    <m/>
    <m/>
    <m/>
    <m/>
    <m/>
    <m/>
    <m/>
    <m/>
  </r>
  <r>
    <x v="2"/>
    <x v="0"/>
    <d v="2014-10-10T00:00:00"/>
    <x v="4"/>
    <x v="0"/>
    <s v="accuma 65"/>
    <s v=" N°1929 du26/09/14"/>
    <n v="2054.893"/>
    <m/>
    <n v="257.23500000000001"/>
    <n v="0"/>
    <n v="21.972999999999999"/>
    <n v="0"/>
    <n v="0"/>
    <n v="261.78800000000001"/>
    <m/>
    <n v="2595.8890000000001"/>
    <s v="EUR"/>
    <n v="2.2646000000000002"/>
    <s v="400E0204"/>
    <s v="COUV E2"/>
    <n v="0.68600000000000005"/>
    <n v="200"/>
    <n v="137.20000000000002"/>
    <n v="310.70312000000007"/>
    <n v="2.2834485265432587E-2"/>
    <n v="59.275783640922079"/>
    <n v="0.29637891820461038"/>
    <n v="1.8498945182046107"/>
    <n v="46.922423930540567"/>
    <n v="0"/>
    <n v="5.8738288172535515"/>
    <n v="0"/>
    <n v="0.50174214473735024"/>
    <n v="0"/>
    <n v="0"/>
    <n v="5.977794228667066"/>
    <n v="0"/>
    <n v="59.275789121198535"/>
    <m/>
    <m/>
    <m/>
    <m/>
    <m/>
    <m/>
    <m/>
    <m/>
    <m/>
    <m/>
    <m/>
    <m/>
    <m/>
    <m/>
    <m/>
  </r>
  <r>
    <x v="2"/>
    <x v="0"/>
    <d v="2014-10-10T00:00:00"/>
    <x v="4"/>
    <x v="0"/>
    <s v="accuma 65"/>
    <s v=" N°1929 du26/09/14"/>
    <n v="2054.893"/>
    <m/>
    <n v="257.23500000000001"/>
    <n v="0"/>
    <n v="21.972999999999999"/>
    <n v="0"/>
    <n v="0"/>
    <n v="261.78800000000001"/>
    <m/>
    <n v="2595.8890000000001"/>
    <s v="EUR"/>
    <n v="2.2646000000000002"/>
    <s v="420M1124"/>
    <s v="COUV M11"/>
    <n v="0.82099999999999995"/>
    <n v="1160"/>
    <n v="952.3599999999999"/>
    <n v="2156.7144560000002"/>
    <n v="0.15850328270690506"/>
    <n v="411.45689000195728"/>
    <n v="0.35470421551892867"/>
    <n v="2.2139408155189289"/>
    <n v="325.70728611144028"/>
    <n v="0"/>
    <n v="40.772591927110724"/>
    <n v="0"/>
    <n v="3.4827926309188246"/>
    <n v="0"/>
    <n v="0"/>
    <n v="41.494257373275261"/>
    <n v="0"/>
    <n v="411.45692804274506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20l0109"/>
    <s v="couv l1 gris"/>
    <n v="0.95099999999999996"/>
    <n v="4760"/>
    <n v="4526.76"/>
    <n v="10269.860412"/>
    <n v="0.24506631054465752"/>
    <n v="1273.9629034938664"/>
    <n v="0.26763926543988792"/>
    <n v="2.4251729654398879"/>
    <n v="945.96086002858897"/>
    <n v="0"/>
    <n v="180.50310089904642"/>
    <n v="0"/>
    <n v="15.175241147856829"/>
    <n v="0"/>
    <n v="0"/>
    <n v="132.32379944489838"/>
    <n v="0"/>
    <n v="1273.9630015203904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20l0111"/>
    <s v="couv l1 noir"/>
    <n v="0.95099999999999996"/>
    <n v="1568"/>
    <n v="1491.1679999999999"/>
    <n v="3383.0128415999998"/>
    <n v="8.0727725826475416E-2"/>
    <n v="419.6583682097442"/>
    <n v="0.26763926543988786"/>
    <n v="2.4251729654398875"/>
    <n v="311.61063624471166"/>
    <n v="0"/>
    <n v="59.459845002038811"/>
    <n v="0"/>
    <n v="4.998902966352837"/>
    <n v="0"/>
    <n v="0"/>
    <n v="43.589016287731226"/>
    <n v="0"/>
    <n v="419.65840050083449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20l0321"/>
    <s v="couv l3 gris"/>
    <n v="1.157"/>
    <n v="6160"/>
    <n v="7127.12"/>
    <n v="16169.297144"/>
    <n v="0.38584263429230609"/>
    <n v="2005.7804011587104"/>
    <n v="0.32561370148680363"/>
    <n v="2.9504996014868037"/>
    <n v="1489.3602852209874"/>
    <n v="0"/>
    <n v="284.19162060272947"/>
    <n v="0"/>
    <n v="23.892533443282471"/>
    <n v="0"/>
    <n v="0"/>
    <n v="208.33611622876498"/>
    <n v="0"/>
    <n v="2005.7805554957642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00l0103"/>
    <s v="bac l1b noir"/>
    <n v="1.151"/>
    <n v="1680"/>
    <n v="1933.68"/>
    <n v="4386.9398160000001"/>
    <n v="0.10468410593316045"/>
    <n v="544.19421114174816"/>
    <n v="0.32392512567961201"/>
    <n v="2.935198825679612"/>
    <n v="404.08274258411802"/>
    <n v="0"/>
    <n v="77.104868856857465"/>
    <n v="0"/>
    <n v="6.4823538916990948"/>
    <n v="0"/>
    <n v="0"/>
    <n v="56.524287682715922"/>
    <n v="0"/>
    <n v="544.19425301539047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00l0115"/>
    <s v="bac l1b gris"/>
    <n v="1.151"/>
    <n v="2100"/>
    <n v="2417.1"/>
    <n v="5483.6747699999996"/>
    <n v="0.13085513241645055"/>
    <n v="680.24276392718514"/>
    <n v="0.32392512567961196"/>
    <n v="2.935198825679612"/>
    <n v="505.10342823014747"/>
    <n v="0"/>
    <n v="96.38108607107182"/>
    <n v="0"/>
    <n v="8.1029423646238676"/>
    <n v="0"/>
    <n v="0"/>
    <n v="70.655359603394899"/>
    <n v="0"/>
    <n v="680.24281626923801"/>
    <m/>
    <m/>
    <m/>
    <m/>
    <m/>
    <m/>
    <m/>
    <m/>
    <m/>
    <m/>
    <m/>
    <m/>
    <m/>
    <m/>
    <m/>
  </r>
  <r>
    <x v="2"/>
    <x v="1"/>
    <d v="2014-10-15T00:00:00"/>
    <x v="4"/>
    <x v="0"/>
    <s v="accuma 67"/>
    <s v=" N°1960 du 30/09/14"/>
    <n v="3860.02"/>
    <m/>
    <n v="736.548"/>
    <n v="0"/>
    <n v="61.923000000000002"/>
    <n v="0"/>
    <n v="0"/>
    <n v="539.95100000000002"/>
    <m/>
    <n v="5198.442"/>
    <s v="EUR"/>
    <n v="2.2686999999999999"/>
    <s v="400l0212"/>
    <s v="bac l2 gris"/>
    <n v="1.232"/>
    <n v="792"/>
    <n v="975.74400000000003"/>
    <n v="2213.6704128000001"/>
    <n v="5.2824090986950123E-2"/>
    <n v="274.60295206874656"/>
    <n v="0.34672089907670023"/>
    <n v="3.1417592990767003"/>
    <n v="203.90204769144722"/>
    <n v="0"/>
    <n v="38.907478568256138"/>
    <n v="0"/>
    <n v="3.2710261861849124"/>
    <n v="0"/>
    <n v="0"/>
    <n v="28.522420752494707"/>
    <n v="0"/>
    <n v="274.60297319838298"/>
    <m/>
    <m/>
    <m/>
    <m/>
    <m/>
    <m/>
    <m/>
    <m/>
    <m/>
    <m/>
    <m/>
    <m/>
    <m/>
    <m/>
    <m/>
  </r>
  <r>
    <x v="2"/>
    <x v="1"/>
    <d v="2014-10-15T00:00:00"/>
    <x v="34"/>
    <x v="2"/>
    <s v="unionsum 2"/>
    <s v=" N°005140218001-01 cpr 03  du  16/06/14"/>
    <n v="278.16000000000003"/>
    <m/>
    <n v="9891.7780000000002"/>
    <n v="16"/>
    <n v="45.643999999999998"/>
    <n v="0"/>
    <n v="0"/>
    <n v="0"/>
    <m/>
    <n v="10231.582"/>
    <s v="USD"/>
    <n v="1.76345"/>
    <n v="1"/>
    <s v="BRIQUE"/>
    <n v="8"/>
    <n v="1914"/>
    <n v="15312"/>
    <n v="27001.946400000001"/>
    <n v="0.79452054794520555"/>
    <n v="8129.2021369863023"/>
    <n v="4.2472320464923206"/>
    <n v="18.354832046492319"/>
    <n v="221.00383561643841"/>
    <n v="0"/>
    <n v="7859.2208767123293"/>
    <n v="12.712328767123289"/>
    <n v="36.265095890410961"/>
    <n v="0"/>
    <n v="0"/>
    <n v="0"/>
    <n v="0"/>
    <n v="8129.2021369863023"/>
    <m/>
    <m/>
    <m/>
    <m/>
    <m/>
    <m/>
    <m/>
    <m/>
    <m/>
    <m/>
    <m/>
    <m/>
    <m/>
    <m/>
    <m/>
  </r>
  <r>
    <x v="2"/>
    <x v="1"/>
    <d v="2014-10-15T00:00:00"/>
    <x v="34"/>
    <x v="2"/>
    <s v="unionsum 2"/>
    <s v=" N°005140218001-01 cpr 03  du  16/06/14"/>
    <n v="278.16000000000003"/>
    <m/>
    <n v="9891.7780000000002"/>
    <n v="16"/>
    <n v="45.643999999999998"/>
    <n v="0"/>
    <n v="0"/>
    <n v="0"/>
    <m/>
    <n v="10231.582"/>
    <s v="USD"/>
    <n v="1.76345"/>
    <n v="2"/>
    <s v="COTTON"/>
    <n v="3"/>
    <n v="1320"/>
    <n v="3960"/>
    <n v="6983.2619999999997"/>
    <n v="0.20547945205479454"/>
    <n v="2102.3798630136989"/>
    <n v="1.5927120174346203"/>
    <n v="6.8830620174346206"/>
    <n v="57.156164383561652"/>
    <n v="0"/>
    <n v="2032.5571232876714"/>
    <n v="3.2876712328767126"/>
    <n v="9.3789041095890422"/>
    <n v="0"/>
    <n v="0"/>
    <n v="0"/>
    <n v="0"/>
    <n v="2102.3798630136989"/>
    <m/>
    <m/>
    <m/>
    <m/>
    <m/>
    <m/>
    <m/>
    <m/>
    <m/>
    <m/>
    <m/>
    <m/>
    <m/>
    <m/>
    <m/>
  </r>
  <r>
    <x v="2"/>
    <x v="1"/>
    <d v="2014-10-16T00:00:00"/>
    <x v="11"/>
    <x v="0"/>
    <s v="agic 2"/>
    <s v=" N°40250 du 18/09/2014"/>
    <n v="106.358"/>
    <m/>
    <n v="1360.376"/>
    <n v="0"/>
    <n v="19.971"/>
    <n v="0"/>
    <n v="63.6"/>
    <n v="0"/>
    <m/>
    <n v="1550.3049999999998"/>
    <s v="EUR"/>
    <n v="2.2686999999999999"/>
    <s v="600A0006"/>
    <s v="VANISPERSE"/>
    <n v="4.2300000000000004"/>
    <n v="1200"/>
    <n v="5076.0000000000009"/>
    <n v="11515.921200000003"/>
    <n v="1"/>
    <n v="1550.3049999999998"/>
    <n v="1.2919208333333332"/>
    <n v="10.888521833333336"/>
    <n v="106.358"/>
    <n v="0"/>
    <n v="1360.376"/>
    <n v="0"/>
    <n v="19.971"/>
    <n v="0"/>
    <n v="63.6"/>
    <n v="0"/>
    <n v="0"/>
    <n v="1550.3049999999998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00l0115"/>
    <s v="bac l1b"/>
    <n v="1.151"/>
    <n v="2100"/>
    <n v="2417.1"/>
    <n v="5491.1677799999998"/>
    <n v="0.26290526469668818"/>
    <n v="1289.4863847768813"/>
    <n v="0.61404113560803875"/>
    <n v="3.2288829356080386"/>
    <n v="1028.406523914035"/>
    <n v="0"/>
    <n v="113.36816790565301"/>
    <n v="4.2064842351470109"/>
    <n v="8.5225999656725406"/>
    <n v="0"/>
    <n v="0"/>
    <n v="134.98266133742652"/>
    <n v="0"/>
    <n v="1289.4864373579342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00l0212"/>
    <s v="bac l2 gris"/>
    <n v="1.232"/>
    <n v="2376"/>
    <n v="2927.232"/>
    <n v="6650.0856575999996"/>
    <n v="0.3183917520121699"/>
    <n v="1561.6341107456039"/>
    <n v="0.65725341361346967"/>
    <n v="3.4561110136134694"/>
    <n v="1245.4530163460049"/>
    <n v="0"/>
    <n v="137.29466256042383"/>
    <n v="5.0942680321947185"/>
    <n v="10.321305424978512"/>
    <n v="0"/>
    <n v="0"/>
    <n v="163.47092206035236"/>
    <n v="0"/>
    <n v="1561.6341744239544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00l0218"/>
    <s v="bac l2 noir"/>
    <n v="1.2549999999999999"/>
    <n v="1188"/>
    <n v="1490.9399999999998"/>
    <n v="3387.1174919999994"/>
    <n v="0.16216787693801674"/>
    <n v="795.3939971533008"/>
    <n v="0.66952356662735757"/>
    <n v="3.5206325666273575"/>
    <n v="634.35208421844004"/>
    <n v="0"/>
    <n v="69.92889671807302"/>
    <n v="2.5946860310082678"/>
    <n v="5.2569960666996884"/>
    <n v="0"/>
    <n v="0"/>
    <n v="83.261366552655119"/>
    <n v="0"/>
    <n v="795.39402958687606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00l0314"/>
    <s v="bac l3 noir"/>
    <n v="1.3560000000000001"/>
    <n v="1232"/>
    <n v="1670.5920000000001"/>
    <n v="3795.2509055999999"/>
    <n v="0.1817084241281576"/>
    <n v="891.23562885986507"/>
    <n v="0.72340554290573467"/>
    <n v="3.8039663429057344"/>
    <n v="710.78884266211401"/>
    <n v="0"/>
    <n v="78.355034693575234"/>
    <n v="2.9073347860505216"/>
    <n v="5.8904419849624849"/>
    <n v="0"/>
    <n v="0"/>
    <n v="93.294011074847575"/>
    <n v="0"/>
    <n v="891.23566520154986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20l0238"/>
    <s v="couv l2 d noir"/>
    <n v="1.4530000000000001"/>
    <n v="414"/>
    <n v="601.54200000000003"/>
    <n v="1366.5831155999999"/>
    <n v="6.542905081964967E-2"/>
    <n v="320.91358192522227"/>
    <n v="0.77515357952952235"/>
    <n v="4.0760789795295223"/>
    <n v="255.9388180912236"/>
    <n v="0"/>
    <n v="28.213857291093596"/>
    <n v="1.0468648131143947"/>
    <n v="2.1210135404205834"/>
    <n v="0"/>
    <n v="0"/>
    <n v="33.593041275180269"/>
    <n v="0"/>
    <n v="320.91359501103244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90b0006"/>
    <s v="couv borne d+noir"/>
    <n v="7.1999999999999995E-2"/>
    <n v="600"/>
    <n v="43.199999999999996"/>
    <n v="98.141759999999977"/>
    <n v="4.6988157026589417E-3"/>
    <n v="23.046548269563225"/>
    <n v="3.8410913782605374E-2"/>
    <n v="0.20198051378260534"/>
    <n v="18.380357384090981"/>
    <n v="0"/>
    <n v="2.0261904155906705"/>
    <n v="7.5181051242543068E-2"/>
    <n v="0.15232150863309493"/>
    <n v="0"/>
    <n v="0"/>
    <n v="2.4124988497690727"/>
    <n v="0"/>
    <n v="23.046549209326361"/>
    <m/>
    <m/>
    <m/>
    <m/>
    <m/>
    <m/>
    <m/>
    <m/>
    <m/>
    <m/>
    <m/>
    <m/>
    <m/>
    <m/>
    <m/>
  </r>
  <r>
    <x v="2"/>
    <x v="1"/>
    <d v="2014-10-17T00:00:00"/>
    <x v="4"/>
    <x v="0"/>
    <s v="accuma 68"/>
    <s v=" N°1994 du 02/10/14"/>
    <n v="3911.7"/>
    <m/>
    <n v="431.21300000000002"/>
    <n v="16"/>
    <n v="32.417000000000002"/>
    <n v="0"/>
    <n v="0"/>
    <n v="513.42700000000002"/>
    <m/>
    <n v="4904.7569999999996"/>
    <s v="EUR"/>
    <n v="2.2717999999999998"/>
    <s v="490b0007"/>
    <s v="couv borne g-noir"/>
    <n v="7.1999999999999995E-2"/>
    <n v="600"/>
    <n v="43.199999999999996"/>
    <n v="98.141759999999977"/>
    <n v="4.6988157026589417E-3"/>
    <n v="23.046548269563225"/>
    <n v="3.8410913782605374E-2"/>
    <n v="0.20198051378260534"/>
    <n v="18.380357384090981"/>
    <n v="0"/>
    <n v="2.0261904155906705"/>
    <n v="7.5181051242543068E-2"/>
    <n v="0.15232150863309493"/>
    <n v="0"/>
    <n v="0"/>
    <n v="2.4124988497690727"/>
    <n v="0"/>
    <n v="23.046549209326361"/>
    <m/>
    <m/>
    <m/>
    <m/>
    <m/>
    <m/>
    <m/>
    <m/>
    <m/>
    <m/>
    <m/>
    <m/>
    <m/>
    <m/>
    <m/>
  </r>
  <r>
    <x v="2"/>
    <x v="1"/>
    <d v="2014-10-18T00:00:00"/>
    <x v="36"/>
    <x v="2"/>
    <s v="man sk 1"/>
    <s v=" N° 14FA0349 du 30/06/14"/>
    <n v="216.56"/>
    <m/>
    <n v="1066.867"/>
    <n v="0"/>
    <n v="86.332999999999998"/>
    <n v="0"/>
    <n v="149.74199999999999"/>
    <n v="0"/>
    <m/>
    <n v="1519.502"/>
    <s v="EUR"/>
    <n v="2.2717999999999998"/>
    <s v="690x0019"/>
    <s v="ENSEMBLE DE KIT"/>
    <n v="26500"/>
    <n v="1"/>
    <n v="26500"/>
    <n v="60202.7"/>
    <n v="1"/>
    <n v="1519.502"/>
    <n v="1519.502"/>
    <n v="61722.201999999997"/>
    <n v="216.56"/>
    <n v="0"/>
    <n v="1066.867"/>
    <n v="0"/>
    <n v="86.332999999999998"/>
    <n v="0"/>
    <n v="149.74199999999999"/>
    <n v="0"/>
    <n v="0"/>
    <n v="1519.502"/>
    <m/>
    <m/>
    <m/>
    <m/>
    <m/>
    <m/>
    <m/>
    <m/>
    <m/>
    <m/>
    <m/>
    <m/>
    <m/>
    <m/>
    <m/>
  </r>
  <r>
    <x v="2"/>
    <x v="0"/>
    <d v="2014-10-23T00:00:00"/>
    <x v="13"/>
    <x v="2"/>
    <s v="tbs 2"/>
    <s v=" N° 140455  du 29/08/14"/>
    <n v="497.02800000000002"/>
    <m/>
    <n v="578.29"/>
    <n v="0"/>
    <n v="15.695"/>
    <n v="0"/>
    <n v="24.78"/>
    <n v="0"/>
    <m/>
    <n v="1115.7929999999999"/>
    <s v="GBP"/>
    <n v="2.8791000000000002"/>
    <s v="690x0019"/>
    <s v="flux n07"/>
    <n v="16.440000000000001"/>
    <n v="200"/>
    <n v="3288.0000000000005"/>
    <n v="9466.4808000000012"/>
    <n v="1"/>
    <n v="1115.7929999999999"/>
    <n v="5.5789649999999993"/>
    <n v="52.911369000000001"/>
    <n v="497.02800000000002"/>
    <n v="0"/>
    <n v="578.29"/>
    <n v="0"/>
    <n v="15.695"/>
    <n v="0"/>
    <n v="24.78"/>
    <n v="0"/>
    <n v="0"/>
    <n v="1115.7929999999999"/>
    <m/>
    <m/>
    <m/>
    <m/>
    <m/>
    <m/>
    <m/>
    <m/>
    <m/>
    <m/>
    <m/>
    <m/>
    <m/>
    <m/>
    <m/>
  </r>
  <r>
    <x v="2"/>
    <x v="1"/>
    <d v="2014-11-05T00:00:00"/>
    <x v="4"/>
    <x v="0"/>
    <s v="accuma 69"/>
    <s v=" N°2062 du 10/10/14"/>
    <n v="1663.232"/>
    <m/>
    <n v="229.67699999999999"/>
    <n v="0"/>
    <n v="19.995999999999999"/>
    <n v="0"/>
    <n v="0"/>
    <n v="187.81"/>
    <m/>
    <n v="2100.7150000000001"/>
    <s v="EUR"/>
    <n v="2.2792500000000002"/>
    <s v="400L0115"/>
    <s v="BAC L1B"/>
    <n v="1.151"/>
    <n v="3000"/>
    <n v="3453"/>
    <n v="7870.250250000001"/>
    <n v="0.63855330782818642"/>
    <n v="1317.549708684325"/>
    <n v="0.43918323622810834"/>
    <n v="3.062599986228109"/>
    <n v="1062.0622952856902"/>
    <n v="0"/>
    <n v="146.66100808205437"/>
    <n v="0"/>
    <n v="12.768511943332415"/>
    <n v="0"/>
    <n v="0"/>
    <n v="119.92669674321169"/>
    <n v="0"/>
    <n v="1341.4185120542888"/>
    <m/>
    <m/>
    <m/>
    <m/>
    <m/>
    <m/>
    <m/>
    <m/>
    <m/>
    <m/>
    <m/>
    <m/>
    <m/>
    <m/>
    <m/>
  </r>
  <r>
    <x v="2"/>
    <x v="1"/>
    <d v="2014-11-05T00:00:00"/>
    <x v="4"/>
    <x v="0"/>
    <s v="accuma 69"/>
    <s v=" N°2062 du 10/10/14"/>
    <n v="1663.232"/>
    <m/>
    <n v="229.67699999999999"/>
    <n v="0"/>
    <n v="19.995999999999999"/>
    <n v="0"/>
    <n v="0"/>
    <n v="187.81"/>
    <m/>
    <n v="2100.7150000000001"/>
    <s v="EUR"/>
    <n v="2.2792500000000002"/>
    <s v="420L0307"/>
    <s v="COUV L3"/>
    <n v="1.3380000000000001"/>
    <n v="1012"/>
    <n v="1354.056"/>
    <n v="3086.2321380000003"/>
    <n v="0.25040166168103178"/>
    <n v="516.66263780546262"/>
    <n v="0.51053620336508165"/>
    <n v="3.5601727033650818"/>
    <n v="416.47605656106583"/>
    <n v="0"/>
    <n v="57.511502449914332"/>
    <n v="0"/>
    <n v="5.0070316269739115"/>
    <n v="0"/>
    <n v="0"/>
    <n v="47.027936080314582"/>
    <n v="0"/>
    <n v="526.02252671826875"/>
    <m/>
    <m/>
    <m/>
    <m/>
    <m/>
    <m/>
    <m/>
    <m/>
    <m/>
    <m/>
    <m/>
    <m/>
    <m/>
    <m/>
    <m/>
  </r>
  <r>
    <x v="2"/>
    <x v="1"/>
    <d v="2014-11-05T00:00:00"/>
    <x v="4"/>
    <x v="0"/>
    <s v="accuma 69"/>
    <s v=" N°2062 du 10/10/14"/>
    <n v="1663.232"/>
    <m/>
    <n v="229.67699999999999"/>
    <n v="0"/>
    <n v="19.995999999999999"/>
    <n v="0"/>
    <n v="0"/>
    <n v="187.81"/>
    <m/>
    <n v="2100.7150000000001"/>
    <s v="EUR"/>
    <n v="2.2792500000000002"/>
    <s v="420L0231"/>
    <s v="COUV L2"/>
    <n v="1.2509999999999999"/>
    <n v="480"/>
    <n v="600.4799999999999"/>
    <n v="1368.6440399999999"/>
    <n v="0.11104503049078174"/>
    <n v="229.1231535102124"/>
    <n v="0.47733990314627583"/>
    <n v="3.3286816531462757"/>
    <n v="184.69364815324388"/>
    <n v="0"/>
    <n v="25.504489468031277"/>
    <n v="0"/>
    <n v="2.2204564296936713"/>
    <n v="0"/>
    <n v="0"/>
    <n v="20.855367176473717"/>
    <n v="0"/>
    <n v="233.27396122744258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00M1606"/>
    <s v="BAC M16 GRIS"/>
    <n v="4.4580000000000002"/>
    <n v="360"/>
    <n v="1604.88"/>
    <n v="3657.9227400000004"/>
    <n v="0.21416344040793639"/>
    <n v="622.47177912586994"/>
    <n v="1.7290882753496388"/>
    <n v="11.889984775349641"/>
    <n v="473.31148314667894"/>
    <n v="0"/>
    <n v="91.891321539273676"/>
    <n v="0"/>
    <n v="5.7222329642596526"/>
    <n v="0"/>
    <n v="0"/>
    <n v="51.546741475657726"/>
    <n v="0"/>
    <n v="622.47177912586994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00M1203"/>
    <s v="BAC M12 GRIS"/>
    <n v="2.3450000000000002"/>
    <n v="1200"/>
    <n v="2814.0000000000005"/>
    <n v="6413.8095000000012"/>
    <n v="0.37551463119232159"/>
    <n v="1091.4433393525985"/>
    <n v="0.90953611612716545"/>
    <n v="6.2543773661271667"/>
    <n v="829.90535963732782"/>
    <n v="0"/>
    <n v="161.12243832032064"/>
    <n v="0"/>
    <n v="10.033375430827641"/>
    <n v="0"/>
    <n v="0"/>
    <n v="90.382165964122464"/>
    <n v="0"/>
    <n v="1091.4433393525985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20M1213"/>
    <s v="COUV M12 GRIS"/>
    <n v="1.2270000000000001"/>
    <n v="1232"/>
    <n v="1511.6640000000002"/>
    <n v="3445.460172000001"/>
    <n v="0.20172421799812001"/>
    <n v="586.31684582057812"/>
    <n v="0.47590653069852118"/>
    <n v="3.2725462806985219"/>
    <n v="445.8202045383091"/>
    <n v="0"/>
    <n v="86.554011940671359"/>
    <n v="0"/>
    <n v="5.3898693806917688"/>
    <n v="0"/>
    <n v="0"/>
    <n v="48.55275996090591"/>
    <n v="0"/>
    <n v="586.31684582057812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20M1611"/>
    <s v="COUV M16 GRIS"/>
    <n v="1.9039999999999999"/>
    <n v="368"/>
    <n v="700.67200000000003"/>
    <n v="1597.0066560000002"/>
    <n v="9.350127493489209E-2"/>
    <n v="271.7639614324321"/>
    <n v="0.73848902563160901"/>
    <n v="5.0781810256316096"/>
    <n v="206.64230566730836"/>
    <n v="0"/>
    <n v="40.118685537589087"/>
    <n v="0"/>
    <n v="2.4982605649853817"/>
    <n v="0"/>
    <n v="0"/>
    <n v="22.504709662549256"/>
    <n v="0"/>
    <n v="271.7639614324321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60D1815"/>
    <s v="B,D 18 NOIR"/>
    <n v="2.3E-2"/>
    <n v="6500"/>
    <n v="149.5"/>
    <n v="340.74787500000002"/>
    <n v="1.9950048814233144E-2"/>
    <n v="57.985351539876845"/>
    <n v="8.9208233138272069E-3"/>
    <n v="6.1343573313827213E-2"/>
    <n v="44.090565481798329"/>
    <n v="0"/>
    <n v="8.5599873947718308"/>
    <n v="0"/>
    <n v="0.53304535426749544"/>
    <n v="0"/>
    <n v="0"/>
    <n v="4.8017533090391984"/>
    <n v="0"/>
    <n v="57.985351539876845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60D1818"/>
    <s v="B,D 18 ROUGE"/>
    <n v="2.3E-2"/>
    <n v="13000"/>
    <n v="299"/>
    <n v="681.49575000000004"/>
    <n v="3.9900097628466288E-2"/>
    <n v="115.97070307975369"/>
    <n v="8.9208233138272069E-3"/>
    <n v="6.1343573313827213E-2"/>
    <n v="88.181130963596658"/>
    <n v="0"/>
    <n v="17.119974789543662"/>
    <n v="0"/>
    <n v="1.0660907085349909"/>
    <n v="0"/>
    <n v="0"/>
    <n v="9.6035066180783968"/>
    <n v="0"/>
    <n v="115.97070307975369"/>
    <m/>
    <m/>
    <m/>
    <m/>
    <m/>
    <m/>
    <m/>
    <m/>
    <m/>
    <m/>
    <m/>
    <m/>
    <m/>
    <m/>
    <m/>
  </r>
  <r>
    <x v="2"/>
    <x v="0"/>
    <d v="2014-11-07T00:00:00"/>
    <x v="4"/>
    <x v="0"/>
    <s v="accuma 70"/>
    <s v=" N°2063 du 10/10/14"/>
    <n v="2210.0479999999998"/>
    <m/>
    <n v="429.07100000000003"/>
    <n v="0"/>
    <n v="26.719000000000001"/>
    <n v="0"/>
    <n v="0"/>
    <n v="240.68880000000001"/>
    <m/>
    <n v="2906.5267999999996"/>
    <s v="EUR"/>
    <n v="2.2792500000000002"/>
    <s v="460D2709"/>
    <s v="B,D 27 ROUGE"/>
    <n v="2.3E-2"/>
    <n v="18000"/>
    <n v="414"/>
    <n v="943.60950000000014"/>
    <n v="5.5246289024030254E-2"/>
    <n v="160.57481964888976"/>
    <n v="8.9208233138272086E-3"/>
    <n v="6.134357331382722E-2"/>
    <n v="122.09695056498001"/>
    <n v="0"/>
    <n v="23.704580477829687"/>
    <n v="0"/>
    <n v="1.4761255964330644"/>
    <n v="0"/>
    <n v="0"/>
    <n v="13.297163009647013"/>
    <n v="0"/>
    <n v="160.57481964888976"/>
    <m/>
    <m/>
    <m/>
    <m/>
    <m/>
    <m/>
    <m/>
    <m/>
    <m/>
    <m/>
    <m/>
    <m/>
    <m/>
    <m/>
    <m/>
  </r>
  <r>
    <x v="2"/>
    <x v="0"/>
    <d v="2014-11-10T00:00:00"/>
    <x v="37"/>
    <x v="2"/>
    <s v="eirich 1"/>
    <s v="95 2014 210444 du 30/09/2014"/>
    <n v="194.05500000000001"/>
    <m/>
    <n v="33.280999999999999"/>
    <n v="0"/>
    <n v="3.2240000000000002"/>
    <n v="0"/>
    <n v="73.599999999999994"/>
    <n v="0"/>
    <m/>
    <n v="304.15999999999997"/>
    <s v="EUR"/>
    <n v="2.2717999999999998"/>
    <n v="1"/>
    <s v="BAGUE D ETACHEITE"/>
    <n v="108.93"/>
    <n v="2"/>
    <n v="217.86"/>
    <n v="494.934348"/>
    <n v="0.95168617857766902"/>
    <n v="289.46486807618379"/>
    <n v="144.7324340380919"/>
    <n v="392.19960803809192"/>
    <n v="184.67946138388956"/>
    <n v="0"/>
    <n v="31.673067709243401"/>
    <n v="0"/>
    <n v="3.068236239734405"/>
    <n v="0"/>
    <n v="70.044102743316429"/>
    <n v="0"/>
    <n v="0"/>
    <n v="289.46486807618379"/>
    <m/>
    <m/>
    <m/>
    <m/>
    <m/>
    <m/>
    <m/>
    <m/>
    <m/>
    <m/>
    <m/>
    <m/>
    <m/>
    <m/>
    <m/>
  </r>
  <r>
    <x v="2"/>
    <x v="0"/>
    <d v="2014-11-10T00:00:00"/>
    <x v="37"/>
    <x v="2"/>
    <s v="eirich 1"/>
    <s v="95 2014 210444 du 30/09/2014"/>
    <n v="194.05500000000001"/>
    <m/>
    <n v="33.280999999999999"/>
    <n v="0"/>
    <n v="3.2240000000000002"/>
    <n v="0"/>
    <n v="73.599999999999994"/>
    <n v="0"/>
    <m/>
    <n v="304.15999999999997"/>
    <s v="EUR"/>
    <n v="2.2717999999999998"/>
    <n v="2"/>
    <s v="BANDE FEUTRE"/>
    <n v="5.53"/>
    <n v="2"/>
    <n v="11.06"/>
    <n v="25.126107999999999"/>
    <n v="4.8313821422330941E-2"/>
    <n v="14.695131923816177"/>
    <n v="7.3475659619080886"/>
    <n v="19.91061996190809"/>
    <n v="9.3755386161104308"/>
    <n v="0"/>
    <n v="1.607932290756596"/>
    <n v="0"/>
    <n v="0.15576376026559496"/>
    <n v="0"/>
    <n v="3.5558972566835569"/>
    <n v="0"/>
    <n v="0"/>
    <n v="14.695131923816177"/>
    <m/>
    <m/>
    <m/>
    <m/>
    <m/>
    <m/>
    <m/>
    <m/>
    <m/>
    <m/>
    <m/>
    <m/>
    <m/>
    <m/>
    <m/>
  </r>
  <r>
    <x v="2"/>
    <x v="1"/>
    <d v="2014-11-11T00:00:00"/>
    <x v="21"/>
    <x v="0"/>
    <s v="glatfelter 2"/>
    <s v=" N° 674 /675 du 16/09/14"/>
    <n v="278.16000000000003"/>
    <m/>
    <n v="794.11900000000003"/>
    <n v="16"/>
    <n v="66.287000000000006"/>
    <n v="38.200000000000003"/>
    <n v="85"/>
    <n v="0"/>
    <m/>
    <n v="1277.7660000000001"/>
    <s v="EUR"/>
    <n v="2.2772000000000001"/>
    <s v="430P2010"/>
    <s v="SEP 102"/>
    <n v="5.9369999999999999E-2"/>
    <s v="308080"/>
    <n v="18290.709599999998"/>
    <n v="41651.603901119997"/>
    <n v="0.90611764705882347"/>
    <n v="1157.8063214117647"/>
    <n v="3.758135294117647E-3"/>
    <n v="0.13895549929411763"/>
    <n v="252.04568470588237"/>
    <n v="0"/>
    <n v="719.56523976470589"/>
    <n v="14.497882352941176"/>
    <n v="60.06382047058824"/>
    <n v="34.613694117647057"/>
    <n v="77.02"/>
    <n v="0"/>
    <n v="0"/>
    <n v="1157.8063214117647"/>
    <m/>
    <m/>
    <m/>
    <m/>
    <m/>
    <m/>
    <m/>
    <m/>
    <m/>
    <m/>
    <m/>
    <m/>
    <m/>
    <m/>
    <m/>
  </r>
  <r>
    <x v="2"/>
    <x v="1"/>
    <d v="2014-11-11T00:00:00"/>
    <x v="21"/>
    <x v="0"/>
    <s v="glatfelter 2"/>
    <s v=" N° 674 /675 du 16/09/14"/>
    <n v="278.16000000000003"/>
    <m/>
    <n v="794.11900000000003"/>
    <n v="16"/>
    <n v="66.287000000000006"/>
    <n v="38.200000000000003"/>
    <n v="85"/>
    <n v="0"/>
    <m/>
    <n v="1277.7660000000001"/>
    <s v="EUR"/>
    <n v="2.2772000000000001"/>
    <s v="430P2009"/>
    <s v="SEP 111"/>
    <n v="5.9369999999999999E-2"/>
    <n v="31920"/>
    <n v="1895.0904"/>
    <n v="4315.4998588799999"/>
    <n v="9.3882352941176472E-2"/>
    <n v="119.95967858823531"/>
    <n v="3.7581352941176475E-3"/>
    <n v="0.13895549929411763"/>
    <n v="26.114315294117649"/>
    <n v="0"/>
    <n v="74.553760235294121"/>
    <n v="1.5021176470588236"/>
    <n v="6.2231795294117651"/>
    <n v="3.5863058823529417"/>
    <n v="7.98"/>
    <n v="0"/>
    <n v="0"/>
    <n v="119.95967858823531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20l0321"/>
    <s v="couv l3 gris"/>
    <n v="1.157"/>
    <n v="880"/>
    <n v="1018.1600000000001"/>
    <n v="2315.8049200000005"/>
    <n v="0.13410543799026245"/>
    <n v="379.01309363263925"/>
    <n v="0.43069669730981736"/>
    <n v="3.0622931973098177"/>
    <n v="311.32845640315406"/>
    <n v="0"/>
    <n v="58.005429726556159"/>
    <n v="0"/>
    <n v="3.6397556924937131"/>
    <n v="0"/>
    <n v="0"/>
    <n v="45.387449066052369"/>
    <n v="0"/>
    <n v="418.36109088825634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00m1104"/>
    <s v="bac m11 noir"/>
    <n v="2.036"/>
    <n v="1386"/>
    <n v="2821.8960000000002"/>
    <n v="6418.4024520000012"/>
    <n v="0.37168185652841362"/>
    <n v="1050.4591939081972"/>
    <n v="0.75790706631183058"/>
    <n v="5.3887890663118316"/>
    <n v="862.86686356784276"/>
    <n v="0"/>
    <n v="160.76578349537391"/>
    <n v="0"/>
    <n v="10.087817268037673"/>
    <n v="0"/>
    <n v="0"/>
    <n v="125.79423761461548"/>
    <n v="0"/>
    <n v="1159.5147019458698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20m1126"/>
    <s v="couv m 11 noir"/>
    <n v="0.82099999999999995"/>
    <n v="1449"/>
    <n v="1189.6289999999999"/>
    <n v="2705.8111604999999"/>
    <n v="0.1566902236298007"/>
    <n v="442.8429397787213"/>
    <n v="0.30561969618959373"/>
    <n v="2.1729841961895935"/>
    <n v="363.7594879610549"/>
    <n v="0"/>
    <n v="67.77416256793947"/>
    <n v="0"/>
    <n v="4.2527293595364206"/>
    <n v="0"/>
    <n v="0"/>
    <n v="53.03117942661153"/>
    <n v="0"/>
    <n v="488.81755931514238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60d1811"/>
    <s v="bouchon jaune"/>
    <n v="2.8000000000000001E-2"/>
    <n v="30000"/>
    <n v="840"/>
    <n v="1910.5800000000002"/>
    <n v="0.11063935718533476"/>
    <n v="312.69250280055877"/>
    <n v="1.0423083426685293E-2"/>
    <n v="7.4109083426685304E-2"/>
    <n v="256.85148049289836"/>
    <n v="0"/>
    <n v="47.855504999515951"/>
    <n v="0"/>
    <n v="3.0028627933671705"/>
    <n v="0"/>
    <n v="0"/>
    <n v="37.445447881947807"/>
    <n v="0"/>
    <n v="345.15529616772926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20l0331"/>
    <s v="couv l3 noir"/>
    <n v="1.4350000000000001"/>
    <n v="484"/>
    <n v="694.54000000000008"/>
    <n v="1579.7312300000003"/>
    <n v="9.1480308499407637E-2"/>
    <n v="258.54458439892869"/>
    <n v="0.53418302561762121"/>
    <n v="3.7980905256176216"/>
    <n v="212.37336578754483"/>
    <n v="0"/>
    <n v="39.568526717099779"/>
    <n v="0"/>
    <n v="2.4828670529824226"/>
    <n v="0"/>
    <n v="0"/>
    <n v="30.96114449039052"/>
    <n v="0"/>
    <n v="285.38590404801755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00l0103"/>
    <s v="bac l1b"/>
    <n v="1.151"/>
    <n v="480"/>
    <n v="552.48"/>
    <n v="1256.6157600000001"/>
    <n v="7.2769085783040172E-2"/>
    <n v="205.66232612768178"/>
    <n v="0.42846317943267037"/>
    <n v="3.0464126794326707"/>
    <n v="168.93488802704343"/>
    <n v="0"/>
    <n v="31.475249288253064"/>
    <n v="0"/>
    <n v="1.9750257572374932"/>
    <n v="0"/>
    <n v="0"/>
    <n v="24.628406006926816"/>
    <n v="0"/>
    <n v="227.01356907946078"/>
    <m/>
    <m/>
    <m/>
    <m/>
    <m/>
    <m/>
    <m/>
    <m/>
    <m/>
    <m/>
    <m/>
    <m/>
    <m/>
    <m/>
    <m/>
  </r>
  <r>
    <x v="2"/>
    <x v="1"/>
    <d v="2014-11-12T00:00:00"/>
    <x v="4"/>
    <x v="0"/>
    <s v="accuma 73"/>
    <s v=" N°2239 du 31/10/14"/>
    <n v="2321.52"/>
    <m/>
    <n v="432.536"/>
    <n v="0"/>
    <n v="27.140999999999998"/>
    <n v="0"/>
    <n v="0"/>
    <n v="338.44600000000003"/>
    <m/>
    <n v="3119.643"/>
    <s v="EUR"/>
    <n v="2.2745000000000002"/>
    <s v="400l0509"/>
    <s v="bac l5 gris"/>
    <n v="1.4410000000000001"/>
    <n v="330"/>
    <n v="475.53000000000003"/>
    <n v="1081.5929850000002"/>
    <n v="6.263373038374076E-2"/>
    <n v="177.01745935327347"/>
    <n v="0.53641654349476808"/>
    <n v="3.8139710434947691"/>
    <n v="145.40545776046184"/>
    <n v="0"/>
    <n v="27.091343205261694"/>
    <n v="0"/>
    <n v="1.6999420763451079"/>
    <n v="0"/>
    <n v="0"/>
    <n v="21.198135513455526"/>
    <n v="0"/>
    <n v="195.39487855552417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00L0115"/>
    <s v="BAC L1B"/>
    <n v="1.151"/>
    <n v="900"/>
    <n v="1035.9000000000001"/>
    <n v="2357.1904500000005"/>
    <n v="9.3049116891212785E-2"/>
    <n v="285.76829780567937"/>
    <n v="0.31752033089519932"/>
    <n v="2.9366208308951998"/>
    <n v="212.09615704183042"/>
    <n v="0"/>
    <n v="58.91646763671055"/>
    <n v="0"/>
    <n v="3.5761567094799811"/>
    <n v="0"/>
    <n v="0"/>
    <n v="29.388540029803753"/>
    <n v="0"/>
    <n v="303.97732141782473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20L0109"/>
    <s v="COUV L1 GRIS"/>
    <n v="0.95099999999999996"/>
    <n v="4424"/>
    <n v="4207.2240000000002"/>
    <n v="9573.5382120000013"/>
    <n v="0.37791145647602642"/>
    <n v="1160.6248102782135"/>
    <n v="0.26234738026180232"/>
    <n v="2.4263478802618024"/>
    <n v="861.41137389145467"/>
    <n v="0"/>
    <n v="239.28446436566452"/>
    <n v="0"/>
    <n v="14.524271006743124"/>
    <n v="0"/>
    <n v="0"/>
    <n v="119.35917650193171"/>
    <n v="0"/>
    <n v="1234.5792857657939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20L0321"/>
    <s v="COUV L3"/>
    <n v="1.157"/>
    <n v="748"/>
    <n v="865.43600000000004"/>
    <n v="1969.2996180000002"/>
    <n v="7.7737286925247243E-2"/>
    <n v="238.74328852182248"/>
    <n v="0.31917551941420119"/>
    <n v="2.9519290194142016"/>
    <n v="177.19437181740858"/>
    <n v="0"/>
    <n v="49.221384386180354"/>
    <n v="0"/>
    <n v="2.9876771483980273"/>
    <n v="0"/>
    <n v="0"/>
    <n v="24.552466965183164"/>
    <n v="0"/>
    <n v="253.95590031717009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00M1008"/>
    <s v="BAC M10 GRIS"/>
    <n v="1.679"/>
    <n v="594"/>
    <n v="997.32600000000002"/>
    <n v="2269.415313"/>
    <n v="8.9584229706193313E-2"/>
    <n v="275.12709081701604"/>
    <n v="0.46317692056736709"/>
    <n v="4.2837414205673676"/>
    <n v="204.19829319229706"/>
    <n v="0"/>
    <n v="56.72258422844866"/>
    <n v="0"/>
    <n v="3.4429907002981275"/>
    <n v="0"/>
    <n v="0"/>
    <n v="28.294193526174389"/>
    <n v="0"/>
    <n v="292.65806164721823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20M1013"/>
    <s v="COUV M 10 GRIS"/>
    <n v="0.73899999999999999"/>
    <n v="784"/>
    <n v="579.37599999999998"/>
    <n v="1318.3700879999999"/>
    <n v="5.2042113281169304E-2"/>
    <n v="159.82941723087484"/>
    <n v="0.20386405259040158"/>
    <n v="1.8854585525904015"/>
    <n v="118.62479301309732"/>
    <n v="0"/>
    <n v="32.95181711891766"/>
    <n v="0"/>
    <n v="2.0001345397351797"/>
    <n v="0"/>
    <n v="0"/>
    <n v="16.436929016611231"/>
    <n v="0"/>
    <n v="170.01367368836137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60D1809"/>
    <s v="BOUCHON D18 BLEU"/>
    <n v="2.8000000000000001E-2"/>
    <n v="30000"/>
    <n v="840"/>
    <n v="1911.42"/>
    <n v="7.5452512972891905E-2"/>
    <n v="231.72639266026704"/>
    <n v="7.7242130886755684E-3"/>
    <n v="7.1438213088675581E-2"/>
    <n v="171.98645807040981"/>
    <n v="0"/>
    <n v="47.774720354123808"/>
    <n v="0"/>
    <n v="2.8998664310871547"/>
    <n v="0"/>
    <n v="0"/>
    <n v="23.830846244845205"/>
    <n v="0"/>
    <n v="246.49189110046598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60D1827"/>
    <s v="ŒIL MAGIQUE"/>
    <n v="0.32500000000000001"/>
    <n v="2500"/>
    <n v="812.5"/>
    <n v="1848.84375"/>
    <n v="7.2982341417231741E-2"/>
    <n v="224.14011194817493"/>
    <n v="8.9656044779269972E-2"/>
    <n v="0.82919354477926999"/>
    <n v="166.35594902643803"/>
    <n v="0"/>
    <n v="46.210667009197131"/>
    <n v="0"/>
    <n v="2.8049303276884676"/>
    <n v="0"/>
    <n v="0"/>
    <n v="23.050669730877058"/>
    <n v="0"/>
    <n v="238.42221609420068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60D1818"/>
    <s v="BOUCHON D18 ROUGE"/>
    <n v="2.3E-2"/>
    <n v="6500"/>
    <n v="149.5"/>
    <n v="340.18725000000001"/>
    <n v="1.3428750820770642E-2"/>
    <n v="41.241780598464189"/>
    <n v="6.3448893228406442E-3"/>
    <n v="5.8681389322840644E-2"/>
    <n v="30.609494620864602"/>
    <n v="0"/>
    <n v="8.5027627296922734"/>
    <n v="0"/>
    <n v="0.51610718029467806"/>
    <n v="0"/>
    <n v="0"/>
    <n v="4.2413232304813784"/>
    <n v="0"/>
    <n v="43.869687761332933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00M1104"/>
    <s v="BAC M 11 NOIR"/>
    <n v="2.036"/>
    <n v="252"/>
    <n v="513.072"/>
    <n v="1167.495336"/>
    <n v="4.6086394923842366E-2"/>
    <n v="141.53848063689108"/>
    <n v="0.56166063744798045"/>
    <n v="5.1945786374479805"/>
    <n v="105.0493285894063"/>
    <n v="0"/>
    <n v="29.180799192298817"/>
    <n v="0"/>
    <n v="1.7712384161080337"/>
    <n v="0"/>
    <n v="0"/>
    <n v="14.555880886351449"/>
    <n v="0"/>
    <n v="150.55724708416457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00L0318"/>
    <s v="BAC L3 NOIR"/>
    <n v="1.357"/>
    <n v="528"/>
    <n v="716.49599999999998"/>
    <n v="1630.3866479999999"/>
    <n v="6.4358837779791844E-2"/>
    <n v="197.65599218513174"/>
    <n v="0.37434847004759797"/>
    <n v="3.4622019700475981"/>
    <n v="146.69953483525754"/>
    <n v="0"/>
    <n v="40.750471470057484"/>
    <n v="0"/>
    <n v="2.4735032123907401"/>
    <n v="0"/>
    <n v="0"/>
    <n v="20.327030965531677"/>
    <n v="0"/>
    <n v="210.25054048323742"/>
    <m/>
    <m/>
    <m/>
    <m/>
    <m/>
    <m/>
    <m/>
    <m/>
    <m/>
    <m/>
    <m/>
    <m/>
    <m/>
    <m/>
    <m/>
  </r>
  <r>
    <x v="2"/>
    <x v="1"/>
    <d v="2014-11-12T00:00:00"/>
    <x v="4"/>
    <x v="0"/>
    <s v="accuma 72"/>
    <s v=" N°2161 du 23/10/14"/>
    <n v="2279.4"/>
    <m/>
    <n v="633.17600000000004"/>
    <n v="0"/>
    <n v="38.433"/>
    <n v="0"/>
    <n v="0"/>
    <n v="315.839"/>
    <m/>
    <n v="3266.848"/>
    <s v="EUR"/>
    <n v="2.2755000000000001"/>
    <s v="460D1825"/>
    <s v="BOUCHON M18"/>
    <n v="3.2000000000000001E-2"/>
    <n v="13000"/>
    <n v="416"/>
    <n v="946.60800000000006"/>
    <n v="3.7366958805622658E-2"/>
    <n v="114.75973731746558"/>
    <n v="8.8276721013435065E-3"/>
    <n v="8.1643672101343517E-2"/>
    <n v="85.174245901536295"/>
    <n v="0"/>
    <n v="23.659861508708932"/>
    <n v="0"/>
    <n v="1.4361243277764957"/>
    <n v="0"/>
    <n v="0"/>
    <n v="11.801942902209055"/>
    <n v="0"/>
    <n v="122.07217464023077"/>
    <m/>
    <m/>
    <m/>
    <m/>
    <m/>
    <m/>
    <m/>
    <m/>
    <m/>
    <m/>
    <m/>
    <m/>
    <m/>
    <m/>
    <m/>
  </r>
  <r>
    <x v="2"/>
    <x v="0"/>
    <d v="2014-11-12T00:00:00"/>
    <x v="9"/>
    <x v="2"/>
    <s v="sovema 11"/>
    <s v=" N°9991160 du 30/09/14"/>
    <n v="272.18400000000003"/>
    <m/>
    <n v="54.86"/>
    <n v="0"/>
    <n v="0"/>
    <n v="0"/>
    <n v="0"/>
    <n v="0"/>
    <m/>
    <n v="327.04400000000004"/>
    <s v="EUR"/>
    <n v="2.2827500000000001"/>
    <n v="1"/>
    <s v="VERIN"/>
    <n v="25"/>
    <n v="1"/>
    <n v="25"/>
    <n v="57.068750000000001"/>
    <n v="0.49019607843137253"/>
    <n v="160.31568627450983"/>
    <n v="160.31568627450983"/>
    <n v="217.38443627450982"/>
    <n v="133.42352941176472"/>
    <n v="0"/>
    <n v="26.892156862745097"/>
    <n v="0"/>
    <n v="0"/>
    <n v="0"/>
    <n v="0"/>
    <n v="0"/>
    <n v="0"/>
    <n v="160.31568627450983"/>
    <m/>
    <m/>
    <m/>
    <m/>
    <m/>
    <m/>
    <m/>
    <m/>
    <m/>
    <m/>
    <m/>
    <m/>
    <m/>
    <m/>
    <m/>
  </r>
  <r>
    <x v="2"/>
    <x v="0"/>
    <d v="2014-11-12T00:00:00"/>
    <x v="9"/>
    <x v="2"/>
    <s v="sovema 11"/>
    <s v=" N°9991160 du 30/09/14"/>
    <n v="272.18400000000003"/>
    <m/>
    <n v="54.86"/>
    <n v="0"/>
    <n v="0"/>
    <n v="0"/>
    <n v="0"/>
    <n v="0"/>
    <m/>
    <n v="327.04400000000004"/>
    <s v="EUR"/>
    <n v="2.2827500000000001"/>
    <s v="F0252372"/>
    <s v="POINTE WELMATIC"/>
    <n v="5"/>
    <n v="2"/>
    <n v="10"/>
    <n v="22.827500000000001"/>
    <n v="0.19607843137254902"/>
    <n v="64.126274509803935"/>
    <n v="32.063137254901967"/>
    <n v="43.476887254901968"/>
    <n v="53.369411764705887"/>
    <n v="0"/>
    <n v="10.756862745098038"/>
    <n v="0"/>
    <n v="0"/>
    <n v="0"/>
    <n v="0"/>
    <n v="0"/>
    <n v="0"/>
    <n v="64.126274509803935"/>
    <m/>
    <m/>
    <m/>
    <m/>
    <m/>
    <m/>
    <m/>
    <m/>
    <m/>
    <m/>
    <m/>
    <m/>
    <m/>
    <m/>
    <m/>
  </r>
  <r>
    <x v="2"/>
    <x v="0"/>
    <d v="2014-11-12T00:00:00"/>
    <x v="9"/>
    <x v="2"/>
    <s v="sovema 11"/>
    <s v=" N°9991160 du 30/09/14"/>
    <n v="272.18400000000003"/>
    <m/>
    <n v="54.86"/>
    <n v="0"/>
    <n v="0"/>
    <n v="0"/>
    <n v="0"/>
    <n v="0"/>
    <m/>
    <n v="327.04400000000004"/>
    <s v="EUR"/>
    <n v="2.2827500000000001"/>
    <n v="3"/>
    <s v="RACCORD 1"/>
    <n v="5"/>
    <n v="2"/>
    <n v="10"/>
    <n v="22.827500000000001"/>
    <n v="0.19607843137254902"/>
    <n v="64.126274509803935"/>
    <n v="32.063137254901967"/>
    <n v="43.476887254901968"/>
    <n v="53.369411764705887"/>
    <n v="0"/>
    <n v="10.756862745098038"/>
    <n v="0"/>
    <n v="0"/>
    <n v="0"/>
    <n v="0"/>
    <n v="0"/>
    <n v="0"/>
    <n v="64.126274509803935"/>
    <m/>
    <m/>
    <m/>
    <m/>
    <m/>
    <m/>
    <m/>
    <m/>
    <m/>
    <m/>
    <m/>
    <m/>
    <m/>
    <m/>
    <m/>
  </r>
  <r>
    <x v="2"/>
    <x v="0"/>
    <d v="2014-11-12T00:00:00"/>
    <x v="9"/>
    <x v="2"/>
    <s v="sovema 11"/>
    <s v=" N°9991160 du 30/09/14"/>
    <n v="272.18400000000003"/>
    <m/>
    <n v="54.86"/>
    <n v="0"/>
    <n v="0"/>
    <n v="0"/>
    <n v="0"/>
    <n v="0"/>
    <m/>
    <n v="327.04400000000004"/>
    <s v="EUR"/>
    <n v="2.2827500000000001"/>
    <s v="4"/>
    <s v="RACCORD 2"/>
    <n v="3"/>
    <n v="2"/>
    <n v="6"/>
    <n v="13.6965"/>
    <n v="0.11764705882352941"/>
    <n v="38.475764705882355"/>
    <n v="19.237882352941178"/>
    <n v="26.086132352941178"/>
    <n v="32.021647058823532"/>
    <n v="0"/>
    <n v="6.4541176470588235"/>
    <n v="0"/>
    <n v="0"/>
    <n v="0"/>
    <n v="0"/>
    <n v="0"/>
    <n v="0"/>
    <n v="38.475764705882355"/>
    <m/>
    <m/>
    <m/>
    <m/>
    <m/>
    <m/>
    <m/>
    <m/>
    <m/>
    <m/>
    <m/>
    <m/>
    <m/>
    <m/>
    <m/>
  </r>
  <r>
    <x v="2"/>
    <x v="1"/>
    <d v="2014-11-12T00:00:00"/>
    <x v="9"/>
    <x v="2"/>
    <s v="sovema 12"/>
    <s v=" N°80593 du 14/10/14"/>
    <n v="296.93299999999999"/>
    <m/>
    <n v="16"/>
    <n v="0"/>
    <n v="0"/>
    <n v="0"/>
    <n v="0"/>
    <n v="0"/>
    <m/>
    <n v="312.93299999999999"/>
    <s v="EUR"/>
    <n v="2.2792500000000002"/>
    <n v="1"/>
    <s v="CONVERTISSEUR"/>
    <n v="146.69999999999999"/>
    <n v="1"/>
    <n v="146.69999999999999"/>
    <n v="334.36597499999999"/>
    <n v="1"/>
    <n v="312.93299999999999"/>
    <n v="312.93299999999999"/>
    <n v="647.29897499999993"/>
    <n v="296.93299999999999"/>
    <n v="0"/>
    <n v="16"/>
    <n v="0"/>
    <n v="0"/>
    <n v="0"/>
    <n v="0"/>
    <n v="0"/>
    <n v="0"/>
    <n v="312.93299999999999"/>
    <m/>
    <m/>
    <m/>
    <m/>
    <m/>
    <m/>
    <m/>
    <m/>
    <m/>
    <m/>
    <m/>
    <m/>
    <m/>
    <m/>
    <m/>
  </r>
  <r>
    <x v="2"/>
    <x v="0"/>
    <d v="2014-11-13T00:00:00"/>
    <x v="4"/>
    <x v="0"/>
    <s v="accuma 71"/>
    <s v=" N°2160 du 23/10/14"/>
    <n v="1595.58"/>
    <m/>
    <n v="280.62799999999999"/>
    <n v="0"/>
    <n v="13.404"/>
    <n v="0"/>
    <n v="0"/>
    <n v="150.18299999999999"/>
    <m/>
    <n v="2039.7949999999998"/>
    <s v="EUR"/>
    <n v="2.2755000000000001"/>
    <s v="400m1110"/>
    <s v="bac m11 gris"/>
    <n v="2.036"/>
    <n v="1215"/>
    <n v="2473.7400000000002"/>
    <n v="5628.9953700000005"/>
    <n v="0.73749642243846592"/>
    <n v="1504.3415150078704"/>
    <n v="1.2381411646155311"/>
    <n v="5.8710591646155308"/>
    <n v="1176.7345417143674"/>
    <n v="0"/>
    <n v="206.9621460360618"/>
    <n v="0"/>
    <n v="9.885402046365197"/>
    <n v="0"/>
    <n v="0"/>
    <n v="110.75942521107612"/>
    <n v="0"/>
    <n v="1504.3415150078704"/>
    <m/>
    <m/>
    <m/>
    <m/>
    <m/>
    <m/>
    <m/>
    <m/>
    <m/>
    <m/>
    <m/>
    <m/>
    <m/>
    <m/>
    <m/>
  </r>
  <r>
    <x v="2"/>
    <x v="0"/>
    <d v="2014-11-13T00:00:00"/>
    <x v="4"/>
    <x v="0"/>
    <s v="accuma 71"/>
    <s v=" N°2160 du 23/10/14"/>
    <n v="1595.58"/>
    <m/>
    <n v="280.62799999999999"/>
    <n v="0"/>
    <n v="13.404"/>
    <n v="0"/>
    <n v="0"/>
    <n v="150.18299999999999"/>
    <m/>
    <n v="2039.7949999999998"/>
    <s v="EUR"/>
    <n v="2.2755000000000001"/>
    <s v="460d2709"/>
    <s v="bouchon d 27 rouge"/>
    <n v="2.3E-2"/>
    <n v="12000"/>
    <n v="276"/>
    <n v="628.03800000000001"/>
    <n v="8.2283915283342862E-2"/>
    <n v="167.84231897538635"/>
    <n v="1.3986859914615528E-2"/>
    <n v="6.6323359914615534E-2"/>
    <n v="131.2905695477962"/>
    <n v="0"/>
    <n v="23.091170578133941"/>
    <n v="0"/>
    <n v="1.1029336004579278"/>
    <n v="0"/>
    <n v="0"/>
    <n v="12.357645248998281"/>
    <n v="0"/>
    <n v="167.84231897538635"/>
    <m/>
    <m/>
    <m/>
    <m/>
    <m/>
    <m/>
    <m/>
    <m/>
    <m/>
    <m/>
    <m/>
    <m/>
    <m/>
    <m/>
    <m/>
  </r>
  <r>
    <x v="2"/>
    <x v="0"/>
    <d v="2014-11-13T00:00:00"/>
    <x v="4"/>
    <x v="0"/>
    <s v="accuma 71"/>
    <s v=" N°2160 du 23/10/14"/>
    <n v="1595.58"/>
    <m/>
    <n v="280.62799999999999"/>
    <n v="0"/>
    <n v="13.404"/>
    <n v="0"/>
    <n v="0"/>
    <n v="150.18299999999999"/>
    <m/>
    <n v="2039.7949999999998"/>
    <s v="EUR"/>
    <n v="2.2755000000000001"/>
    <s v="460d1815"/>
    <s v="bouchon d 18 noir"/>
    <n v="2.3E-2"/>
    <n v="13000"/>
    <n v="299"/>
    <n v="680.37450000000001"/>
    <n v="8.9140908223621432E-2"/>
    <n v="181.82917889000186"/>
    <n v="1.3986859914615528E-2"/>
    <n v="6.6323359914615534E-2"/>
    <n v="142.23145034344589"/>
    <n v="0"/>
    <n v="25.015434792978432"/>
    <n v="0"/>
    <n v="1.1948447338294217"/>
    <n v="0"/>
    <n v="0"/>
    <n v="13.387449019748138"/>
    <n v="0"/>
    <n v="181.82917889000186"/>
    <m/>
    <m/>
    <m/>
    <m/>
    <m/>
    <m/>
    <m/>
    <m/>
    <m/>
    <m/>
    <m/>
    <m/>
    <m/>
    <m/>
    <m/>
  </r>
  <r>
    <x v="2"/>
    <x v="0"/>
    <d v="2014-11-13T00:00:00"/>
    <x v="4"/>
    <x v="0"/>
    <s v="accuma 71"/>
    <s v=" N°2160 du 23/10/14"/>
    <n v="1595.58"/>
    <m/>
    <n v="280.62799999999999"/>
    <n v="0"/>
    <n v="13.404"/>
    <n v="0"/>
    <n v="0"/>
    <n v="150.18299999999999"/>
    <m/>
    <n v="2039.7949999999998"/>
    <s v="EUR"/>
    <n v="2.2755000000000001"/>
    <s v="460d1820"/>
    <s v="bouchon d 18 bleu"/>
    <n v="2.35E-2"/>
    <n v="13000"/>
    <n v="305.5"/>
    <n v="695.16525000000001"/>
    <n v="9.1078754054569735E-2"/>
    <n v="185.78198712674106"/>
    <n v="1.4290922086672389E-2"/>
    <n v="6.776517208667239E-2"/>
    <n v="145.32343839439037"/>
    <n v="0"/>
    <n v="25.559248592825796"/>
    <n v="0"/>
    <n v="1.2208196193474528"/>
    <n v="0"/>
    <n v="0"/>
    <n v="13.678480520177446"/>
    <n v="0"/>
    <n v="185.78198712674106"/>
    <m/>
    <m/>
    <m/>
    <m/>
    <m/>
    <m/>
    <m/>
    <m/>
    <m/>
    <m/>
    <m/>
    <m/>
    <m/>
    <m/>
    <m/>
  </r>
  <r>
    <x v="2"/>
    <x v="0"/>
    <d v="2014-11-13T00:00:00"/>
    <x v="4"/>
    <x v="0"/>
    <s v="accuma 74"/>
    <s v=" N°2240 du 31/10/14"/>
    <n v="1547.68"/>
    <m/>
    <n v="262.03500000000003"/>
    <n v="0"/>
    <n v="19.135000000000002"/>
    <n v="0"/>
    <n v="0"/>
    <n v="189.238"/>
    <m/>
    <n v="2018.0880000000002"/>
    <s v="EUR"/>
    <n v="2.2745000000000002"/>
    <s v="400m1110"/>
    <s v="bac m11 gris"/>
    <n v="2.036"/>
    <n v="1350"/>
    <n v="2748.6"/>
    <n v="6251.6907000000001"/>
    <n v="0.53445676978575063"/>
    <n v="1057.6723103325976"/>
    <n v="0.78346097061673892"/>
    <n v="5.4143429706167385"/>
    <n v="827.16805346201056"/>
    <n v="0"/>
    <n v="140.04637967080919"/>
    <n v="0"/>
    <n v="10.226830289850339"/>
    <n v="0"/>
    <n v="0"/>
    <n v="101.13953020071588"/>
    <n v="0"/>
    <n v="1078.5807936233859"/>
    <m/>
    <m/>
    <m/>
    <m/>
    <m/>
    <m/>
    <m/>
    <m/>
    <m/>
    <m/>
    <m/>
    <m/>
    <m/>
    <m/>
    <m/>
  </r>
  <r>
    <x v="2"/>
    <x v="0"/>
    <d v="2014-11-13T00:00:00"/>
    <x v="4"/>
    <x v="0"/>
    <s v="accuma 74"/>
    <s v=" N°2240 du 31/10/14"/>
    <n v="1547.68"/>
    <m/>
    <n v="262.03500000000003"/>
    <n v="0"/>
    <n v="19.135000000000002"/>
    <n v="0"/>
    <n v="0"/>
    <n v="189.238"/>
    <m/>
    <n v="2018.0880000000002"/>
    <s v="EUR"/>
    <n v="2.2745000000000002"/>
    <s v="420m1124"/>
    <s v="couv m11"/>
    <n v="0.82099999999999995"/>
    <n v="2552"/>
    <n v="2095.192"/>
    <n v="4765.5142040000001"/>
    <n v="0.40740360489010641"/>
    <n v="806.23828975855929"/>
    <n v="0.31592409473297778"/>
    <n v="2.1832885947329776"/>
    <n v="630.53041121631986"/>
    <n v="0"/>
    <n v="106.75400360737905"/>
    <n v="0"/>
    <n v="7.7956679795721868"/>
    <n v="0"/>
    <n v="0"/>
    <n v="77.096243382193961"/>
    <n v="0"/>
    <n v="822.17632618546509"/>
    <m/>
    <m/>
    <m/>
    <m/>
    <m/>
    <m/>
    <m/>
    <m/>
    <m/>
    <m/>
    <m/>
    <m/>
    <m/>
    <m/>
    <m/>
  </r>
  <r>
    <x v="2"/>
    <x v="0"/>
    <d v="2014-11-13T00:00:00"/>
    <x v="4"/>
    <x v="0"/>
    <s v="accuma 74"/>
    <s v=" N°2240 du 31/10/14"/>
    <n v="1547.68"/>
    <m/>
    <n v="262.03500000000003"/>
    <n v="0"/>
    <n v="19.135000000000002"/>
    <n v="0"/>
    <n v="0"/>
    <n v="189.238"/>
    <m/>
    <n v="2018.0880000000002"/>
    <s v="EUR"/>
    <n v="2.2745000000000002"/>
    <s v="460d1819"/>
    <s v="bouchon d 18 jaune"/>
    <n v="2.3E-2"/>
    <n v="13000"/>
    <n v="299"/>
    <n v="680.07550000000003"/>
    <n v="5.8139625324143004E-2"/>
    <n v="115.05639990884332"/>
    <n v="8.8504923006802547E-3"/>
    <n v="6.1163992300680259E-2"/>
    <n v="89.981535321669654"/>
    <n v="0"/>
    <n v="15.234616721811813"/>
    <n v="0"/>
    <n v="1.1125017305774765"/>
    <n v="0"/>
    <n v="0"/>
    <n v="11.002226417090174"/>
    <n v="0"/>
    <n v="117.33088019114912"/>
    <m/>
    <m/>
    <m/>
    <m/>
    <m/>
    <m/>
    <m/>
    <m/>
    <m/>
    <m/>
    <m/>
    <m/>
    <m/>
    <m/>
    <m/>
  </r>
  <r>
    <x v="2"/>
    <x v="1"/>
    <d v="2014-11-14T00:00:00"/>
    <x v="5"/>
    <x v="0"/>
    <s v="metalliance 10"/>
    <s v=" N°264 du  26/09/14"/>
    <n v="929.48"/>
    <m/>
    <n v="3659.7079999999987"/>
    <n v="16"/>
    <n v="617.25"/>
    <n v="481.2"/>
    <n v="1016.8"/>
    <n v="0"/>
    <m/>
    <n v="6720.4379999999983"/>
    <s v="USD"/>
    <n v="1.7921499999999999"/>
    <s v="600P0002"/>
    <s v="PLOMB DOUX"/>
    <n v="2.34158"/>
    <n v="99500"/>
    <n v="232987.21"/>
    <n v="417548.02840149996"/>
    <n v="1"/>
    <n v="6720.4379999999983"/>
    <n v="6.7542090452261283E-2"/>
    <n v="4.2640046874522612"/>
    <n v="929.48"/>
    <n v="0"/>
    <n v="3659.7079999999987"/>
    <n v="16"/>
    <n v="617.25"/>
    <n v="481.2"/>
    <n v="1016.8"/>
    <n v="0"/>
    <n v="0"/>
    <n v="6720.4379999999983"/>
    <m/>
    <m/>
    <m/>
    <m/>
    <m/>
    <m/>
    <m/>
    <m/>
    <m/>
    <m/>
    <m/>
    <m/>
    <m/>
    <m/>
    <m/>
  </r>
  <r>
    <x v="2"/>
    <x v="1"/>
    <d v="2014-11-14T00:00:00"/>
    <x v="8"/>
    <x v="0"/>
    <s v="orion 2"/>
    <s v=" 44099 du 26/09/2014"/>
    <n v="313.5"/>
    <m/>
    <n v="60.908999999999999"/>
    <n v="0"/>
    <n v="16.725000000000001"/>
    <n v="0"/>
    <n v="105.3"/>
    <n v="0"/>
    <m/>
    <n v="496.43400000000003"/>
    <s v="EUR"/>
    <n v="2.2736999999999998"/>
    <s v="600a0004"/>
    <s v="noir de fumee"/>
    <n v="3.72"/>
    <n v="1200"/>
    <n v="4464"/>
    <n v="10149.7968"/>
    <n v="1"/>
    <n v="496.43400000000003"/>
    <n v="0.41369500000000003"/>
    <n v="8.8718590000000006"/>
    <n v="313.5"/>
    <n v="0"/>
    <n v="60.908999999999999"/>
    <n v="0"/>
    <n v="16.725000000000001"/>
    <n v="0"/>
    <n v="105.3"/>
    <n v="0"/>
    <n v="0"/>
    <n v="496.43400000000003"/>
    <m/>
    <m/>
    <m/>
    <m/>
    <m/>
    <m/>
    <m/>
    <m/>
    <m/>
    <m/>
    <m/>
    <m/>
    <m/>
    <m/>
    <m/>
  </r>
  <r>
    <x v="2"/>
    <x v="1"/>
    <d v="2014-11-17T00:00:00"/>
    <x v="5"/>
    <x v="0"/>
    <s v="metalliance 11"/>
    <s v=" N°265 du  26/09/14"/>
    <n v="705.99"/>
    <m/>
    <n v="2746.2710000000006"/>
    <n v="16"/>
    <n v="463.83600000000001"/>
    <n v="0"/>
    <n v="762.6"/>
    <n v="0"/>
    <m/>
    <n v="4694.697000000001"/>
    <s v="USD"/>
    <n v="1.7921499999999999"/>
    <s v="600P0002"/>
    <s v="PLOMB DOUX"/>
    <n v="2.34158"/>
    <n v="74624"/>
    <n v="174738.06591999999"/>
    <n v="313156.82483852794"/>
    <n v="1"/>
    <n v="4694.697000000001"/>
    <n v="6.2911355596054902E-2"/>
    <n v="4.2593739525960537"/>
    <n v="705.99"/>
    <n v="0"/>
    <n v="2746.2710000000006"/>
    <n v="16"/>
    <n v="463.83600000000001"/>
    <n v="0"/>
    <n v="762.6"/>
    <n v="0"/>
    <n v="0"/>
    <n v="4694.697000000001"/>
    <m/>
    <m/>
    <m/>
    <m/>
    <m/>
    <m/>
    <m/>
    <m/>
    <m/>
    <m/>
    <m/>
    <m/>
    <m/>
    <m/>
    <m/>
  </r>
  <r>
    <x v="2"/>
    <x v="1"/>
    <d v="2014-11-20T00:00:00"/>
    <x v="15"/>
    <x v="0"/>
    <s v="goonvean 2"/>
    <s v=" GF007266 du 15/09/2014"/>
    <n v="235"/>
    <m/>
    <n v="65.841999999999999"/>
    <n v="0"/>
    <n v="17.928999999999998"/>
    <n v="0"/>
    <n v="121.6"/>
    <n v="0"/>
    <n v="0"/>
    <n v="440.37099999999998"/>
    <s v="GBP"/>
    <n v="2.8898000000000001"/>
    <s v="600A0003"/>
    <s v="FIBRE DE VERRE"/>
    <n v="3.19"/>
    <n v="1200"/>
    <n v="3828"/>
    <n v="11062.154400000001"/>
    <n v="1"/>
    <n v="440.37099999999998"/>
    <n v="0.36697583333333333"/>
    <n v="9.5854378333333337"/>
    <n v="235"/>
    <n v="0"/>
    <n v="65.841999999999999"/>
    <n v="0"/>
    <n v="17.928999999999998"/>
    <n v="0"/>
    <n v="121.6"/>
    <n v="0"/>
    <n v="0"/>
    <n v="440.37099999999998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l0109"/>
    <s v="couv l1 gris"/>
    <n v="0.95099999999999996"/>
    <n v="560"/>
    <n v="532.55999999999995"/>
    <n v="1208.8313159999998"/>
    <n v="3.308442361406326E-2"/>
    <n v="168.80877465590015"/>
    <n v="0.30144424045696455"/>
    <n v="2.4600715904569643"/>
    <n v="129.6975574518508"/>
    <n v="0"/>
    <n v="30.91749312061296"/>
    <n v="0.52935077782501216"/>
    <n v="1.785400920332924"/>
    <n v="0"/>
    <n v="1.9138677372263315"/>
    <n v="18.819214177845918"/>
    <n v="0"/>
    <n v="183.66288418569391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509"/>
    <s v="bac l5 gris"/>
    <n v="1.4410000000000001"/>
    <n v="165"/>
    <n v="237.76500000000001"/>
    <n v="539.69088525000006"/>
    <n v="1.4770763821161473E-2"/>
    <n v="75.36581475525783"/>
    <n v="0.45676251366822929"/>
    <n v="3.7276163636682296"/>
    <n v="57.904348331717202"/>
    <n v="0"/>
    <n v="13.803323103166861"/>
    <n v="0.23633222113858357"/>
    <n v="0.79710426960897895"/>
    <n v="0"/>
    <n v="0.85445914552654889"/>
    <n v="8.4019649598083532"/>
    <n v="0"/>
    <n v="81.997532030966525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m1104"/>
    <s v="bac m11 noir"/>
    <n v="2.036"/>
    <n v="126"/>
    <n v="256.536"/>
    <n v="582.29823959999999"/>
    <n v="1.5936881658887889E-2"/>
    <n v="81.315772523520366"/>
    <n v="0.64536327399619342"/>
    <n v="5.266777873996193"/>
    <n v="62.475763479172301"/>
    <n v="0"/>
    <n v="14.893063720875709"/>
    <n v="0.25499010654220622"/>
    <n v="0.860033818721885"/>
    <n v="0"/>
    <n v="0.92191673020334652"/>
    <n v="9.0652807727352442"/>
    <n v="0"/>
    <n v="88.471048628250685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m1124"/>
    <s v="couv m11 gris"/>
    <n v="0.82099999999999995"/>
    <n v="1740"/>
    <n v="1428.54"/>
    <n v="3242.5715189999996"/>
    <n v="8.8745723504645366E-2"/>
    <n v="452.81299186371416"/>
    <n v="0.26023735164581274"/>
    <n v="2.1237842016458126"/>
    <n v="347.90098528291077"/>
    <n v="0"/>
    <n v="82.933144852261606"/>
    <n v="1.4199315760743259"/>
    <n v="4.7891629689281876"/>
    <n v="0"/>
    <n v="5.1337626132967253"/>
    <n v="50.480697426806394"/>
    <n v="0"/>
    <n v="492.65768472027793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518"/>
    <s v="bac l5 noir"/>
    <n v="1.4410000000000001"/>
    <n v="396"/>
    <n v="570.63599999999997"/>
    <n v="1295.2581246"/>
    <n v="3.544983317078753E-2"/>
    <n v="180.87795541261877"/>
    <n v="0.45676251366822923"/>
    <n v="3.7276163636682291"/>
    <n v="138.97043599612127"/>
    <n v="0"/>
    <n v="33.127975447600463"/>
    <n v="0.56719733073260048"/>
    <n v="1.9130502470615491"/>
    <n v="0"/>
    <n v="2.0507019492637171"/>
    <n v="20.164715903540046"/>
    <n v="0"/>
    <n v="196.79407687431961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103"/>
    <s v="bac l1b noir"/>
    <n v="1.151"/>
    <n v="1920"/>
    <n v="2209.92"/>
    <n v="5016.1869120000001"/>
    <n v="0.1372876848302364"/>
    <n v="700.49175170415901"/>
    <n v="0.36483945401258283"/>
    <n v="2.9774368040125831"/>
    <n v="538.1951820714927"/>
    <n v="0"/>
    <n v="128.29575333691042"/>
    <n v="2.1966029572837824"/>
    <n v="7.4087299118637082"/>
    <n v="0"/>
    <n v="7.9418179920595149"/>
    <n v="78.09253003587439"/>
    <n v="0"/>
    <n v="762.13061630548441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211"/>
    <s v="bac l2b gris"/>
    <n v="1.2410000000000001"/>
    <n v="576"/>
    <n v="714.81600000000003"/>
    <n v="1622.5250976"/>
    <n v="4.4406781114072119E-2"/>
    <n v="226.57956486486393"/>
    <n v="0.39336730011261101"/>
    <n v="3.2102511501126108"/>
    <n v="174.0834633233855"/>
    <n v="0"/>
    <n v="41.498270171443743"/>
    <n v="0.71050849782515391"/>
    <n v="2.3964119428209019"/>
    <n v="0"/>
    <n v="2.5688434738868438"/>
    <n v="25.259642860430958"/>
    <n v="0"/>
    <n v="246.51714026979309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313"/>
    <s v="bac l3 gris"/>
    <n v="1.2569999999999999"/>
    <n v="528"/>
    <n v="663.69599999999991"/>
    <n v="1506.4903655999997"/>
    <n v="4.1231034277751481E-2"/>
    <n v="210.37574828004787"/>
    <n v="0.39843891719706037"/>
    <n v="3.2516403671970595"/>
    <n v="161.63390057564135"/>
    <n v="0"/>
    <n v="38.530525225661592"/>
    <n v="0.6596965484440237"/>
    <n v="2.225032764798859"/>
    <n v="0"/>
    <n v="2.3851328708993678"/>
    <n v="23.453201842007708"/>
    <n v="0"/>
    <n v="228.88748982745287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00l0212"/>
    <s v="bac l2 gris"/>
    <n v="1.232"/>
    <n v="792"/>
    <n v="975.74400000000003"/>
    <n v="2214.7925184000001"/>
    <n v="6.0616508627911507E-2"/>
    <n v="309.2874962780657"/>
    <n v="0.39051451550260818"/>
    <n v="3.1869697155026082"/>
    <n v="237.62883712313868"/>
    <n v="0"/>
    <n v="56.646309162309187"/>
    <n v="0.96986413804658411"/>
    <n v="3.2711698881052449"/>
    <n v="0"/>
    <n v="3.5065437911074246"/>
    <n v="34.480124903763134"/>
    <n v="0"/>
    <n v="336.50284900647023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l0211"/>
    <s v="couv l2 gris"/>
    <n v="1.0720000000000001"/>
    <n v="1872"/>
    <n v="2006.7840000000001"/>
    <n v="4555.0986623999997"/>
    <n v="0.12466819129849095"/>
    <n v="636.10250119998875"/>
    <n v="0.33979834465811365"/>
    <n v="2.7730775446581135"/>
    <n v="488.72424352834423"/>
    <n v="0"/>
    <n v="116.50279877301369"/>
    <n v="1.9946910607758552"/>
    <n v="6.7277189434230644"/>
    <n v="0"/>
    <n v="7.2118055302351047"/>
    <n v="70.914259247172808"/>
    <n v="0"/>
    <n v="692.07551708296467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l0111"/>
    <s v="couv l1 noir"/>
    <n v="0.95099999999999996"/>
    <n v="2744"/>
    <n v="2609.5439999999999"/>
    <n v="5923.2734483999993"/>
    <n v="0.16211367570891"/>
    <n v="827.16299581391081"/>
    <n v="0.30144424045696461"/>
    <n v="2.4600715904569643"/>
    <n v="635.51803151406898"/>
    <n v="0"/>
    <n v="151.49571629100353"/>
    <n v="2.59381881134256"/>
    <n v="8.7484645096313294"/>
    <n v="0"/>
    <n v="9.377951912409026"/>
    <n v="92.214149471445012"/>
    <n v="0"/>
    <n v="899.94813250990035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m1125"/>
    <s v="couv m11 noir"/>
    <n v="0.82099999999999995"/>
    <n v="580"/>
    <n v="476.17999999999995"/>
    <n v="1080.8571729999999"/>
    <n v="2.958190783488179E-2"/>
    <n v="150.93766395457141"/>
    <n v="0.26023735164581274"/>
    <n v="2.1237842016458126"/>
    <n v="115.96699509430358"/>
    <n v="0"/>
    <n v="27.644381617420539"/>
    <n v="0.47331052535810864"/>
    <n v="1.5963876563093959"/>
    <n v="0"/>
    <n v="1.7112542044322416"/>
    <n v="16.826899142268797"/>
    <n v="0"/>
    <n v="164.21922824009266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l0538"/>
    <s v="couv l5 noir"/>
    <n v="1.853"/>
    <n v="300"/>
    <n v="555.9"/>
    <n v="1261.8096149999999"/>
    <n v="3.4534383143791814E-2"/>
    <n v="176.20699607784081"/>
    <n v="0.58735665359280276"/>
    <n v="4.793388703592802"/>
    <n v="135.38168880029266"/>
    <n v="0"/>
    <n v="32.272484651022886"/>
    <n v="0.55255013030066902"/>
    <n v="1.8636479863547253"/>
    <n v="0"/>
    <n v="1.9977449961020688"/>
    <n v="19.643985957384235"/>
    <n v="0"/>
    <n v="191.71210252145721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20l0521"/>
    <s v="couv l5 gris"/>
    <n v="1.44"/>
    <n v="612"/>
    <n v="881.28"/>
    <n v="2000.3734079999999"/>
    <n v="5.474808630502042E-2"/>
    <n v="279.34466901147607"/>
    <n v="0.45644553760045109"/>
    <n v="3.725029537600451"/>
    <n v="214.62344793294105"/>
    <n v="0"/>
    <n v="51.162250896300499"/>
    <n v="0.87596938088032672"/>
    <n v="2.954480477450427"/>
    <n v="0"/>
    <n v="3.1670672965728213"/>
    <n v="31.142025444366933"/>
    <n v="0"/>
    <n v="303.92524142851204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60d2101"/>
    <s v="bouchon d21"/>
    <n v="2.3E-2"/>
    <n v="23200"/>
    <n v="533.6"/>
    <n v="1211.1919600000001"/>
    <n v="3.3149031922157429E-2"/>
    <n v="169.13842976638941"/>
    <n v="7.2904495588960953E-3"/>
    <n v="5.9496999558896098E-2"/>
    <n v="129.95083494124154"/>
    <n v="0"/>
    <n v="30.977869778351884"/>
    <n v="0.53038451075451887"/>
    <n v="1.7888875076792259"/>
    <n v="0"/>
    <n v="1.917605198632963"/>
    <n v="18.855964934089275"/>
    <n v="0"/>
    <n v="184.0215468707494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60d1812"/>
    <s v="bouchon kam d 18"/>
    <n v="2.9000000000000001E-2"/>
    <n v="24000"/>
    <n v="696"/>
    <n v="1579.8155999999999"/>
    <n v="4.3237867724553167E-2"/>
    <n v="220.61534317355139"/>
    <n v="9.1923059655646417E-3"/>
    <n v="7.5017955965564639E-2"/>
    <n v="169.50108905379332"/>
    <n v="0"/>
    <n v="40.40591710219811"/>
    <n v="0.69180588359285067"/>
    <n v="2.3333315317555119"/>
    <n v="0"/>
    <n v="2.5012241721299517"/>
    <n v="24.594736870551227"/>
    <n v="0"/>
    <n v="240.02810461402095"/>
    <m/>
    <m/>
    <m/>
    <m/>
    <m/>
    <m/>
    <m/>
    <m/>
    <m/>
    <m/>
    <m/>
    <m/>
    <m/>
    <m/>
    <m/>
  </r>
  <r>
    <x v="2"/>
    <x v="1"/>
    <d v="2014-11-21T00:00:00"/>
    <x v="4"/>
    <x v="0"/>
    <s v="accuma 75"/>
    <s v=" N° 2306 du 10/11/14"/>
    <n v="3920.2"/>
    <m/>
    <n v="934.50300000000004"/>
    <n v="16"/>
    <n v="53.965000000000003"/>
    <n v="0"/>
    <n v="57.847999999999999"/>
    <n v="568.82399999999996"/>
    <m/>
    <n v="5551.3399999999992"/>
    <s v="EUR"/>
    <n v="2.2698499999999999"/>
    <s v="460d1815"/>
    <s v="bouchon d18 noir"/>
    <n v="2.3E-2"/>
    <n v="32500"/>
    <n v="747.5"/>
    <n v="1696.7128749999999"/>
    <n v="4.643722144267743E-2"/>
    <n v="236.93961066412308"/>
    <n v="7.2904495588960944E-3"/>
    <n v="5.9496999558896091E-2"/>
    <n v="182.04319549958404"/>
    <n v="0"/>
    <n v="43.395722749846385"/>
    <n v="0.74299554308283888"/>
    <n v="2.5059846551540876"/>
    <n v="0"/>
    <n v="2.6863003860160037"/>
    <n v="26.414606049909544"/>
    <n v="0"/>
    <n v="257.78880488359289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00l0313"/>
    <s v="bac l3 gris"/>
    <n v="1.2569999999999999"/>
    <n v="1408"/>
    <n v="1769.8559999999998"/>
    <n v="4028.9001983999997"/>
    <n v="0.13451771248383373"/>
    <n v="706.97193541505658"/>
    <n v="0.50211074958455726"/>
    <n v="3.3635455495845568"/>
    <n v="520.97902938713901"/>
    <n v="0"/>
    <n v="137.37379255529049"/>
    <n v="2.1522833997413398"/>
    <n v="6.046302140723359"/>
    <n v="0"/>
    <n v="0"/>
    <n v="61.488180894072883"/>
    <n v="0"/>
    <n v="728.03958837696712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00m1008"/>
    <s v="bac m10"/>
    <n v="1.679"/>
    <n v="3168"/>
    <n v="5319.0720000000001"/>
    <n v="12108.335500800002"/>
    <n v="0.40427548793619972"/>
    <n v="2124.7121949198336"/>
    <n v="0.67067935445701821"/>
    <n v="4.4927549544570189"/>
    <n v="1565.7347082476253"/>
    <n v="0"/>
    <n v="412.8590650960611"/>
    <n v="6.4684078069791955"/>
    <n v="18.171374631756304"/>
    <n v="0"/>
    <n v="0"/>
    <n v="184.79472981112482"/>
    <n v="0"/>
    <n v="2188.028285593547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20m1013"/>
    <s v="couv m10"/>
    <n v="0.73899999999999999"/>
    <n v="3080"/>
    <n v="2276.12"/>
    <n v="5181.3595679999999"/>
    <n v="0.17299625265485083"/>
    <n v="909.19993583484688"/>
    <n v="0.29519478436196328"/>
    <n v="1.9774543843619632"/>
    <n v="670.00410675707803"/>
    <n v="0"/>
    <n v="176.66930909121862"/>
    <n v="2.7679400424776133"/>
    <n v="7.7758355643302348"/>
    <n v="0"/>
    <n v="0"/>
    <n v="79.076760084784965"/>
    <n v="0"/>
    <n v="936.29395153988946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60d1809"/>
    <s v="bouchon d18 bleu"/>
    <n v="2.8000000000000001E-2"/>
    <n v="66000"/>
    <n v="1848"/>
    <n v="4206.7872000000007"/>
    <n v="0.1404570386913539"/>
    <n v="738.1866867400654"/>
    <n v="1.1184646768788869E-2"/>
    <n v="7.4923846768788882E-2"/>
    <n v="543.98168342929216"/>
    <n v="0"/>
    <n v="143.43922253684872"/>
    <n v="2.2473126190616624"/>
    <n v="6.3132629750989748"/>
    <n v="0"/>
    <n v="0"/>
    <n v="64.203052842856565"/>
    <n v="0"/>
    <n v="760.18453440315818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60d1810"/>
    <s v="bouchon d18 rouge"/>
    <n v="2.8000000000000001E-2"/>
    <n v="54000"/>
    <n v="1512"/>
    <n v="3441.9168000000004"/>
    <n v="0.1149193952929259"/>
    <n v="603.97092551459889"/>
    <n v="1.1184646768788869E-2"/>
    <n v="7.4923846768788882E-2"/>
    <n v="445.07592280578444"/>
    <n v="0"/>
    <n v="117.3593638937853"/>
    <n v="1.8387103246868144"/>
    <n v="5.1653969796264336"/>
    <n v="0"/>
    <n v="0"/>
    <n v="52.529770507791724"/>
    <n v="0"/>
    <n v="621.96916451167476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90b0006"/>
    <s v="couv borne d+ noir"/>
    <n v="7.1999999999999995E-2"/>
    <n v="3000"/>
    <n v="215.99999999999997"/>
    <n v="491.70239999999995"/>
    <n v="1.6417056470417982E-2"/>
    <n v="86.281560787799819"/>
    <n v="2.876052026259994E-2"/>
    <n v="0.19266132026259991"/>
    <n v="63.582274686540622"/>
    <n v="0"/>
    <n v="16.765623413397897"/>
    <n v="0.26267290352668771"/>
    <n v="0.73791385423234745"/>
    <n v="0"/>
    <n v="0"/>
    <n v="7.5042529296845295"/>
    <n v="0"/>
    <n v="88.852737787382083"/>
    <m/>
    <m/>
    <m/>
    <m/>
    <m/>
    <m/>
    <m/>
    <m/>
    <m/>
    <m/>
    <m/>
    <m/>
    <m/>
    <m/>
    <m/>
  </r>
  <r>
    <x v="2"/>
    <x v="1"/>
    <d v="2014-11-25T00:00:00"/>
    <x v="4"/>
    <x v="0"/>
    <s v="accuma 77"/>
    <s v=" N° 2333 du 12/11/14"/>
    <n v="3872.94"/>
    <m/>
    <n v="1021.232"/>
    <n v="16"/>
    <n v="44.948"/>
    <n v="0"/>
    <n v="0"/>
    <n v="457.101"/>
    <m/>
    <n v="5412.2210000000005"/>
    <s v="EUR"/>
    <n v="2.2764000000000002"/>
    <s v="490b0007"/>
    <s v="couv borne g- noir"/>
    <n v="7.1999999999999995E-2"/>
    <n v="3000"/>
    <n v="215.99999999999997"/>
    <n v="491.70239999999995"/>
    <n v="1.6417056470417982E-2"/>
    <n v="86.281560787799819"/>
    <n v="2.876052026259994E-2"/>
    <n v="0.19266132026259991"/>
    <n v="63.582274686540622"/>
    <n v="0"/>
    <n v="16.765623413397897"/>
    <n v="0.26267290352668771"/>
    <n v="0.73791385423234745"/>
    <n v="0"/>
    <n v="0"/>
    <n v="7.5042529296845295"/>
    <n v="0"/>
    <n v="88.852737787382083"/>
    <m/>
    <m/>
    <m/>
    <m/>
    <m/>
    <m/>
    <m/>
    <m/>
    <m/>
    <m/>
    <m/>
    <m/>
    <m/>
    <m/>
    <m/>
  </r>
  <r>
    <x v="2"/>
    <x v="1"/>
    <d v="2014-11-25T00:00:00"/>
    <x v="7"/>
    <x v="0"/>
    <s v="daramic 10"/>
    <s v=" N° 183F2 du 30/10/2014"/>
    <n v="2163.335"/>
    <m/>
    <n v="2494.1659999999993"/>
    <n v="0"/>
    <n v="64.347999999999999"/>
    <n v="0"/>
    <n v="156"/>
    <n v="0"/>
    <m/>
    <n v="4877.8489999999993"/>
    <s v="EUR"/>
    <n v="2.2803499999999999"/>
    <s v="430p1004"/>
    <s v="SEP 161X1,2"/>
    <n v="0.71299999999999997"/>
    <n v="14651"/>
    <n v="10446.162999999999"/>
    <n v="23820.907797049997"/>
    <n v="0.5825623202853123"/>
    <n v="2841.6510314413899"/>
    <n v="0.19395611435679408"/>
    <n v="1.8198456643567937"/>
    <n v="1260.2774571544262"/>
    <n v="0"/>
    <n v="1453.0071321367359"/>
    <n v="0"/>
    <n v="37.486720185719278"/>
    <n v="0"/>
    <n v="90.879721964508718"/>
    <n v="0"/>
    <n v="0"/>
    <n v="2841.6510314413899"/>
    <m/>
    <m/>
    <m/>
    <m/>
    <m/>
    <m/>
    <m/>
    <m/>
    <m/>
    <m/>
    <m/>
    <m/>
    <m/>
    <m/>
    <m/>
  </r>
  <r>
    <x v="2"/>
    <x v="1"/>
    <d v="2014-11-25T00:00:00"/>
    <x v="7"/>
    <x v="0"/>
    <s v="daramic 10"/>
    <s v=" N° 183F2 du 30/10/2014"/>
    <n v="2163.335"/>
    <m/>
    <n v="2494.1659999999993"/>
    <n v="0"/>
    <n v="64.347999999999999"/>
    <n v="0"/>
    <n v="156"/>
    <n v="0"/>
    <m/>
    <n v="4877.8489999999993"/>
    <s v="EUR"/>
    <n v="2.2803499999999999"/>
    <s v="430p1001"/>
    <s v="SEP LV 161X1,3"/>
    <n v="1.7769999999999999"/>
    <n v="1680"/>
    <n v="2985.3599999999997"/>
    <n v="6807.6656759999987"/>
    <n v="0.16648775713024577"/>
    <n v="812.10213963001206"/>
    <n v="0.48339413073215004"/>
    <n v="4.5355760807321497"/>
    <n v="360.16879207136026"/>
    <n v="0"/>
    <n v="415.24810325051646"/>
    <n v="0"/>
    <n v="10.713154195817054"/>
    <n v="0"/>
    <n v="25.972090112318341"/>
    <n v="0"/>
    <n v="0"/>
    <n v="812.10213963001206"/>
    <m/>
    <m/>
    <m/>
    <m/>
    <m/>
    <m/>
    <m/>
    <m/>
    <m/>
    <m/>
    <m/>
    <m/>
    <m/>
    <m/>
    <m/>
  </r>
  <r>
    <x v="2"/>
    <x v="1"/>
    <d v="2014-11-25T00:00:00"/>
    <x v="7"/>
    <x v="0"/>
    <s v="daramic 10"/>
    <s v=" N° 183F2 du 30/10/2014"/>
    <n v="2163.335"/>
    <m/>
    <n v="2494.1659999999993"/>
    <n v="0"/>
    <n v="64.347999999999999"/>
    <n v="0"/>
    <n v="156"/>
    <n v="0"/>
    <m/>
    <n v="4877.8489999999993"/>
    <s v="EUR"/>
    <n v="2.2803499999999999"/>
    <s v="430p1005"/>
    <s v="SEP 161X1,0"/>
    <n v="0.71299999999999997"/>
    <n v="6311.2"/>
    <n v="4499.8855999999996"/>
    <n v="10261.314127959999"/>
    <n v="0.25094992258444221"/>
    <n v="1224.0958289285986"/>
    <n v="0.19395611435679405"/>
    <n v="1.819845664356794"/>
    <n v="542.88875077421426"/>
    <n v="0"/>
    <n v="625.9107646127477"/>
    <n v="0"/>
    <n v="16.148125618463688"/>
    <n v="0"/>
    <n v="39.148187923172983"/>
    <n v="0"/>
    <n v="0"/>
    <n v="1224.0958289285986"/>
    <m/>
    <m/>
    <m/>
    <m/>
    <m/>
    <m/>
    <m/>
    <m/>
    <m/>
    <m/>
    <m/>
    <m/>
    <m/>
    <m/>
    <m/>
  </r>
  <r>
    <x v="2"/>
    <x v="0"/>
    <d v="2014-11-25T00:00:00"/>
    <x v="7"/>
    <x v="0"/>
    <s v="daramic 11"/>
    <s v=" N° 184F2 du 30/10/2014"/>
    <n v="3714.2620000000002"/>
    <m/>
    <n v="4130.6129999999976"/>
    <n v="0"/>
    <n v="104.54600000000001"/>
    <n v="0"/>
    <n v="231.6"/>
    <n v="0"/>
    <m/>
    <n v="8181.0209999999988"/>
    <s v="EUR"/>
    <n v="2.2755000000000001"/>
    <s v="430p1004"/>
    <s v="SEP 161X1,2"/>
    <n v="0.71299999999999997"/>
    <n v="23441.599999999999"/>
    <n v="16713.860799999999"/>
    <n v="38032.3902504"/>
    <n v="0.55319148936170215"/>
    <n v="4525.6711914893613"/>
    <n v="0.19306153127300874"/>
    <n v="1.8154930312730087"/>
    <n v="2054.6981276595748"/>
    <n v="0"/>
    <n v="2285.0199574468074"/>
    <n v="0"/>
    <n v="57.833957446808519"/>
    <n v="0"/>
    <n v="128.11914893617021"/>
    <n v="0"/>
    <n v="0"/>
    <n v="4525.6711914893613"/>
    <m/>
    <m/>
    <m/>
    <m/>
    <m/>
    <m/>
    <m/>
    <m/>
    <m/>
    <m/>
    <m/>
    <m/>
    <m/>
    <m/>
    <m/>
  </r>
  <r>
    <x v="2"/>
    <x v="0"/>
    <d v="2014-11-25T00:00:00"/>
    <x v="7"/>
    <x v="0"/>
    <s v="daramic 11"/>
    <s v=" N° 184F2 du 30/10/2014"/>
    <n v="3714.2620000000002"/>
    <m/>
    <n v="4130.6129999999976"/>
    <n v="0"/>
    <n v="104.54600000000001"/>
    <n v="0"/>
    <n v="231.6"/>
    <n v="0"/>
    <m/>
    <n v="8181.0209999999988"/>
    <s v="EUR"/>
    <n v="2.2755000000000001"/>
    <s v="430p1018"/>
    <s v="SEP 161X1,3"/>
    <n v="0.71299999999999997"/>
    <n v="18933.599999999999"/>
    <n v="13499.656799999999"/>
    <n v="30718.469048399998"/>
    <n v="0.44680851063829785"/>
    <n v="3655.3498085106376"/>
    <n v="0.19306153127300871"/>
    <n v="1.8154930312730087"/>
    <n v="1659.5638723404256"/>
    <n v="0"/>
    <n v="1845.5930425531903"/>
    <n v="0"/>
    <n v="46.712042553191488"/>
    <n v="0"/>
    <n v="103.48085106382977"/>
    <n v="0"/>
    <n v="0"/>
    <n v="3655.3498085106376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00l0313"/>
    <s v="bac l3 gris"/>
    <n v="1.2569999999999999"/>
    <n v="1232"/>
    <n v="1548.6239999999998"/>
    <n v="3525.2876735999998"/>
    <n v="0.14098119424132699"/>
    <n v="648.85423941733757"/>
    <n v="0.52666740212446228"/>
    <n v="3.3881022021244624"/>
    <n v="553.15381372527054"/>
    <n v="0"/>
    <n v="70.092466228125986"/>
    <n v="2.2556991078612318"/>
    <n v="5.3933765668962055"/>
    <n v="0"/>
    <n v="9.4863425981104097"/>
    <n v="85.752375322064111"/>
    <n v="0"/>
    <n v="726.1340735483285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00m1008"/>
    <s v="bac m10 gris"/>
    <n v="1.679"/>
    <n v="594"/>
    <n v="997.32600000000002"/>
    <n v="2270.3129064000004"/>
    <n v="9.0792994637772434E-2"/>
    <n v="417.86721837007286"/>
    <n v="0.70348016560618332"/>
    <n v="4.5255557656061836"/>
    <n v="356.23539376076394"/>
    <n v="0"/>
    <n v="45.140097902029147"/>
    <n v="1.4526879142043589"/>
    <n v="3.4733768028626222"/>
    <n v="0"/>
    <n v="6.1092790231864313"/>
    <n v="55.225202160403633"/>
    <n v="0"/>
    <n v="467.63603756345009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00m1009"/>
    <s v="bac m10 noir"/>
    <n v="1.75"/>
    <n v="2916"/>
    <n v="5103"/>
    <n v="11616.469200000001"/>
    <n v="0.46455888208725404"/>
    <n v="2138.0936778370178"/>
    <n v="0.73322828458059597"/>
    <n v="4.7169282845805967"/>
    <n v="1822.7432297575499"/>
    <n v="0"/>
    <n v="230.9675267606126"/>
    <n v="7.4329421133960647"/>
    <n v="17.77216459312999"/>
    <n v="0"/>
    <n v="31.259238057887149"/>
    <n v="282.56979826510064"/>
    <n v="0"/>
    <n v="2392.7448995476761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20l0321"/>
    <s v="couv l3 gris"/>
    <n v="1.157"/>
    <n v="880"/>
    <n v="1018.1600000000001"/>
    <n v="2317.7394240000003"/>
    <n v="9.2689647537910758E-2"/>
    <n v="426.59640584490268"/>
    <n v="0.48476864300557121"/>
    <n v="3.1185634430055718"/>
    <n v="363.67710107974665"/>
    <n v="0"/>
    <n v="46.083068204308319"/>
    <n v="1.4830343606065721"/>
    <n v="3.5459351562103141"/>
    <n v="0"/>
    <n v="6.2369010035309387"/>
    <n v="56.378848873524369"/>
    <n v="0"/>
    <n v="477.40488867792715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20m1013"/>
    <s v="couv m10 gris"/>
    <n v="0.73899999999999999"/>
    <n v="560"/>
    <n v="413.84"/>
    <n v="942.06537600000001"/>
    <n v="3.767451455280995E-2"/>
    <n v="173.39382473761933"/>
    <n v="0.30963182988860594"/>
    <n v="1.9918914298886059"/>
    <n v="147.81972529940512"/>
    <n v="0"/>
    <n v="18.730864447307837"/>
    <n v="0.6027922328449592"/>
    <n v="1.4412762287322975"/>
    <n v="0"/>
    <n v="2.5350427352294758"/>
    <n v="22.915674174804863"/>
    <n v="0"/>
    <n v="194.04537511832453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20m1014"/>
    <s v="couv m10 noir g"/>
    <n v="0.73899999999999999"/>
    <n v="2016"/>
    <n v="1489.8240000000001"/>
    <n v="3391.4353536000003"/>
    <n v="0.13562825239011583"/>
    <n v="624.21776905542959"/>
    <n v="0.30963182988860594"/>
    <n v="1.9918914298886059"/>
    <n v="532.15101107785847"/>
    <n v="0"/>
    <n v="67.431112010308226"/>
    <n v="2.1700520382418533"/>
    <n v="5.1885944234362711"/>
    <n v="0"/>
    <n v="9.1261538468261136"/>
    <n v="82.496427029297521"/>
    <n v="0"/>
    <n v="698.56335042596845"/>
    <m/>
    <m/>
    <m/>
    <m/>
    <m/>
    <m/>
    <m/>
    <m/>
    <m/>
    <m/>
    <m/>
    <m/>
    <m/>
    <m/>
    <m/>
  </r>
  <r>
    <x v="2"/>
    <x v="1"/>
    <d v="2014-11-27T00:00:00"/>
    <x v="4"/>
    <x v="0"/>
    <s v="accuma 76"/>
    <s v=" N°2329 du 12/11/14"/>
    <n v="3923.6"/>
    <m/>
    <n v="497.17599999999999"/>
    <n v="16"/>
    <n v="38.256"/>
    <n v="0"/>
    <n v="67.287999999999997"/>
    <n v="608.25400000000002"/>
    <m/>
    <n v="5150.5739999999996"/>
    <s v="EUR"/>
    <n v="2.2764000000000002"/>
    <s v="420m1017"/>
    <s v="couv m10 noir d"/>
    <n v="0.73899999999999999"/>
    <n v="560"/>
    <n v="413.84"/>
    <n v="942.06537600000001"/>
    <n v="3.767451455280995E-2"/>
    <n v="173.39382473761933"/>
    <n v="0.30963182988860594"/>
    <n v="1.9918914298886059"/>
    <n v="147.81972529940512"/>
    <n v="0"/>
    <n v="18.730864447307837"/>
    <n v="0.6027922328449592"/>
    <n v="1.4412762287322975"/>
    <n v="0"/>
    <n v="2.5350427352294758"/>
    <n v="22.915674174804863"/>
    <n v="0"/>
    <n v="194.04537511832453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00L0212"/>
    <s v="BAC L2 GRIS"/>
    <n v="1.232"/>
    <n v="3960"/>
    <n v="4878.72"/>
    <n v="11150.314560000001"/>
    <n v="0.25372459332046626"/>
    <n v="1449.8110986020265"/>
    <n v="0.36611391378839053"/>
    <n v="3.1818499137883909"/>
    <n v="1000.2584642472742"/>
    <n v="0"/>
    <n v="359.17583272416505"/>
    <n v="4.0595934931274602"/>
    <n v="17.426566243029587"/>
    <n v="0"/>
    <n v="0"/>
    <n v="123.74808100181772"/>
    <n v="0"/>
    <n v="1504.6685377094138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00L0313"/>
    <s v="BAC L3 GRIS"/>
    <n v="1.2569999999999999"/>
    <n v="352"/>
    <n v="442.46399999999994"/>
    <n v="1011.2514719999998"/>
    <n v="2.3010953376899426E-2"/>
    <n v="131.48719703771624"/>
    <n v="0.37354317340260296"/>
    <n v="3.2464166734026025"/>
    <n v="90.716081497750608"/>
    <n v="0"/>
    <n v="32.57460474273271"/>
    <n v="0.36817525403039081"/>
    <n v="1.5804613107855834"/>
    <n v="0"/>
    <n v="0"/>
    <n v="11.223040246701649"/>
    <n v="0"/>
    <n v="136.46236305200094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20L0233"/>
    <s v="COUV L2 KAM G GRIS"/>
    <n v="1.0720000000000001"/>
    <n v="2544"/>
    <n v="2727.1680000000001"/>
    <n v="6232.9424639999997"/>
    <n v="0.14183015047319569"/>
    <n v="810.43356334290377"/>
    <n v="0.31856665225743075"/>
    <n v="2.7686226522574309"/>
    <n v="559.13700221047941"/>
    <n v="0"/>
    <n v="200.77660480181189"/>
    <n v="2.2692824075711311"/>
    <n v="9.7413202249505009"/>
    <n v="0"/>
    <n v="0"/>
    <n v="69.174251969689848"/>
    <n v="0"/>
    <n v="841.09846161450275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20L0321"/>
    <s v="COUV L3 GRIS"/>
    <n v="1.157"/>
    <n v="1760"/>
    <n v="2036.3200000000002"/>
    <n v="4654.00936"/>
    <n v="0.10590164302733747"/>
    <n v="605.1339975045255"/>
    <n v="0.34382613494575315"/>
    <n v="2.9881496349457533"/>
    <n v="417.49604730667255"/>
    <n v="0"/>
    <n v="149.9157425908582"/>
    <n v="1.6944262884373995"/>
    <n v="7.2736425480466202"/>
    <n v="0"/>
    <n v="0"/>
    <n v="51.650984747151192"/>
    <n v="0"/>
    <n v="628.0308434811659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20L0211"/>
    <s v="COUV L2 KAM D GRIS"/>
    <n v="1.0720000000000001"/>
    <n v="3552"/>
    <n v="3807.7440000000001"/>
    <n v="8702.5989119999995"/>
    <n v="0.19802700254748076"/>
    <n v="1131.5487488183937"/>
    <n v="0.31856665225743069"/>
    <n v="2.7686226522574309"/>
    <n v="780.68185214293339"/>
    <n v="0"/>
    <n v="280.32959915724678"/>
    <n v="3.1684320407596922"/>
    <n v="13.601088615968623"/>
    <n v="0"/>
    <n v="0"/>
    <n v="96.582917844472604"/>
    <n v="0"/>
    <n v="1174.363889801381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20M1013"/>
    <s v="COUV M10 G FLAT GRIS"/>
    <n v="0.73899999999999999"/>
    <n v="728"/>
    <n v="537.99199999999996"/>
    <n v="1229.5807159999999"/>
    <n v="2.797901937591505E-2"/>
    <n v="159.87528953477582"/>
    <n v="0.21960891419612064"/>
    <n v="1.9085934141961205"/>
    <n v="110.30168808566991"/>
    <n v="0"/>
    <n v="39.607463555797217"/>
    <n v="0.4476643100146408"/>
    <n v="1.9216829877959736"/>
    <n v="0"/>
    <n v="0"/>
    <n v="13.646095204137543"/>
    <n v="0"/>
    <n v="165.92459414341528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60D1809"/>
    <s v="BOUCHON D18 KAM BLEU"/>
    <n v="2.8000000000000001E-2"/>
    <n v="36000"/>
    <n v="1008"/>
    <n v="2303.7839999999997"/>
    <n v="5.2422436636459964E-2"/>
    <n v="299.5477476450468"/>
    <n v="8.320770767917967E-3"/>
    <n v="7.2314770767917966E-2"/>
    <n v="206.66497195191613"/>
    <n v="0"/>
    <n v="74.209882794248969"/>
    <n v="0.83875898618335942"/>
    <n v="3.6005302155019803"/>
    <n v="0"/>
    <n v="0"/>
    <n v="25.567785330954074"/>
    <n v="0"/>
    <n v="310.88192927880448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60D1810"/>
    <s v="BOUCHON D18 KAM ROUGE"/>
    <n v="2.8000000000000001E-2"/>
    <n v="30000"/>
    <n v="840"/>
    <n v="1919.82"/>
    <n v="4.3685363863716638E-2"/>
    <n v="249.62312303753899"/>
    <n v="8.320770767917967E-3"/>
    <n v="7.2314770767917966E-2"/>
    <n v="172.22080995993011"/>
    <n v="0"/>
    <n v="61.841568995207474"/>
    <n v="0.6989658218194662"/>
    <n v="3.00044184625165"/>
    <n v="0"/>
    <n v="0"/>
    <n v="21.306487775795063"/>
    <n v="0"/>
    <n v="259.06827439900377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60D1811"/>
    <s v="BOUCHON D18 KAM JAUNE"/>
    <n v="2.8000000000000001E-2"/>
    <n v="84000"/>
    <n v="2352"/>
    <n v="5375.4960000000001"/>
    <n v="0.12231901881840659"/>
    <n v="698.94474450510916"/>
    <n v="8.320770767917967E-3"/>
    <n v="7.2314770767917966E-2"/>
    <n v="482.21826788780436"/>
    <n v="0"/>
    <n v="173.15639318658094"/>
    <n v="1.9571043010945055"/>
    <n v="8.4012371695046202"/>
    <n v="0"/>
    <n v="0"/>
    <n v="59.658165772226177"/>
    <n v="0"/>
    <n v="725.39116831721049"/>
    <m/>
    <m/>
    <m/>
    <m/>
    <m/>
    <m/>
    <m/>
    <m/>
    <m/>
    <m/>
    <m/>
    <m/>
    <m/>
    <m/>
    <m/>
  </r>
  <r>
    <x v="2"/>
    <x v="1"/>
    <d v="2014-11-28T00:00:00"/>
    <x v="4"/>
    <x v="0"/>
    <s v="accuma 78"/>
    <s v=" N°2374 du 17/11/14"/>
    <n v="3942.3"/>
    <m/>
    <n v="1415.6129999999994"/>
    <n v="16"/>
    <n v="68.683000000000007"/>
    <n v="0"/>
    <n v="0"/>
    <n v="487.726"/>
    <m/>
    <n v="5930.3219999999992"/>
    <s v="EUR"/>
    <n v="2.2854999999999999"/>
    <s v="460D1819"/>
    <s v="BOUCHON D18 FILETE JAUNE"/>
    <n v="2.3E-2"/>
    <n v="26000"/>
    <n v="598"/>
    <n v="1366.7289999999998"/>
    <n v="3.1099818560122082E-2"/>
    <n v="177.70788997196226"/>
    <n v="6.8349188450754711E-3"/>
    <n v="5.9401418845075465E-2"/>
    <n v="122.60481470956928"/>
    <n v="0"/>
    <n v="44.025307451350081"/>
    <n v="0.49759709696195331"/>
    <n v="2.1360288381648651"/>
    <n v="0"/>
    <n v="0"/>
    <n v="15.168190107054102"/>
    <n v="0"/>
    <n v="184.43193820310029"/>
    <m/>
    <m/>
    <m/>
    <m/>
    <m/>
    <m/>
    <m/>
    <m/>
    <m/>
    <m/>
    <m/>
    <m/>
    <m/>
    <m/>
    <m/>
  </r>
  <r>
    <x v="2"/>
    <x v="1"/>
    <d v="2014-12-03T00:00:00"/>
    <x v="9"/>
    <x v="2"/>
    <s v="sovema 13"/>
    <s v=" N°80679 du 20/11/14"/>
    <n v="1096.0319999999999"/>
    <m/>
    <n v="2033.732"/>
    <n v="0"/>
    <n v="18.600999999999999"/>
    <n v="0"/>
    <n v="82"/>
    <n v="0"/>
    <m/>
    <n v="3230.3650000000002"/>
    <s v="EUR"/>
    <n v="2.2854999999999999"/>
    <s v="690X0003"/>
    <s v="flux"/>
    <n v="16.5"/>
    <n v="300"/>
    <n v="4950"/>
    <n v="11313.224999999999"/>
    <n v="1"/>
    <n v="3230.3650000000002"/>
    <n v="10.767883333333334"/>
    <n v="48.478633333333335"/>
    <n v="1096.0319999999999"/>
    <n v="0"/>
    <n v="2033.732"/>
    <n v="0"/>
    <n v="18.600999999999999"/>
    <n v="0"/>
    <n v="82"/>
    <n v="0"/>
    <n v="0"/>
    <n v="3230.3650000000002"/>
    <m/>
    <m/>
    <m/>
    <m/>
    <m/>
    <m/>
    <m/>
    <m/>
    <m/>
    <m/>
    <m/>
    <m/>
    <m/>
    <m/>
    <m/>
  </r>
  <r>
    <x v="2"/>
    <x v="0"/>
    <d v="2014-12-05T00:00:00"/>
    <x v="10"/>
    <x v="2"/>
    <s v="sorfin 2"/>
    <s v=" N°47866 du 14/11/2014"/>
    <n v="19.712"/>
    <m/>
    <n v="49.066000000000003"/>
    <n v="0"/>
    <n v="7.109"/>
    <n v="0"/>
    <n v="0"/>
    <n v="0"/>
    <m/>
    <n v="75.887"/>
    <s v="USD"/>
    <n v="1.8277000000000001"/>
    <n v="1"/>
    <s v="LOT DE PDR"/>
    <n v="1804.54"/>
    <n v="1"/>
    <n v="1804.54"/>
    <n v="3298.1577580000003"/>
    <n v="1"/>
    <n v="75.887"/>
    <n v="75.887"/>
    <n v="3374.0447580000005"/>
    <n v="19.712"/>
    <n v="0"/>
    <n v="49.066000000000003"/>
    <n v="0"/>
    <n v="7.109"/>
    <n v="0"/>
    <n v="0"/>
    <n v="0"/>
    <n v="0"/>
    <n v="75.887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00l0115"/>
    <s v="bac l1b gris"/>
    <n v="1.151"/>
    <n v="1800"/>
    <n v="2071.8000000000002"/>
    <n v="4733.3378700000003"/>
    <n v="0.15878981893454008"/>
    <n v="860.75692256501577"/>
    <n v="0.47819829031389766"/>
    <n v="3.1078304403138977"/>
    <n v="616.4681261513756"/>
    <n v="0"/>
    <n v="181.97265612952614"/>
    <n v="2.5406371029526413"/>
    <n v="7.0999691740200905"/>
    <n v="0"/>
    <n v="0"/>
    <n v="71.394919599528976"/>
    <n v="0"/>
    <n v="879.47630815740342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00l0212"/>
    <s v="bac l2 gris"/>
    <n v="1.232"/>
    <n v="3696"/>
    <n v="4553.4719999999998"/>
    <n v="10403.0898048"/>
    <n v="0.34899362602736661"/>
    <n v="1891.8006302278056"/>
    <n v="0.51185081986683056"/>
    <n v="3.3265396198668302"/>
    <n v="1354.8944643897851"/>
    <n v="0"/>
    <n v="399.94564844648409"/>
    <n v="5.5838980164378658"/>
    <n v="15.604552000561643"/>
    <n v="0"/>
    <n v="0"/>
    <n v="156.91416514079856"/>
    <n v="0"/>
    <n v="1932.9427279940671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00l0313"/>
    <s v="bac l3 gris"/>
    <n v="1.2569999999999999"/>
    <n v="880"/>
    <n v="1106.1599999999999"/>
    <n v="2527.1884439999999"/>
    <n v="8.4779875524969045E-2"/>
    <n v="459.56891469471856"/>
    <n v="0.52223740306218014"/>
    <n v="3.39404245306218"/>
    <n v="329.14006295183208"/>
    <n v="0"/>
    <n v="97.157483011987964"/>
    <n v="1.3564780083995047"/>
    <n v="3.7907625743479412"/>
    <n v="0"/>
    <n v="0"/>
    <n v="38.118642853661058"/>
    <n v="0"/>
    <n v="469.56342940022853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20l0321"/>
    <s v="couv l3 gris"/>
    <n v="1.157"/>
    <n v="572"/>
    <n v="661.80399999999997"/>
    <n v="1511.9905085999999"/>
    <n v="5.0722915981346831E-2"/>
    <n v="274.95529220060706"/>
    <n v="0.48069107028078156"/>
    <n v="3.1240311202807813"/>
    <n v="196.92106948522297"/>
    <n v="0"/>
    <n v="58.128309545875524"/>
    <n v="0.81156665570154929"/>
    <n v="2.267973742273961"/>
    <n v="0"/>
    <n v="0"/>
    <n v="22.805986760617181"/>
    <n v="0"/>
    <n v="280.93490618969116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20l0331"/>
    <s v="couv l3 noir"/>
    <n v="1.4350000000000001"/>
    <n v="220"/>
    <n v="315.7"/>
    <n v="721.264005"/>
    <n v="2.4196324856469883E-2"/>
    <n v="131.1617725908753"/>
    <n v="0.59618987541306956"/>
    <n v="3.8746626254130696"/>
    <n v="93.937150027024458"/>
    <n v="0"/>
    <n v="27.728915696539918"/>
    <n v="0.38714119770351813"/>
    <n v="1.0818902733073379"/>
    <n v="0"/>
    <n v="0"/>
    <n v="10.879127385641134"/>
    <n v="0"/>
    <n v="134.01422458021636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60d1811"/>
    <s v="bouchon d18 jaune"/>
    <n v="2.8000000000000001E-2"/>
    <n v="90000"/>
    <n v="2520"/>
    <n v="5757.3180000000002"/>
    <n v="0.1931413957500922"/>
    <n v="1046.9675860912444"/>
    <n v="1.1632973178791604E-2"/>
    <n v="7.5603173178791616E-2"/>
    <n v="749.83090930662547"/>
    <n v="0"/>
    <n v="221.33946010541842"/>
    <n v="3.0902623320014753"/>
    <n v="8.635931228173872"/>
    <n v="0"/>
    <n v="0"/>
    <n v="86.840041215760706"/>
    <n v="0"/>
    <n v="1069.7366041879798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60d1812"/>
    <s v="bouchon kam d18"/>
    <n v="2.9000000000000001E-2"/>
    <n v="6000"/>
    <n v="174"/>
    <n v="397.52910000000003"/>
    <n v="1.3335953516077796E-2"/>
    <n v="72.29061903963354"/>
    <n v="1.204843650660559E-2"/>
    <n v="7.8303286506605591E-2"/>
    <n v="51.774038975933664"/>
    <n v="0"/>
    <n v="15.282962721564607"/>
    <n v="0.21337525625724474"/>
    <n v="0.59629048956438646"/>
    <n v="0"/>
    <n v="0"/>
    <n v="5.996098083945383"/>
    <n v="0"/>
    <n v="73.862765527265282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60d1815"/>
    <s v="bouchon d18 noir"/>
    <n v="2.3E-2"/>
    <n v="13000"/>
    <n v="299"/>
    <n v="683.11035000000004"/>
    <n v="2.2916379892570466E-2"/>
    <n v="124.22353501638177"/>
    <n v="9.5556565397216745E-3"/>
    <n v="6.2102606539721675E-2"/>
    <n v="88.968032493127396"/>
    <n v="0"/>
    <n v="26.26210260774608"/>
    <n v="0.36666207828112746"/>
    <n v="1.0246600941365032"/>
    <n v="0"/>
    <n v="0"/>
    <n v="10.303639810917641"/>
    <n v="0"/>
    <n v="126.92509708420873"/>
    <m/>
    <m/>
    <m/>
    <m/>
    <m/>
    <m/>
    <m/>
    <m/>
    <m/>
    <m/>
    <m/>
    <m/>
    <m/>
    <m/>
    <m/>
  </r>
  <r>
    <x v="2"/>
    <x v="1"/>
    <d v="2014-12-06T00:00:00"/>
    <x v="4"/>
    <x v="0"/>
    <s v="accuma 80"/>
    <s v=" N°2459 du 27/11/14"/>
    <n v="3882.29"/>
    <m/>
    <n v="1145.9970000000001"/>
    <n v="16"/>
    <n v="44.713000000000001"/>
    <n v="0"/>
    <n v="0"/>
    <n v="449.61900000000003"/>
    <m/>
    <n v="5538.6189999999997"/>
    <s v="EUR"/>
    <n v="2.2846500000000001"/>
    <s v="460d1818"/>
    <s v="bouchon d18 rouge"/>
    <n v="2.3E-2"/>
    <n v="58500"/>
    <n v="1345.5"/>
    <n v="3073.9965750000001"/>
    <n v="0.10312370951656709"/>
    <n v="559.00590757371788"/>
    <n v="9.5556565397216728E-3"/>
    <n v="6.2102606539721675E-2"/>
    <n v="400.35614621907325"/>
    <n v="0"/>
    <n v="118.17946173485734"/>
    <n v="1.6499793522650734"/>
    <n v="4.6109704236142646"/>
    <n v="0"/>
    <n v="0"/>
    <n v="46.366379149129379"/>
    <n v="0"/>
    <n v="571.16293687893926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124"/>
    <s v="couv l1 noir"/>
    <n v="0.65"/>
    <n v="1152"/>
    <n v="748.80000000000007"/>
    <n v="1703.7820800000002"/>
    <n v="6.4444380910424579E-2"/>
    <n v="192.59589901365848"/>
    <n v="0.167183940116023"/>
    <n v="1.6461614401160229"/>
    <n v="145.18545686547733"/>
    <n v="0"/>
    <n v="43.475339361028809"/>
    <n v="1.0311100945667933"/>
    <n v="2.5406552730125784"/>
    <n v="0"/>
    <n v="0.36333741957297377"/>
    <n v="0"/>
    <n v="0"/>
    <n v="192.59589901365848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235"/>
    <s v="couv l2 g noir"/>
    <n v="1.2565"/>
    <n v="1000"/>
    <n v="1256.5"/>
    <n v="2858.9772750000002"/>
    <n v="0.10813884163187563"/>
    <n v="323.17941654735824"/>
    <n v="0.32317941654735827"/>
    <n v="3.182156691547358"/>
    <n v="243.62383353561998"/>
    <n v="0"/>
    <n v="72.952409064012684"/>
    <n v="1.7302214661100102"/>
    <n v="4.2632656924950654"/>
    <n v="0"/>
    <n v="0.60968678912051477"/>
    <n v="0"/>
    <n v="0"/>
    <n v="323.17941654735824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236"/>
    <s v="couv l2d noir"/>
    <n v="1.2565"/>
    <n v="750"/>
    <n v="942.375"/>
    <n v="2144.2329562499999"/>
    <n v="8.1104131223906709E-2"/>
    <n v="242.38456241051864"/>
    <n v="0.32317941654735821"/>
    <n v="3.182156691547358"/>
    <n v="182.71787515171496"/>
    <n v="0"/>
    <n v="54.714306798009503"/>
    <n v="1.2976660995825073"/>
    <n v="3.1974492693712979"/>
    <n v="0"/>
    <n v="0.457265091840386"/>
    <n v="0"/>
    <n v="0"/>
    <n v="242.38456241051864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234"/>
    <s v="couv l2 noir"/>
    <n v="0.67"/>
    <n v="1536"/>
    <n v="1029.1200000000001"/>
    <n v="2341.6081920000001"/>
    <n v="8.8569713251250182E-2"/>
    <n v="264.69590223415622"/>
    <n v="0.17232806135036213"/>
    <n v="1.6968125613503622"/>
    <n v="199.53693558947651"/>
    <n v="0"/>
    <n v="59.750722814131898"/>
    <n v="1.4171154120200029"/>
    <n v="3.4917723752172871"/>
    <n v="0"/>
    <n v="0.4993560433105485"/>
    <n v="0"/>
    <n v="0"/>
    <n v="264.69590223415622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327"/>
    <s v="couv l3 noir"/>
    <n v="1.4346000000000001"/>
    <n v="378"/>
    <n v="542.27880000000005"/>
    <n v="1233.8740675800002"/>
    <n v="4.6670434758076855E-2"/>
    <n v="139.47739450059817"/>
    <n v="0.36898781613914861"/>
    <n v="3.633204926139149"/>
    <n v="105.14288905777619"/>
    <n v="0"/>
    <n v="31.484715355624296"/>
    <n v="0.74672695612922968"/>
    <n v="1.8399352199024219"/>
    <n v="0"/>
    <n v="0.26312791116603729"/>
    <n v="0"/>
    <n v="0"/>
    <n v="139.47739450059817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l0325"/>
    <s v="couv l3 g noir"/>
    <n v="0.7"/>
    <n v="288"/>
    <n v="201.6"/>
    <n v="458.71055999999999"/>
    <n v="1.7350410245114304E-2"/>
    <n v="51.8527420421388"/>
    <n v="0.18004424320187085"/>
    <n v="1.7727892432018706"/>
    <n v="39.088392233013117"/>
    <n v="0"/>
    <n v="11.704899058738523"/>
    <n v="0.27760656392182886"/>
    <n v="0.68402257350338636"/>
    <n v="0"/>
    <n v="9.7821612961954449E-2"/>
    <n v="0"/>
    <n v="0"/>
    <n v="51.8527420421388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00m1011"/>
    <s v="bac m10 b noir"/>
    <n v="2.2673999999999999"/>
    <n v="840"/>
    <n v="1904.616"/>
    <n v="4333.6680156000002"/>
    <n v="0.16391800079071742"/>
    <n v="489.87878044310645"/>
    <n v="0.58318902433703146"/>
    <n v="5.7423176143370309"/>
    <n v="369.28758562139149"/>
    <n v="0"/>
    <n v="110.58203385743221"/>
    <n v="2.6226880126514787"/>
    <n v="6.4623032631732436"/>
    <n v="0"/>
    <n v="0.9241696884580648"/>
    <n v="0"/>
    <n v="0"/>
    <n v="489.87878044310645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m1016"/>
    <s v="couv m10 noir"/>
    <n v="1.5820000000000001"/>
    <n v="874"/>
    <n v="1382.6680000000001"/>
    <n v="3146.0536338000002"/>
    <n v="0.11899730671027633"/>
    <n v="355.63059094206346"/>
    <n v="0.4068999896362282"/>
    <n v="4.0065036896362285"/>
    <n v="268.08665234144735"/>
    <n v="0"/>
    <n v="80.277725058273205"/>
    <n v="1.9039569073644214"/>
    <n v="4.691349819745934"/>
    <n v="0"/>
    <n v="0.67090681523253792"/>
    <n v="0"/>
    <n v="0"/>
    <n v="355.63059094206346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60d2204"/>
    <s v="bouchon d 18 noir"/>
    <n v="3.5000000000000003E-2"/>
    <n v="8000"/>
    <n v="280"/>
    <n v="637.09799999999996"/>
    <n v="2.40977920071032E-2"/>
    <n v="72.017697280748337"/>
    <n v="9.0022121600935416E-3"/>
    <n v="8.8639462160093538E-2"/>
    <n v="54.289433656962657"/>
    <n v="0"/>
    <n v="16.256804248247949"/>
    <n v="0.3855646721136512"/>
    <n v="0.95003135208803657"/>
    <n v="0"/>
    <n v="0.13586335133604785"/>
    <n v="0"/>
    <n v="0"/>
    <n v="72.017697280748337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60d1813"/>
    <s v="œil magique"/>
    <n v="0.18"/>
    <n v="3000"/>
    <n v="540"/>
    <n v="1228.6890000000001"/>
    <n v="4.6474313156556181E-2"/>
    <n v="138.89127332715753"/>
    <n v="4.6297091109052509E-2"/>
    <n v="0.45586009110905251"/>
    <n v="104.7010506241423"/>
    <n v="0"/>
    <n v="31.352408193049619"/>
    <n v="0.7435890105048989"/>
    <n v="1.8322033218840708"/>
    <n v="0"/>
    <n v="0.26202217757666374"/>
    <n v="0"/>
    <n v="0"/>
    <n v="138.89127332715753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00d2302"/>
    <s v="bac d23"/>
    <n v="2.2984"/>
    <n v="660"/>
    <n v="1516.944"/>
    <n v="3451.5785304000001"/>
    <n v="0.13055357499436843"/>
    <n v="390.16719208516969"/>
    <n v="0.59116241225025712"/>
    <n v="5.8208268522502573"/>
    <n v="294.12153803331273"/>
    <n v="0"/>
    <n v="88.073791655550849"/>
    <n v="2.0888571999098948"/>
    <n v="5.1469441405779808"/>
    <n v="0"/>
    <n v="0.73606105581824921"/>
    <n v="0"/>
    <n v="0"/>
    <n v="390.16719208516969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20d2302"/>
    <s v="couv d23 noir"/>
    <n v="1.4206000000000001"/>
    <n v="700"/>
    <n v="994.42000000000007"/>
    <n v="2262.6535470000003"/>
    <n v="8.5583308313227038E-2"/>
    <n v="255.77085189257778"/>
    <n v="0.36538693127511113"/>
    <n v="3.5977491412751119"/>
    <n v="192.80892363270294"/>
    <n v="0"/>
    <n v="57.7360402876526"/>
    <n v="1.3693329330116326"/>
    <n v="3.3740363469406627"/>
    <n v="0"/>
    <n v="0.48251869226997401"/>
    <n v="0"/>
    <n v="0"/>
    <n v="255.77085189257778"/>
    <m/>
    <m/>
    <m/>
    <m/>
    <m/>
    <m/>
    <m/>
    <m/>
    <m/>
    <m/>
    <m/>
    <m/>
    <m/>
    <m/>
    <m/>
  </r>
  <r>
    <x v="2"/>
    <x v="1"/>
    <d v="2014-12-08T00:00:00"/>
    <x v="16"/>
    <x v="0"/>
    <s v="akumsan 3"/>
    <s v=" N° 105892 /  du 08 /11/2014"/>
    <n v="2252.88"/>
    <m/>
    <n v="674.61800000000005"/>
    <n v="16"/>
    <n v="39.423999999999999"/>
    <n v="0"/>
    <n v="5.6379999999999999"/>
    <n v="0"/>
    <m/>
    <n v="2988.56"/>
    <s v="EUR"/>
    <n v="2.27535"/>
    <s v="460d1831"/>
    <s v="bouchon type jaune"/>
    <n v="3.5000000000000003E-2"/>
    <n v="8000"/>
    <n v="280"/>
    <n v="637.09799999999996"/>
    <n v="2.40977920071032E-2"/>
    <n v="72.017697280748337"/>
    <n v="9.0022121600935416E-3"/>
    <n v="8.8639462160093538E-2"/>
    <n v="54.289433656962657"/>
    <n v="0"/>
    <n v="16.256804248247949"/>
    <n v="0.3855646721136512"/>
    <n v="0.95003135208803657"/>
    <n v="0"/>
    <n v="0.13586335133604785"/>
    <n v="0"/>
    <n v="0"/>
    <n v="72.017697280748337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00m1110"/>
    <s v="bac m11 gris"/>
    <n v="2.036"/>
    <n v="540"/>
    <n v="1099.44"/>
    <n v="2507.987556"/>
    <n v="8.5048810005906181E-2"/>
    <n v="428.26662860492621"/>
    <n v="0.79308634926838184"/>
    <n v="5.4375077492683817"/>
    <n v="333.84209391618356"/>
    <n v="0"/>
    <n v="56.007618097239423"/>
    <n v="1.3607809600944989"/>
    <n v="3.7641752820514016"/>
    <n v="0"/>
    <n v="0"/>
    <n v="33.291960349357339"/>
    <n v="0"/>
    <n v="428.26662860492621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00m1203"/>
    <s v="bac m12 gris"/>
    <n v="2.3450000000000002"/>
    <n v="300"/>
    <n v="703.50000000000011"/>
    <n v="1604.789025"/>
    <n v="5.4420284726001418E-2"/>
    <n v="274.03548463178129"/>
    <n v="0.913451615439271"/>
    <n v="6.262748365439271"/>
    <n v="213.61594363497338"/>
    <n v="0"/>
    <n v="35.837662202037343"/>
    <n v="0.87072455561602269"/>
    <n v="2.4085873816880969"/>
    <n v="0"/>
    <n v="0"/>
    <n v="21.302566857466427"/>
    <n v="0"/>
    <n v="274.03548463178129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00m1409"/>
    <s v="bac m14 gris"/>
    <n v="3.2029999999999998"/>
    <n v="839"/>
    <n v="2687.317"/>
    <n v="6130.1731745499992"/>
    <n v="0.20788138775980661"/>
    <n v="1046.7949061183008"/>
    <n v="1.2476697331564968"/>
    <n v="8.5541931831564959"/>
    <n v="815.9968113735689"/>
    <n v="0"/>
    <n v="136.89716968840423"/>
    <n v="3.3261022041569057"/>
    <n v="9.2006223408612815"/>
    <n v="0"/>
    <n v="0"/>
    <n v="81.374200511309326"/>
    <n v="0"/>
    <n v="1046.7949061183008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00m1509"/>
    <s v="bac m15 gris"/>
    <n v="3.45"/>
    <n v="1000"/>
    <n v="3450"/>
    <n v="7869.9674999999988"/>
    <n v="0.26687986112964446"/>
    <n v="1343.8840397720617"/>
    <n v="1.3438840397720617"/>
    <n v="9.21385153977206"/>
    <n v="1047.5835188921935"/>
    <n v="0"/>
    <n v="175.74972934901041"/>
    <n v="4.2700777780743113"/>
    <n v="11.811835773736934"/>
    <n v="0"/>
    <n v="0"/>
    <n v="104.46887797904644"/>
    <n v="0"/>
    <n v="1343.8840397720617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20m1515"/>
    <s v="couv m15 gris"/>
    <n v="1.6359999999999999"/>
    <n v="1740"/>
    <n v="2846.64"/>
    <n v="6493.6128359999993"/>
    <n v="0.22020605445973657"/>
    <n v="1108.8562501381859"/>
    <n v="0.63727370697596897"/>
    <n v="4.3692351069759683"/>
    <n v="864.37482557080398"/>
    <n v="0"/>
    <n v="145.01339407364262"/>
    <n v="3.5232968713557851"/>
    <n v="9.746099764333481"/>
    <n v="0"/>
    <n v="0"/>
    <n v="86.198633858050087"/>
    <n v="0"/>
    <n v="1108.8562501381859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60d1818"/>
    <s v="bouchon d18 rouge"/>
    <n v="2.3E-2"/>
    <n v="32500"/>
    <n v="747.5"/>
    <n v="1705.1596249999998"/>
    <n v="5.7823969911422968E-2"/>
    <n v="291.17487528394668"/>
    <n v="8.9592269318137432E-3"/>
    <n v="6.1425676931813736E-2"/>
    <n v="226.97642909330858"/>
    <n v="0"/>
    <n v="38.079108025618922"/>
    <n v="0.92518351858276748"/>
    <n v="2.5592310843096691"/>
    <n v="0"/>
    <n v="0"/>
    <n v="22.63492356212673"/>
    <n v="0"/>
    <n v="291.17487528394668"/>
    <m/>
    <m/>
    <m/>
    <m/>
    <m/>
    <m/>
    <m/>
    <m/>
    <m/>
    <m/>
    <m/>
    <m/>
    <m/>
    <m/>
    <m/>
  </r>
  <r>
    <x v="2"/>
    <x v="0"/>
    <d v="2014-12-12T00:00:00"/>
    <x v="4"/>
    <x v="0"/>
    <s v="accuma 79"/>
    <s v=" N°2455 du 26/11/14"/>
    <n v="3925.3"/>
    <m/>
    <n v="658.53499999999997"/>
    <n v="16"/>
    <n v="44.259"/>
    <n v="0"/>
    <n v="0"/>
    <n v="391.44533999999993"/>
    <m/>
    <n v="5035.5393400000003"/>
    <s v="EUR"/>
    <n v="2.2811499999999998"/>
    <s v="420m1413"/>
    <s v="couv m14 gris"/>
    <n v="1.6120000000000001"/>
    <n v="864"/>
    <n v="1392.768"/>
    <n v="3177.1127231999999"/>
    <n v="0.10773963200748193"/>
    <n v="542.52715545079843"/>
    <n v="0.62792494843842406"/>
    <n v="4.3051387484384245"/>
    <n v="422.91037751896886"/>
    <n v="0"/>
    <n v="70.950318564047109"/>
    <n v="1.7238341121197109"/>
    <n v="4.7684483730191429"/>
    <n v="0"/>
    <n v="0"/>
    <n v="42.174176882643643"/>
    <n v="0"/>
    <n v="542.52715545079843"/>
    <m/>
    <m/>
    <m/>
    <m/>
    <m/>
    <m/>
    <m/>
    <m/>
    <m/>
    <m/>
    <m/>
    <m/>
    <m/>
    <m/>
    <m/>
  </r>
  <r>
    <x v="2"/>
    <x v="1"/>
    <d v="2014-12-12T00:00:00"/>
    <x v="5"/>
    <x v="0"/>
    <s v="metalliance 13"/>
    <s v=" N°269 du 26/09/14"/>
    <n v="278.16000000000003"/>
    <m/>
    <n v="37974.334000000003"/>
    <n v="16"/>
    <n v="147.714"/>
    <n v="0"/>
    <n v="817.7"/>
    <n v="0"/>
    <m/>
    <n v="39233.908000000003"/>
    <s v="USD"/>
    <n v="1.7921499999999999"/>
    <s v="600P0002"/>
    <s v="PLOMB DOUX"/>
    <n v="2.34158"/>
    <n v="24724"/>
    <n v="57893.223919999997"/>
    <n v="103753.34124822798"/>
    <n v="1"/>
    <n v="39233.908000000003"/>
    <n v="1.5868754246885619"/>
    <n v="5.7833380216885608"/>
    <n v="278.16000000000003"/>
    <n v="0"/>
    <n v="37974.334000000003"/>
    <n v="16"/>
    <n v="147.714"/>
    <n v="0"/>
    <n v="817.7"/>
    <n v="0"/>
    <n v="0"/>
    <n v="39233.908000000003"/>
    <m/>
    <m/>
    <m/>
    <m/>
    <m/>
    <m/>
    <m/>
    <m/>
    <m/>
    <m/>
    <m/>
    <m/>
    <m/>
    <m/>
    <m/>
  </r>
  <r>
    <x v="2"/>
    <x v="1"/>
    <d v="2014-12-17T00:00:00"/>
    <x v="38"/>
    <x v="2"/>
    <s v="eurobelt 1"/>
    <s v=" N°186 du 27/10/14"/>
    <n v="534.55999999999995"/>
    <m/>
    <n v="142.88900000000001"/>
    <n v="0"/>
    <n v="13.4"/>
    <n v="0"/>
    <n v="47"/>
    <n v="0"/>
    <m/>
    <n v="737.84899999999993"/>
    <s v="EUR"/>
    <n v="2.2851499999999998"/>
    <n v="1"/>
    <s v="tapis"/>
    <n v="51.5"/>
    <n v="60"/>
    <n v="3090"/>
    <n v="7061.1134999999995"/>
    <n v="0.906370996128124"/>
    <n v="668.76493312214006"/>
    <n v="11.146082218702334"/>
    <n v="128.83130721870234"/>
    <n v="484.50967969024992"/>
    <n v="0"/>
    <n v="129.51044526575151"/>
    <n v="0"/>
    <n v="12.145371348116862"/>
    <n v="0"/>
    <n v="42.599436818021829"/>
    <n v="0"/>
    <n v="0"/>
    <n v="668.76493312214006"/>
    <m/>
    <m/>
    <m/>
    <m/>
    <m/>
    <m/>
    <m/>
    <m/>
    <m/>
    <m/>
    <m/>
    <m/>
    <m/>
    <m/>
    <m/>
  </r>
  <r>
    <x v="2"/>
    <x v="1"/>
    <d v="2014-12-17T00:00:00"/>
    <x v="38"/>
    <x v="2"/>
    <s v="eurobelt 1"/>
    <s v=" N°186 du 27/10/14"/>
    <n v="534.55999999999995"/>
    <m/>
    <n v="142.88900000000001"/>
    <n v="0"/>
    <n v="13.4"/>
    <n v="0"/>
    <n v="47"/>
    <n v="0"/>
    <m/>
    <n v="737.84899999999993"/>
    <s v="EUR"/>
    <n v="2.2851499999999998"/>
    <n v="2"/>
    <s v="pignon"/>
    <n v="10.64"/>
    <n v="30"/>
    <n v="319.20000000000005"/>
    <n v="729.41988000000003"/>
    <n v="9.3629003871876115E-2"/>
    <n v="69.084066877859911"/>
    <n v="2.3028022292619972"/>
    <n v="26.616798229261995"/>
    <n v="50.050320309750091"/>
    <n v="0"/>
    <n v="13.378554734248507"/>
    <n v="0"/>
    <n v="1.25462865188314"/>
    <n v="0"/>
    <n v="4.4005631819781774"/>
    <n v="0"/>
    <n v="0"/>
    <n v="69.084066877859911"/>
    <m/>
    <m/>
    <m/>
    <m/>
    <m/>
    <m/>
    <m/>
    <m/>
    <m/>
    <m/>
    <m/>
    <m/>
    <m/>
    <m/>
    <m/>
  </r>
  <r>
    <x v="2"/>
    <x v="0"/>
    <d v="2014-12-17T00:00:00"/>
    <x v="39"/>
    <x v="0"/>
    <s v="manika 2"/>
    <s v=" N°186 du 27/10/14"/>
    <n v="0"/>
    <m/>
    <n v="100.346"/>
    <n v="0"/>
    <n v="0"/>
    <n v="0"/>
    <n v="24"/>
    <n v="0"/>
    <m/>
    <n v="124.346"/>
    <s v="EUR"/>
    <n v="1.8163499999999999"/>
    <n v="1"/>
    <s v="BAC N70 NOIR"/>
    <n v="2.5099999999999998"/>
    <n v="6"/>
    <n v="15.059999999999999"/>
    <n v="27.354230999999995"/>
    <n v="4.5257843490804181E-2"/>
    <n v="5.6276318067075373"/>
    <n v="0.93793863445125625"/>
    <n v="5.4969771344512548"/>
    <n v="0"/>
    <n v="0"/>
    <n v="4.5414435629282366"/>
    <n v="0"/>
    <n v="0"/>
    <n v="0"/>
    <n v="1.0861882437793002"/>
    <n v="0"/>
    <n v="0"/>
    <n v="5.6276318067075373"/>
    <m/>
    <m/>
    <m/>
    <m/>
    <m/>
    <m/>
    <m/>
    <m/>
    <m/>
    <m/>
    <m/>
    <m/>
    <m/>
    <m/>
    <m/>
  </r>
  <r>
    <x v="2"/>
    <x v="0"/>
    <d v="2014-12-17T00:00:00"/>
    <x v="39"/>
    <x v="0"/>
    <s v="manika 2"/>
    <s v=" N°186 du 27/10/14"/>
    <n v="0"/>
    <m/>
    <n v="100.346"/>
    <n v="0"/>
    <n v="0"/>
    <n v="0"/>
    <n v="24"/>
    <n v="0"/>
    <m/>
    <n v="124.346"/>
    <s v="EUR"/>
    <n v="1.8163499999999999"/>
    <n v="2"/>
    <s v="COUV N70 ROUGE"/>
    <n v="1.45"/>
    <n v="10"/>
    <n v="14.5"/>
    <n v="26.337074999999999"/>
    <n v="4.3574948912128868E-2"/>
    <n v="5.4183705974275762"/>
    <n v="0.54183705974275764"/>
    <n v="3.1755445597427574"/>
    <n v="0"/>
    <n v="0"/>
    <n v="4.3725718235364832"/>
    <n v="0"/>
    <n v="0"/>
    <n v="0"/>
    <n v="1.0457987738910928"/>
    <n v="0"/>
    <n v="0"/>
    <n v="5.4183705974275762"/>
    <m/>
    <m/>
    <m/>
    <m/>
    <m/>
    <m/>
    <m/>
    <m/>
    <m/>
    <m/>
    <m/>
    <m/>
    <m/>
    <m/>
    <m/>
  </r>
  <r>
    <x v="2"/>
    <x v="0"/>
    <d v="2014-12-17T00:00:00"/>
    <x v="39"/>
    <x v="0"/>
    <s v="manika 2"/>
    <s v=" N°186 du 27/10/14"/>
    <n v="0"/>
    <m/>
    <n v="100.346"/>
    <n v="0"/>
    <n v="0"/>
    <n v="0"/>
    <n v="24"/>
    <n v="0"/>
    <m/>
    <n v="124.346"/>
    <s v="EUR"/>
    <n v="1.8163499999999999"/>
    <n v="3"/>
    <s v="COUV N50 ROUGE"/>
    <n v="1.38"/>
    <n v="10"/>
    <n v="13.799999999999999"/>
    <n v="25.065629999999995"/>
    <n v="4.1471330688784711E-2"/>
    <n v="5.1567940858276238"/>
    <n v="0.5156794085827624"/>
    <n v="3.0222424085827617"/>
    <n v="0"/>
    <n v="0"/>
    <n v="4.1614821492967904"/>
    <n v="0"/>
    <n v="0"/>
    <n v="0"/>
    <n v="0.99531193653083305"/>
    <n v="0"/>
    <n v="0"/>
    <n v="5.1567940858276238"/>
    <m/>
    <m/>
    <m/>
    <m/>
    <m/>
    <m/>
    <m/>
    <m/>
    <m/>
    <m/>
    <m/>
    <m/>
    <m/>
    <m/>
    <m/>
  </r>
  <r>
    <x v="2"/>
    <x v="0"/>
    <d v="2014-12-17T00:00:00"/>
    <x v="39"/>
    <x v="0"/>
    <s v="manika 2"/>
    <s v=" N°186 du 27/10/14"/>
    <n v="0"/>
    <m/>
    <n v="100.346"/>
    <n v="0"/>
    <n v="0"/>
    <n v="0"/>
    <n v="24"/>
    <n v="0"/>
    <m/>
    <n v="124.346"/>
    <s v="EUR"/>
    <n v="1.8163499999999999"/>
    <n v="4"/>
    <s v="BOUCHON M22"/>
    <n v="0.02"/>
    <n v="120"/>
    <n v="2.4"/>
    <n v="4.3592399999999998"/>
    <n v="7.2124053371799505E-3"/>
    <n v="0.89683375405697818"/>
    <n v="7.4736146171414846E-3"/>
    <n v="4.3800614617141485E-2"/>
    <n v="0"/>
    <n v="0"/>
    <n v="0.72373602596465936"/>
    <n v="0"/>
    <n v="0"/>
    <n v="0"/>
    <n v="0.17309772809231883"/>
    <n v="0"/>
    <n v="0"/>
    <n v="0.89683375405697818"/>
    <m/>
    <m/>
    <m/>
    <m/>
    <m/>
    <m/>
    <m/>
    <m/>
    <m/>
    <m/>
    <m/>
    <m/>
    <m/>
    <m/>
    <m/>
  </r>
  <r>
    <x v="2"/>
    <x v="0"/>
    <d v="2014-12-17T00:00:00"/>
    <x v="39"/>
    <x v="0"/>
    <s v="manika 2"/>
    <s v=" N°186 du 27/10/14"/>
    <n v="0"/>
    <m/>
    <n v="100.346"/>
    <n v="0"/>
    <n v="0"/>
    <n v="0"/>
    <n v="24"/>
    <n v="0"/>
    <m/>
    <n v="124.346"/>
    <s v="EUR"/>
    <n v="1.8163499999999999"/>
    <n v="5"/>
    <s v="FRAIS DE TRANSPORT "/>
    <n v="287"/>
    <n v="1"/>
    <n v="287"/>
    <n v="521.29244999999992"/>
    <n v="0.86248347157110228"/>
    <n v="107.24636975598028"/>
    <n v="107.24636975598028"/>
    <n v="628.53881975598017"/>
    <n v="0"/>
    <n v="0"/>
    <n v="86.546766438273835"/>
    <n v="0"/>
    <n v="0"/>
    <n v="0"/>
    <n v="20.699603317706455"/>
    <n v="0"/>
    <n v="0"/>
    <n v="107.24636975598028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00m1104"/>
    <s v="bac m11 noir"/>
    <n v="2.036"/>
    <n v="504"/>
    <n v="1026.144"/>
    <n v="2342.9432879999999"/>
    <n v="9.4772190759068606E-2"/>
    <n v="450.59011621540759"/>
    <n v="0.89402800836390395"/>
    <n v="5.5427250083639041"/>
    <n v="368.04590736902776"/>
    <n v="0"/>
    <n v="48.888424147447054"/>
    <n v="1.5163550521450977"/>
    <n v="3.576133846102695"/>
    <n v="0"/>
    <n v="0"/>
    <n v="43.450869702645498"/>
    <n v="0"/>
    <n v="465.47769011736813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00m1110"/>
    <s v="bac m11 gris"/>
    <n v="2.036"/>
    <n v="1080"/>
    <n v="2198.88"/>
    <n v="5020.5927599999995"/>
    <n v="0.20308326591228984"/>
    <n v="965.55024903301614"/>
    <n v="0.89402800836390384"/>
    <n v="5.5427250083639032"/>
    <n v="788.66980150505935"/>
    <n v="0"/>
    <n v="104.76090888738653"/>
    <n v="3.2493322545966374"/>
    <n v="7.6631439559343448"/>
    <n v="0"/>
    <n v="0"/>
    <n v="93.109006505668901"/>
    <n v="0"/>
    <n v="997.45219310864593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00m1509"/>
    <s v="bac m15 gris"/>
    <n v="3.45"/>
    <n v="400"/>
    <n v="1380"/>
    <n v="3150.8849999999998"/>
    <n v="0.12745347947998981"/>
    <n v="605.971832781035"/>
    <n v="1.5149295819525874"/>
    <n v="9.3921420819525867"/>
    <n v="494.96303849095079"/>
    <n v="0"/>
    <n v="65.747132296711698"/>
    <n v="2.0392556716798369"/>
    <n v="4.8093295946979353"/>
    <n v="0"/>
    <n v="0"/>
    <n v="58.434488911547284"/>
    <n v="0"/>
    <n v="625.99324496558768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1124"/>
    <s v="couv m11 gris"/>
    <n v="0.82099999999999995"/>
    <n v="1624"/>
    <n v="1333.3039999999999"/>
    <n v="3044.2663579999994"/>
    <n v="0.12314074927868718"/>
    <n v="585.46715111180072"/>
    <n v="0.36050932950234033"/>
    <n v="2.2350575795023402"/>
    <n v="478.2146370087961"/>
    <n v="0"/>
    <n v="63.522401796909335"/>
    <n v="1.9702519884589949"/>
    <n v="4.6465930332819818"/>
    <n v="0"/>
    <n v="0"/>
    <n v="56.457201307044656"/>
    <n v="0"/>
    <n v="604.81108513449112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1125"/>
    <s v="couv m11 g noir"/>
    <n v="0.82099999999999995"/>
    <n v="348"/>
    <n v="285.70799999999997"/>
    <n v="652.34279099999992"/>
    <n v="2.6387303416861539E-2"/>
    <n v="125.45724666681446"/>
    <n v="0.36050932950234038"/>
    <n v="2.2350575795023402"/>
    <n v="102.47456507331346"/>
    <n v="0"/>
    <n v="13.611943242194858"/>
    <n v="0.42219685466978463"/>
    <n v="0.99569850713185337"/>
    <n v="0"/>
    <n v="0"/>
    <n v="12.097971708652427"/>
    <n v="0"/>
    <n v="129.6023753859624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1126"/>
    <s v="couv m11 d noir"/>
    <n v="0.82099999999999995"/>
    <n v="696"/>
    <n v="571.41599999999994"/>
    <n v="1304.6855819999998"/>
    <n v="5.2774606833723078E-2"/>
    <n v="250.91449333362891"/>
    <n v="0.36050932950234038"/>
    <n v="2.2350575795023402"/>
    <n v="204.94913014662691"/>
    <n v="0"/>
    <n v="27.223886484389716"/>
    <n v="0.84439370933956925"/>
    <n v="1.9913970142637067"/>
    <n v="0"/>
    <n v="0"/>
    <n v="24.195943417304854"/>
    <n v="0"/>
    <n v="259.20475077192481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1515"/>
    <s v="couv m15 gris"/>
    <n v="1.6359999999999999"/>
    <n v="58"/>
    <n v="94.887999999999991"/>
    <n v="216.65302599999995"/>
    <n v="8.7636273629690363E-3"/>
    <n v="41.666271934004953"/>
    <n v="0.71838399886215432"/>
    <n v="4.453780998862154"/>
    <n v="34.033371591542995"/>
    <n v="0"/>
    <n v="4.5207347024423035"/>
    <n v="0.14021803780750458"/>
    <n v="0.33068671491427365"/>
    <n v="0"/>
    <n v="0"/>
    <n v="4.0179215824919545"/>
    <n v="0"/>
    <n v="43.042932629199036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60d2709"/>
    <s v="bouchon d 27"/>
    <n v="2.3E-2"/>
    <n v="9000"/>
    <n v="207"/>
    <n v="472.63274999999993"/>
    <n v="1.911802192199847E-2"/>
    <n v="90.895774917155251"/>
    <n v="1.0099530546350583E-2"/>
    <n v="6.261428054635057E-2"/>
    <n v="74.244455773642613"/>
    <n v="0"/>
    <n v="9.8620698445067543"/>
    <n v="0.30588835075197551"/>
    <n v="0.7213994392046903"/>
    <n v="0"/>
    <n v="0"/>
    <n v="8.7651733367320919"/>
    <n v="0"/>
    <n v="93.89898674483814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00mac 14301"/>
    <s v="bac mac 143 op"/>
    <n v="3.5779999999999998"/>
    <n v="630"/>
    <n v="2254.14"/>
    <n v="5146.7651549999991"/>
    <n v="0.20818694654711897"/>
    <n v="989.81546894568271"/>
    <n v="1.5711356649931472"/>
    <n v="9.7406041649931456"/>
    <n v="808.48984317680561"/>
    <n v="0"/>
    <n v="107.3936527502244"/>
    <n v="3.3309911447539036"/>
    <n v="7.8557262410089876"/>
    <n v="0"/>
    <n v="0"/>
    <n v="95.448926692083461"/>
    <n v="0"/>
    <n v="1022.5191400048765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ac 14301"/>
    <s v="couv mac 143 op"/>
    <n v="2.46"/>
    <n v="576"/>
    <n v="1416.96"/>
    <n v="3235.2739199999996"/>
    <n v="0.13086701614780169"/>
    <n v="622.20133925899654"/>
    <n v="1.0802106584357578"/>
    <n v="6.6970056584357573"/>
    <n v="508.21943986966494"/>
    <n v="0"/>
    <n v="67.508012013875799"/>
    <n v="2.093872258364827"/>
    <n v="4.9381359873211492"/>
    <n v="0"/>
    <n v="0"/>
    <n v="59.999516962395674"/>
    <n v="0"/>
    <n v="642.75897709162246"/>
    <m/>
    <m/>
    <m/>
    <m/>
    <m/>
    <m/>
    <m/>
    <m/>
    <m/>
    <m/>
    <m/>
    <m/>
    <m/>
    <m/>
    <m/>
  </r>
  <r>
    <x v="2"/>
    <x v="0"/>
    <d v="2014-12-18T00:00:00"/>
    <x v="4"/>
    <x v="0"/>
    <s v="accuma 81"/>
    <s v=" N°2543 du 05/12/14"/>
    <n v="3883.48"/>
    <m/>
    <n v="515.85199999999998"/>
    <n v="16"/>
    <n v="37.734000000000002"/>
    <n v="0"/>
    <n v="0"/>
    <n v="458.47699999999998"/>
    <m/>
    <n v="4911.5430000000006"/>
    <s v="EUR"/>
    <n v="2.2832499999999998"/>
    <s v="420mac 14302"/>
    <s v="caouv mac 143 noir"/>
    <n v="2.46"/>
    <n v="24"/>
    <n v="59.04"/>
    <n v="134.80307999999999"/>
    <n v="5.4527923394917382E-3"/>
    <n v="25.925055802458196"/>
    <n v="1.0802106584357583"/>
    <n v="6.6970056584357582"/>
    <n v="21.175809994569377"/>
    <n v="0"/>
    <n v="2.8128338339114922"/>
    <n v="8.7244677431867812E-2"/>
    <n v="0.20575566613838125"/>
    <n v="0"/>
    <n v="0"/>
    <n v="2.4999798734331535"/>
    <n v="0"/>
    <n v="26.781624045484275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115"/>
    <s v="BAC L1B"/>
    <n v="1.151"/>
    <n v="300"/>
    <n v="345.3"/>
    <n v="790.61614499999996"/>
    <n v="2.6004114268087734E-2"/>
    <n v="128.11138073585394"/>
    <n v="0.42703793578617982"/>
    <n v="3.0624250857861797"/>
    <n v="101.25169964336784"/>
    <n v="0"/>
    <n v="21.654900152635793"/>
    <n v="0.41606582828940375"/>
    <n v="1.2520200896656202"/>
    <n v="0"/>
    <n v="0"/>
    <n v="14.801723870195415"/>
    <n v="0"/>
    <n v="139.37640958415409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212"/>
    <s v="BAC L2 GRIS"/>
    <n v="1.232"/>
    <n v="792"/>
    <n v="975.74400000000003"/>
    <n v="2234.1122495999998"/>
    <n v="7.3482069135247602E-2"/>
    <n v="362.01538107363183"/>
    <n v="0.45709012761822199"/>
    <n v="3.277938927618222"/>
    <n v="286.11566295053086"/>
    <n v="0"/>
    <n v="61.192119590308309"/>
    <n v="1.1757131061639616"/>
    <n v="3.537941182654766"/>
    <n v="0"/>
    <n v="0"/>
    <n v="41.82650812626688"/>
    <n v="0"/>
    <n v="393.84794495592485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213"/>
    <s v="BAC L2 NOIR"/>
    <n v="1.2549999999999999"/>
    <n v="2376"/>
    <n v="2981.8799999999997"/>
    <n v="6827.4615419999991"/>
    <n v="0.22456168043360974"/>
    <n v="1106.3213553102464"/>
    <n v="0.46562346603966598"/>
    <n v="3.3391342160396653"/>
    <n v="874.37132387073757"/>
    <n v="0"/>
    <n v="187.00351481940808"/>
    <n v="3.5929868869377559"/>
    <n v="10.811971227837008"/>
    <n v="0"/>
    <n v="0"/>
    <n v="127.82208043457371"/>
    <n v="0"/>
    <n v="1203.6018772394941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111"/>
    <s v="BAC L1B NOIR"/>
    <n v="1.151"/>
    <n v="480"/>
    <n v="552.48"/>
    <n v="1264.9858320000001"/>
    <n v="4.1606582828940378E-2"/>
    <n v="204.97820917736632"/>
    <n v="0.42703793578617982"/>
    <n v="3.0624250857861801"/>
    <n v="162.00271942938858"/>
    <n v="0"/>
    <n v="34.647840244217271"/>
    <n v="0.66570532526304604"/>
    <n v="2.0032321434649925"/>
    <n v="0"/>
    <n v="0"/>
    <n v="23.682758192312665"/>
    <n v="0"/>
    <n v="223.00225533464655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318"/>
    <s v="BAC L3 NOIR"/>
    <n v="1.357"/>
    <n v="352"/>
    <n v="477.66399999999999"/>
    <n v="1093.6833775999999"/>
    <n v="3.5972282762096318E-2"/>
    <n v="177.22037233655064"/>
    <n v="0.50346696686520065"/>
    <n v="3.6105220168652004"/>
    <n v="140.06455794511919"/>
    <n v="0"/>
    <n v="29.955882497852947"/>
    <n v="0.57555652419354109"/>
    <n v="1.7319574981466515"/>
    <n v="0"/>
    <n v="0"/>
    <n v="20.475675154164559"/>
    <n v="0"/>
    <n v="192.80362961947691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207"/>
    <s v="BAC L2 GRIS"/>
    <n v="1.232"/>
    <n v="528"/>
    <n v="650.49599999999998"/>
    <n v="1489.4081664"/>
    <n v="4.8988046090165077E-2"/>
    <n v="241.34358738242125"/>
    <n v="0.45709012761822204"/>
    <n v="3.2779389276182225"/>
    <n v="190.74377530035395"/>
    <n v="0"/>
    <n v="40.79474639353888"/>
    <n v="0.78380873744264123"/>
    <n v="2.3586274551031781"/>
    <n v="0"/>
    <n v="0"/>
    <n v="27.884338750844591"/>
    <n v="0"/>
    <n v="262.56529663728327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218"/>
    <s v="BAC L2 NOIR"/>
    <n v="1.2549999999999999"/>
    <n v="396"/>
    <n v="496.97999999999996"/>
    <n v="1137.910257"/>
    <n v="3.7426946738934964E-2"/>
    <n v="184.38689255170777"/>
    <n v="0.46562346603966609"/>
    <n v="3.3391342160396658"/>
    <n v="145.72855397845629"/>
    <n v="0"/>
    <n v="31.167252469901353"/>
    <n v="0.59883114782295943"/>
    <n v="1.8019952046395016"/>
    <n v="0"/>
    <n v="0"/>
    <n v="21.303680072428953"/>
    <n v="0"/>
    <n v="200.60031287324907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00L0316"/>
    <s v="BAC L3 GRIS"/>
    <n v="1.2569999999999999"/>
    <n v="440"/>
    <n v="553.07999999999993"/>
    <n v="1266.3596219999997"/>
    <n v="4.1651768083967457E-2"/>
    <n v="205.20081800575178"/>
    <n v="0.46636549546761769"/>
    <n v="3.3444555454676173"/>
    <n v="162.17865635318239"/>
    <n v="0"/>
    <n v="34.685468220155819"/>
    <n v="0.66642828934347931"/>
    <n v="2.0054076779387811"/>
    <n v="0"/>
    <n v="0"/>
    <n v="23.708477955770864"/>
    <n v="0"/>
    <n v="223.24443849639135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20L0211"/>
    <s v="COUV L2 KAM GRIS"/>
    <n v="1.0720000000000001"/>
    <n v="2112"/>
    <n v="2264.0640000000003"/>
    <n v="5183.9141376000007"/>
    <n v="0.17050384872940574"/>
    <n v="840.0010573829727"/>
    <n v="0.39772777338208937"/>
    <n v="2.8522325733820897"/>
    <n v="663.88742572071249"/>
    <n v="0"/>
    <n v="141.9869095255639"/>
    <n v="2.7280615796704919"/>
    <n v="8.2092488047746972"/>
    <n v="0"/>
    <n v="0"/>
    <n v="97.051984223718847"/>
    <n v="0"/>
    <n v="913.86362985444055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20L0228"/>
    <s v="COUV L2 KAM NOIR"/>
    <n v="1.071"/>
    <n v="1152"/>
    <n v="1233.7919999999999"/>
    <n v="2824.9518527999999"/>
    <n v="9.2915343617296559E-2"/>
    <n v="457.75498598566668"/>
    <n v="0.39735675866811343"/>
    <n v="2.8495719086681133"/>
    <n v="361.78261513579525"/>
    <n v="0"/>
    <n v="77.375159481960097"/>
    <n v="1.4866454978767449"/>
    <n v="4.4735950491419771"/>
    <n v="0"/>
    <n v="0"/>
    <n v="52.888063994370519"/>
    <n v="0"/>
    <n v="498.00607915914463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20L0217"/>
    <s v="COUV L2 NOIR"/>
    <n v="1.071"/>
    <n v="528"/>
    <n v="565.48799999999994"/>
    <n v="1294.7695991999999"/>
    <n v="4.2586199157927593E-2"/>
    <n v="209.80436857676392"/>
    <n v="0.39735675866811349"/>
    <n v="2.8495719086681133"/>
    <n v="165.81703193723951"/>
    <n v="0"/>
    <n v="35.463614762565044"/>
    <n v="0.68137918652684148"/>
    <n v="2.0503977308567398"/>
    <n v="0"/>
    <n v="0"/>
    <n v="24.24036266408649"/>
    <n v="0"/>
    <n v="228.25278628127464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60D1812"/>
    <s v="BOUCHON D18"/>
    <n v="2.9000000000000001E-2"/>
    <n v="30000"/>
    <n v="870"/>
    <n v="1991.9955"/>
    <n v="6.5518619789274049E-2"/>
    <n v="322.78280115897172"/>
    <n v="1.0759426705299058E-2"/>
    <n v="7.7159276705299054E-2"/>
    <n v="255.10853950110058"/>
    <n v="0"/>
    <n v="54.560565110898175"/>
    <n v="1.0482979166283848"/>
    <n v="3.1545249869941774"/>
    <n v="0"/>
    <n v="0"/>
    <n v="37.293657014393311"/>
    <n v="0"/>
    <n v="351.16558453001466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60D2101"/>
    <s v="BOUCHON PRESSION D21"/>
    <n v="2.3E-2"/>
    <n v="8700"/>
    <n v="200.1"/>
    <n v="458.15896499999997"/>
    <n v="1.5069282551533031E-2"/>
    <n v="74.240044266563487"/>
    <n v="8.533338421444079E-3"/>
    <n v="6.1195288421444075E-2"/>
    <n v="58.67496408525313"/>
    <n v="0"/>
    <n v="12.54892997550658"/>
    <n v="0.24110852082452849"/>
    <n v="0.72554074700866078"/>
    <n v="0"/>
    <n v="0"/>
    <n v="8.5775411133104615"/>
    <n v="0"/>
    <n v="80.768084441903369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60D1811"/>
    <s v="BOUCHON KAM D18 JAUNE"/>
    <n v="2.8000000000000001E-2"/>
    <n v="6000"/>
    <n v="168"/>
    <n v="384.66120000000001"/>
    <n v="1.2651871407583955E-2"/>
    <n v="62.330471947939365"/>
    <n v="1.0388411991323227E-2"/>
    <n v="7.4498611991323238E-2"/>
    <n v="49.262338662281493"/>
    <n v="0"/>
    <n v="10.535833262794132"/>
    <n v="0.20242994252134328"/>
    <n v="0.60914965266094467"/>
    <n v="0"/>
    <n v="0"/>
    <n v="7.20153376829664"/>
    <n v="0"/>
    <n v="67.811285288554558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60D1822"/>
    <s v="BOUCHON BLEU"/>
    <n v="2.3E-2"/>
    <n v="26000"/>
    <n v="598"/>
    <n v="1369.2107000000001"/>
    <n v="4.5034637510328608E-2"/>
    <n v="221.86679895754611"/>
    <n v="8.5333384214440807E-3"/>
    <n v="6.1195288421444088E-2"/>
    <n v="175.35046738121628"/>
    <n v="0"/>
    <n v="37.502549352088636"/>
    <n v="0.72055420016525773"/>
    <n v="2.1682826922097913"/>
    <n v="0"/>
    <n v="0"/>
    <n v="25.634030913341615"/>
    <n v="0"/>
    <n v="241.37588453902163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90B0006"/>
    <s v="COUV BORNE D+ NOIR"/>
    <n v="7.1999999999999995E-2"/>
    <n v="2400"/>
    <n v="172.79999999999998"/>
    <n v="395.65151999999995"/>
    <n v="1.3013353447800639E-2"/>
    <n v="64.111342575023343"/>
    <n v="2.6713059406259728E-2"/>
    <n v="0.1915678594062597"/>
    <n v="50.669834052632389"/>
    <n v="0"/>
    <n v="10.836857070302534"/>
    <n v="0.20821365516481022"/>
    <n v="0.62655392845125735"/>
    <n v="0"/>
    <n v="0"/>
    <n v="7.4072918759622581"/>
    <n v="0"/>
    <n v="69.748750582513253"/>
    <m/>
    <m/>
    <m/>
    <m/>
    <m/>
    <m/>
    <m/>
    <m/>
    <m/>
    <m/>
    <m/>
    <m/>
    <m/>
    <m/>
    <m/>
  </r>
  <r>
    <x v="2"/>
    <x v="1"/>
    <d v="2014-12-23T00:00:00"/>
    <x v="4"/>
    <x v="0"/>
    <s v="accuma 82"/>
    <s v=" N°2557 du 09/12/14"/>
    <n v="3893.68"/>
    <m/>
    <n v="832.74900000000002"/>
    <n v="16"/>
    <n v="48.146999999999998"/>
    <n v="0"/>
    <n v="0"/>
    <n v="569.20699999999999"/>
    <m/>
    <n v="5359.7830000000004"/>
    <s v="EUR"/>
    <n v="2.28965"/>
    <s v="490B0007"/>
    <s v="COUV BORNE G- NOIR"/>
    <n v="7.1999999999999995E-2"/>
    <n v="2400"/>
    <n v="172.79999999999998"/>
    <n v="395.65151999999995"/>
    <n v="1.3013353447800639E-2"/>
    <n v="64.111342575023343"/>
    <n v="2.6713059406259728E-2"/>
    <n v="0.1915678594062597"/>
    <n v="50.669834052632389"/>
    <n v="0"/>
    <n v="10.836857070302534"/>
    <n v="0.20821365516481022"/>
    <n v="0.62655392845125735"/>
    <n v="0"/>
    <n v="0"/>
    <n v="7.4072918759622581"/>
    <n v="0"/>
    <n v="69.748750582513253"/>
    <m/>
    <m/>
    <m/>
    <m/>
    <m/>
    <m/>
    <m/>
    <m/>
    <m/>
    <m/>
    <m/>
    <m/>
    <m/>
    <m/>
    <m/>
  </r>
  <r>
    <x v="2"/>
    <x v="0"/>
    <d v="2014-12-26T00:00:00"/>
    <x v="24"/>
    <x v="0"/>
    <s v="metaconcept 2"/>
    <s v=" N°2151 du 23/10/14"/>
    <n v="115"/>
    <m/>
    <n v="234.321"/>
    <n v="0"/>
    <n v="61.384"/>
    <n v="0"/>
    <n v="93.2"/>
    <n v="0"/>
    <m/>
    <n v="503.90500000000003"/>
    <s v="EUR"/>
    <n v="2.2811499999999998"/>
    <s v="610M0004"/>
    <s v="ETAIN METAL"/>
    <n v="18.45"/>
    <n v="1000"/>
    <n v="18450"/>
    <n v="42216.3675"/>
    <n v="1"/>
    <n v="503.90500000000003"/>
    <n v="0.50390500000000005"/>
    <n v="42.7202725"/>
    <n v="115"/>
    <n v="0"/>
    <n v="234.321"/>
    <n v="0"/>
    <n v="61.384"/>
    <n v="0"/>
    <n v="93.2"/>
    <n v="0"/>
    <n v="0"/>
    <n v="503.90500000000003"/>
    <m/>
    <m/>
    <m/>
    <m/>
    <m/>
    <m/>
    <m/>
    <m/>
    <m/>
    <m/>
    <m/>
    <m/>
    <m/>
    <m/>
    <m/>
  </r>
  <r>
    <x v="2"/>
    <x v="0"/>
    <d v="2014-12-26T00:00:00"/>
    <x v="24"/>
    <x v="0"/>
    <s v="metaconcept 3"/>
    <s v=" N°2152 du 23/10/14"/>
    <n v="165"/>
    <m/>
    <n v="68.843999999999994"/>
    <n v="0"/>
    <n v="18.754000000000001"/>
    <n v="0"/>
    <n v="71.599999999999994"/>
    <n v="0"/>
    <m/>
    <n v="324.19799999999998"/>
    <s v="EUR"/>
    <n v="2.2811499999999998"/>
    <s v="600p0013"/>
    <s v="CALCIUM METAL"/>
    <n v="10.7"/>
    <n v="476"/>
    <n v="5093.2"/>
    <n v="11618.353179999998"/>
    <n v="1"/>
    <n v="324.19799999999998"/>
    <n v="0.68108823529411755"/>
    <n v="25.089393235294114"/>
    <n v="165"/>
    <n v="0"/>
    <n v="68.843999999999994"/>
    <n v="0"/>
    <n v="18.754000000000001"/>
    <n v="0"/>
    <n v="71.599999999999994"/>
    <n v="0"/>
    <n v="0"/>
    <n v="324.19799999999998"/>
    <m/>
    <m/>
    <m/>
    <m/>
    <m/>
    <m/>
    <m/>
    <m/>
    <m/>
    <m/>
    <m/>
    <m/>
    <m/>
    <m/>
    <m/>
  </r>
  <r>
    <x v="2"/>
    <x v="1"/>
    <d v="2014-12-29T00:00:00"/>
    <x v="5"/>
    <x v="0"/>
    <s v="metalliance 12"/>
    <s v=" N°268 du 26/09/14"/>
    <n v="179.4"/>
    <m/>
    <n v="3617.7730000000001"/>
    <n v="16"/>
    <n v="580.197"/>
    <n v="0"/>
    <n v="2305.1999999999998"/>
    <n v="0"/>
    <m/>
    <n v="6698.57"/>
    <s v="USD"/>
    <n v="1.7921499999999999"/>
    <s v="600P0002"/>
    <s v="PLOMB DOUX"/>
    <n v="2.34158"/>
    <n v="98358"/>
    <n v="230313.12564000001"/>
    <n v="412755.66811572597"/>
    <n v="1"/>
    <n v="6698.57"/>
    <n v="6.8103967140446128E-2"/>
    <n v="4.2645665641404458"/>
    <n v="179.4"/>
    <n v="0"/>
    <n v="3617.7730000000001"/>
    <n v="16"/>
    <n v="580.197"/>
    <n v="0"/>
    <n v="2305.1999999999998"/>
    <n v="0"/>
    <n v="0"/>
    <n v="6698.57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00m1008"/>
    <s v="bac m10 gris"/>
    <n v="1.679"/>
    <n v="1188"/>
    <n v="1994.652"/>
    <n v="4530.2536223999996"/>
    <n v="0.16173868199303307"/>
    <n v="747.77521469495377"/>
    <n v="0.62944041640989379"/>
    <n v="4.4427852164098933"/>
    <n v="626.34921988621988"/>
    <n v="0"/>
    <n v="87.667541278047707"/>
    <n v="2.5878189118885291"/>
    <n v="6.9261355789876555"/>
    <n v="0"/>
    <n v="0"/>
    <n v="90.586277533293966"/>
    <n v="0"/>
    <n v="814.11699318843762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00l0213"/>
    <s v="bac l2 noir"/>
    <n v="1.2549999999999999"/>
    <n v="1584"/>
    <n v="1987.9199999999998"/>
    <n v="4514.9639039999993"/>
    <n v="0.16119280992754137"/>
    <n v="745.25145478830007"/>
    <n v="0.4704870295380682"/>
    <n v="3.320843029538068"/>
    <n v="624.23527572539672"/>
    <n v="0"/>
    <n v="87.37166115064511"/>
    <n v="2.5790849588406619"/>
    <n v="6.9027596995271043"/>
    <n v="0"/>
    <n v="0"/>
    <n v="90.28054659859751"/>
    <n v="0"/>
    <n v="811.369328133007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00m1104"/>
    <s v="bac m11 noir"/>
    <n v="2.036"/>
    <n v="756"/>
    <n v="1539.2160000000001"/>
    <n v="3495.8673792"/>
    <n v="0.12480912316664179"/>
    <n v="577.03678379081055"/>
    <n v="0.76327616903546369"/>
    <n v="5.3874393690354641"/>
    <n v="483.33581037513699"/>
    <n v="0"/>
    <n v="67.65053864826119"/>
    <n v="1.9969459706662687"/>
    <n v="5.3447010813651019"/>
    <n v="0"/>
    <n v="0"/>
    <n v="69.9028440849264"/>
    <n v="0"/>
    <n v="628.23084016035591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00l0318"/>
    <s v="bac l3 noir"/>
    <n v="1.357"/>
    <n v="528"/>
    <n v="716.49599999999998"/>
    <n v="1627.3057151999999"/>
    <n v="5.809791316644719E-2"/>
    <n v="268.60723084932891"/>
    <n v="0.50872581600251687"/>
    <n v="3.5907442160025167"/>
    <n v="224.98997852838338"/>
    <n v="0"/>
    <n v="31.490928069435707"/>
    <n v="0.92956661066315505"/>
    <n v="2.4879269355267679"/>
    <n v="0"/>
    <n v="0"/>
    <n v="32.539363010437405"/>
    <n v="0"/>
    <n v="292.43776315444637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00l0115"/>
    <s v="bac l1b"/>
    <n v="1.151"/>
    <n v="600"/>
    <n v="690.6"/>
    <n v="1568.49072"/>
    <n v="5.5998105827176188E-2"/>
    <n v="258.89907776811947"/>
    <n v="0.43149846294686578"/>
    <n v="3.0456496629468659"/>
    <n v="216.85826462632249"/>
    <n v="0"/>
    <n v="30.352765297715965"/>
    <n v="0.89596969323481901"/>
    <n v="2.3980068858371659"/>
    <n v="0"/>
    <n v="0"/>
    <n v="31.363307115473184"/>
    <n v="0"/>
    <n v="281.86831361858361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l0321"/>
    <s v="couv l3"/>
    <n v="1.157"/>
    <n v="1980"/>
    <n v="2290.86"/>
    <n v="5203.0012319999996"/>
    <n v="0.18575705287466673"/>
    <n v="858.82065058771252"/>
    <n v="0.43374780332712753"/>
    <n v="3.0615262033271273"/>
    <n v="719.36276296243443"/>
    <n v="0"/>
    <n v="100.68626688376136"/>
    <n v="2.9721128459946677"/>
    <n v="7.954674275251854"/>
    <n v="0"/>
    <n v="0"/>
    <n v="104.0384386599376"/>
    <n v="0"/>
    <n v="935.01425562737973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m1013"/>
    <s v="couv m10 gris"/>
    <n v="0.73899999999999999"/>
    <n v="1400"/>
    <n v="1034.5999999999999"/>
    <n v="2349.7835199999995"/>
    <n v="8.3891746725740624E-2"/>
    <n v="387.86125956978913"/>
    <n v="0.27704375683556365"/>
    <n v="1.9554605568355634"/>
    <n v="324.87917837010315"/>
    <n v="0"/>
    <n v="45.472011261246642"/>
    <n v="1.34226794761185"/>
    <n v="3.5924962700363907"/>
    <n v="0"/>
    <n v="0"/>
    <n v="46.985921722659356"/>
    <n v="0"/>
    <n v="422.27187557165735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m1014"/>
    <s v="couv m10 noir"/>
    <n v="0.73899999999999999"/>
    <n v="336"/>
    <n v="248.304"/>
    <n v="563.94804479999993"/>
    <n v="2.0134019214177751E-2"/>
    <n v="93.086702296749408"/>
    <n v="0.2770437568355637"/>
    <n v="1.9554605568355634"/>
    <n v="77.971002808824764"/>
    <n v="0"/>
    <n v="10.913282702699195"/>
    <n v="0.32214430742684402"/>
    <n v="0.86219910480873385"/>
    <n v="0"/>
    <n v="0"/>
    <n v="11.276621213438245"/>
    <n v="0"/>
    <n v="101.34525013719777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m1017"/>
    <s v="couv m10 d noir"/>
    <n v="0.73899999999999999"/>
    <n v="672"/>
    <n v="496.608"/>
    <n v="1127.8960895999999"/>
    <n v="4.0268038428355503E-2"/>
    <n v="186.17340459349882"/>
    <n v="0.2770437568355637"/>
    <n v="1.9554605568355634"/>
    <n v="155.94200561764953"/>
    <n v="0"/>
    <n v="21.826565405398391"/>
    <n v="0.64428861485368805"/>
    <n v="1.7243982096174677"/>
    <n v="0"/>
    <n v="0"/>
    <n v="22.553242426876491"/>
    <n v="0"/>
    <n v="202.69050027439553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m1124"/>
    <s v="couv m11 gris"/>
    <n v="0.82099999999999995"/>
    <n v="464"/>
    <n v="380.94399999999996"/>
    <n v="865.20001279999985"/>
    <n v="3.0889288193205622E-2"/>
    <n v="142.81212030306762"/>
    <n v="0.3077847420324733"/>
    <n v="2.1724399420324731"/>
    <n v="119.62185745700809"/>
    <n v="0"/>
    <n v="16.742982657939631"/>
    <n v="0.49422861109128996"/>
    <n v="1.3227719882976443"/>
    <n v="0"/>
    <n v="0"/>
    <n v="17.300410752674217"/>
    <n v="0"/>
    <n v="155.48225146701085"/>
    <m/>
    <m/>
    <m/>
    <m/>
    <m/>
    <m/>
    <m/>
    <m/>
    <m/>
    <m/>
    <m/>
    <m/>
    <m/>
    <m/>
    <m/>
  </r>
  <r>
    <x v="3"/>
    <x v="1"/>
    <d v="2015-01-05T00:00:00"/>
    <x v="4"/>
    <x v="0"/>
    <s v="accuma 83"/>
    <s v=" N°2557 du 09/12/14"/>
    <n v="3872.6"/>
    <m/>
    <n v="542.03200000000004"/>
    <n v="16"/>
    <n v="42.823"/>
    <n v="0"/>
    <n v="0"/>
    <n v="560.07799999999997"/>
    <m/>
    <n v="5033.5329999999994"/>
    <s v="EUR"/>
    <n v="2.2711999999999999"/>
    <s v="420m1126"/>
    <s v="couv m11 noir"/>
    <n v="0.82099999999999995"/>
    <n v="1160"/>
    <n v="952.3599999999999"/>
    <n v="2163.0000319999995"/>
    <n v="7.7223220483014055E-2"/>
    <n v="357.03030075766907"/>
    <n v="0.30778474203247336"/>
    <n v="2.1724399420324731"/>
    <n v="299.0546436425202"/>
    <n v="0"/>
    <n v="41.85745664484908"/>
    <n v="1.2355715277282249"/>
    <n v="3.3069299707441111"/>
    <n v="0"/>
    <n v="0"/>
    <n v="43.25102688168554"/>
    <n v="0"/>
    <n v="388.70562866752715"/>
    <m/>
    <m/>
    <m/>
    <m/>
    <m/>
    <m/>
    <m/>
    <m/>
    <m/>
    <m/>
    <m/>
    <m/>
    <m/>
    <m/>
    <m/>
  </r>
  <r>
    <x v="3"/>
    <x v="1"/>
    <d v="2015-01-05T00:00:00"/>
    <x v="4"/>
    <x v="0"/>
    <s v="accuma 84"/>
    <s v=" N°2625du 17/12/14"/>
    <n v="3880.0830000000001"/>
    <m/>
    <n v="414.05200000000002"/>
    <n v="0"/>
    <n v="33.53"/>
    <n v="0"/>
    <n v="0"/>
    <n v="394.28"/>
    <m/>
    <n v="4721.9449999999997"/>
    <s v="EUR"/>
    <n v="2.2711999999999999"/>
    <s v="400l0212"/>
    <s v="bac l2 gris"/>
    <n v="1.232"/>
    <n v="1848"/>
    <n v="2276.7359999999999"/>
    <n v="5170.9228031999992"/>
    <n v="0.23949371658454352"/>
    <n v="1126.198366285473"/>
    <n v="0.60941470037092693"/>
    <n v="3.4075331003709266"/>
    <n v="929.2554983265054"/>
    <n v="0"/>
    <n v="99.162852339263424"/>
    <n v="0"/>
    <n v="8.0302243170797443"/>
    <n v="0"/>
    <n v="0"/>
    <n v="94.427582574953817"/>
    <n v="0"/>
    <n v="1130.8761575578023"/>
    <m/>
    <m/>
    <m/>
    <m/>
    <m/>
    <m/>
    <m/>
    <m/>
    <m/>
    <m/>
    <m/>
    <m/>
    <m/>
    <m/>
    <m/>
  </r>
  <r>
    <x v="3"/>
    <x v="1"/>
    <d v="2015-01-05T00:00:00"/>
    <x v="4"/>
    <x v="0"/>
    <s v="accuma 84"/>
    <s v=" N°2625du 17/12/14"/>
    <n v="3880.0830000000001"/>
    <m/>
    <n v="414.05200000000002"/>
    <n v="0"/>
    <n v="33.53"/>
    <n v="0"/>
    <n v="0"/>
    <n v="394.28"/>
    <m/>
    <n v="4721.9449999999997"/>
    <s v="EUR"/>
    <n v="2.2711999999999999"/>
    <s v="400m1008"/>
    <s v="bac m10"/>
    <n v="1.679"/>
    <n v="594"/>
    <n v="997.32600000000002"/>
    <n v="2265.1268111999998"/>
    <n v="0.10491041138998833"/>
    <n v="493.33208235562915"/>
    <n v="0.83052539117109281"/>
    <n v="4.6438701911710929"/>
    <n v="407.06110375730009"/>
    <n v="0"/>
    <n v="43.438365656847452"/>
    <n v="0"/>
    <n v="3.5176460939063086"/>
    <n v="0"/>
    <n v="0"/>
    <n v="41.364077002844596"/>
    <n v="0"/>
    <n v="495.38119251089842"/>
    <m/>
    <m/>
    <m/>
    <m/>
    <m/>
    <m/>
    <m/>
    <m/>
    <m/>
    <m/>
    <m/>
    <m/>
    <m/>
    <m/>
    <m/>
  </r>
  <r>
    <x v="3"/>
    <x v="1"/>
    <d v="2015-01-05T00:00:00"/>
    <x v="4"/>
    <x v="0"/>
    <s v="accuma 84"/>
    <s v=" N°2625du 17/12/14"/>
    <n v="3880.0830000000001"/>
    <m/>
    <n v="414.05200000000002"/>
    <n v="0"/>
    <n v="33.53"/>
    <n v="0"/>
    <n v="0"/>
    <n v="394.28"/>
    <m/>
    <n v="4721.9449999999997"/>
    <s v="EUR"/>
    <n v="2.2711999999999999"/>
    <s v="400m1110"/>
    <s v="bac m11"/>
    <n v="2.036"/>
    <n v="1890"/>
    <n v="3848.04"/>
    <n v="8739.6684480000004"/>
    <n v="0.40478184610160645"/>
    <n v="1903.4514152721933"/>
    <n v="1.0071171509376684"/>
    <n v="5.6312803509376685"/>
    <n v="1570.5871597674595"/>
    <n v="0"/>
    <n v="167.60073294206236"/>
    <n v="0"/>
    <n v="13.572335299786864"/>
    <n v="0"/>
    <n v="0"/>
    <n v="159.59738628094138"/>
    <n v="0"/>
    <n v="1911.35761429025"/>
    <m/>
    <m/>
    <m/>
    <m/>
    <m/>
    <m/>
    <m/>
    <m/>
    <m/>
    <m/>
    <m/>
    <m/>
    <m/>
    <m/>
    <m/>
  </r>
  <r>
    <x v="3"/>
    <x v="1"/>
    <d v="2015-01-05T00:00:00"/>
    <x v="4"/>
    <x v="0"/>
    <s v="accuma 84"/>
    <s v=" N°2625du 17/12/14"/>
    <n v="3880.0830000000001"/>
    <m/>
    <n v="414.05200000000002"/>
    <n v="0"/>
    <n v="33.53"/>
    <n v="0"/>
    <n v="0"/>
    <n v="394.28"/>
    <m/>
    <n v="4721.9449999999997"/>
    <s v="EUR"/>
    <n v="2.2711999999999999"/>
    <s v="420m1013"/>
    <s v="couv m10"/>
    <n v="0.73899999999999999"/>
    <n v="1680"/>
    <n v="1241.52"/>
    <n v="2819.7402239999997"/>
    <n v="0.13059759190966475"/>
    <n v="614.12381396470232"/>
    <n v="0.36554988926470378"/>
    <n v="2.0439666892647033"/>
    <n v="506.72949620962771"/>
    <n v="0"/>
    <n v="54.074194125380508"/>
    <n v="0"/>
    <n v="4.3789372567310592"/>
    <n v="0"/>
    <n v="0"/>
    <n v="51.492018538142609"/>
    <n v="0"/>
    <n v="616.67464612988181"/>
    <m/>
    <m/>
    <m/>
    <m/>
    <m/>
    <m/>
    <m/>
    <m/>
    <m/>
    <m/>
    <m/>
    <m/>
    <m/>
    <m/>
    <m/>
  </r>
  <r>
    <x v="3"/>
    <x v="1"/>
    <d v="2015-01-05T00:00:00"/>
    <x v="4"/>
    <x v="0"/>
    <s v="accuma 84"/>
    <s v=" N°2625du 17/12/14"/>
    <n v="3880.0830000000001"/>
    <m/>
    <n v="414.05200000000002"/>
    <n v="0"/>
    <n v="33.53"/>
    <n v="0"/>
    <n v="0"/>
    <n v="394.28"/>
    <m/>
    <n v="4721.9449999999997"/>
    <s v="EUR"/>
    <n v="2.2711999999999999"/>
    <s v="420m1124"/>
    <s v="couv m11"/>
    <n v="0.82099999999999995"/>
    <n v="1392"/>
    <n v="1142.8319999999999"/>
    <n v="2595.6000383999994"/>
    <n v="0.12021643401419708"/>
    <n v="565.30732212200246"/>
    <n v="0.40611158198419717"/>
    <n v="2.2707667819841966"/>
    <n v="466.44974193910787"/>
    <n v="0"/>
    <n v="49.775854936446336"/>
    <n v="0"/>
    <n v="4.0308570324960282"/>
    <n v="0"/>
    <n v="0"/>
    <n v="47.398935603117621"/>
    <n v="0"/>
    <n v="567.65538951116787"/>
    <m/>
    <m/>
    <m/>
    <m/>
    <m/>
    <m/>
    <m/>
    <m/>
    <m/>
    <m/>
    <m/>
    <m/>
    <m/>
    <m/>
    <m/>
  </r>
  <r>
    <x v="3"/>
    <x v="1"/>
    <d v="2015-01-05T00:00:00"/>
    <x v="7"/>
    <x v="0"/>
    <s v="daramic 12"/>
    <s v=" N° 100536 du 19/12/2014"/>
    <n v="5121.66"/>
    <m/>
    <n v="6667.5680000000002"/>
    <n v="16"/>
    <n v="158.64099999999999"/>
    <n v="0"/>
    <n v="156"/>
    <n v="0"/>
    <m/>
    <n v="12119.868999999999"/>
    <s v="EUR"/>
    <n v="2.2724500000000001"/>
    <s v="430p1001"/>
    <s v="sep 160x1,3x02"/>
    <n v="1.7769999999999999"/>
    <n v="1680"/>
    <n v="2985.3599999999997"/>
    <n v="6784.0813319999997"/>
    <n v="6.0989844235644575E-2"/>
    <n v="739.18892246641735"/>
    <n v="0.43999340623001032"/>
    <n v="4.4781370562300093"/>
    <n v="312.36924562793138"/>
    <n v="0"/>
    <n v="406.65393375056823"/>
    <n v="0.9758375077703132"/>
    <n v="9.6754898793868911"/>
    <n v="0"/>
    <n v="9.5144157007605532"/>
    <n v="0"/>
    <n v="0"/>
    <n v="739.18892246641735"/>
    <m/>
    <m/>
    <m/>
    <m/>
    <m/>
    <m/>
    <m/>
    <m/>
    <m/>
    <m/>
    <m/>
    <m/>
    <m/>
    <m/>
    <m/>
  </r>
  <r>
    <x v="3"/>
    <x v="1"/>
    <d v="2015-01-05T00:00:00"/>
    <x v="7"/>
    <x v="0"/>
    <s v="daramic 12"/>
    <s v=" N° 100536 du 19/12/2014"/>
    <n v="5121.66"/>
    <m/>
    <n v="6667.5680000000002"/>
    <n v="16"/>
    <n v="158.64099999999999"/>
    <n v="0"/>
    <n v="156"/>
    <n v="0"/>
    <m/>
    <n v="12119.868999999999"/>
    <s v="EUR"/>
    <n v="2.2724500000000001"/>
    <s v="430p1004"/>
    <s v="sep 161x1,2x0,2"/>
    <n v="0.71299999999999997"/>
    <n v="64464.4"/>
    <n v="45963.117200000001"/>
    <n v="104448.88568114"/>
    <n v="0.93901015576435543"/>
    <n v="11380.680077533581"/>
    <n v="0.1765420926516586"/>
    <n v="1.7967989426516586"/>
    <n v="4809.2907543720685"/>
    <n v="0"/>
    <n v="6260.9140662494319"/>
    <n v="15.024162492229687"/>
    <n v="148.96551012061309"/>
    <n v="0"/>
    <n v="146.48558429923943"/>
    <n v="0"/>
    <n v="0"/>
    <n v="11380.680077533581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00m1110"/>
    <s v="bac m11"/>
    <n v="2.036"/>
    <n v="1485"/>
    <n v="3023.46"/>
    <n v="6870.6616770000001"/>
    <n v="0.31098606360800851"/>
    <n v="1431.5394570635447"/>
    <n v="0.96399963438622538"/>
    <n v="5.590707834386226"/>
    <n v="1204.218894666747"/>
    <n v="0"/>
    <n v="160.69582864816624"/>
    <n v="0"/>
    <n v="10.654071553146764"/>
    <n v="0"/>
    <n v="0"/>
    <n v="165.36777228174935"/>
    <n v="0"/>
    <n v="1540.9365671498092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00l0218"/>
    <s v="bac l2 noir"/>
    <n v="1.2549999999999999"/>
    <n v="396"/>
    <n v="496.97999999999996"/>
    <n v="1129.3622009999999"/>
    <n v="5.1118206919194588E-2"/>
    <n v="235.30871232675162"/>
    <n v="0.59421392001704954"/>
    <n v="3.4461386700170493"/>
    <n v="197.94298792492046"/>
    <n v="0"/>
    <n v="26.41431106135542"/>
    <n v="0"/>
    <n v="1.7512586508446875"/>
    <n v="0"/>
    <n v="0"/>
    <n v="27.182259883902482"/>
    <n v="0"/>
    <n v="253.290817521023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00l0318"/>
    <s v="bac l3 noir"/>
    <n v="1.357"/>
    <n v="528"/>
    <n v="716.49599999999998"/>
    <n v="1628.2013351999999"/>
    <n v="7.3697112126796346E-2"/>
    <n v="339.24453931198082"/>
    <n v="0.64250859718178188"/>
    <n v="3.7262232471817818"/>
    <n v="285.37437940410842"/>
    <n v="0"/>
    <n v="38.081508749279479"/>
    <n v="0"/>
    <n v="2.5247893643519159"/>
    <n v="0"/>
    <n v="0"/>
    <n v="39.188660464760339"/>
    <n v="0"/>
    <n v="365.16933798250011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00l0103"/>
    <s v="bac l1b"/>
    <n v="1.151"/>
    <n v="2880"/>
    <n v="3314.88"/>
    <n v="7532.8990560000002"/>
    <n v="0.34096084702060397"/>
    <n v="1569.5201905865476"/>
    <n v="0.54497228839810685"/>
    <n v="3.1605622383981067"/>
    <n v="1320.289049484004"/>
    <n v="0"/>
    <n v="176.18469848095671"/>
    <n v="0"/>
    <n v="11.680977658078872"/>
    <n v="0"/>
    <n v="0"/>
    <n v="181.30695328574723"/>
    <n v="0"/>
    <n v="1689.4616789087866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20l0338"/>
    <s v="couv l3d"/>
    <n v="1.6479999999999999"/>
    <n v="342"/>
    <n v="563.61599999999999"/>
    <n v="1280.7891792"/>
    <n v="5.7972230896552734E-2"/>
    <n v="266.85934083213499"/>
    <n v="0.78029047026940057"/>
    <n v="4.5252880702694007"/>
    <n v="224.48355081148532"/>
    <n v="0"/>
    <n v="29.955990871175697"/>
    <n v="0"/>
    <n v="1.9860706582850001"/>
    <n v="0"/>
    <n v="0"/>
    <n v="30.826907695934608"/>
    <n v="0"/>
    <n v="287.25252003688058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20l0538"/>
    <s v="couv l5 d"/>
    <n v="1.853"/>
    <n v="300"/>
    <n v="555.9"/>
    <n v="1263.2549549999999"/>
    <n v="5.7178581082498833E-2"/>
    <n v="263.20599054779109"/>
    <n v="0.87735330182597027"/>
    <n v="5.0882031518259705"/>
    <n v="221.41033238251694"/>
    <n v="0"/>
    <n v="29.545888202759624"/>
    <n v="0"/>
    <n v="1.9588810093053275"/>
    <n v="0"/>
    <n v="0"/>
    <n v="30.404882026362003"/>
    <n v="0"/>
    <n v="283.31998362094384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20l0331"/>
    <s v="couv l3 noir"/>
    <n v="1.4350000000000001"/>
    <n v="264"/>
    <n v="378.84000000000003"/>
    <n v="860.89495800000009"/>
    <n v="3.8966601290328952E-2"/>
    <n v="179.37211271654112"/>
    <n v="0.67943982089598909"/>
    <n v="3.9404055708959893"/>
    <n v="150.88881151248918"/>
    <n v="0"/>
    <n v="20.13521188475168"/>
    <n v="0"/>
    <n v="1.3349567936053797"/>
    <n v="0"/>
    <n v="0"/>
    <n v="20.720607135936294"/>
    <n v="0"/>
    <n v="193.07958732678253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60d1810"/>
    <s v="bouchon d18 rouge"/>
    <n v="2.8000000000000001E-2"/>
    <n v="18000"/>
    <n v="504"/>
    <n v="1145.3148000000001"/>
    <n v="5.1840267792011903E-2"/>
    <n v="238.63252246103028"/>
    <n v="1.3257362358946126E-2"/>
    <n v="7.6885962358946139E-2"/>
    <n v="200.73899536029603"/>
    <n v="0"/>
    <n v="26.787421576166313"/>
    <n v="0"/>
    <n v="1.7759957342865358"/>
    <n v="0"/>
    <n v="0"/>
    <n v="27.566217919205709"/>
    <n v="0"/>
    <n v="256.86863058995453"/>
    <m/>
    <m/>
    <m/>
    <m/>
    <m/>
    <m/>
    <m/>
    <m/>
    <m/>
    <m/>
    <m/>
    <m/>
    <m/>
    <m/>
    <m/>
  </r>
  <r>
    <x v="3"/>
    <x v="1"/>
    <d v="2015-01-07T00:00:00"/>
    <x v="4"/>
    <x v="0"/>
    <s v="accuma 88"/>
    <s v=" N°2646 du 18/12/14"/>
    <n v="3872.26"/>
    <m/>
    <n v="516.73"/>
    <n v="0"/>
    <n v="34.259"/>
    <n v="0"/>
    <n v="0"/>
    <n v="531.75300000000004"/>
    <m/>
    <n v="4955.0019999999995"/>
    <s v="EUR"/>
    <n v="2.2724500000000001"/>
    <s v="460d1811"/>
    <s v="bouchon d18 jaune"/>
    <n v="2.8000000000000001E-2"/>
    <n v="6000"/>
    <n v="168"/>
    <n v="381.77160000000003"/>
    <n v="1.728008926400397E-2"/>
    <n v="79.544174153676764"/>
    <n v="1.3257362358946128E-2"/>
    <n v="7.6885962358946139E-2"/>
    <n v="66.91299845343201"/>
    <n v="0"/>
    <n v="8.929140525388771"/>
    <n v="0"/>
    <n v="0.59199857809551204"/>
    <n v="0"/>
    <n v="0"/>
    <n v="9.188739306401903"/>
    <n v="0"/>
    <n v="85.622876863318197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20m1013"/>
    <s v="couv m10 gf"/>
    <n v="0.73899999999999999"/>
    <n v="952"/>
    <n v="703.52800000000002"/>
    <n v="1585.9983468"/>
    <n v="6.3749938382042945E-2"/>
    <n v="285.06766696581587"/>
    <n v="0.29944082664476457"/>
    <n v="1.9654054766447646"/>
    <n v="246.02184970582869"/>
    <n v="0"/>
    <n v="35.57488811483848"/>
    <n v="1.0199990141126871"/>
    <n v="2.450930131036023"/>
    <n v="0"/>
    <n v="0"/>
    <n v="35.440056995160461"/>
    <n v="0"/>
    <n v="320.50772396097636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60d1828"/>
    <s v="œil magique"/>
    <n v="0.32500000000000001"/>
    <n v="1000"/>
    <n v="325"/>
    <n v="732.66375000000005"/>
    <n v="2.9449758892558586E-2"/>
    <n v="131.68913215094517"/>
    <n v="0.13168913215094516"/>
    <n v="0.86435288215094519"/>
    <n v="113.65162602539532"/>
    <n v="0"/>
    <n v="16.434084552885608"/>
    <n v="0.47119614228093737"/>
    <n v="1.1322254303833073"/>
    <n v="0"/>
    <n v="0"/>
    <n v="16.371798312827845"/>
    <n v="0"/>
    <n v="148.06093046377302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00m1110"/>
    <s v="bac m11 gris"/>
    <n v="2.036"/>
    <n v="540"/>
    <n v="1099.44"/>
    <n v="2478.5225640000003"/>
    <n v="9.9625362821029587E-2"/>
    <n v="445.49015216010827"/>
    <n v="0.82498176325945971"/>
    <n v="5.4148383632594603"/>
    <n v="384.47121143803275"/>
    <n v="0"/>
    <n v="55.594738217921709"/>
    <n v="1.5940058051364734"/>
    <n v="3.8301966990173031"/>
    <n v="0"/>
    <n v="0"/>
    <n v="55.384030575555229"/>
    <n v="0"/>
    <n v="500.87418273566351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00l0212"/>
    <s v="bac l2 gris"/>
    <n v="1.232"/>
    <n v="1056"/>
    <n v="1300.992"/>
    <n v="2932.8913152"/>
    <n v="0.11788892529583871"/>
    <n v="527.15848435483838"/>
    <n v="0.49920311018450603"/>
    <n v="3.2765623101845058"/>
    <n v="454.95340383394188"/>
    <n v="0"/>
    <n v="65.786500094239244"/>
    <n v="1.8862228047334193"/>
    <n v="4.5323576219238149"/>
    <n v="0"/>
    <n v="0"/>
    <n v="65.537165017238536"/>
    <n v="0"/>
    <n v="592.6956493720769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00m1009"/>
    <s v="bac m10 noir"/>
    <n v="1.75"/>
    <n v="1458"/>
    <n v="2551.5"/>
    <n v="5751.9740250000004"/>
    <n v="0.23120326096727148"/>
    <n v="1033.8609867173434"/>
    <n v="0.7090953269666278"/>
    <n v="4.654207826966628"/>
    <n v="892.25268862706514"/>
    <n v="0"/>
    <n v="129.02020534365425"/>
    <n v="3.6992521754763437"/>
    <n v="8.8888405711477194"/>
    <n v="0"/>
    <n v="0"/>
    <n v="128.53121044670846"/>
    <n v="0"/>
    <n v="1162.3921971640518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00l0213"/>
    <s v="bac l2 noir"/>
    <n v="1.2549999999999999"/>
    <n v="1188"/>
    <n v="1490.9399999999998"/>
    <n v="3361.1005889999997"/>
    <n v="0.13510099545621937"/>
    <n v="604.1249067357852"/>
    <n v="0.50852264876749598"/>
    <n v="3.3377318987674958"/>
    <n v="521.37770863477806"/>
    <n v="0"/>
    <n v="75.391489302397744"/>
    <n v="2.1616159272995099"/>
    <n v="5.1940928713098096"/>
    <n v="0"/>
    <n v="0"/>
    <n v="75.105750697007835"/>
    <n v="0"/>
    <n v="679.23065743279301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20l0211"/>
    <s v="couv l2 gris"/>
    <n v="1.0720000000000001"/>
    <n v="1296"/>
    <n v="1389.3120000000001"/>
    <n v="3131.9955072000002"/>
    <n v="0.12589201054319493"/>
    <n v="562.94551251351982"/>
    <n v="0.43437153743327145"/>
    <n v="2.8510347374332716"/>
    <n v="485.83867032798162"/>
    <n v="0"/>
    <n v="70.252525779503415"/>
    <n v="2.0142721686911189"/>
    <n v="4.8400442373436725"/>
    <n v="0"/>
    <n v="0"/>
    <n v="69.986264177204561"/>
    <n v="0"/>
    <n v="632.9317766907244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00l0313"/>
    <s v="bac l3 gris"/>
    <n v="1.2569999999999999"/>
    <n v="704"/>
    <n v="884.92799999999988"/>
    <n v="1994.9374367999999"/>
    <n v="8.0187434576227942E-2"/>
    <n v="358.57046257252802"/>
    <n v="0.50933304342688634"/>
    <n v="3.3430509934268864"/>
    <n v="309.45694189354157"/>
    <n v="0"/>
    <n v="44.747635616049088"/>
    <n v="1.2829989532196471"/>
    <n v="3.0828861097176592"/>
    <n v="0"/>
    <n v="0"/>
    <n v="44.578039191920368"/>
    <n v="0"/>
    <n v="403.14850176444838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60d1825"/>
    <s v="bouchon m18"/>
    <n v="3.2000000000000001E-2"/>
    <n v="13000"/>
    <n v="416"/>
    <n v="937.80960000000005"/>
    <n v="3.7695691382474993E-2"/>
    <n v="168.56208915320985"/>
    <n v="1.2966314550246912E-2"/>
    <n v="8.5105514550246911E-2"/>
    <n v="145.47408131250603"/>
    <n v="0"/>
    <n v="21.035628227693579"/>
    <n v="0.60313106211959988"/>
    <n v="1.4492485508906334"/>
    <n v="0"/>
    <n v="0"/>
    <n v="20.955901840419646"/>
    <n v="0"/>
    <n v="189.5179909936295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20m1014"/>
    <s v="couv m10 noir"/>
    <n v="0.73899999999999999"/>
    <n v="840"/>
    <n v="620.76"/>
    <n v="1399.410306"/>
    <n v="5.6249945631214361E-2"/>
    <n v="251.53029438160226"/>
    <n v="0.29944082664476457"/>
    <n v="1.9654054766447646"/>
    <n v="217.07810268161353"/>
    <n v="0"/>
    <n v="31.389607160151602"/>
    <n v="0.89999913009942978"/>
    <n v="2.1625854097376673"/>
    <n v="0"/>
    <n v="0"/>
    <n v="31.270638525141582"/>
    <n v="0"/>
    <n v="282.80093290674381"/>
    <m/>
    <m/>
    <m/>
    <m/>
    <m/>
    <m/>
    <m/>
    <m/>
    <m/>
    <m/>
    <m/>
    <m/>
    <m/>
    <m/>
    <m/>
  </r>
  <r>
    <x v="3"/>
    <x v="1"/>
    <d v="2015-01-15T00:00:00"/>
    <x v="4"/>
    <x v="0"/>
    <s v="accuma 90"/>
    <s v=" N° 2676 du 22/12/14"/>
    <n v="3859.17"/>
    <m/>
    <n v="558.03800000000001"/>
    <n v="16"/>
    <n v="38.445999999999998"/>
    <n v="0"/>
    <n v="0"/>
    <n v="555.923"/>
    <m/>
    <n v="5027.5770000000002"/>
    <s v="EUR"/>
    <n v="2.2543500000000001"/>
    <s v="420l0131"/>
    <s v="couv l1 noir"/>
    <n v="1.131"/>
    <n v="224"/>
    <n v="253.34399999999999"/>
    <n v="571.12604639999995"/>
    <n v="2.2956676051927267E-2"/>
    <n v="102.65431229430479"/>
    <n v="0.45827817988528924"/>
    <n v="3.0079480298852892"/>
    <n v="88.593715519316149"/>
    <n v="0"/>
    <n v="12.810697590665388"/>
    <n v="0.36730681683083627"/>
    <n v="0.88259236749239567"/>
    <n v="0"/>
    <n v="0"/>
    <n v="12.762144220815562"/>
    <n v="0"/>
    <n v="115.41645651512033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00l0212"/>
    <s v="bac l2 gris"/>
    <n v="1.232"/>
    <n v="1320"/>
    <n v="1626.24"/>
    <n v="3666.1141440000001"/>
    <n v="8.9077871162452416E-2"/>
    <n v="417.01653952321124"/>
    <n v="0.31592162085091763"/>
    <n v="3.0932808208509179"/>
    <n v="343.76664805400151"/>
    <n v="0"/>
    <n v="66.3697839342354"/>
    <n v="1.4252459385992386"/>
    <n v="5.4548615963750988"/>
    <n v="0"/>
    <n v="0"/>
    <n v="44.580445869187912"/>
    <n v="0"/>
    <n v="461.59698539239918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00m1008"/>
    <s v="bac m10 gris"/>
    <n v="1.679"/>
    <n v="198"/>
    <n v="332.44200000000001"/>
    <n v="749.44062270000006"/>
    <n v="1.8209628126837372E-2"/>
    <n v="85.248064512111"/>
    <n v="0.43054578036419699"/>
    <n v="4.2155994303641977"/>
    <n v="70.274050578246985"/>
    <n v="0"/>
    <n v="13.567556886231483"/>
    <n v="0.29135405002939796"/>
    <n v="1.1151029976031401"/>
    <n v="0"/>
    <n v="0"/>
    <n v="9.1132997501257922"/>
    <n v="0"/>
    <n v="94.361364262236805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20l0109"/>
    <s v="couv l1 gris"/>
    <n v="0.95099999999999996"/>
    <n v="6496"/>
    <n v="6177.6959999999999"/>
    <n v="13926.688977600001"/>
    <n v="0.3383854833043079"/>
    <n v="1584.1458875359012"/>
    <n v="0.24386482258865474"/>
    <n v="2.3877516725886547"/>
    <n v="1305.8871056034859"/>
    <n v="0"/>
    <n v="252.12290235844051"/>
    <n v="5.4141677328689264"/>
    <n v="20.721711841105904"/>
    <n v="0"/>
    <n v="0"/>
    <n v="169.35042928737377"/>
    <n v="0"/>
    <n v="1753.4963168232753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20l0521"/>
    <s v="couv l5 gris"/>
    <n v="1.44"/>
    <n v="416"/>
    <n v="599.04"/>
    <n v="1350.4458239999999"/>
    <n v="3.2812627866216235E-2"/>
    <n v="153.61175954101759"/>
    <n v="0.36925903735821536"/>
    <n v="3.6155230373582148"/>
    <n v="126.6295090824657"/>
    <n v="0"/>
    <n v="24.447901520048926"/>
    <n v="0.52500204585945975"/>
    <n v="2.0093468926434834"/>
    <n v="0"/>
    <n v="0"/>
    <n v="16.421604617693774"/>
    <n v="0"/>
    <n v="170.03336415871138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20l0111"/>
    <s v="couv l1 noir"/>
    <n v="0.95099999999999996"/>
    <n v="2408"/>
    <n v="2290.0079999999998"/>
    <n v="5162.4795347999998"/>
    <n v="0.12543599812142447"/>
    <n v="587.22649279348059"/>
    <n v="0.24386482258865472"/>
    <n v="2.3877516725886547"/>
    <n v="484.07884087025769"/>
    <n v="0"/>
    <n v="93.459351736318467"/>
    <n v="2.0069759699427916"/>
    <n v="7.6813242169616709"/>
    <n v="0"/>
    <n v="0"/>
    <n v="62.776452235836821"/>
    <n v="0"/>
    <n v="650.00294502931752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20l0211"/>
    <s v="couv l2 gris"/>
    <n v="1.0720000000000001"/>
    <n v="2880"/>
    <n v="3087.36"/>
    <n v="6959.9900160000007"/>
    <n v="0.1691112359258837"/>
    <n v="791.69137609601387"/>
    <n v="0.27489283892222705"/>
    <n v="2.6915560389222275"/>
    <n v="652.62900834809261"/>
    <n v="0"/>
    <n v="126.00072321871373"/>
    <n v="2.7057797748141392"/>
    <n v="10.355864754393341"/>
    <n v="0"/>
    <n v="0"/>
    <n v="84.634423798883319"/>
    <n v="0"/>
    <n v="876.32579989489716"/>
    <m/>
    <m/>
    <m/>
    <m/>
    <m/>
    <m/>
    <m/>
    <m/>
    <m/>
    <m/>
    <m/>
    <m/>
    <m/>
    <m/>
    <m/>
  </r>
  <r>
    <x v="3"/>
    <x v="1"/>
    <d v="2015-01-15T00:00:00"/>
    <x v="4"/>
    <x v="0"/>
    <s v="accuma 92"/>
    <s v=" N°2691 du 29/12/14"/>
    <n v="3859.17"/>
    <m/>
    <n v="745.07600000000002"/>
    <n v="16"/>
    <n v="61.237000000000002"/>
    <n v="0"/>
    <n v="0"/>
    <n v="500.46600000000001"/>
    <m/>
    <n v="5181.9490000000005"/>
    <s v="EUR"/>
    <n v="2.2543500000000001"/>
    <s v="400l0115"/>
    <s v="bac l1b"/>
    <n v="1.151"/>
    <n v="3600"/>
    <n v="4143.6000000000004"/>
    <n v="9341.1246600000013"/>
    <n v="0.22696715549287799"/>
    <n v="1062.5428799982649"/>
    <n v="0.29515079999951804"/>
    <n v="2.8899076499995187"/>
    <n v="875.90483746345001"/>
    <n v="0"/>
    <n v="169.10778034601157"/>
    <n v="3.6314744878860479"/>
    <n v="13.898787700917371"/>
    <n v="0"/>
    <n v="0"/>
    <n v="113.58934444089869"/>
    <n v="0"/>
    <n v="1176.1322244391638"/>
    <m/>
    <m/>
    <m/>
    <m/>
    <m/>
    <m/>
    <m/>
    <m/>
    <m/>
    <m/>
    <m/>
    <m/>
    <m/>
    <m/>
    <m/>
  </r>
  <r>
    <x v="3"/>
    <x v="1"/>
    <d v="2015-01-15T00:00:00"/>
    <x v="4"/>
    <x v="0"/>
    <s v="accuma 93"/>
    <s v=" N°2693 du 29/12/14"/>
    <n v="1929.585"/>
    <m/>
    <n v="202.29400000000001"/>
    <n v="0"/>
    <n v="17.303999999999998"/>
    <n v="0"/>
    <n v="0"/>
    <n v="278.238"/>
    <m/>
    <n v="2427.4209999999998"/>
    <s v="EUR"/>
    <n v="2.2543500000000001"/>
    <s v="400l0213"/>
    <s v="bac l2 noir"/>
    <n v="1.2549999999999999"/>
    <n v="792"/>
    <n v="993.95999999999992"/>
    <n v="2240.7337259999999"/>
    <n v="0.21878693829035556"/>
    <n v="470.21316839568124"/>
    <n v="0.59370349544909251"/>
    <n v="3.4229127454490924"/>
    <n v="422.16799432099572"/>
    <n v="0"/>
    <n v="44.259284894509193"/>
    <n v="0"/>
    <n v="3.7858891801763122"/>
    <n v="0"/>
    <n v="0"/>
    <n v="60.874840136031949"/>
    <n v="0"/>
    <n v="531.08800853171317"/>
    <m/>
    <m/>
    <m/>
    <m/>
    <m/>
    <m/>
    <m/>
    <m/>
    <m/>
    <m/>
    <m/>
    <m/>
    <m/>
    <m/>
    <m/>
  </r>
  <r>
    <x v="3"/>
    <x v="1"/>
    <d v="2015-01-15T00:00:00"/>
    <x v="4"/>
    <x v="0"/>
    <s v="accuma 93"/>
    <s v=" N°2693 du 29/12/14"/>
    <n v="1929.585"/>
    <m/>
    <n v="202.29400000000001"/>
    <n v="0"/>
    <n v="17.303999999999998"/>
    <n v="0"/>
    <n v="0"/>
    <n v="278.238"/>
    <m/>
    <n v="2427.4209999999998"/>
    <s v="EUR"/>
    <n v="2.2543500000000001"/>
    <s v="400m1008"/>
    <s v="bac m10 gris"/>
    <n v="1.679"/>
    <n v="1386"/>
    <n v="2327.0940000000001"/>
    <n v="5246.0843589000006"/>
    <n v="0.51223165054313735"/>
    <n v="1100.8795554092515"/>
    <n v="0.7942853935131684"/>
    <n v="4.5793390435131691"/>
    <n v="988.39450941327971"/>
    <n v="0"/>
    <n v="103.62138951497343"/>
    <n v="0"/>
    <n v="8.8636564809984488"/>
    <n v="0"/>
    <n v="0"/>
    <n v="142.52230998382146"/>
    <n v="0"/>
    <n v="1243.401865393073"/>
    <m/>
    <m/>
    <m/>
    <m/>
    <m/>
    <m/>
    <m/>
    <m/>
    <m/>
    <m/>
    <m/>
    <m/>
    <m/>
    <m/>
    <m/>
  </r>
  <r>
    <x v="3"/>
    <x v="1"/>
    <d v="2015-01-15T00:00:00"/>
    <x v="4"/>
    <x v="0"/>
    <s v="accuma 93"/>
    <s v=" N°2693 du 29/12/14"/>
    <n v="1929.585"/>
    <m/>
    <n v="202.29400000000001"/>
    <n v="0"/>
    <n v="17.303999999999998"/>
    <n v="0"/>
    <n v="0"/>
    <n v="278.238"/>
    <m/>
    <n v="2427.4209999999998"/>
    <s v="EUR"/>
    <n v="2.2543500000000001"/>
    <s v="400l0312"/>
    <s v="bac l3 gris"/>
    <n v="1.357"/>
    <n v="480"/>
    <n v="651.36"/>
    <n v="1468.3934160000001"/>
    <n v="0.14337504539901608"/>
    <n v="308.13921019579357"/>
    <n v="0.64195668790790328"/>
    <n v="3.7011096379079031"/>
    <n v="276.65433697626042"/>
    <n v="0"/>
    <n v="29.003911433948559"/>
    <n v="0"/>
    <n v="2.480961785584574"/>
    <n v="0"/>
    <n v="0"/>
    <n v="39.892385881731435"/>
    <n v="0"/>
    <n v="348.03159607752497"/>
    <m/>
    <m/>
    <m/>
    <m/>
    <m/>
    <m/>
    <m/>
    <m/>
    <m/>
    <m/>
    <m/>
    <m/>
    <m/>
    <m/>
    <m/>
  </r>
  <r>
    <x v="3"/>
    <x v="1"/>
    <d v="2015-01-15T00:00:00"/>
    <x v="4"/>
    <x v="0"/>
    <s v="accuma 93"/>
    <s v=" N°2693 du 29/12/14"/>
    <n v="1929.585"/>
    <m/>
    <n v="202.29400000000001"/>
    <n v="0"/>
    <n v="17.303999999999998"/>
    <n v="0"/>
    <n v="0"/>
    <n v="278.238"/>
    <m/>
    <n v="2427.4209999999998"/>
    <s v="EUR"/>
    <n v="2.2543500000000001"/>
    <s v="400l0518"/>
    <s v="bac l5 noir"/>
    <n v="1.4410000000000001"/>
    <n v="396"/>
    <n v="570.63599999999997"/>
    <n v="1286.4132666"/>
    <n v="0.12560636576749099"/>
    <n v="269.95106599927357"/>
    <n v="0.68169461110927665"/>
    <n v="3.9302129611092766"/>
    <n v="242.3681592894641"/>
    <n v="0"/>
    <n v="25.409414156568822"/>
    <n v="0"/>
    <n v="2.1734925532406639"/>
    <n v="0"/>
    <n v="0"/>
    <n v="34.948463998415157"/>
    <n v="0"/>
    <n v="304.89952999768872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20l0331"/>
    <s v="couv l3 noir"/>
    <n v="1.4350000000000001"/>
    <n v="352"/>
    <n v="505.12"/>
    <n v="1134.9036160000001"/>
    <n v="4.237404371710763E-2"/>
    <n v="200.3606655791848"/>
    <n v="0.56920643630450229"/>
    <n v="3.7933644363045023"/>
    <n v="166.47490555140075"/>
    <n v="0"/>
    <n v="31.452600063504025"/>
    <n v="0.67798469947372209"/>
    <n v="1.755175264806315"/>
    <n v="0"/>
    <n v="0"/>
    <n v="21.078629054725454"/>
    <n v="0"/>
    <n v="221.43929463391024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20l0231"/>
    <s v="couv l2 noir"/>
    <n v="1.2509999999999999"/>
    <n v="336"/>
    <n v="420.33599999999996"/>
    <n v="944.41092479999986"/>
    <n v="3.5261593363703971E-2"/>
    <n v="166.73028335225729"/>
    <n v="0.49622108140552762"/>
    <n v="3.306967881405527"/>
    <n v="138.53222184798378"/>
    <n v="0"/>
    <n v="26.17330555173627"/>
    <n v="0.56418549381926353"/>
    <n v="1.4605704587179822"/>
    <n v="0"/>
    <n v="0"/>
    <n v="17.540597526027632"/>
    <n v="0"/>
    <n v="184.27088087828491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60d1810"/>
    <s v="bouchon rouge"/>
    <n v="2.8000000000000001E-2"/>
    <n v="30000"/>
    <n v="840"/>
    <n v="1887.3119999999999"/>
    <n v="7.0466813276786514E-2"/>
    <n v="333.19401149531836"/>
    <n v="1.1106467049843945E-2"/>
    <n v="7.4016867049843935E-2"/>
    <n v="276.84296932051114"/>
    <n v="0"/>
    <n v="52.304767289640829"/>
    <n v="1.1274690124285842"/>
    <n v="2.9188058727377739"/>
    <n v="0"/>
    <n v="0"/>
    <n v="35.053152530031234"/>
    <n v="0"/>
    <n v="368.2471640253496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60d1811"/>
    <s v="bouchon jaune"/>
    <n v="2.8000000000000001E-2"/>
    <n v="30000"/>
    <n v="840"/>
    <n v="1887.3119999999999"/>
    <n v="7.0466813276786514E-2"/>
    <n v="333.19401149531836"/>
    <n v="1.1106467049843945E-2"/>
    <n v="7.4016867049843935E-2"/>
    <n v="276.84296932051114"/>
    <n v="0"/>
    <n v="52.304767289640829"/>
    <n v="1.1274690124285842"/>
    <n v="2.9188058727377739"/>
    <n v="0"/>
    <n v="0"/>
    <n v="35.053152530031234"/>
    <n v="0"/>
    <n v="368.2471640253496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20l0238"/>
    <s v="couv l2 noir"/>
    <n v="1.4530000000000001"/>
    <n v="322"/>
    <n v="467.86600000000004"/>
    <n v="1051.2013288000001"/>
    <n v="3.9248840548282149E-2"/>
    <n v="185.58351116936743"/>
    <n v="0.5763463079794019"/>
    <n v="3.840946707979402"/>
    <n v="154.19691986203608"/>
    <n v="0"/>
    <n v="29.132883634208454"/>
    <n v="0.62798144877251438"/>
    <n v="1.6257262243503949"/>
    <n v="0"/>
    <n v="0"/>
    <n v="19.524021740018568"/>
    <n v="0"/>
    <n v="205.10753290938601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20l0321"/>
    <s v="couv l3 kam"/>
    <n v="1.157"/>
    <n v="1320"/>
    <n v="1527.24"/>
    <n v="3431.4028319999998"/>
    <n v="0.12811873322480885"/>
    <n v="605.79431204298805"/>
    <n v="0.45893508488105156"/>
    <n v="3.0584826848810511"/>
    <n v="503.34006722030648"/>
    <n v="0"/>
    <n v="95.097539042179832"/>
    <n v="2.0498997315969416"/>
    <n v="5.3068060489048072"/>
    <n v="0"/>
    <n v="0"/>
    <n v="63.731638892815369"/>
    <n v="0"/>
    <n v="669.52595093580339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l0103"/>
    <s v="bac l1b"/>
    <n v="1.151"/>
    <n v="960"/>
    <n v="1104.96"/>
    <n v="2482.6241279999999"/>
    <n v="9.2694059521807176E-2"/>
    <n v="438.29292254984165"/>
    <n v="0.45655512765608502"/>
    <n v="3.0426219276560849"/>
    <n v="364.16715164332385"/>
    <n v="0"/>
    <n v="68.803185314716117"/>
    <n v="1.4831049523489148"/>
    <n v="3.8394806394527752"/>
    <n v="0"/>
    <n v="0"/>
    <n v="46.109918356646808"/>
    <n v="0"/>
    <n v="484.40284090648845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l0313"/>
    <s v="bac l3 gris"/>
    <n v="1.2569999999999999"/>
    <n v="880"/>
    <n v="1106.1599999999999"/>
    <n v="2485.3202879999994"/>
    <n v="9.2794726397916846E-2"/>
    <n v="438.7689139948348"/>
    <n v="0.4986010386304941"/>
    <n v="3.3228286386304937"/>
    <n v="364.56264159949592"/>
    <n v="0"/>
    <n v="68.877906410844147"/>
    <n v="1.4847156223666695"/>
    <n v="3.8436503621281135"/>
    <n v="0"/>
    <n v="0"/>
    <n v="46.15999428883255"/>
    <n v="0"/>
    <n v="484.9289082836674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l0115"/>
    <s v="bac l1b gris"/>
    <n v="1.151"/>
    <n v="1800"/>
    <n v="2071.8000000000002"/>
    <n v="4654.9202400000004"/>
    <n v="0.17380136160338847"/>
    <n v="821.79922978095306"/>
    <n v="0.45655512765608502"/>
    <n v="3.0426219276560853"/>
    <n v="682.81340933123226"/>
    <n v="0"/>
    <n v="129.00597246509273"/>
    <n v="2.7808217856542155"/>
    <n v="7.1990261989739537"/>
    <n v="0"/>
    <n v="0"/>
    <n v="86.45609691871276"/>
    <n v="0"/>
    <n v="908.25532669966583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l0218"/>
    <s v="bac l2 noir"/>
    <n v="1.2549999999999999"/>
    <n v="792"/>
    <n v="993.95999999999992"/>
    <n v="2233.2293279999999"/>
    <n v="8.3382373481660388E-2"/>
    <n v="394.26371388796025"/>
    <n v="0.49780771955550535"/>
    <n v="3.3175417195555053"/>
    <n v="327.58433069739914"/>
    <n v="0"/>
    <n v="61.891483922870719"/>
    <n v="1.3341179757065662"/>
    <n v="3.4537812919838551"/>
    <n v="0"/>
    <n v="0"/>
    <n v="41.47789462946411"/>
    <n v="0"/>
    <n v="435.74160851742437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l0509"/>
    <s v="bac l5 gris"/>
    <n v="1.4410000000000001"/>
    <n v="495"/>
    <n v="713.29500000000007"/>
    <n v="1602.631206"/>
    <n v="5.9837649495554097E-2"/>
    <n v="282.93526479708703"/>
    <n v="0.57158639352946872"/>
    <n v="3.8092251935294685"/>
    <n v="235.08417357318336"/>
    <n v="0"/>
    <n v="44.415153552219479"/>
    <n v="0.95740239192886556"/>
    <n v="2.4785352797553464"/>
    <n v="0"/>
    <n v="0"/>
    <n v="29.765760040367422"/>
    <n v="0"/>
    <n v="312.7010248374545"/>
    <m/>
    <m/>
    <m/>
    <m/>
    <m/>
    <m/>
    <m/>
    <m/>
    <m/>
    <m/>
    <m/>
    <m/>
    <m/>
    <m/>
    <m/>
  </r>
  <r>
    <x v="3"/>
    <x v="1"/>
    <d v="2015-01-16T00:00:00"/>
    <x v="4"/>
    <x v="0"/>
    <s v="accuma 87"/>
    <s v=" N°2633 du 17/12/14"/>
    <n v="3928.7"/>
    <m/>
    <n v="742.26099999999997"/>
    <n v="16"/>
    <n v="41.420999999999999"/>
    <n v="0"/>
    <n v="0"/>
    <n v="497.44200000000001"/>
    <m/>
    <n v="5225.8239999999996"/>
    <s v="EUR"/>
    <n v="2.2467999999999999"/>
    <s v="400m1008"/>
    <s v="bac m10"/>
    <n v="1.679"/>
    <n v="792"/>
    <n v="1329.768"/>
    <n v="2987.7227423999998"/>
    <n v="0.11155299209219743"/>
    <n v="527.46515985488861"/>
    <n v="0.66599136345314214"/>
    <n v="4.4383685634531416"/>
    <n v="438.25824003261602"/>
    <n v="0"/>
    <n v="82.80143546334655"/>
    <n v="1.7848478734751589"/>
    <n v="4.6206364854509099"/>
    <n v="0"/>
    <n v="0"/>
    <n v="55.491143492326877"/>
    <n v="0"/>
    <n v="582.95630334721557"/>
    <m/>
    <m/>
    <m/>
    <m/>
    <m/>
    <m/>
    <m/>
    <m/>
    <m/>
    <m/>
    <m/>
    <m/>
    <m/>
    <m/>
    <m/>
  </r>
  <r>
    <x v="3"/>
    <x v="1"/>
    <d v="2015-01-16T00:00:00"/>
    <x v="4"/>
    <x v="0"/>
    <s v="accuma 89"/>
    <s v=" N°2675 du 22/12/14"/>
    <n v="3859.17"/>
    <m/>
    <n v="438.58800000000002"/>
    <n v="16"/>
    <s v="33,,632"/>
    <n v="0"/>
    <n v="0"/>
    <n v="555.923"/>
    <m/>
    <n v="4869.6809999999996"/>
    <s v="EUR"/>
    <n v="2.2543500000000001"/>
    <s v="400l0313"/>
    <s v="bac l3 gris"/>
    <n v="1.2569999999999999"/>
    <n v="2640"/>
    <n v="3318.4799999999996"/>
    <n v="7481.0153879999989"/>
    <n v="0.34840928705066632"/>
    <n v="1502.9533492891082"/>
    <n v="0.5693005110943592"/>
    <n v="3.4030184610943586"/>
    <n v="1344.5706683073199"/>
    <n v="0"/>
    <n v="152.80813238897764"/>
    <n v="5.5745485928106611"/>
    <e v="#VALUE!"/>
    <n v="0"/>
    <n v="0"/>
    <n v="193.68873608506757"/>
    <n v="0"/>
    <n v="1696.6420853741756"/>
    <m/>
    <m/>
    <m/>
    <m/>
    <m/>
    <m/>
    <m/>
    <m/>
    <m/>
    <m/>
    <m/>
    <m/>
    <m/>
    <m/>
    <m/>
  </r>
  <r>
    <x v="3"/>
    <x v="1"/>
    <d v="2015-01-16T00:00:00"/>
    <x v="4"/>
    <x v="0"/>
    <s v="accuma 89"/>
    <s v=" N°2675 du 22/12/14"/>
    <n v="3859.17"/>
    <m/>
    <n v="438.58800000000002"/>
    <n v="16"/>
    <s v="33,,632"/>
    <n v="0"/>
    <n v="0"/>
    <n v="555.923"/>
    <m/>
    <n v="4869.6809999999996"/>
    <s v="EUR"/>
    <n v="2.2543500000000001"/>
    <s v="400m1110"/>
    <s v="bac m11"/>
    <n v="2.036"/>
    <n v="1350"/>
    <n v="2748.6"/>
    <n v="6196.3064100000001"/>
    <n v="0.28857723005335623"/>
    <n v="1244.8523347605058"/>
    <n v="0.92211284056333764"/>
    <n v="5.5119694405633375"/>
    <n v="1113.6685889050107"/>
    <n v="0"/>
    <n v="126.56651017464141"/>
    <n v="4.6172356808536996"/>
    <e v="#VALUE!"/>
    <n v="0"/>
    <n v="0"/>
    <n v="160.42671946295195"/>
    <n v="0"/>
    <n v="1405.2790542234577"/>
    <m/>
    <m/>
    <m/>
    <m/>
    <m/>
    <m/>
    <m/>
    <m/>
    <m/>
    <m/>
    <m/>
    <m/>
    <m/>
    <m/>
    <m/>
  </r>
  <r>
    <x v="3"/>
    <x v="1"/>
    <d v="2015-01-16T00:00:00"/>
    <x v="4"/>
    <x v="0"/>
    <s v="accuma 89"/>
    <s v=" N°2675 du 22/12/14"/>
    <n v="3859.17"/>
    <m/>
    <n v="438.58800000000002"/>
    <n v="16"/>
    <s v="33,,632"/>
    <n v="0"/>
    <n v="0"/>
    <n v="555.923"/>
    <m/>
    <n v="4869.6809999999996"/>
    <s v="EUR"/>
    <n v="2.2543500000000001"/>
    <s v="400l0314"/>
    <s v="bac l3 noir"/>
    <n v="1.2569999999999999"/>
    <n v="528"/>
    <n v="663.69599999999991"/>
    <n v="1496.2030775999999"/>
    <n v="6.9681857410133261E-2"/>
    <n v="300.59066985782164"/>
    <n v="0.5693005110943592"/>
    <n v="3.4030184610943595"/>
    <n v="268.91413366146401"/>
    <n v="0"/>
    <n v="30.561626477795528"/>
    <n v="1.1149097185621322"/>
    <e v="#VALUE!"/>
    <n v="0"/>
    <n v="0"/>
    <n v="38.737747217013514"/>
    <n v="0"/>
    <n v="339.3284170748351"/>
    <m/>
    <m/>
    <m/>
    <m/>
    <m/>
    <m/>
    <m/>
    <m/>
    <m/>
    <m/>
    <m/>
    <m/>
    <m/>
    <m/>
    <m/>
  </r>
  <r>
    <x v="3"/>
    <x v="1"/>
    <d v="2015-01-16T00:00:00"/>
    <x v="4"/>
    <x v="0"/>
    <s v="accuma 89"/>
    <s v=" N°2675 du 22/12/14"/>
    <n v="3859.17"/>
    <m/>
    <n v="438.58800000000002"/>
    <n v="16"/>
    <s v="33,,632"/>
    <n v="0"/>
    <n v="0"/>
    <n v="555.923"/>
    <m/>
    <n v="4869.6809999999996"/>
    <s v="EUR"/>
    <n v="2.2543500000000001"/>
    <s v="420l0321"/>
    <s v="couv l3 d"/>
    <n v="1.157"/>
    <n v="1936"/>
    <n v="2239.9520000000002"/>
    <n v="5049.6357912000003"/>
    <n v="0.23517395896546436"/>
    <n v="1014.4835468789436"/>
    <n v="0.52401009652837993"/>
    <n v="3.13229304652838"/>
    <n v="907.57628722075117"/>
    <n v="0"/>
    <n v="103.14447631474509"/>
    <n v="3.7627833434474298"/>
    <e v="#VALUE!"/>
    <n v="0"/>
    <n v="0"/>
    <n v="130.73861278995784"/>
    <n v="0"/>
    <n v="1145.2221596689014"/>
    <m/>
    <m/>
    <m/>
    <m/>
    <m/>
    <m/>
    <m/>
    <m/>
    <m/>
    <m/>
    <m/>
    <m/>
    <m/>
    <m/>
    <m/>
  </r>
  <r>
    <x v="3"/>
    <x v="1"/>
    <d v="2015-01-16T00:00:00"/>
    <x v="4"/>
    <x v="0"/>
    <s v="accuma 89"/>
    <s v=" N°2675 du 22/12/14"/>
    <n v="3859.17"/>
    <m/>
    <n v="438.58800000000002"/>
    <n v="16"/>
    <s v="33,,632"/>
    <n v="0"/>
    <n v="0"/>
    <n v="555.923"/>
    <m/>
    <n v="4869.6809999999996"/>
    <s v="EUR"/>
    <n v="2.2543500000000001"/>
    <s v="420l0307"/>
    <s v="couv l3 euro"/>
    <n v="1.3380000000000001"/>
    <n v="414"/>
    <n v="553.93200000000002"/>
    <n v="1248.7566042000001"/>
    <n v="5.8157666520379729E-2"/>
    <n v="250.8780992136202"/>
    <n v="0.60598574689280238"/>
    <n v="3.6223060468928026"/>
    <n v="224.44032190545386"/>
    <n v="0"/>
    <n v="25.507254643840305"/>
    <n v="0.93052266432607567"/>
    <e v="#VALUE!"/>
    <n v="0"/>
    <n v="0"/>
    <n v="32.331184445009058"/>
    <n v="0"/>
    <n v="283.20928365862926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60D1811"/>
    <s v="BOUCHON JAUNE"/>
    <n v="2.8000000000000001E-2"/>
    <n v="42000"/>
    <n v="1176"/>
    <n v="2666.9327999999996"/>
    <n v="8.7410196429144799E-2"/>
    <n v="417.7043085496685"/>
    <n v="9.9453406797540122E-3"/>
    <n v="7.344374067975401E-2"/>
    <n v="342.07106270581528"/>
    <n v="0"/>
    <n v="70.211541000139121"/>
    <n v="1.3985631428663168"/>
    <n v="4.0231417008478187"/>
    <n v="0"/>
    <n v="0"/>
    <n v="41.390213982539358"/>
    <n v="0"/>
    <n v="459.0945225322078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60D1809"/>
    <s v="BOUCHON BLEU"/>
    <n v="2.8000000000000001E-2"/>
    <n v="18000"/>
    <n v="504"/>
    <n v="1142.9712"/>
    <n v="3.746151275534778E-2"/>
    <n v="179.01613223557226"/>
    <n v="9.9453406797540139E-3"/>
    <n v="7.344374067975401E-2"/>
    <n v="146.601884016778"/>
    <n v="0"/>
    <n v="30.090660428631061"/>
    <n v="0.59938420408556448"/>
    <n v="1.724203586077637"/>
    <n v="0"/>
    <n v="0"/>
    <n v="17.738663135374015"/>
    <n v="0"/>
    <n v="196.75479537094625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20L0217"/>
    <s v="COUV L2 NOIR"/>
    <n v="1.071"/>
    <n v="1056"/>
    <n v="1130.9759999999999"/>
    <n v="2564.8273727999995"/>
    <n v="8.4063634623000399E-2"/>
    <n v="401.71220073662403"/>
    <n v="0.38040928100059096"/>
    <n v="2.8092230810005905"/>
    <n v="328.97462773364975"/>
    <n v="0"/>
    <n v="67.523442001848082"/>
    <n v="1.3450181539680064"/>
    <n v="3.8691128471582168"/>
    <n v="0"/>
    <n v="0"/>
    <n v="39.805560075779283"/>
    <n v="0"/>
    <n v="441.51776081240331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00L0212"/>
    <s v="BACL L2 GRIS"/>
    <n v="1.232"/>
    <n v="3960"/>
    <n v="4878.72"/>
    <n v="11063.961216"/>
    <n v="0.36262744347176651"/>
    <n v="1732.8761600403393"/>
    <n v="0.43759498990917661"/>
    <n v="3.2315245899091765"/>
    <n v="1419.106237282411"/>
    <n v="0"/>
    <n v="291.27759294914864"/>
    <n v="5.8020390955482641"/>
    <n v="16.690290713231526"/>
    <n v="0"/>
    <n v="0"/>
    <n v="171.71025915042046"/>
    <n v="0"/>
    <n v="1904.5864191907599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20M1124"/>
    <s v="COUV M11 GRIS"/>
    <n v="0.82099999999999995"/>
    <n v="1972"/>
    <n v="1619.0119999999999"/>
    <n v="3671.5954135999996"/>
    <n v="0.1203385688275022"/>
    <n v="575.05806802178222"/>
    <n v="0.29161159635993011"/>
    <n v="2.15347539635993"/>
    <n v="470.93295524954709"/>
    <n v="0"/>
    <n v="96.660992702140518"/>
    <n v="1.9254171012400352"/>
    <n v="5.5387029688546168"/>
    <n v="0"/>
    <n v="0"/>
    <n v="56.982358095492359"/>
    <n v="0"/>
    <n v="632.04042611727459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20M1126"/>
    <s v="COUV M11 NOIR D"/>
    <n v="0.82099999999999995"/>
    <n v="812"/>
    <n v="666.65199999999993"/>
    <n v="1511.8334055999997"/>
    <n v="4.9551175399559728E-2"/>
    <n v="236.78861624426327"/>
    <n v="0.29161159635993011"/>
    <n v="2.1534753963599296"/>
    <n v="193.91356980863705"/>
    <n v="0"/>
    <n v="39.801585230293156"/>
    <n v="0.79281880639295566"/>
    <n v="2.2806423989401363"/>
    <n v="0"/>
    <n v="0"/>
    <n v="23.463323921673325"/>
    <n v="0"/>
    <n v="260.25194016593656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20M1125"/>
    <s v="COUV M11 NOIR G"/>
    <n v="0.82099999999999995"/>
    <n v="232"/>
    <n v="190.47199999999998"/>
    <n v="431.95240159999992"/>
    <n v="1.4157478685588493E-2"/>
    <n v="67.65389035550379"/>
    <n v="0.29161159635993011"/>
    <n v="2.1534753963599296"/>
    <n v="55.403877088182014"/>
    <n v="0"/>
    <n v="11.371881494369472"/>
    <n v="0.22651965896941589"/>
    <n v="0.65161211398289609"/>
    <n v="0"/>
    <n v="0"/>
    <n v="6.7038068347638067"/>
    <n v="0"/>
    <n v="74.357697190267601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00M1104"/>
    <s v="BAC M11 NOIR"/>
    <n v="2.036"/>
    <n v="882"/>
    <n v="1795.752"/>
    <n v="4072.4063855999993"/>
    <n v="0.13347536994730411"/>
    <n v="637.83447915534373"/>
    <n v="0.72316834371354166"/>
    <n v="5.3404091437135408"/>
    <n v="522.34251275177985"/>
    <n v="0"/>
    <n v="107.21302310721244"/>
    <n v="2.1356059191568657"/>
    <n v="6.1433373771946194"/>
    <n v="0"/>
    <n v="0"/>
    <n v="63.202856751337599"/>
    <n v="0"/>
    <n v="701.03733590668139"/>
    <m/>
    <m/>
    <m/>
    <m/>
    <m/>
    <m/>
    <m/>
    <m/>
    <m/>
    <m/>
    <m/>
    <m/>
    <m/>
    <m/>
    <m/>
  </r>
  <r>
    <x v="3"/>
    <x v="1"/>
    <d v="2015-01-16T00:00:00"/>
    <x v="4"/>
    <x v="0"/>
    <s v="accuma 91"/>
    <s v=" N° 2687 du 23/12/14"/>
    <n v="3913.4"/>
    <m/>
    <n v="803.24199999999996"/>
    <n v="16"/>
    <n v="46.026000000000003"/>
    <n v="0"/>
    <n v="0"/>
    <n v="473.517"/>
    <m/>
    <n v="5252.1849999999995"/>
    <s v="EUR"/>
    <n v="2.2677999999999998"/>
    <s v="420L0233"/>
    <s v="COUV L2 G GRIS"/>
    <n v="1.0720000000000001"/>
    <n v="1392"/>
    <n v="1492.2240000000002"/>
    <n v="3384.0655872000002"/>
    <n v="0.11091461986078589"/>
    <n v="530.02414466090192"/>
    <n v="0.38076447173915368"/>
    <n v="2.8118460717391538"/>
    <n v="434.05327336319954"/>
    <n v="0"/>
    <n v="89.091281086217379"/>
    <n v="1.7746339177725743"/>
    <n v="5.1049562937125321"/>
    <n v="0"/>
    <n v="0"/>
    <n v="52.519958052619756"/>
    <n v="0"/>
    <n v="582.54410271352174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00MAC14301"/>
    <s v="BAC MAC 143"/>
    <n v="3.5779999999999998"/>
    <n v="700"/>
    <n v="2504.6"/>
    <n v="5646.2450099999996"/>
    <n v="0.45264700726338852"/>
    <n v="1043.8307049228024"/>
    <n v="1.4911867213182892"/>
    <n v="9.5572510213182884"/>
    <n v="873.42087551032557"/>
    <n v="0"/>
    <n v="161.14097664474454"/>
    <n v="0"/>
    <n v="9.2688527677324064"/>
    <n v="0"/>
    <n v="0"/>
    <n v="131.63479672632437"/>
    <n v="0"/>
    <n v="1175.4655016491267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00M1104"/>
    <s v="BAC M14 NOIR"/>
    <n v="2.036"/>
    <n v="378"/>
    <n v="769.60800000000006"/>
    <n v="1734.9657948000001"/>
    <n v="0.13908838056614309"/>
    <n v="320.74601179997933"/>
    <n v="0.84853442275126811"/>
    <n v="5.4383910227512686"/>
    <n v="268.38285281472122"/>
    <n v="0"/>
    <n v="49.515046216405246"/>
    <n v="0"/>
    <n v="2.848112768852912"/>
    <n v="0"/>
    <n v="0"/>
    <n v="40.448451904077722"/>
    <n v="0"/>
    <n v="361.19446370405706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20M1124"/>
    <s v="COUV M11 GRIS"/>
    <n v="0.82099999999999995"/>
    <n v="1102"/>
    <n v="904.74199999999996"/>
    <n v="2039.6051276999999"/>
    <n v="0.16351064387346989"/>
    <n v="377.06519190021004"/>
    <n v="0.34216442096207805"/>
    <n v="2.1929857709620779"/>
    <n v="315.50768575858939"/>
    <n v="0"/>
    <n v="58.209298687023662"/>
    <n v="0"/>
    <n v="3.3482074545970431"/>
    <n v="0"/>
    <n v="0"/>
    <n v="47.550718382084234"/>
    <n v="0"/>
    <n v="424.61591028229429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20M1125"/>
    <s v="COUV M11 NOIR"/>
    <n v="0.82099999999999995"/>
    <n v="580"/>
    <n v="476.17999999999995"/>
    <n v="1073.4763829999999"/>
    <n v="8.6058233617615734E-2"/>
    <n v="198.4553641580053"/>
    <n v="0.34216442096207811"/>
    <n v="2.1929857709620779"/>
    <n v="166.05667671504705"/>
    <n v="0"/>
    <n v="30.636472993170351"/>
    <n v="0"/>
    <n v="1.7622144497879175"/>
    <n v="0"/>
    <n v="0"/>
    <n v="25.026693885307491"/>
    <n v="0"/>
    <n v="223.4820580433128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60M1823"/>
    <s v="BOUCHON NATO"/>
    <n v="0.13200000000000001"/>
    <n v="1800"/>
    <n v="237.60000000000002"/>
    <n v="535.6335600000001"/>
    <n v="4.2940560938186198E-2"/>
    <n v="99.023467016552715"/>
    <n v="5.5013037231418177E-2"/>
    <n v="0.35258723723141827"/>
    <n v="82.857462277910017"/>
    <n v="0"/>
    <n v="15.286710872311472"/>
    <n v="0"/>
    <n v="0.87929386633123874"/>
    <n v="0"/>
    <n v="0"/>
    <n v="12.487593908079008"/>
    <n v="0"/>
    <n v="111.51106092463172"/>
    <m/>
    <m/>
    <m/>
    <m/>
    <m/>
    <m/>
    <m/>
    <m/>
    <m/>
    <m/>
    <m/>
    <m/>
    <m/>
    <m/>
    <m/>
  </r>
  <r>
    <x v="3"/>
    <x v="0"/>
    <d v="2015-01-16T00:00:00"/>
    <x v="4"/>
    <x v="0"/>
    <s v="accuma 94"/>
    <s v=" N°2694 du 29/12/14"/>
    <n v="1929.585"/>
    <m/>
    <n v="355.99700000000001"/>
    <n v="0"/>
    <n v="20.477"/>
    <n v="0"/>
    <n v="0"/>
    <n v="290.81115"/>
    <m/>
    <n v="2596.8701499999997"/>
    <s v="EUR"/>
    <n v="2.2543500000000001"/>
    <s v="460D1824"/>
    <s v="BOUCHON 7/8 NOIR"/>
    <n v="0.183"/>
    <n v="3500"/>
    <n v="640.5"/>
    <n v="1443.911175"/>
    <n v="0.11575517374119634"/>
    <n v="266.93826020244944"/>
    <n v="7.626807434355698E-2"/>
    <n v="0.48881412434355698"/>
    <n v="223.35944692340635"/>
    <n v="0"/>
    <n v="41.208494586344678"/>
    <n v="0"/>
    <n v="2.3703186926984774"/>
    <n v="0"/>
    <n v="0"/>
    <n v="33.66289519412711"/>
    <n v="0"/>
    <n v="300.60115539657659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00m1008"/>
    <s v="bac m10"/>
    <n v="1.679"/>
    <n v="594"/>
    <n v="997.32600000000002"/>
    <n v="2240.7920568"/>
    <n v="6.8884763140118432E-2"/>
    <n v="331.96731509720138"/>
    <n v="0.55886753383367238"/>
    <n v="4.3312447338336719"/>
    <n v="267.81707061246647"/>
    <n v="0"/>
    <n v="59.664055400471604"/>
    <n v="1.1021562102418949"/>
    <n v="3.3840328740214578"/>
    <n v="0"/>
    <n v="0"/>
    <n v="32.130333380024283"/>
    <n v="0"/>
    <n v="364.09764847722568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60d1811"/>
    <s v="bouchon jaune"/>
    <n v="2.8000000000000001E-2"/>
    <n v="36000"/>
    <n v="1008"/>
    <n v="2264.7743999999998"/>
    <n v="6.96220105013199E-2"/>
    <n v="335.52023472563531"/>
    <n v="9.3200065201565364E-3"/>
    <n v="7.2230406520156526E-2"/>
    <n v="270.68341462808166"/>
    <n v="0"/>
    <n v="60.302617041644723"/>
    <n v="1.1139521680211184"/>
    <n v="3.4202508878878413"/>
    <n v="0"/>
    <n v="0"/>
    <n v="32.474212090193646"/>
    <n v="0"/>
    <n v="367.99444681582895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60d1809"/>
    <s v="bouchon bleu"/>
    <n v="2.8000000000000001E-2"/>
    <n v="18000"/>
    <n v="504"/>
    <n v="1132.3871999999999"/>
    <n v="3.481100525065995E-2"/>
    <n v="167.76011736281765"/>
    <n v="9.3200065201565364E-3"/>
    <n v="7.2230406520156526E-2"/>
    <n v="135.34170731404083"/>
    <n v="0"/>
    <n v="30.151308520822361"/>
    <n v="0.5569760840105592"/>
    <n v="1.7101254439439206"/>
    <n v="0"/>
    <n v="0"/>
    <n v="16.237106045096823"/>
    <n v="0"/>
    <n v="183.99722340791448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60d1815"/>
    <s v="bouchon noir"/>
    <n v="2.3E-2"/>
    <n v="13000"/>
    <n v="299"/>
    <n v="671.79319999999996"/>
    <n v="2.0651767003863741E-2"/>
    <n v="99.524355340243019"/>
    <n v="7.6557196415571556E-3"/>
    <n v="5.933211964155715E-2"/>
    <n v="80.292004934321838"/>
    <n v="0"/>
    <n v="17.887383428027551"/>
    <n v="0.33042827206181985"/>
    <n v="1.0145387058318101"/>
    <n v="0"/>
    <n v="0"/>
    <n v="9.6327275942141881"/>
    <n v="0"/>
    <n v="109.15708293445719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60d2101"/>
    <s v="bouchon d21"/>
    <n v="2.3E-2"/>
    <n v="5800"/>
    <n v="133.4"/>
    <n v="299.72311999999999"/>
    <n v="9.2138652786469006E-3"/>
    <n v="44.403173921031502"/>
    <n v="7.6557196415571556E-3"/>
    <n v="5.933211964155715E-2"/>
    <n v="35.822586816851285"/>
    <n v="0"/>
    <n v="7.9805249140430625"/>
    <n v="0.14742184445835041"/>
    <n v="0.45264034567880762"/>
    <n v="0"/>
    <n v="0"/>
    <n v="4.2976784651109456"/>
    <n v="0"/>
    <n v="48.700852386142444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20l0228"/>
    <s v="couv l2 noir"/>
    <n v="1.071"/>
    <n v="1776"/>
    <n v="1902.096"/>
    <n v="4273.6292928000003"/>
    <n v="0.13137673381599069"/>
    <n v="633.12668292727403"/>
    <n v="0.35649024939598761"/>
    <n v="2.7628130493959882"/>
    <n v="510.77960340319021"/>
    <n v="0"/>
    <n v="113.79103835758363"/>
    <n v="2.102027741055851"/>
    <n v="6.4540134254443586"/>
    <n v="0"/>
    <n v="0"/>
    <n v="61.278838214195432"/>
    <n v="0"/>
    <n v="694.40552114146942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20l0111"/>
    <s v="couv l1 d noir"/>
    <n v="0.95099999999999996"/>
    <n v="2744"/>
    <n v="2609.5439999999999"/>
    <n v="5863.1234591999992"/>
    <n v="0.18023978151950035"/>
    <n v="868.60596766554897"/>
    <n v="0.3165473643096024"/>
    <n v="2.4532541643096022"/>
    <n v="700.75424656966538"/>
    <n v="0"/>
    <n v="156.1134250846446"/>
    <n v="2.8838365043120056"/>
    <n v="8.8544595069269736"/>
    <n v="0"/>
    <n v="0"/>
    <n v="84.070322732829666"/>
    <n v="0"/>
    <n v="952.67629039837857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20l0238"/>
    <s v="couv l2d noir"/>
    <n v="1.4530000000000001"/>
    <n v="782"/>
    <n v="1136.2460000000001"/>
    <n v="2552.9175128000002"/>
    <n v="7.8479891809605906E-2"/>
    <n v="378.20786173220665"/>
    <n v="0.48364176692098038"/>
    <n v="3.7482421669209809"/>
    <n v="305.12197136656681"/>
    <n v="0"/>
    <n v="67.974808931647487"/>
    <n v="1.2556782689536945"/>
    <n v="3.8554031650386995"/>
    <n v="0"/>
    <n v="0"/>
    <n v="36.605846816105341"/>
    <n v="0"/>
    <n v="414.81370854831198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00l0218"/>
    <s v="bac l2 noir mfp"/>
    <n v="1.2549999999999999"/>
    <n v="198"/>
    <n v="248.48999999999998"/>
    <n v="558.30733199999997"/>
    <n v="1.7163068838762882E-2"/>
    <n v="82.711729292632072"/>
    <n v="0.41773600652844478"/>
    <n v="3.2374700065284445"/>
    <n v="66.728295338226218"/>
    <n v="0"/>
    <n v="14.865671933212599"/>
    <n v="0.27460910142020611"/>
    <n v="0.84315291977306528"/>
    <n v="0"/>
    <n v="0"/>
    <n v="8.0054731768772029"/>
    <n v="0"/>
    <n v="90.717202469509274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00l0213"/>
    <s v="bac l2 noir"/>
    <n v="1.2549999999999999"/>
    <n v="1386"/>
    <n v="1739.4299999999998"/>
    <n v="3908.1513239999995"/>
    <n v="0.12014148187134016"/>
    <n v="578.9821050484245"/>
    <n v="0.41773600652844478"/>
    <n v="3.2374700065284445"/>
    <n v="467.09806736758344"/>
    <n v="0"/>
    <n v="104.05970353248819"/>
    <n v="1.9222637099414426"/>
    <n v="5.9020704384114566"/>
    <n v="0"/>
    <n v="0"/>
    <n v="56.038312238140414"/>
    <n v="0"/>
    <n v="635.02041728656491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20l0109"/>
    <s v="couv l1 d noir"/>
    <n v="0.95099999999999996"/>
    <n v="2184"/>
    <n v="2076.9839999999999"/>
    <n v="4666.5676512"/>
    <n v="0.14345615263796968"/>
    <n v="691.33944365217167"/>
    <n v="0.3165473643096024"/>
    <n v="2.4532541643096022"/>
    <n v="557.74317584116238"/>
    <n v="0"/>
    <n v="124.25354241430898"/>
    <n v="2.2952984422075149"/>
    <n v="7.0474269544928978"/>
    <n v="0"/>
    <n v="0"/>
    <n v="66.913114011844016"/>
    <n v="0"/>
    <n v="758.25255766401563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00l0115"/>
    <s v="bac l1b gris"/>
    <n v="1.151"/>
    <n v="1200"/>
    <n v="1381.2"/>
    <n v="3103.2801599999998"/>
    <n v="9.5398731055975253E-2"/>
    <n v="459.74260734429316"/>
    <n v="0.38311883945357761"/>
    <n v="2.9691856394535776"/>
    <n v="370.90072647252617"/>
    <n v="0"/>
    <n v="82.62894311301558"/>
    <n v="1.526379696895604"/>
    <n v="4.6865580618558402"/>
    <n v="0"/>
    <n v="0"/>
    <n v="44.49740251882487"/>
    <n v="0"/>
    <n v="504.24000986311802"/>
    <m/>
    <m/>
    <m/>
    <m/>
    <m/>
    <m/>
    <m/>
    <m/>
    <m/>
    <m/>
    <m/>
    <m/>
    <m/>
    <m/>
    <m/>
  </r>
  <r>
    <x v="3"/>
    <x v="1"/>
    <d v="2015-01-16T00:00:00"/>
    <x v="4"/>
    <x v="0"/>
    <s v="accuma 95"/>
    <s v=" N° 2698 du 29/12/14"/>
    <n v="3887.9"/>
    <m/>
    <n v="866.14300000000003"/>
    <n v="16"/>
    <n v="49.125999999999998"/>
    <n v="0"/>
    <n v="0"/>
    <n v="466.43599999999998"/>
    <m/>
    <n v="5285.6049999999996"/>
    <s v="EUR"/>
    <n v="2.2467999999999999"/>
    <s v="400l0313"/>
    <s v="bac l3 gris"/>
    <n v="1.2569999999999999"/>
    <n v="352"/>
    <n v="442.46399999999994"/>
    <n v="994.1281151999998"/>
    <n v="3.0560747276246039E-2"/>
    <n v="147.27740589051933"/>
    <n v="0.41840172127988445"/>
    <n v="3.242629321279884"/>
    <n v="118.81712933531698"/>
    <n v="0"/>
    <n v="26.469977328089573"/>
    <n v="0.48897195641993663"/>
    <n v="1.5013272706928629"/>
    <n v="0"/>
    <n v="0"/>
    <n v="14.254632716543098"/>
    <n v="0"/>
    <n v="161.53203860706245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60d1813"/>
    <s v="œil magique"/>
    <n v="0.18"/>
    <n v="3000"/>
    <n v="540"/>
    <n v="1228.905"/>
    <n v="4.7569127720676625E-2"/>
    <n v="179.54277505817441"/>
    <n v="5.9847591686058139E-2"/>
    <n v="0.4694825916860581"/>
    <n v="130.08729357773436"/>
    <n v="0"/>
    <n v="31.930634275121022"/>
    <n v="0.761106043530826"/>
    <n v="1.9602286151136423"/>
    <n v="0"/>
    <n v="14.803512546674565"/>
    <n v="0"/>
    <n v="0"/>
    <n v="179.54277505817441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00m1111"/>
    <s v="bac m11 noir"/>
    <n v="2.5122"/>
    <n v="240"/>
    <n v="602.928"/>
    <n v="1372.113396"/>
    <n v="5.3112516737726143E-2"/>
    <n v="200.46549311162033"/>
    <n v="0.8352728879650847"/>
    <n v="6.5524120379650839"/>
    <n v="145.24679952265967"/>
    <n v="0"/>
    <n v="35.651617522648458"/>
    <n v="0.84980026780361828"/>
    <n v="2.1886605897282188"/>
    <n v="0"/>
    <n v="16.528615208780376"/>
    <n v="0"/>
    <n v="0"/>
    <n v="200.46549311162033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00m1107"/>
    <s v="bac m11 b noir"/>
    <n v="2.5122"/>
    <n v="20"/>
    <n v="50.244"/>
    <n v="114.342783"/>
    <n v="4.4260430614771785E-3"/>
    <n v="16.705457759301694"/>
    <n v="0.8352728879650847"/>
    <n v="6.5524120379650839"/>
    <n v="12.103899960221639"/>
    <n v="0"/>
    <n v="2.9709681268873713"/>
    <n v="7.0816688983634857E-2"/>
    <n v="0.18238838247735156"/>
    <n v="0"/>
    <n v="1.3773846007316979"/>
    <n v="0"/>
    <n v="0"/>
    <n v="16.705457759301694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m1122"/>
    <s v="couv m11 d noir"/>
    <n v="1.665"/>
    <n v="360"/>
    <n v="599.4"/>
    <n v="1364.0845499999998"/>
    <n v="5.2801731769951052E-2"/>
    <n v="199.29248031457357"/>
    <n v="0.55359022309603767"/>
    <n v="4.3427139730960373"/>
    <n v="144.39689587128512"/>
    <n v="0"/>
    <n v="35.443004045384335"/>
    <n v="0.84482770831921683"/>
    <n v="2.1758537627761427"/>
    <n v="0"/>
    <n v="16.431898926808767"/>
    <n v="0"/>
    <n v="0"/>
    <n v="199.29248031457357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00d2303"/>
    <s v="bac d27 noir"/>
    <n v="2.2984"/>
    <n v="1650"/>
    <n v="3792.36"/>
    <n v="8630.4632700000002"/>
    <n v="0.33407269852367633"/>
    <n v="1260.9089600363302"/>
    <n v="0.76418724850686681"/>
    <n v="5.9947710485068662"/>
    <n v="913.58860865269764"/>
    <n v="0"/>
    <n v="224.24529666592215"/>
    <n v="5.3451631763788212"/>
    <n v="13.766467760763653"/>
    <n v="0"/>
    <n v="103.96342378056806"/>
    <n v="0"/>
    <n v="0"/>
    <n v="1260.9089600363302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d2302"/>
    <s v="couv d23 noir"/>
    <n v="1.4206000000000001"/>
    <n v="1650"/>
    <n v="2343.9900000000002"/>
    <n v="5334.3352425000003"/>
    <n v="0.20648436978886817"/>
    <n v="779.34531353446346"/>
    <n v="0.47233049305118996"/>
    <n v="3.70526094305119"/>
    <n v="564.67280606161773"/>
    <n v="0"/>
    <n v="138.60201376766838"/>
    <n v="3.3037499166218907"/>
    <n v="8.5088079102596783"/>
    <n v="0"/>
    <n v="64.257935878295768"/>
    <n v="0"/>
    <n v="0"/>
    <n v="779.34531353446346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60d2204"/>
    <s v="bouchon noir"/>
    <n v="3.5000000000000003E-2"/>
    <n v="12000"/>
    <n v="420.00000000000006"/>
    <n v="955.81500000000005"/>
    <n v="3.6998210449415155E-2"/>
    <n v="139.64438060080232"/>
    <n v="1.1637031716733528E-2"/>
    <n v="9.1288281716733533E-2"/>
    <n v="101.17900611601561"/>
    <n v="0"/>
    <n v="24.834937769538573"/>
    <n v="0.59197136719064247"/>
    <n v="1.5246222561994995"/>
    <n v="0"/>
    <n v="11.513843091857996"/>
    <n v="0"/>
    <n v="0"/>
    <n v="139.64438060080232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124"/>
    <s v="couv l1"/>
    <n v="0.65"/>
    <n v="192"/>
    <n v="124.80000000000001"/>
    <n v="284.0136"/>
    <n v="1.0993753962111932E-2"/>
    <n v="41.494330235666979"/>
    <n v="0.21611630331076551"/>
    <n v="1.6953538033107656"/>
    <n v="30.064618960187499"/>
    <n v="0"/>
    <n v="7.3795243658057474"/>
    <n v="0.17590006339379091"/>
    <n v="0.45303061327070848"/>
    <n v="0"/>
    <n v="3.4212562330092333"/>
    <n v="0"/>
    <n v="0"/>
    <n v="41.494330235666979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125"/>
    <s v="couv l1 noir"/>
    <n v="1.2316"/>
    <n v="120"/>
    <n v="147.792"/>
    <n v="336.33764400000001"/>
    <n v="1.3019141711285631E-2"/>
    <n v="49.138862613699473"/>
    <n v="0.40949052178082895"/>
    <n v="3.2123042217808293"/>
    <n v="35.603446837852815"/>
    <n v="0"/>
    <n v="8.7390598162753452"/>
    <n v="0.20830626738057009"/>
    <n v="0.53649279163865826"/>
    <n v="0"/>
    <n v="4.0515569005520877"/>
    <n v="0"/>
    <n v="0"/>
    <n v="49.138862613699473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234"/>
    <s v="couv l2 noir"/>
    <n v="0.67"/>
    <n v="1344"/>
    <n v="900.48"/>
    <n v="2049.2673599999998"/>
    <n v="7.9324163203546086E-2"/>
    <n v="299.39755200812016"/>
    <n v="0.22276603572032749"/>
    <n v="1.7475185357203276"/>
    <n v="216.92778911273746"/>
    <n v="0"/>
    <n v="53.246106577890693"/>
    <n v="1.2691866112567374"/>
    <n v="3.2687901172917271"/>
    <n v="0"/>
    <n v="24.68567958894354"/>
    <n v="0"/>
    <n v="0"/>
    <n v="299.39755200812016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235"/>
    <s v="couv l2g noir"/>
    <n v="1.2565"/>
    <n v="200"/>
    <n v="251.29999999999998"/>
    <n v="571.89597499999991"/>
    <n v="2.2137262585566732E-2"/>
    <n v="83.553887726146712"/>
    <n v="0.41776943863073357"/>
    <n v="3.2772493136307332"/>
    <n v="60.538771992749339"/>
    <n v="0"/>
    <n v="14.859571098773911"/>
    <n v="0.35419620136906771"/>
    <n v="0.91223231662603388"/>
    <n v="0"/>
    <n v="6.889116116628367"/>
    <n v="0"/>
    <n v="0"/>
    <n v="83.553887726146712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236"/>
    <s v="couv l2d noir"/>
    <n v="1.2565"/>
    <n v="1000"/>
    <n v="1256.5"/>
    <n v="2859.479875"/>
    <n v="0.11068631292783367"/>
    <n v="417.76943863073359"/>
    <n v="0.41776943863073357"/>
    <n v="3.2772493136307332"/>
    <n v="302.69385996374672"/>
    <n v="0"/>
    <n v="74.297855493869562"/>
    <n v="1.7709810068453387"/>
    <n v="4.5611615831301693"/>
    <n v="0"/>
    <n v="34.445580583141833"/>
    <n v="0"/>
    <n v="0"/>
    <n v="417.76943863073359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325"/>
    <s v="couv l3"/>
    <n v="0.7"/>
    <n v="288"/>
    <n v="201.6"/>
    <n v="458.79119999999995"/>
    <n v="1.7759141015719272E-2"/>
    <n v="67.029302688385101"/>
    <n v="0.23274063433467049"/>
    <n v="1.8257656343346704"/>
    <n v="48.565922935687489"/>
    <n v="0"/>
    <n v="11.920770129378514"/>
    <n v="0.28414625625150836"/>
    <n v="0.73181868297575969"/>
    <n v="0"/>
    <n v="5.5266446840918375"/>
    <n v="0"/>
    <n v="0"/>
    <n v="67.029302688385101"/>
    <m/>
    <m/>
    <m/>
    <m/>
    <m/>
    <m/>
    <m/>
    <m/>
    <m/>
    <m/>
    <m/>
    <m/>
    <m/>
    <m/>
    <m/>
  </r>
  <r>
    <x v="3"/>
    <x v="1"/>
    <d v="2015-01-16T00:00:00"/>
    <x v="16"/>
    <x v="0"/>
    <s v="akumsan 4"/>
    <s v=" N°105996 /105995 du 10/12/14"/>
    <n v="2734.7"/>
    <m/>
    <n v="671.24699999999996"/>
    <n v="16"/>
    <n v="41.207999999999998"/>
    <n v="0"/>
    <n v="311.2"/>
    <n v="0"/>
    <m/>
    <n v="3774.3549999999996"/>
    <s v="EUR"/>
    <n v="2.2757499999999999"/>
    <s v="420l0327"/>
    <s v="couv l3 noir"/>
    <n v="1.4346000000000001"/>
    <n v="84"/>
    <n v="120.50640000000001"/>
    <n v="274.2424398"/>
    <n v="1.0615526542146196E-2"/>
    <n v="40.066765681982204"/>
    <n v="0.47698530573788339"/>
    <n v="3.7417762557378835"/>
    <n v="29.030280434807199"/>
    <n v="0"/>
    <n v="7.1256403448360075"/>
    <n v="0.16984842467433914"/>
    <n v="0.43744461774876042"/>
    <n v="0"/>
    <n v="3.3035518599158959"/>
    <n v="0"/>
    <n v="0"/>
    <n v="40.066765681982204"/>
    <m/>
    <m/>
    <m/>
    <m/>
    <m/>
    <m/>
    <m/>
    <m/>
    <m/>
    <m/>
    <m/>
    <m/>
    <m/>
    <m/>
    <m/>
  </r>
  <r>
    <x v="3"/>
    <x v="1"/>
    <d v="2015-01-21T00:00:00"/>
    <x v="5"/>
    <x v="0"/>
    <s v="metalliance 14"/>
    <s v=" N° 280 du 19/11/14"/>
    <n v="997.14"/>
    <m/>
    <n v="3827.2510000000002"/>
    <n v="16"/>
    <n v="610.67499999999995"/>
    <n v="1996.8"/>
    <n v="0"/>
    <n v="0"/>
    <m/>
    <n v="7447.8660000000009"/>
    <s v="USD"/>
    <n v="1.8697999999999999"/>
    <s v="600p0002"/>
    <s v="plomb doux"/>
    <n v="2.3639100000000002"/>
    <s v="98800"/>
    <n v="233554.30800000002"/>
    <n v="436699.84509840002"/>
    <n v="1"/>
    <n v="7447.8660000000009"/>
    <n v="7.5383259109311748E-2"/>
    <n v="4.4954221771093117"/>
    <n v="997.14"/>
    <n v="0"/>
    <n v="3827.2510000000002"/>
    <n v="16"/>
    <n v="610.67499999999995"/>
    <n v="1996.8"/>
    <n v="0"/>
    <n v="0"/>
    <n v="0"/>
    <n v="7447.8660000000009"/>
    <m/>
    <m/>
    <m/>
    <m/>
    <m/>
    <m/>
    <m/>
    <m/>
    <m/>
    <m/>
    <m/>
    <m/>
    <m/>
    <m/>
    <m/>
  </r>
  <r>
    <x v="3"/>
    <x v="1"/>
    <d v="2015-01-21T00:00:00"/>
    <x v="9"/>
    <x v="2"/>
    <s v="sovema 14"/>
    <s v=" N° 80764 du 22/12/14"/>
    <n v="419.46899999999999"/>
    <m/>
    <n v="369.06"/>
    <n v="0"/>
    <n v="43.917999999999999"/>
    <n v="67.599999999999994"/>
    <n v="0"/>
    <n v="0"/>
    <m/>
    <n v="900.04700000000003"/>
    <s v="EUR"/>
    <n v="2.2677999999999998"/>
    <n v="1"/>
    <s v="MOULE MACHINE"/>
    <n v="13000"/>
    <n v="1"/>
    <n v="13000"/>
    <n v="29481.399999999998"/>
    <n v="1"/>
    <n v="900.04700000000003"/>
    <n v="900.04700000000003"/>
    <n v="30381.446999999996"/>
    <n v="419.46899999999999"/>
    <n v="0"/>
    <n v="369.06"/>
    <n v="0"/>
    <n v="43.917999999999999"/>
    <n v="67.599999999999994"/>
    <n v="0"/>
    <n v="0"/>
    <n v="0"/>
    <n v="900.04700000000003"/>
    <m/>
    <m/>
    <m/>
    <m/>
    <m/>
    <m/>
    <m/>
    <m/>
    <m/>
    <m/>
    <m/>
    <m/>
    <m/>
    <m/>
    <m/>
  </r>
  <r>
    <x v="3"/>
    <x v="1"/>
    <d v="2015-01-26T00:00:00"/>
    <x v="21"/>
    <x v="0"/>
    <s v="glatfelter 3"/>
    <s v=" N° 50667663 du 04/12/14"/>
    <n v="1672.902"/>
    <m/>
    <n v="369.505"/>
    <n v="0"/>
    <n v="29.809000000000001"/>
    <n v="0"/>
    <n v="178"/>
    <n v="0"/>
    <m/>
    <n v="2250.2160000000003"/>
    <s v="EUR"/>
    <n v="2.2783000000000002"/>
    <s v="430P1014"/>
    <s v="Separateur papier"/>
    <n v="5.6250000000000001E-2"/>
    <s v="152400"/>
    <n v="8572.5"/>
    <n v="19530.726750000002"/>
    <n v="1"/>
    <n v="2250.2160000000003"/>
    <n v="1.4765196850393703E-2"/>
    <n v="0.14291957185039372"/>
    <n v="1672.902"/>
    <n v="0"/>
    <n v="369.505"/>
    <n v="0"/>
    <n v="29.809000000000001"/>
    <n v="0"/>
    <n v="178"/>
    <n v="0"/>
    <n v="0"/>
    <n v="2250.2160000000003"/>
    <m/>
    <m/>
    <m/>
    <m/>
    <m/>
    <m/>
    <m/>
    <m/>
    <m/>
    <m/>
    <m/>
    <m/>
    <m/>
    <m/>
    <m/>
  </r>
  <r>
    <x v="3"/>
    <x v="0"/>
    <d v="2015-01-26T00:00:00"/>
    <x v="40"/>
    <x v="2"/>
    <s v="seacc 2"/>
    <s v=" N° 52 du 05/12/14"/>
    <n v="15811.45"/>
    <m/>
    <n v="294.32499999999999"/>
    <n v="16"/>
    <n v="98.063999999999993"/>
    <n v="0"/>
    <n v="0"/>
    <n v="0"/>
    <m/>
    <n v="16219.839000000002"/>
    <s v="EUR"/>
    <n v="2.2874500000000002"/>
    <n v="1"/>
    <s v="unité d'assemblage"/>
    <n v="30000"/>
    <n v="1"/>
    <n v="30000"/>
    <n v="68623.5"/>
    <n v="1"/>
    <n v="16219.839000000002"/>
    <n v="16219.839000000002"/>
    <n v="84843.339000000007"/>
    <n v="15811.45"/>
    <n v="0"/>
    <n v="294.32499999999999"/>
    <n v="16"/>
    <n v="98.063999999999993"/>
    <n v="0"/>
    <n v="0"/>
    <n v="0"/>
    <n v="0"/>
    <n v="16219.839000000002"/>
    <m/>
    <m/>
    <m/>
    <m/>
    <m/>
    <m/>
    <m/>
    <m/>
    <m/>
    <m/>
    <m/>
    <m/>
    <m/>
    <m/>
    <m/>
  </r>
  <r>
    <x v="3"/>
    <x v="1"/>
    <d v="2015-01-28T00:00:00"/>
    <x v="4"/>
    <x v="0"/>
    <s v="accuma 1"/>
    <s v=" N° 89 du16/01/15"/>
    <n v="3813.1"/>
    <m/>
    <n v="472.649"/>
    <n v="16"/>
    <n v="37.200000000000003"/>
    <n v="0"/>
    <n v="0"/>
    <n v="472.20100000000002"/>
    <m/>
    <n v="4811.1499999999996"/>
    <s v="EUR"/>
    <n v="2.2127500000000002"/>
    <s v="400l0212"/>
    <s v="bac l2 gris"/>
    <n v="1.232"/>
    <n v="3960"/>
    <n v="4878.72"/>
    <n v="10795.387680000002"/>
    <n v="0.44392760625665378"/>
    <n v="1926.1792432397015"/>
    <n v="0.48640889980800545"/>
    <n v="3.2125168998080058"/>
    <n v="1692.7403554172465"/>
    <n v="0"/>
    <n v="209.82193916960117"/>
    <n v="7.1028417001064605"/>
    <n v="16.514106952747522"/>
    <n v="0"/>
    <n v="0"/>
    <n v="209.62305960199819"/>
    <n v="0"/>
    <n v="2135.8023028416997"/>
    <m/>
    <m/>
    <m/>
    <m/>
    <m/>
    <m/>
    <m/>
    <m/>
    <m/>
    <m/>
    <m/>
    <m/>
    <m/>
    <m/>
    <m/>
  </r>
  <r>
    <x v="3"/>
    <x v="1"/>
    <d v="2015-01-28T00:00:00"/>
    <x v="4"/>
    <x v="0"/>
    <s v="accuma 1"/>
    <s v=" N° 89 du16/01/15"/>
    <n v="3813.1"/>
    <m/>
    <n v="472.649"/>
    <n v="16"/>
    <n v="37.200000000000003"/>
    <n v="0"/>
    <n v="0"/>
    <n v="472.20100000000002"/>
    <m/>
    <n v="4811.1499999999996"/>
    <s v="EUR"/>
    <n v="2.2127500000000002"/>
    <s v="400l0115"/>
    <s v="bac l1b"/>
    <n v="1.151"/>
    <n v="900"/>
    <n v="1035.9000000000001"/>
    <n v="2292.1877250000002"/>
    <n v="9.425927442469903E-2"/>
    <n v="408.98618450577339"/>
    <n v="0.45442909389530378"/>
    <n v="3.001304343895304"/>
    <n v="359.42003930881987"/>
    <n v="0"/>
    <n v="44.551551797559569"/>
    <n v="1.5081483907951845"/>
    <n v="3.5064450085988041"/>
    <n v="0"/>
    <n v="0"/>
    <n v="44.509323642617311"/>
    <n v="0"/>
    <n v="453.49550814839068"/>
    <m/>
    <m/>
    <m/>
    <m/>
    <m/>
    <m/>
    <m/>
    <m/>
    <m/>
    <m/>
    <m/>
    <m/>
    <m/>
    <m/>
    <m/>
  </r>
  <r>
    <x v="3"/>
    <x v="1"/>
    <d v="2015-01-28T00:00:00"/>
    <x v="4"/>
    <x v="0"/>
    <s v="accuma 1"/>
    <s v=" N° 89 du16/01/15"/>
    <n v="3813.1"/>
    <m/>
    <n v="472.649"/>
    <n v="16"/>
    <n v="37.200000000000003"/>
    <n v="0"/>
    <n v="0"/>
    <n v="472.20100000000002"/>
    <m/>
    <n v="4811.1499999999996"/>
    <s v="EUR"/>
    <n v="2.2127500000000002"/>
    <s v="400l0213"/>
    <s v="bacl l2 noir"/>
    <n v="1.2549999999999999"/>
    <n v="1584"/>
    <n v="1987.9199999999998"/>
    <n v="4398.76998"/>
    <n v="0.18088608631561703"/>
    <n v="784.85550333306014"/>
    <n v="0.49548958543753796"/>
    <n v="3.2724908354375382"/>
    <n v="689.73673573007932"/>
    <n v="0"/>
    <n v="85.495627810990072"/>
    <n v="2.8941773810498725"/>
    <n v="6.7289624109409543"/>
    <n v="0"/>
    <n v="0"/>
    <n v="85.414590844320685"/>
    <n v="0"/>
    <n v="870.27009417738088"/>
    <m/>
    <m/>
    <m/>
    <m/>
    <m/>
    <m/>
    <m/>
    <m/>
    <m/>
    <m/>
    <m/>
    <m/>
    <m/>
    <m/>
    <m/>
  </r>
  <r>
    <x v="3"/>
    <x v="1"/>
    <d v="2015-01-28T00:00:00"/>
    <x v="4"/>
    <x v="0"/>
    <s v="accuma 1"/>
    <s v=" N° 89 du16/01/15"/>
    <n v="3813.1"/>
    <m/>
    <n v="472.649"/>
    <n v="16"/>
    <n v="37.200000000000003"/>
    <n v="0"/>
    <n v="0"/>
    <n v="472.20100000000002"/>
    <m/>
    <n v="4811.1499999999996"/>
    <s v="EUR"/>
    <n v="2.2127500000000002"/>
    <s v="420l0211"/>
    <s v="couv l2 "/>
    <n v="1.0720000000000001"/>
    <n v="2880"/>
    <n v="3087.36"/>
    <n v="6831.5558400000009"/>
    <n v="0.28092703300303001"/>
    <n v="1218.928068921464"/>
    <n v="0.4232389128199528"/>
    <n v="2.7953069128199535"/>
    <n v="1071.2028695438537"/>
    <n v="0"/>
    <n v="132.77988122184914"/>
    <n v="4.4948325280484802"/>
    <n v="10.450485627712718"/>
    <n v="0"/>
    <n v="0"/>
    <n v="132.65402591106377"/>
    <n v="0"/>
    <n v="1351.5820948325277"/>
    <m/>
    <m/>
    <m/>
    <m/>
    <m/>
    <m/>
    <m/>
    <m/>
    <m/>
    <m/>
    <m/>
    <m/>
    <m/>
    <m/>
    <m/>
  </r>
  <r>
    <x v="3"/>
    <x v="1"/>
    <d v="2015-01-28T00:00:00"/>
    <x v="7"/>
    <x v="0"/>
    <s v="daramic 1"/>
    <s v=" N° 100547 du14/01/15"/>
    <n v="4875.99"/>
    <m/>
    <n v="6589.2510000000002"/>
    <n v="16"/>
    <n v="158.29599999999999"/>
    <n v="0"/>
    <n v="0"/>
    <n v="0"/>
    <m/>
    <n v="11639.537"/>
    <s v="EUR"/>
    <n v="2.20905"/>
    <s v="430p1001"/>
    <s v="separateur 160x1,3"/>
    <n v="1.7769999999999999"/>
    <s v="3360"/>
    <n v="5970.7199999999993"/>
    <n v="13189.619015999999"/>
    <n v="0.11978668599971198"/>
    <n v="1394.2615638010298"/>
    <n v="0.4149587987503065"/>
    <n v="4.340440648750306"/>
    <n v="584.0786830677356"/>
    <n v="0"/>
    <n v="789.30454051028823"/>
    <n v="1.9165869759953917"/>
    <n v="18.961753247010407"/>
    <n v="0"/>
    <n v="0"/>
    <n v="0"/>
    <n v="0"/>
    <n v="1394.2615638010298"/>
    <m/>
    <m/>
    <m/>
    <m/>
    <m/>
    <m/>
    <m/>
    <m/>
    <m/>
    <m/>
    <m/>
    <m/>
    <m/>
    <m/>
    <m/>
  </r>
  <r>
    <x v="3"/>
    <x v="1"/>
    <d v="2015-01-28T00:00:00"/>
    <x v="7"/>
    <x v="0"/>
    <s v="daramic 1"/>
    <s v=" N° 100547 du14/01/15"/>
    <n v="4875.99"/>
    <m/>
    <n v="6589.2510000000002"/>
    <n v="16"/>
    <n v="158.29599999999999"/>
    <n v="0"/>
    <n v="0"/>
    <n v="0"/>
    <m/>
    <n v="11639.537"/>
    <s v="EUR"/>
    <n v="2.20905"/>
    <s v="430p1004"/>
    <s v="separateur 161x1,2x0,2"/>
    <n v="0.71299999999999997"/>
    <n v="61534.2"/>
    <n v="43873.884599999998"/>
    <n v="96919.604775629996"/>
    <n v="0.88021331400028802"/>
    <n v="10245.27543619897"/>
    <n v="0.16649725577319557"/>
    <n v="1.7415499057731956"/>
    <n v="4291.9113169322645"/>
    <n v="0"/>
    <n v="5799.9464594897117"/>
    <n v="14.083413024004608"/>
    <n v="139.33424675298957"/>
    <n v="0"/>
    <n v="0"/>
    <n v="0"/>
    <n v="0"/>
    <n v="10245.27543619897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20M1515"/>
    <s v="COUV M15 G/ GRIS"/>
    <n v="1.6359999999999999"/>
    <n v="928"/>
    <n v="1518.2079999999999"/>
    <n v="3328.1396671999996"/>
    <n v="0.13644564123091976"/>
    <n v="595.42244432297639"/>
    <n v="0.64161901327906934"/>
    <n v="4.2279764132790696"/>
    <n v="513.55410446493579"/>
    <n v="0"/>
    <n v="74.551851683956087"/>
    <n v="2.1831302596947162"/>
    <n v="5.1333579143896628"/>
    <n v="0"/>
    <n v="0"/>
    <n v="63.052213041014177"/>
    <n v="0"/>
    <n v="658.47465736399045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00M1110"/>
    <s v="BAC M11 GRIS"/>
    <n v="2.036"/>
    <n v="1485"/>
    <n v="3023.46"/>
    <n v="6627.8778389999998"/>
    <n v="0.27172689014682883"/>
    <n v="1185.7637053109629"/>
    <n v="0.79849407765048008"/>
    <n v="5.2617114776504792"/>
    <n v="1022.7256691346344"/>
    <n v="0"/>
    <n v="148.46749687287507"/>
    <n v="4.3476302423492612"/>
    <n v="10.222909061103994"/>
    <n v="0"/>
    <n v="0"/>
    <n v="125.56635457130034"/>
    <n v="0"/>
    <n v="1311.330059882263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00M1104"/>
    <s v="BAC M11 NOIR"/>
    <n v="2.036"/>
    <n v="1512"/>
    <n v="3078.4320000000002"/>
    <n v="6748.3847088000002"/>
    <n v="0.27666737905858935"/>
    <n v="1207.3230454075258"/>
    <n v="0.79849407765047997"/>
    <n v="5.2617114776504801"/>
    <n v="1041.3206813007187"/>
    <n v="0"/>
    <n v="151.16690590692733"/>
    <n v="4.4266780649374295"/>
    <n v="10.408780134942248"/>
    <n v="0"/>
    <n v="0"/>
    <n v="127.84937919986943"/>
    <n v="0"/>
    <n v="1335.1724246073952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20M1126"/>
    <s v="COUV M11D NOIR"/>
    <n v="0.82099999999999995"/>
    <n v="1218"/>
    <n v="999.97799999999995"/>
    <n v="2192.1017726999999"/>
    <n v="8.9870847358736544E-2"/>
    <n v="392.17903279998609"/>
    <n v="0.32198606962232029"/>
    <n v="2.1217412196223204"/>
    <n v="338.25589528881261"/>
    <n v="0"/>
    <n v="49.104082934103268"/>
    <n v="1.4379335577397847"/>
    <n v="3.3811210193303864"/>
    <n v="0"/>
    <n v="0"/>
    <n v="41.529767918708956"/>
    <n v="0"/>
    <n v="433.70880071869504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00M1409"/>
    <s v="BAC M14 GRIS"/>
    <n v="3.2029999999999998"/>
    <n v="120"/>
    <n v="384.35999999999996"/>
    <n v="842.57477399999982"/>
    <n v="3.454351884821863E-2"/>
    <n v="150.74124935448842"/>
    <n v="1.2561770779540702"/>
    <n v="8.2776335279540696"/>
    <n v="130.01489624092528"/>
    <n v="0"/>
    <n v="18.874060545883935"/>
    <n v="0.55269630157149807"/>
    <n v="1.2995962661076812"/>
    <n v="0"/>
    <n v="0"/>
    <n v="15.96273277735607"/>
    <n v="0"/>
    <n v="166.70398213184447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20M1413"/>
    <s v="COUV M14 G GRIS"/>
    <n v="1.6120000000000001"/>
    <n v="1008"/>
    <n v="1624.8960000000002"/>
    <n v="3562.0157664000003"/>
    <n v="0.14603399313767063"/>
    <n v="637.26416149211911"/>
    <n v="0.6322065094167848"/>
    <n v="4.1659523094167845"/>
    <n v="549.64274337156473"/>
    <n v="0"/>
    <n v="79.790783340526161"/>
    <n v="2.33654389020273"/>
    <n v="5.4940908898254444"/>
    <n v="0"/>
    <n v="0"/>
    <n v="67.483038398883281"/>
    <n v="0"/>
    <n v="704.74719989100231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60D1815"/>
    <s v="BOUCHON D18 NOIR"/>
    <n v="2.3E-2"/>
    <n v="6500"/>
    <n v="149.5"/>
    <n v="327.72642499999995"/>
    <n v="1.3435987271851092E-2"/>
    <n v="58.632055308814707"/>
    <n v="9.0203162013561093E-3"/>
    <n v="5.9439766201356103E-2"/>
    <n v="50.570368893793145"/>
    <n v="0"/>
    <n v="7.3412219055303591"/>
    <n v="0.21497579634961747"/>
    <n v="0.50548871314158172"/>
    <n v="0"/>
    <n v="0"/>
    <n v="6.208836898258749"/>
    <n v="0"/>
    <n v="64.840892207073452"/>
    <m/>
    <m/>
    <m/>
    <m/>
    <m/>
    <m/>
    <m/>
    <m/>
    <m/>
    <m/>
    <m/>
    <m/>
    <m/>
    <m/>
    <m/>
  </r>
  <r>
    <x v="3"/>
    <x v="0"/>
    <d v="2015-02-02T00:00:00"/>
    <x v="4"/>
    <x v="0"/>
    <s v="accuma 3"/>
    <s v=" N 118 du 21/01/15"/>
    <n v="3763.8"/>
    <m/>
    <n v="546.38499999999999"/>
    <n v="16"/>
    <n v="37.622"/>
    <n v="0"/>
    <n v="0"/>
    <n v="462.10500000000002"/>
    <m/>
    <n v="4825.9120000000003"/>
    <s v="EUR"/>
    <n v="2.1921499999999998"/>
    <s v="460D1836"/>
    <s v="BOUCHON KAM NOIR"/>
    <n v="2.9000000000000001E-2"/>
    <n v="12000"/>
    <n v="348"/>
    <n v="762.86819999999989"/>
    <n v="3.1275742947185152E-2"/>
    <n v="136.48130600312723"/>
    <n v="1.137344216692727E-2"/>
    <n v="7.4945792166927261E-2"/>
    <n v="117.71564130461547"/>
    <n v="0"/>
    <n v="17.08859681019776"/>
    <n v="0.50041188715496243"/>
    <n v="1.1766560011589997"/>
    <n v="0"/>
    <n v="0"/>
    <n v="14.452677194608995"/>
    <n v="0"/>
    <n v="150.93398319773621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00M1110"/>
    <s v="BAC M11 GRIS"/>
    <n v="2.036"/>
    <n v="2025"/>
    <n v="4122.8999999999996"/>
    <n v="8996.7862349999996"/>
    <n v="0.38531487615045867"/>
    <n v="1623.7084111707575"/>
    <n v="0.8018313141583987"/>
    <n v="5.2446887141583982"/>
    <n v="1430.1385474688041"/>
    <n v="0"/>
    <n v="173.43870268259676"/>
    <n v="6.1650380184073388"/>
    <n v="13.966123000949526"/>
    <n v="0"/>
    <n v="0"/>
    <n v="165.47231761818603"/>
    <n v="0"/>
    <n v="1789.1807287889437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00M1203"/>
    <s v="BAC M12 GRIS"/>
    <n v="2.3450000000000002"/>
    <n v="300"/>
    <n v="703.50000000000011"/>
    <n v="1535.1425250000002"/>
    <n v="6.5747171983760871E-2"/>
    <n v="277.05713630178468"/>
    <n v="0.92352378767261556"/>
    <n v="6.0406655376726164"/>
    <n v="244.0278610066467"/>
    <n v="0"/>
    <n v="29.594248547674411"/>
    <n v="1.0519547517401739"/>
    <n v="2.3830719957233968"/>
    <n v="0"/>
    <n v="0"/>
    <n v="28.234925766910155"/>
    <n v="0"/>
    <n v="305.29206206869486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00NAT001"/>
    <s v="BAC OP"/>
    <n v="2.7170000000000001"/>
    <n v="216"/>
    <n v="586.87200000000007"/>
    <n v="1280.6427348000002"/>
    <n v="5.484744039296903E-2"/>
    <n v="231.12590717228284"/>
    <n v="1.0700273480198279"/>
    <n v="6.9989288980198285"/>
    <n v="203.57230823694778"/>
    <n v="0"/>
    <n v="24.688039564564008"/>
    <n v="0.87755904628750447"/>
    <n v="1.9880003244835556"/>
    <n v="0"/>
    <n v="0"/>
    <n v="23.554068734439372"/>
    <n v="0"/>
    <n v="254.67997590672223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00M1409"/>
    <s v="BAC M14 GRIS"/>
    <n v="3.2029999999999998"/>
    <n v="480"/>
    <n v="1537.4399999999998"/>
    <n v="3354.9246959999996"/>
    <n v="0.14368490702873246"/>
    <n v="605.48503715112395"/>
    <n v="1.2614271607315082"/>
    <n v="8.2508536107315074"/>
    <n v="533.30233777691376"/>
    <n v="0"/>
    <n v="64.675737721587112"/>
    <n v="2.2989585124597194"/>
    <n v="5.208003140163437"/>
    <n v="0"/>
    <n v="0"/>
    <n v="61.705052268768071"/>
    <n v="0"/>
    <n v="667.19008941989205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20M1213"/>
    <s v="COUV M12 GRIS"/>
    <n v="1.2270000000000001"/>
    <n v="616"/>
    <n v="755.83200000000011"/>
    <n v="1649.3387988000002"/>
    <n v="7.0637976538493172E-2"/>
    <n v="297.66687909772639"/>
    <n v="0.48322545308072468"/>
    <n v="3.1607235030807246"/>
    <n v="262.18062010003666"/>
    <n v="0"/>
    <n v="31.795707275459623"/>
    <n v="1.1302076246158907"/>
    <n v="2.5603440976142235"/>
    <n v="0"/>
    <n v="0"/>
    <n v="30.335267110526278"/>
    <n v="0"/>
    <n v="328.00214620825267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20NAT001"/>
    <s v="COUV OP"/>
    <n v="1.458"/>
    <n v="306"/>
    <n v="446.14799999999997"/>
    <n v="973.56185819999996"/>
    <n v="4.1695763022332542E-2"/>
    <n v="175.70502806932285"/>
    <n v="0.57419943813504204"/>
    <n v="3.7557741381350422"/>
    <n v="154.75841099131969"/>
    <n v="0"/>
    <n v="18.768180243138371"/>
    <n v="0.66713220835732068"/>
    <n v="1.5113046265074654"/>
    <n v="0"/>
    <n v="0"/>
    <n v="17.906120342651644"/>
    <n v="0"/>
    <n v="193.61114841197448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20M1124"/>
    <s v="COUV M11 GRIS"/>
    <n v="0.82099999999999995"/>
    <n v="1740"/>
    <n v="1428.54"/>
    <n v="3117.2885609999998"/>
    <n v="0.13350741302868763"/>
    <n v="562.59730133980304"/>
    <n v="0.32333178237919713"/>
    <n v="2.1148769323791972"/>
    <n v="495.52744927140731"/>
    <n v="0"/>
    <n v="60.094623767298934"/>
    <n v="2.136118608459002"/>
    <n v="4.8391096926378117"/>
    <n v="0"/>
    <n v="0"/>
    <n v="57.334358002930813"/>
    <n v="0"/>
    <n v="619.93165934273384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20M1413"/>
    <s v="COUV M14"/>
    <n v="1.6120000000000001"/>
    <n v="384"/>
    <n v="619.00800000000004"/>
    <n v="1350.7683072000002"/>
    <n v="5.7850782424056647E-2"/>
    <n v="243.78192441776139"/>
    <n v="0.63484876150458691"/>
    <n v="4.1524745615045875"/>
    <n v="214.7195425529529"/>
    <n v="0"/>
    <n v="26.039909886281226"/>
    <n v="0.92561251878490636"/>
    <n v="2.0968594597423573"/>
    <n v="0"/>
    <n v="0"/>
    <n v="24.843844959663855"/>
    <n v="0"/>
    <n v="268.62576937742523"/>
    <m/>
    <m/>
    <m/>
    <m/>
    <m/>
    <m/>
    <m/>
    <m/>
    <m/>
    <m/>
    <m/>
    <m/>
    <m/>
    <m/>
    <m/>
  </r>
  <r>
    <x v="3"/>
    <x v="0"/>
    <d v="2015-02-02T00:00:00"/>
    <x v="4"/>
    <x v="0"/>
    <s v="accuma 4"/>
    <s v=" N°141 du 22/01/15"/>
    <n v="3711.61"/>
    <m/>
    <n v="450.12200000000001"/>
    <n v="16"/>
    <n v="36.246000000000002"/>
    <n v="0"/>
    <n v="0"/>
    <n v="429.447"/>
    <m/>
    <n v="4643.4250000000002"/>
    <s v="EUR"/>
    <n v="2.18215"/>
    <s v="400L0119"/>
    <s v="BAC L1 OP"/>
    <n v="1.1359999999999999"/>
    <n v="440"/>
    <n v="499.84"/>
    <n v="1090.725856"/>
    <n v="4.6713669430508926E-2"/>
    <n v="196.85037527943715"/>
    <n v="0.44738721654417535"/>
    <n v="2.9263096165441755"/>
    <n v="173.38292259497123"/>
    <n v="0"/>
    <n v="21.026850311399539"/>
    <n v="0.74741871088814282"/>
    <n v="1.6931836621782266"/>
    <n v="0"/>
    <n v="0"/>
    <n v="20.061045195923768"/>
    <n v="0"/>
    <n v="216.91142047536093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102"/>
    <s v="bac m11 op"/>
    <n v="2.036"/>
    <n v="270"/>
    <n v="549.72"/>
    <n v="1199.571498"/>
    <n v="5.2899523623295974E-2"/>
    <n v="229.77849697299101"/>
    <n v="0.8510314702703371"/>
    <n v="5.2938888702703375"/>
    <n v="198.92336863304217"/>
    <n v="0"/>
    <n v="28.139108098557941"/>
    <n v="0.84639237797273559"/>
    <n v="1.8696278634181498"/>
    <n v="0"/>
    <n v="0"/>
    <n v="24.633774065183861"/>
    <n v="0"/>
    <n v="254.4122710381748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406"/>
    <s v="couv m14 noir"/>
    <n v="1.6120000000000001"/>
    <n v="48"/>
    <n v="77.376000000000005"/>
    <n v="168.84603840000003"/>
    <n v="7.4458879791096371E-3"/>
    <n v="32.342539805322993"/>
    <n v="0.67380291261089564"/>
    <n v="4.1914287126108967"/>
    <n v="27.999517156643879"/>
    <n v="0"/>
    <n v="3.9607284221676844"/>
    <n v="0.11913420766575419"/>
    <n v="0.26316001884567192"/>
    <n v="0"/>
    <n v="0"/>
    <n v="3.4673341011199637"/>
    <n v="0"/>
    <n v="35.809873906442952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407"/>
    <s v="couv m14 noir"/>
    <n v="1.6160000000000001"/>
    <n v="48"/>
    <n v="77.568000000000012"/>
    <n v="169.26501120000003"/>
    <n v="7.4643641279411744E-3"/>
    <n v="32.42279424652726"/>
    <n v="0.67547488013598456"/>
    <n v="4.2018292801359856"/>
    <n v="28.068994866709993"/>
    <n v="0"/>
    <n v="3.9705565323963881"/>
    <n v="0.11942982604705879"/>
    <n v="0.26381302137382495"/>
    <n v="0"/>
    <n v="0"/>
    <n v="3.4759379078224946"/>
    <n v="0"/>
    <n v="35.898732154349759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511"/>
    <s v="bac m15 op"/>
    <n v="3.45"/>
    <n v="560"/>
    <n v="1932"/>
    <n v="4215.9138000000003"/>
    <n v="0.18591624761734668"/>
    <n v="807.56031461802115"/>
    <n v="1.4420719903893235"/>
    <n v="8.9704894903893244"/>
    <n v="699.11945754027045"/>
    <n v="0"/>
    <n v="98.895359176333301"/>
    <n v="2.9746599618775469"/>
    <n v="6.5708379395398842"/>
    <n v="0"/>
    <n v="0"/>
    <n v="86.575804944217438"/>
    <n v="0"/>
    <n v="894.13611956223872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502"/>
    <s v="couv m15 noir gauche"/>
    <n v="1.6759999999999999"/>
    <n v="464"/>
    <n v="777.66399999999999"/>
    <n v="1696.9794976000001"/>
    <n v="7.4834561484004289E-2"/>
    <n v="325.05723835771676"/>
    <n v="0.70055439301232059"/>
    <n v="4.3578377930123207"/>
    <n v="281.40788500444972"/>
    <n v="0"/>
    <n v="39.807122462993817"/>
    <n v="1.1973529837440686"/>
    <n v="2.6448779065291639"/>
    <n v="0"/>
    <n v="0"/>
    <n v="34.84828508081776"/>
    <n v="0"/>
    <n v="359.90552343853454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507"/>
    <s v="couv m15 noir droite"/>
    <n v="1.6759999999999999"/>
    <n v="58"/>
    <n v="97.207999999999998"/>
    <n v="212.12243720000001"/>
    <n v="9.3543201855005361E-3"/>
    <n v="40.632154794714594"/>
    <n v="0.70055439301232059"/>
    <n v="4.3578377930123207"/>
    <n v="35.175985625556216"/>
    <n v="0"/>
    <n v="4.9758903078742271"/>
    <n v="0.14966912296800858"/>
    <n v="0.33060973831614549"/>
    <n v="0"/>
    <n v="0"/>
    <n v="4.35603563510222"/>
    <n v="0"/>
    <n v="44.98819042981681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604"/>
    <s v="couv m16 noir"/>
    <n v="1.9039999999999999"/>
    <n v="23"/>
    <n v="43.792000000000002"/>
    <n v="95.560712800000005"/>
    <n v="4.2141016126598582E-3"/>
    <n v="18.304700464675147"/>
    <n v="0.79585654194239763"/>
    <n v="4.9506701419423971"/>
    <n v="15.846707704246132"/>
    <n v="0"/>
    <n v="2.2416281413302213"/>
    <n v="6.7425625802557732E-2"/>
    <n v="0.14893899329623739"/>
    <n v="0"/>
    <n v="0"/>
    <n v="1.9623849120689287"/>
    <n v="0"/>
    <n v="20.26708537674407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m1606"/>
    <s v="couv m16 noir"/>
    <n v="1.9039999999999999"/>
    <n v="23"/>
    <n v="43.792000000000002"/>
    <n v="95.560712800000005"/>
    <n v="4.2141016126598582E-3"/>
    <n v="18.304700464675147"/>
    <n v="0.79585654194239763"/>
    <n v="4.9506701419423971"/>
    <n v="15.846707704246132"/>
    <n v="0"/>
    <n v="2.2416281413302213"/>
    <n v="6.7425625802557732E-2"/>
    <n v="0.14893899329623739"/>
    <n v="0"/>
    <n v="0"/>
    <n v="1.9623849120689287"/>
    <n v="0"/>
    <n v="20.26708537674407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60d1836"/>
    <s v="bouchon kam noir"/>
    <n v="2.9000000000000001E-2"/>
    <n v="6000"/>
    <n v="174"/>
    <n v="379.69409999999999"/>
    <n v="1.674400987858091E-2"/>
    <n v="72.730587341374573"/>
    <n v="1.2121764556895762E-2"/>
    <n v="7.540411455689576E-2"/>
    <n v="62.964174747415655"/>
    <n v="0"/>
    <n v="8.9067248947629363"/>
    <n v="0.26790415805729456"/>
    <n v="0.59178354113868514"/>
    <n v="0"/>
    <n v="0"/>
    <n v="7.7971998241686507"/>
    <n v="0"/>
    <n v="80.527787165543231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60d2702"/>
    <s v="bouchon d27 noir"/>
    <n v="2.3E-2"/>
    <n v="6000"/>
    <n v="138"/>
    <n v="301.13670000000002"/>
    <n v="1.3279731972667621E-2"/>
    <n v="57.682879615572944"/>
    <n v="9.6138132692621565E-3"/>
    <n v="5.9803263269262164E-2"/>
    <n v="49.937104110019327"/>
    <n v="0"/>
    <n v="7.0639542268809503"/>
    <n v="0.21247571156268194"/>
    <n v="0.46934556710999181"/>
    <n v="0"/>
    <n v="0"/>
    <n v="6.1839860674441036"/>
    <n v="0"/>
    <n v="63.866865683017053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nat002"/>
    <s v="bac nato noir"/>
    <n v="2.7170000000000001"/>
    <n v="216"/>
    <n v="586.87200000000007"/>
    <n v="1280.6427348000002"/>
    <n v="5.6474658422198495E-2"/>
    <n v="245.3077313460183"/>
    <n v="1.1356839414167514"/>
    <n v="7.0645854914167519"/>
    <n v="212.36730553083524"/>
    <n v="0"/>
    <n v="30.040847427812153"/>
    <n v="0.90359453475517593"/>
    <n v="1.9959838526157616"/>
    <n v="0"/>
    <n v="0"/>
    <n v="26.298610662123597"/>
    <n v="0"/>
    <n v="271.60634200814189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202"/>
    <s v="bac m12 noir"/>
    <n v="2.3450000000000002"/>
    <n v="120"/>
    <n v="281.40000000000003"/>
    <n v="614.0570100000001"/>
    <n v="2.7079105631222237E-2"/>
    <n v="117.62291539001615"/>
    <n v="0.98019096158346786"/>
    <n v="6.0973327115834692"/>
    <n v="101.8282688156481"/>
    <n v="0"/>
    <n v="14.404324053944199"/>
    <n v="0.43326569009955579"/>
    <n v="0.95705683032428757"/>
    <n v="0"/>
    <n v="0"/>
    <n v="12.60995419839689"/>
    <n v="0"/>
    <n v="130.23286958841302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203"/>
    <s v="bac m12 gris"/>
    <n v="2.3450000000000002"/>
    <n v="900"/>
    <n v="2110.5"/>
    <n v="4605.4275749999997"/>
    <n v="0.20309329223416672"/>
    <n v="882.17186542512081"/>
    <n v="0.98019096158346752"/>
    <n v="6.0973327115834675"/>
    <n v="763.71201611736058"/>
    <n v="0"/>
    <n v="108.03243040458146"/>
    <n v="3.2494926757466676"/>
    <n v="7.1779262274321551"/>
    <n v="0"/>
    <n v="0"/>
    <n v="94.574656487976654"/>
    <n v="0"/>
    <n v="976.7465219130975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110"/>
    <s v="bac m11 gris"/>
    <n v="2.036"/>
    <n v="270"/>
    <n v="549.72"/>
    <n v="1199.571498"/>
    <n v="5.2899523623295974E-2"/>
    <n v="229.77849697299101"/>
    <n v="0.8510314702703371"/>
    <n v="5.2938888702703375"/>
    <n v="198.92336863304217"/>
    <n v="0"/>
    <n v="28.139108098557941"/>
    <n v="0.84639237797273559"/>
    <n v="1.8696278634181498"/>
    <n v="0"/>
    <n v="0"/>
    <n v="24.633774065183861"/>
    <n v="0"/>
    <n v="254.41227103817488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20nat002"/>
    <s v="couv nato noir"/>
    <n v="1.458"/>
    <n v="238"/>
    <n v="347.00400000000002"/>
    <n v="757.21477860000005"/>
    <n v="3.3392174735098222E-2"/>
    <n v="145.04485476900197"/>
    <n v="0.60943216289496627"/>
    <n v="3.7910068628949665"/>
    <n v="125.56793387386335"/>
    <n v="0"/>
    <n v="17.762466467714471"/>
    <n v="0.53427479576157155"/>
    <n v="1.1801796316625766"/>
    <n v="0"/>
    <n v="0"/>
    <n v="15.549767401067925"/>
    <n v="0"/>
    <n v="160.5946221700699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60d1818"/>
    <s v="bouchon d18 rouge"/>
    <n v="2.3E-2"/>
    <n v="13000"/>
    <n v="299"/>
    <n v="652.46285"/>
    <n v="2.8772752607446508E-2"/>
    <n v="124.97957250040803"/>
    <n v="9.6138132692621565E-3"/>
    <n v="5.9803263269262164E-2"/>
    <n v="108.19705890504186"/>
    <n v="0"/>
    <n v="15.305234158242056"/>
    <n v="0.46036404171914413"/>
    <n v="1.0169153954049821"/>
    <n v="0"/>
    <n v="0"/>
    <n v="13.398636479462223"/>
    <n v="0"/>
    <n v="138.37820897987027"/>
    <m/>
    <m/>
    <m/>
    <m/>
    <m/>
    <m/>
    <m/>
    <m/>
    <m/>
    <m/>
    <m/>
    <m/>
    <m/>
    <m/>
    <m/>
  </r>
  <r>
    <x v="3"/>
    <x v="0"/>
    <d v="2015-02-03T00:00:00"/>
    <x v="4"/>
    <x v="0"/>
    <s v="accuma 5"/>
    <s v=" N°156  du23/01/15"/>
    <n v="3760.4"/>
    <m/>
    <n v="531.93499999999995"/>
    <n v="16"/>
    <n v="35.343000000000004"/>
    <n v="0"/>
    <n v="0"/>
    <n v="465.67099999999999"/>
    <m/>
    <n v="4809.3490000000002"/>
    <s v="EUR"/>
    <n v="2.18215"/>
    <s v="400m1409"/>
    <s v="bac m14 gris"/>
    <n v="3.2029999999999998"/>
    <n v="720"/>
    <n v="2306.16"/>
    <n v="5032.3870440000001"/>
    <n v="0.22192164265280551"/>
    <n v="963.95615691485284"/>
    <n v="1.3388279957150735"/>
    <n v="8.3282544457150731"/>
    <n v="834.51414503160981"/>
    <n v="0"/>
    <n v="118.04788898452009"/>
    <n v="3.5507462824448881"/>
    <n v="7.843376616278106"/>
    <n v="0"/>
    <n v="0"/>
    <n v="103.34247325577459"/>
    <n v="0"/>
    <n v="1067.2986301706276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00L0212"/>
    <s v="BAC L2 GRIS"/>
    <n v="1.232"/>
    <n v="1056"/>
    <n v="1300.992"/>
    <n v="2851.9696127999996"/>
    <n v="8.2282506739016673E-2"/>
    <n v="403.08422749298711"/>
    <n v="0.38170854876229843"/>
    <n v="3.0824373487622982"/>
    <n v="309.69489886431097"/>
    <n v="0"/>
    <n v="87.790333175112977"/>
    <n v="1.3165201078242668"/>
    <n v="4.2824753457388613"/>
    <n v="0"/>
    <n v="0"/>
    <n v="37.77063276345126"/>
    <n v="0"/>
    <n v="440.85486025643837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00L0115"/>
    <s v="BAC L1B GRIS"/>
    <n v="1.151"/>
    <n v="2100"/>
    <n v="2417.1"/>
    <n v="5298.6457649999993"/>
    <n v="0.15287184474529988"/>
    <n v="748.88614708875923"/>
    <n v="0.35661245099464728"/>
    <n v="2.8797771009946467"/>
    <n v="575.37904925235978"/>
    <n v="0"/>
    <n v="163.10478028886078"/>
    <n v="2.4459495159247981"/>
    <n v="7.9563680316138781"/>
    <n v="0"/>
    <n v="0"/>
    <n v="70.173680124503477"/>
    <n v="0"/>
    <n v="819.05982721326268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00L0213"/>
    <s v="BAC L2 NOIR"/>
    <n v="1.2549999999999999"/>
    <n v="396"/>
    <n v="496.97999999999996"/>
    <n v="1089.4547069999999"/>
    <n v="3.1431984362053342E-2"/>
    <n v="153.97850208107712"/>
    <n v="0.3888346012148412"/>
    <n v="3.1399828512148407"/>
    <n v="118.30370274189637"/>
    <n v="0"/>
    <n v="33.53597853128047"/>
    <n v="0.50291174979285347"/>
    <n v="1.6359090581074283"/>
    <n v="0"/>
    <n v="0"/>
    <n v="14.428412373619517"/>
    <n v="0"/>
    <n v="168.40691445469665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00L0312"/>
    <s v="BAC L3 B"/>
    <n v="1.357"/>
    <n v="240"/>
    <n v="325.68"/>
    <n v="713.93941199999995"/>
    <n v="2.059794894569909E-2"/>
    <n v="100.90490272800758"/>
    <n v="0.4204370947000316"/>
    <n v="3.3951846447000311"/>
    <n v="77.526560241822239"/>
    <n v="0"/>
    <n v="21.976734452226296"/>
    <n v="0.32956718313118544"/>
    <n v="1.0720408508278547"/>
    <n v="0"/>
    <n v="0"/>
    <n v="9.4552000922379271"/>
    <n v="0"/>
    <n v="110.36010282024552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00L0509"/>
    <s v="BAC L5 GRIS"/>
    <n v="1.4410000000000001"/>
    <n v="1155"/>
    <n v="1664.355"/>
    <n v="3648.5158132499996"/>
    <n v="0.10526375373839046"/>
    <n v="515.66439259356741"/>
    <n v="0.44646267757018826"/>
    <n v="3.605350827570188"/>
    <n v="396.19171632055406"/>
    <n v="0"/>
    <n v="112.30989888613085"/>
    <n v="1.6842200598142474"/>
    <n v="5.4785573270682697"/>
    <n v="0"/>
    <n v="0"/>
    <n v="48.319852461055802"/>
    <n v="0"/>
    <n v="563.98424505462322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20L0211"/>
    <s v="COUV L2 GRIS"/>
    <n v="1.0720000000000001"/>
    <n v="5232"/>
    <n v="5608.7040000000006"/>
    <n v="12295.1204736"/>
    <n v="0.3547279496546864"/>
    <n v="1737.7356041211835"/>
    <n v="0.33213600996199993"/>
    <n v="2.682120809962"/>
    <n v="1335.1250569103088"/>
    <n v="0"/>
    <n v="378.47272914867182"/>
    <n v="5.6756471944749824"/>
    <n v="18.46217086772781"/>
    <n v="0"/>
    <n v="0"/>
    <n v="162.83289909768862"/>
    <n v="0"/>
    <n v="1900.5685032188721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20L0233"/>
    <s v="COUV L2 OP"/>
    <n v="1.0720000000000001"/>
    <n v="576"/>
    <n v="617.47199999999998"/>
    <n v="1353.5912447999999"/>
    <n v="3.9052618310607676E-2"/>
    <n v="191.31034173811193"/>
    <n v="0.33213600996199988"/>
    <n v="2.6821208099619995"/>
    <n v="146.98624479746519"/>
    <n v="0"/>
    <n v="41.666722475083134"/>
    <n v="0.62484189296972281"/>
    <n v="2.0325325725938872"/>
    <n v="0"/>
    <n v="0"/>
    <n v="17.926557698828105"/>
    <n v="0"/>
    <n v="209.23689943694004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60D1809"/>
    <s v="BOUCHON KAM D18 BLEU"/>
    <n v="2.8000000000000001E-2"/>
    <n v="18000"/>
    <n v="504"/>
    <n v="1104.8435999999999"/>
    <n v="3.1875971102408321E-2"/>
    <n v="156.15349722094027"/>
    <n v="8.6751942900522364E-3"/>
    <n v="7.0055394290052225E-2"/>
    <n v="119.97478003524445"/>
    <n v="0"/>
    <n v="34.009684856061334"/>
    <n v="0.51001553763853313"/>
    <n v="1.6590167919959435"/>
    <n v="0"/>
    <n v="0"/>
    <n v="14.632218270965106"/>
    <n v="0"/>
    <n v="170.78571549190536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60D1811"/>
    <s v="BOUCHON KAM D18 JAUNE"/>
    <n v="2.8000000000000001E-2"/>
    <n v="60000"/>
    <n v="1680"/>
    <n v="3682.8119999999999"/>
    <n v="0.10625323700802773"/>
    <n v="520.51165740313422"/>
    <n v="8.6751942900522364E-3"/>
    <n v="7.0055394290052225E-2"/>
    <n v="399.9159334508148"/>
    <n v="0"/>
    <n v="113.36561618687111"/>
    <n v="1.7000517921284437"/>
    <n v="5.5300559733198114"/>
    <n v="0"/>
    <n v="0"/>
    <n v="48.77406090321702"/>
    <n v="0"/>
    <n v="569.28571830635121"/>
    <m/>
    <m/>
    <m/>
    <m/>
    <m/>
    <m/>
    <m/>
    <m/>
    <m/>
    <m/>
    <m/>
    <m/>
    <m/>
    <m/>
    <m/>
  </r>
  <r>
    <x v="3"/>
    <x v="1"/>
    <d v="2015-02-05T00:00:00"/>
    <x v="4"/>
    <x v="0"/>
    <s v="accuma 2"/>
    <s v=" N°104  du 19/01/15"/>
    <n v="3763.8"/>
    <m/>
    <n v="1066.9380000000001"/>
    <n v="16"/>
    <n v="52.045999999999999"/>
    <n v="0"/>
    <n v="0"/>
    <n v="459.036"/>
    <m/>
    <n v="5357.8200000000006"/>
    <s v="EUR"/>
    <n v="2.1921499999999998"/>
    <s v="460D1818"/>
    <s v="BOUCHON D18 ROUGE"/>
    <n v="2.3E-2"/>
    <n v="52000"/>
    <n v="1196"/>
    <n v="2621.8113999999996"/>
    <n v="7.5642185393810207E-2"/>
    <n v="370.5547275322312"/>
    <n v="7.1260524525429076E-3"/>
    <n v="5.7545502452542897E-2"/>
    <n v="284.70205738522287"/>
    <n v="0"/>
    <n v="80.705521999701077"/>
    <n v="1.2102749663009633"/>
    <n v="3.9368731810062458"/>
    <n v="0"/>
    <n v="0"/>
    <n v="34.722486214433061"/>
    <n v="0"/>
    <n v="405.27721374666424"/>
    <m/>
    <m/>
    <m/>
    <m/>
    <m/>
    <m/>
    <m/>
    <m/>
    <m/>
    <m/>
    <m/>
    <m/>
    <m/>
    <m/>
    <m/>
  </r>
  <r>
    <x v="3"/>
    <x v="0"/>
    <d v="2015-02-05T00:00:00"/>
    <x v="11"/>
    <x v="0"/>
    <s v="agic 1"/>
    <s v=" N° 50016 du 20/01/15"/>
    <n v="107.62"/>
    <m/>
    <n v="1339.155"/>
    <n v="0"/>
    <n v="19.611999999999998"/>
    <n v="0"/>
    <n v="58"/>
    <n v="0"/>
    <m/>
    <n v="1524.3870000000002"/>
    <s v="EUR"/>
    <n v="2.1907999999999999"/>
    <s v="600A0006"/>
    <s v="VANISPERSE"/>
    <n v="4.2300000000000004"/>
    <s v="1200"/>
    <n v="5076.0000000000009"/>
    <n v="11120.500800000002"/>
    <n v="1"/>
    <n v="1524.3870000000002"/>
    <n v="1.2703225000000002"/>
    <n v="10.537406500000001"/>
    <n v="107.62"/>
    <n v="0"/>
    <n v="1339.155"/>
    <n v="0"/>
    <n v="19.611999999999998"/>
    <n v="0"/>
    <n v="58"/>
    <n v="0"/>
    <n v="0"/>
    <n v="1524.3870000000002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103"/>
    <s v="BAC L1B NOIR C22"/>
    <n v="1.151"/>
    <n v="1920"/>
    <n v="2209.92"/>
    <n v="4841.4927360000001"/>
    <n v="0.1920122447426274"/>
    <n v="830.89842691966635"/>
    <n v="0.43275959735399289"/>
    <n v="2.9543703973539928"/>
    <n v="712.67456770918329"/>
    <n v="0"/>
    <n v="110.76552758794523"/>
    <n v="0"/>
    <n v="7.4583316225378766"/>
    <n v="0"/>
    <n v="0"/>
    <n v="95.069294629214426"/>
    <n v="0"/>
    <n v="925.96772154888083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115"/>
    <s v="BAC L1B GRIS C22"/>
    <n v="1.151"/>
    <n v="600"/>
    <n v="690.6"/>
    <n v="1512.96648"/>
    <n v="6.0003826482071067E-2"/>
    <n v="259.65575841239576"/>
    <n v="0.43275959735399294"/>
    <n v="2.9543703973539928"/>
    <n v="222.71080240911979"/>
    <n v="0"/>
    <n v="34.614227371232886"/>
    <n v="0"/>
    <n v="2.3307286320430864"/>
    <n v="0"/>
    <n v="0"/>
    <n v="29.709154571629508"/>
    <n v="0"/>
    <n v="289.36491298402524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116"/>
    <s v="BAC L1 GRIS C26"/>
    <n v="1.137"/>
    <n v="1100"/>
    <n v="1250.7"/>
    <n v="2740.0335599999999"/>
    <n v="0.10866896290345536"/>
    <n v="470.24537655138039"/>
    <n v="0.42749579686489125"/>
    <n v="2.9184353968648913"/>
    <n v="403.33680940209399"/>
    <n v="0"/>
    <n v="62.687538623227582"/>
    <n v="0"/>
    <n v="4.2210285260589169"/>
    <n v="0"/>
    <n v="0"/>
    <n v="53.804285581721722"/>
    <n v="0"/>
    <n v="524.04966213310217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212"/>
    <s v="BAC L2 GRIS C28"/>
    <n v="1.232"/>
    <n v="264"/>
    <n v="325.24799999999999"/>
    <n v="712.55331839999997"/>
    <n v="2.8259664864814144E-2"/>
    <n v="122.28861296280753"/>
    <n v="0.46321444304093762"/>
    <n v="3.1622800430409375"/>
    <n v="104.88885470889284"/>
    <n v="0"/>
    <n v="16.302068091570739"/>
    <n v="0"/>
    <n v="1.0976901623439759"/>
    <n v="0"/>
    <n v="0"/>
    <n v="13.991953527531644"/>
    <n v="0"/>
    <n v="136.28056649033917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213"/>
    <s v="BAC L2 NOIR C 28"/>
    <n v="1.2549999999999999"/>
    <n v="198"/>
    <n v="248.48999999999998"/>
    <n v="544.39189199999987"/>
    <n v="2.1590429832797329E-2"/>
    <n v="93.428698824060533"/>
    <n v="0.47186211527303301"/>
    <n v="3.2213161152730323"/>
    <n v="80.1352552717089"/>
    <n v="0"/>
    <n v="12.454806486356295"/>
    <n v="0"/>
    <n v="0.83863706599534671"/>
    <n v="0"/>
    <n v="0"/>
    <n v="10.689875209244446"/>
    <n v="0"/>
    <n v="104.11857403330498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218"/>
    <s v="BAC L2 NOIR C 34"/>
    <n v="1.2549999999999999"/>
    <n v="396"/>
    <n v="496.97999999999996"/>
    <n v="1088.7837839999997"/>
    <n v="4.3180859665594658E-2"/>
    <n v="186.85739764812107"/>
    <n v="0.47186211527303301"/>
    <n v="3.2213161152730323"/>
    <n v="160.2705105434178"/>
    <n v="0"/>
    <n v="24.909612972712591"/>
    <n v="0"/>
    <n v="1.6772741319906934"/>
    <n v="0"/>
    <n v="0"/>
    <n v="21.379750418488893"/>
    <n v="0"/>
    <n v="208.23714806660996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312"/>
    <s v="BAC L3B GRIS C 34"/>
    <n v="1.357"/>
    <n v="960"/>
    <n v="1302.72"/>
    <n v="2853.9989759999999"/>
    <n v="0.11318879935523256"/>
    <n v="489.80415522588493"/>
    <n v="0.51021266169363011"/>
    <n v="3.4831282616936301"/>
    <n v="420.11267957487473"/>
    <n v="0"/>
    <n v="65.294883117654933"/>
    <n v="0"/>
    <n v="4.3965925333552986"/>
    <n v="0"/>
    <n v="0"/>
    <n v="56.042151525562097"/>
    <n v="0"/>
    <n v="545.84630675144706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313"/>
    <s v="BAC L3 GRIS C33"/>
    <n v="1.2569999999999999"/>
    <n v="528"/>
    <n v="663.69599999999991"/>
    <n v="1454.0251967999998"/>
    <n v="5.7666231712778203E-2"/>
    <n v="249.54023781533937"/>
    <n v="0.47261408677147609"/>
    <n v="3.2264496867714758"/>
    <n v="214.03456228746472"/>
    <n v="0"/>
    <n v="33.26574608945522"/>
    <n v="0"/>
    <n v="2.2399294384194439"/>
    <n v="0"/>
    <n v="0"/>
    <n v="28.551762311862454"/>
    <n v="0"/>
    <n v="278.0920001272018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L0131"/>
    <s v="COUV L1 EKD NOIR"/>
    <n v="1.131"/>
    <n v="392"/>
    <n v="443.35199999999998"/>
    <n v="971.29556159999993"/>
    <n v="3.852130969950647E-2"/>
    <n v="166.69403388886832"/>
    <n v="0.42523988236956206"/>
    <n v="2.9030346823695621"/>
    <n v="142.97607829378521"/>
    <n v="0"/>
    <n v="22.221672362425199"/>
    <n v="0"/>
    <n v="1.4962832326579301"/>
    <n v="0"/>
    <n v="0"/>
    <n v="19.072709379729343"/>
    <n v="0"/>
    <n v="185.76674326859768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L0138"/>
    <s v="COUV L1D NOIR"/>
    <n v="1.3620000000000001"/>
    <n v="200"/>
    <n v="272.40000000000003"/>
    <n v="596.77392000000009"/>
    <n v="2.3667886379548451E-2"/>
    <n v="102.41851808794759"/>
    <n v="0.51209259043973798"/>
    <n v="3.4959621904397382"/>
    <n v="87.845963765195833"/>
    <n v="0"/>
    <n v="13.653222612110975"/>
    <n v="0"/>
    <n v="0.91933171064080055"/>
    <n v="0"/>
    <n v="0"/>
    <n v="11.718467572128407"/>
    <n v="0"/>
    <n v="114.13698566007601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L0231"/>
    <s v="COUV L2 D NOIR"/>
    <n v="1.2509999999999999"/>
    <n v="288"/>
    <n v="360.28799999999995"/>
    <n v="789.31895039999984"/>
    <n v="3.1304168310993939E-2"/>
    <n v="135.46315361553027"/>
    <n v="0.47035817227614679"/>
    <n v="3.2110489722761462"/>
    <n v="116.18886414476822"/>
    <n v="0"/>
    <n v="18.05834166105814"/>
    <n v="0"/>
    <n v="1.2159478097039378"/>
    <n v="0"/>
    <n v="0"/>
    <n v="15.499351118307629"/>
    <n v="0"/>
    <n v="150.9625047338379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60D1812"/>
    <s v="BOUCHON KAM D18"/>
    <n v="2.9000000000000001E-2"/>
    <n v="18000"/>
    <n v="522"/>
    <n v="1143.5975999999998"/>
    <n v="4.5354760242747018E-2"/>
    <n v="196.26456109364401"/>
    <n v="1.0903586727424667E-2"/>
    <n v="7.4436786727424653E-2"/>
    <n v="168.33918166458227"/>
    <n v="0"/>
    <n v="26.163664476952743"/>
    <n v="0"/>
    <n v="1.7617149521090225"/>
    <n v="0"/>
    <n v="0"/>
    <n v="22.456094246149146"/>
    <n v="0"/>
    <n v="218.72065533979315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M1013"/>
    <s v="COUV M10G GRIS"/>
    <n v="0.73899999999999999"/>
    <n v="1512"/>
    <n v="1117.3679999999999"/>
    <n v="2447.9298143999995"/>
    <n v="9.7084210235474602E-2"/>
    <n v="420.11444463617391"/>
    <n v="0.27785346867471822"/>
    <n v="1.8968546686747179"/>
    <n v="360.3387255520899"/>
    <n v="0"/>
    <n v="56.004677105907525"/>
    <n v="0"/>
    <n v="3.7710419781765405"/>
    <n v="0"/>
    <n v="0"/>
    <n v="48.068431255998419"/>
    <n v="0"/>
    <n v="468.18287589217238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00L0316"/>
    <s v="BAC L3 GRIS TAXI"/>
    <n v="1.2569999999999999"/>
    <n v="440"/>
    <n v="553.07999999999993"/>
    <n v="1211.6876639999998"/>
    <n v="4.8055193093981839E-2"/>
    <n v="207.95019817944947"/>
    <n v="0.47261408677147609"/>
    <n v="3.2264496867714758"/>
    <n v="178.36213523955394"/>
    <n v="0"/>
    <n v="27.721455074546022"/>
    <n v="0"/>
    <n v="1.8666078653495368"/>
    <n v="0"/>
    <n v="0"/>
    <n v="23.793135259885382"/>
    <n v="0"/>
    <n v="231.74333343933486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M1014"/>
    <s v="COUV M10 G NOIR"/>
    <n v="0.73899999999999999"/>
    <n v="336"/>
    <n v="248.304"/>
    <n v="543.98440319999997"/>
    <n v="2.1574268941216584E-2"/>
    <n v="93.358765474705351"/>
    <n v="0.27785346867471833"/>
    <n v="1.8968546686747183"/>
    <n v="80.075272344908896"/>
    <n v="0"/>
    <n v="12.445483801312786"/>
    <n v="0"/>
    <n v="0.83800932848367582"/>
    <n v="0"/>
    <n v="0"/>
    <n v="10.681873612444097"/>
    <n v="0"/>
    <n v="104.04063908714944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20L0331"/>
    <s v="COUV L3 D NOIR"/>
    <n v="1.4350000000000001"/>
    <n v="352"/>
    <n v="505.12"/>
    <n v="1106.616896"/>
    <n v="4.3888115888537117E-2"/>
    <n v="189.91792164678444"/>
    <n v="0.53953955013291033"/>
    <n v="3.6833375501329102"/>
    <n v="162.89556981305324"/>
    <n v="0"/>
    <n v="25.31760574827274"/>
    <n v="0"/>
    <n v="1.7047460854584473"/>
    <n v="0"/>
    <n v="0"/>
    <n v="21.729927826848385"/>
    <n v="0"/>
    <n v="211.64784947363282"/>
    <m/>
    <m/>
    <m/>
    <m/>
    <m/>
    <m/>
    <m/>
    <m/>
    <m/>
    <m/>
    <m/>
    <m/>
    <m/>
    <m/>
    <m/>
  </r>
  <r>
    <x v="3"/>
    <x v="1"/>
    <d v="2015-02-10T00:00:00"/>
    <x v="4"/>
    <x v="0"/>
    <s v="accuma 6"/>
    <s v=" N°158 du23/01/15"/>
    <n v="3711.61"/>
    <m/>
    <n v="576.86699999999996"/>
    <n v="0"/>
    <n v="38.843000000000004"/>
    <n v="0"/>
    <n v="0"/>
    <n v="495.12099999999998"/>
    <m/>
    <n v="4822.4409999999998"/>
    <s v="EUR"/>
    <n v="2.1907999999999999"/>
    <s v="460D1822"/>
    <s v="BOUCHON D18 BLEU"/>
    <n v="2.3E-2"/>
    <n v="13000"/>
    <n v="299"/>
    <n v="655.04919999999993"/>
    <n v="2.5979067648623292E-2"/>
    <n v="112.41973901724053"/>
    <n v="8.6476722320954248E-3"/>
    <n v="5.9036072232095421E-2"/>
    <n v="96.424167275306701"/>
    <n v="0"/>
    <n v="14.986466817258371"/>
    <n v="0"/>
    <n v="1.0091049246754746"/>
    <n v="0"/>
    <n v="0"/>
    <n v="12.862781953254013"/>
    <n v="0"/>
    <n v="125.28252097049455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00D2303"/>
    <s v="BAC D23 NOIR"/>
    <n v="2.2984"/>
    <n v="1980"/>
    <n v="4550.8320000000003"/>
    <n v="9939.2446296000016"/>
    <n v="0.41576599741797138"/>
    <n v="1529.8604636531184"/>
    <n v="0.77265679982480728"/>
    <n v="5.7924773198248083"/>
    <n v="1188.2384323206911"/>
    <n v="0"/>
    <n v="280.04376098684622"/>
    <n v="6.652255958687542"/>
    <n v="15.137208433993502"/>
    <n v="0"/>
    <n v="39.788805952899864"/>
    <n v="0"/>
    <n v="0"/>
    <n v="1529.8604636531184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20D2302"/>
    <s v="COUV D23 NOIR"/>
    <n v="1.4206000000000001"/>
    <n v="2000"/>
    <n v="2841.2000000000003"/>
    <n v="6205.3228600000011"/>
    <n v="0.2595732718465415"/>
    <n v="955.13074297869912"/>
    <n v="0.47756537148934958"/>
    <n v="3.5802268014893501"/>
    <n v="741.84743227382319"/>
    <n v="0"/>
    <n v="174.83843255822833"/>
    <n v="4.153172349544664"/>
    <n v="9.4505436813888828"/>
    <n v="0"/>
    <n v="24.84116211571402"/>
    <n v="0"/>
    <n v="0"/>
    <n v="955.13074297869912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60D1835"/>
    <s v="BOUCHON D 18 NOIR"/>
    <n v="6.5799999999999997E-2"/>
    <n v="28000"/>
    <n v="1842.3999999999999"/>
    <n v="4023.8937199999996"/>
    <n v="0.16832246798890185"/>
    <n v="619.36255133885504"/>
    <n v="2.2120091119244824E-2"/>
    <n v="0.16583058111924481"/>
    <n v="481.057197388882"/>
    <n v="0"/>
    <n v="113.37544986107272"/>
    <n v="2.6931594878224296"/>
    <n v="6.1282844145399391"/>
    <n v="0"/>
    <n v="16.108460186537908"/>
    <n v="0"/>
    <n v="0"/>
    <n v="619.36255133885504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20L0234"/>
    <s v="COUV L2 NOIR"/>
    <n v="0.67"/>
    <n v="960"/>
    <n v="643.20000000000005"/>
    <n v="1404.7809600000001"/>
    <n v="5.8763032680450335E-2"/>
    <n v="216.22557154860596"/>
    <n v="0.2252349703631312"/>
    <n v="1.6885484703631313"/>
    <n v="167.94180924909301"/>
    <n v="0"/>
    <n v="39.580487055276812"/>
    <n v="0.94020852288720536"/>
    <n v="2.1394444938298358"/>
    <n v="0"/>
    <n v="5.623622227519097"/>
    <n v="0"/>
    <n v="0"/>
    <n v="216.22557154860596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20L0235"/>
    <s v="COUV L2 G NOIR"/>
    <n v="1.2565"/>
    <n v="250"/>
    <n v="314.125"/>
    <n v="686.06470624999997"/>
    <n v="2.8698597078274969E-2"/>
    <n v="105.59990308256505"/>
    <n v="0.42239961233026019"/>
    <n v="3.16665843733026"/>
    <n v="82.019155519855943"/>
    <n v="0"/>
    <n v="19.330255746639967"/>
    <n v="0.45917755325239951"/>
    <n v="1.0448585224258351"/>
    <n v="0"/>
    <n v="2.7464557403909144"/>
    <n v="0"/>
    <n v="0"/>
    <n v="105.59990308256505"/>
    <m/>
    <m/>
    <m/>
    <m/>
    <m/>
    <m/>
    <m/>
    <m/>
    <m/>
    <m/>
    <m/>
    <m/>
    <m/>
    <m/>
    <m/>
  </r>
  <r>
    <x v="3"/>
    <x v="1"/>
    <d v="2015-02-10T00:00:00"/>
    <x v="16"/>
    <x v="0"/>
    <s v="akumsan 1"/>
    <s v=" N°137062  du20/01/15"/>
    <n v="2857.95"/>
    <m/>
    <n v="673.56100000000004"/>
    <n v="16"/>
    <n v="36.408000000000001"/>
    <n v="0"/>
    <n v="95.7"/>
    <n v="0"/>
    <m/>
    <n v="3679.6189999999997"/>
    <s v="EUR"/>
    <n v="2.18405"/>
    <s v="420L0236"/>
    <s v="COUV L2 NOIR P"/>
    <n v="1.2565"/>
    <n v="600"/>
    <n v="753.9"/>
    <n v="1646.5552949999999"/>
    <n v="6.8876632987859926E-2"/>
    <n v="253.43976739815614"/>
    <n v="0.42239961233026024"/>
    <n v="3.16665843733026"/>
    <n v="196.84597324765426"/>
    <n v="0"/>
    <n v="46.392613791935922"/>
    <n v="1.1020261278057588"/>
    <n v="2.5076604538220044"/>
    <n v="0"/>
    <n v="6.5914937769381954"/>
    <n v="0"/>
    <n v="0"/>
    <n v="253.43976739815614"/>
    <m/>
    <m/>
    <m/>
    <m/>
    <m/>
    <m/>
    <m/>
    <m/>
    <m/>
    <m/>
    <m/>
    <m/>
    <m/>
    <m/>
    <m/>
  </r>
  <r>
    <x v="3"/>
    <x v="1"/>
    <d v="2015-02-10T00:00:00"/>
    <x v="41"/>
    <x v="2"/>
    <s v="staubli 1"/>
    <s v=" N°013371  du 21/11/14"/>
    <n v="80"/>
    <m/>
    <n v="22.763000000000002"/>
    <n v="0"/>
    <n v="6.7290000000000001"/>
    <n v="23.5"/>
    <n v="89.63"/>
    <n v="0"/>
    <m/>
    <n v="222.62200000000001"/>
    <s v="EUR"/>
    <n v="2.2711999999999999"/>
    <n v="1"/>
    <s v="RACCORD STAUBLI"/>
    <n v="16.329999999999998"/>
    <n v="50"/>
    <n v="816.49999999999989"/>
    <n v="1854.4347999999995"/>
    <n v="0.7477106227106225"/>
    <n v="166.45683424908421"/>
    <n v="3.3291366849816844"/>
    <n v="40.417832684981676"/>
    <n v="59.816849816849796"/>
    <n v="0"/>
    <n v="17.020136904761902"/>
    <n v="0"/>
    <n v="5.0313447802197793"/>
    <n v="17.571199633699628"/>
    <n v="67.017303113553098"/>
    <n v="0"/>
    <n v="0"/>
    <n v="166.45683424908421"/>
    <m/>
    <m/>
    <m/>
    <m/>
    <m/>
    <m/>
    <m/>
    <m/>
    <m/>
    <m/>
    <m/>
    <m/>
    <m/>
    <m/>
    <m/>
  </r>
  <r>
    <x v="3"/>
    <x v="1"/>
    <d v="2015-02-10T00:00:00"/>
    <x v="41"/>
    <x v="2"/>
    <s v="staubli 1"/>
    <s v=" N°013371  du 21/11/14"/>
    <n v="80"/>
    <m/>
    <n v="22.763000000000002"/>
    <n v="0"/>
    <n v="6.7290000000000001"/>
    <n v="23.5"/>
    <n v="89.63"/>
    <n v="0"/>
    <m/>
    <n v="222.62200000000001"/>
    <s v="EUR"/>
    <n v="2.2711999999999999"/>
    <n v="2"/>
    <s v="ABOUT DE RACCORDEMENT"/>
    <n v="5.51"/>
    <n v="50"/>
    <n v="275.5"/>
    <n v="625.71559999999999"/>
    <n v="0.25228937728937728"/>
    <n v="56.165165750915754"/>
    <n v="1.1233033150183152"/>
    <n v="13.637615315018316"/>
    <n v="20.183150183150182"/>
    <n v="0"/>
    <n v="5.7428630952380955"/>
    <n v="0"/>
    <n v="1.6976552197802197"/>
    <n v="5.9288003663003659"/>
    <n v="22.612696886446884"/>
    <n v="0"/>
    <n v="0"/>
    <n v="56.165165750915754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88"/>
    <s v="RLT A AIGUILLE 625 (11899)"/>
    <n v="32.65"/>
    <n v="8"/>
    <n v="261.2"/>
    <n v="756.38295999999991"/>
    <n v="0.11490409994721097"/>
    <n v="131.99079922576107"/>
    <n v="16.498849903220133"/>
    <n v="111.04671990322012"/>
    <n v="14.420464543374978"/>
    <n v="0"/>
    <n v="91.424366355797986"/>
    <n v="0"/>
    <n v="1.422053140946683"/>
    <n v="18.499560091500967"/>
    <n v="6.2243550941404182"/>
    <n v="0"/>
    <n v="0"/>
    <n v="131.99079922576107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89"/>
    <s v="BAGUE 375X625X1.5 (12236)"/>
    <n v="30.87"/>
    <n v="8"/>
    <n v="246.96"/>
    <n v="715.14676799999995"/>
    <n v="0.10863980292099243"/>
    <n v="124.7949761745557"/>
    <n v="15.599372021819462"/>
    <n v="104.99271802181946"/>
    <n v="13.63429526658455"/>
    <n v="0"/>
    <n v="86.440128312510993"/>
    <n v="0"/>
    <n v="1.3445262009502021"/>
    <n v="17.491008270279782"/>
    <n v="5.88501812423016"/>
    <n v="0"/>
    <n v="0"/>
    <n v="124.7949761745557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08"/>
    <s v="PALIER ROULEMENT MEHB1"/>
    <n v="35.4"/>
    <n v="5"/>
    <n v="177"/>
    <n v="512.5566"/>
    <n v="7.7863804328699632E-2"/>
    <n v="89.442463487594594"/>
    <n v="17.88849269751892"/>
    <n v="120.39981269751891"/>
    <n v="9.7719074432518038"/>
    <n v="0"/>
    <n v="61.95295882456449"/>
    <n v="0"/>
    <n v="0.9636424423719866"/>
    <n v="12.536072496920641"/>
    <n v="4.2178822804856591"/>
    <n v="0"/>
    <n v="0"/>
    <n v="89.442463487594594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03"/>
    <s v="PIGNON SOUDUR PAT4407063"/>
    <n v="539.32000000000005"/>
    <n v="1"/>
    <n v="539.32000000000005"/>
    <n v="1561.7628560000001"/>
    <n v="0.23725145169804684"/>
    <n v="272.53169157135324"/>
    <n v="272.53169157135324"/>
    <n v="1834.2945475713532"/>
    <n v="29.775057188104878"/>
    <n v="0"/>
    <n v="188.77101555516455"/>
    <n v="0"/>
    <n v="2.9362239662150276"/>
    <n v="38.197483723385545"/>
    <n v="12.851911138483198"/>
    <n v="0"/>
    <n v="0"/>
    <n v="272.53169157135324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90"/>
    <s v="TENDEUR DE CHAINE (275)"/>
    <n v="76.180000000000007"/>
    <n v="4"/>
    <n v="304.72000000000003"/>
    <n v="882.40817600000003"/>
    <n v="0.1340489178250924"/>
    <n v="153.98252810135497"/>
    <n v="38.495632025338743"/>
    <n v="259.09767602533873"/>
    <n v="16.823139187049097"/>
    <n v="0"/>
    <n v="106.65709385887737"/>
    <n v="0"/>
    <n v="1.6589894070033435"/>
    <n v="21.581875769839876"/>
    <n v="7.2614298785852558"/>
    <n v="0"/>
    <n v="0"/>
    <n v="153.98252810135497"/>
    <m/>
    <m/>
    <m/>
    <m/>
    <m/>
    <m/>
    <m/>
    <m/>
    <m/>
    <m/>
    <m/>
    <m/>
    <m/>
    <m/>
    <m/>
  </r>
  <r>
    <x v="3"/>
    <x v="0"/>
    <d v="2015-02-10T00:00:00"/>
    <x v="13"/>
    <x v="2"/>
    <s v="TBS 1"/>
    <s v=" N°142260 du 23/12/14"/>
    <n v="125.5"/>
    <m/>
    <n v="795.65800000000002"/>
    <n v="0"/>
    <n v="12.375999999999999"/>
    <n v="161"/>
    <n v="54.17"/>
    <n v="0"/>
    <m/>
    <n v="1148.7040000000002"/>
    <s v="GBP"/>
    <n v="2.8957999999999999"/>
    <s v="708mec033"/>
    <s v="BROSSE PCLC427"/>
    <n v="31"/>
    <n v="24"/>
    <n v="744"/>
    <n v="2154.4751999999999"/>
    <n v="0.32729192327995776"/>
    <n v="375.96154143938065"/>
    <n v="15.66506422664086"/>
    <n v="105.43486422664085"/>
    <n v="41.075136371634699"/>
    <n v="0"/>
    <n v="260.41243709308463"/>
    <n v="0"/>
    <n v="4.0505648425127569"/>
    <n v="52.693999648073202"/>
    <n v="17.729403484075313"/>
    <n v="0"/>
    <n v="0"/>
    <n v="375.96154143938065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00l0115"/>
    <s v="bac l1b gris"/>
    <n v="1.151"/>
    <n v="2100"/>
    <n v="2417.1"/>
    <n v="5308.4350199999999"/>
    <n v="0.22730093888236885"/>
    <n v="777.65879237383763"/>
    <n v="0.37031371065420837"/>
    <n v="2.8981399106542081"/>
    <n v="658.94542181998736"/>
    <n v="0"/>
    <n v="96.99090172767896"/>
    <n v="0"/>
    <n v="8.0844124932292125"/>
    <n v="0"/>
    <n v="13.638056332942131"/>
    <n v="77.475525018055436"/>
    <n v="0"/>
    <n v="855.13431739189298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20l0233"/>
    <s v="couv l2 g gris"/>
    <n v="1.0720000000000001"/>
    <n v="1056"/>
    <n v="1132.0320000000002"/>
    <n v="2486.1686784000003"/>
    <n v="0.10645481628599801"/>
    <n v="364.21109513406157"/>
    <n v="0.34489687039210376"/>
    <n v="2.6992232703921037"/>
    <n v="308.61251241310822"/>
    <n v="0"/>
    <n v="45.425015292949354"/>
    <n v="0"/>
    <n v="3.7862784508440912"/>
    <n v="0"/>
    <n v="6.3872889771598809"/>
    <n v="36.285124131082426"/>
    <n v="0"/>
    <n v="400.49621926514396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20l0111"/>
    <s v="couv l1 kd noir"/>
    <n v="0.95099999999999996"/>
    <n v="728"/>
    <n v="692.32799999999997"/>
    <n v="1520.4907536000001"/>
    <n v="6.5105624266498144E-2"/>
    <n v="222.74417955673917"/>
    <n v="0.30596727961090547"/>
    <n v="2.3945534796109054"/>
    <n v="188.74120474857813"/>
    <n v="0"/>
    <n v="27.781025613884623"/>
    <n v="0"/>
    <n v="2.3156117382865395"/>
    <n v="0"/>
    <n v="3.9063374559898887"/>
    <n v="22.191252031235894"/>
    <n v="0"/>
    <n v="244.93543158797505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00l0116"/>
    <s v="bac l1 gris c26"/>
    <n v="1.137"/>
    <n v="1100"/>
    <n v="1250.7"/>
    <n v="2746.7873400000003"/>
    <n v="0.11761420059582919"/>
    <n v="402.39040652929492"/>
    <n v="0.36580946048117718"/>
    <n v="2.8628888604811777"/>
    <n v="340.96356752730884"/>
    <n v="0"/>
    <n v="50.186802693644488"/>
    <n v="0"/>
    <n v="4.1831842725918573"/>
    <n v="0"/>
    <n v="7.0568520357497517"/>
    <n v="40.088800273088381"/>
    <n v="0"/>
    <n v="442.47920680238326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00l0212"/>
    <s v="bac l2 gris c 28"/>
    <n v="1.232"/>
    <n v="1056"/>
    <n v="1300.992"/>
    <n v="2857.2386304000001"/>
    <n v="0.12234359483614696"/>
    <n v="418.57096007944381"/>
    <n v="0.39637401522674603"/>
    <n v="3.1020924152267462"/>
    <n v="354.67408142999005"/>
    <n v="0"/>
    <n v="52.20486832174776"/>
    <n v="0"/>
    <n v="4.351394637537239"/>
    <n v="0"/>
    <n v="7.3406156901688178"/>
    <n v="41.700814299900692"/>
    <n v="0"/>
    <n v="460.27177437934449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00l0207"/>
    <s v="bac l2 gris c34"/>
    <n v="1.232"/>
    <n v="528"/>
    <n v="650.49599999999998"/>
    <n v="1428.6193152000001"/>
    <n v="6.1171797418073479E-2"/>
    <n v="209.2854800397219"/>
    <n v="0.39637401522674603"/>
    <n v="3.1020924152267462"/>
    <n v="177.33704071499503"/>
    <n v="0"/>
    <n v="26.10243416087388"/>
    <n v="0"/>
    <n v="2.1756973187686195"/>
    <n v="0"/>
    <n v="3.6703078450844089"/>
    <n v="20.850407149950346"/>
    <n v="0"/>
    <n v="230.13588718967225"/>
    <m/>
    <m/>
    <m/>
    <m/>
    <m/>
    <m/>
    <m/>
    <m/>
    <m/>
    <m/>
    <m/>
    <m/>
    <m/>
    <m/>
    <m/>
  </r>
  <r>
    <x v="3"/>
    <x v="1"/>
    <d v="2015-02-13T00:00:00"/>
    <x v="4"/>
    <x v="0"/>
    <s v="accuma 8"/>
    <s v=" N°221 du30/01/15"/>
    <n v="2899"/>
    <m/>
    <n v="426.70699999999999"/>
    <n v="0"/>
    <n v="35.567"/>
    <n v="0"/>
    <n v="60"/>
    <n v="340.85"/>
    <m/>
    <n v="3762.1239999999998"/>
    <s v="EUR"/>
    <n v="2.1962000000000002"/>
    <s v="420l0211"/>
    <s v="couv l2 kam d gris"/>
    <n v="1.0720000000000001"/>
    <n v="2976"/>
    <n v="3190.2720000000004"/>
    <n v="7006.4753664000009"/>
    <n v="0.30000902771508531"/>
    <n v="1026.4130862869008"/>
    <n v="0.34489687039210376"/>
    <n v="2.6992232703921037"/>
    <n v="869.72617134603229"/>
    <n v="0"/>
    <n v="128.01595218922091"/>
    <n v="0"/>
    <n v="10.670421088742438"/>
    <n v="0"/>
    <n v="18.000541662905118"/>
    <n v="102.25807709668683"/>
    <n v="0"/>
    <n v="1128.6711633835876"/>
    <m/>
    <m/>
    <m/>
    <m/>
    <m/>
    <m/>
    <m/>
    <m/>
    <m/>
    <m/>
    <m/>
    <m/>
    <m/>
    <m/>
    <m/>
  </r>
  <r>
    <x v="3"/>
    <x v="0"/>
    <d v="2015-02-13T00:00:00"/>
    <x v="4"/>
    <x v="0"/>
    <s v="accuma 9"/>
    <s v=" N°222 du30/01/15"/>
    <n v="1048.0999999999999"/>
    <m/>
    <n v="253.81299999999999"/>
    <n v="0"/>
    <n v="15.694000000000001"/>
    <n v="0"/>
    <n v="24"/>
    <n v="129.137"/>
    <m/>
    <n v="1470.7439999999999"/>
    <s v="EUR"/>
    <n v="2.1962000000000002"/>
    <s v="400M1203"/>
    <s v="BAC M12 GRIS"/>
    <n v="2.3450000000000002"/>
    <n v="750"/>
    <n v="1758.7500000000002"/>
    <n v="3862.5667500000009"/>
    <n v="0.41421825504304105"/>
    <n v="555.71811049352914"/>
    <n v="0.7409574806580389"/>
    <n v="5.8910464806580398"/>
    <n v="434.14215311061128"/>
    <n v="0"/>
    <n v="105.13397796723937"/>
    <n v="0"/>
    <n v="6.5007412946454863"/>
    <n v="0"/>
    <n v="9.9412381210329848"/>
    <n v="53.490902801493192"/>
    <n v="0"/>
    <n v="609.20901329502237"/>
    <m/>
    <m/>
    <m/>
    <m/>
    <m/>
    <m/>
    <m/>
    <m/>
    <m/>
    <m/>
    <m/>
    <m/>
    <m/>
    <m/>
    <m/>
  </r>
  <r>
    <x v="3"/>
    <x v="0"/>
    <d v="2015-02-13T00:00:00"/>
    <x v="4"/>
    <x v="0"/>
    <s v="accuma 9"/>
    <s v=" N°222 du30/01/15"/>
    <n v="1048.0999999999999"/>
    <m/>
    <n v="253.81299999999999"/>
    <n v="0"/>
    <n v="15.694000000000001"/>
    <n v="0"/>
    <n v="24"/>
    <n v="129.137"/>
    <m/>
    <n v="1470.7439999999999"/>
    <s v="EUR"/>
    <n v="2.1962000000000002"/>
    <s v="460D2709"/>
    <s v="BOCHON D27 ROUGE"/>
    <n v="2.3E-2"/>
    <n v="15000"/>
    <n v="345"/>
    <n v="757.68900000000008"/>
    <n v="8.125390077603363E-2"/>
    <n v="109.01080205843215"/>
    <n v="7.2673868038954769E-3"/>
    <n v="5.7779986803895483E-2"/>
    <n v="85.162213403360838"/>
    <n v="0"/>
    <n v="20.623296317667421"/>
    <n v="0"/>
    <n v="1.2751987187790719"/>
    <n v="0"/>
    <n v="1.9500936186248072"/>
    <n v="10.492884984514655"/>
    <n v="0"/>
    <n v="119.50368704294679"/>
    <m/>
    <m/>
    <m/>
    <m/>
    <m/>
    <m/>
    <m/>
    <m/>
    <m/>
    <m/>
    <m/>
    <m/>
    <m/>
    <m/>
    <m/>
  </r>
  <r>
    <x v="3"/>
    <x v="0"/>
    <d v="2015-02-13T00:00:00"/>
    <x v="4"/>
    <x v="0"/>
    <s v="accuma 9"/>
    <s v=" N°222 du30/01/15"/>
    <n v="1048.0999999999999"/>
    <m/>
    <n v="253.81299999999999"/>
    <n v="0"/>
    <n v="15.694000000000001"/>
    <n v="0"/>
    <n v="24"/>
    <n v="129.137"/>
    <m/>
    <n v="1470.7439999999999"/>
    <s v="EUR"/>
    <n v="2.1962000000000002"/>
    <s v="460D1815"/>
    <s v="BOUCHON D18 NOIR"/>
    <n v="2.3E-2"/>
    <n v="13000"/>
    <n v="299"/>
    <n v="656.66380000000004"/>
    <n v="7.0420047339229144E-2"/>
    <n v="94.476028450641195"/>
    <n v="7.2673868038954769E-3"/>
    <n v="5.7779986803895483E-2"/>
    <n v="73.807251616246063"/>
    <n v="0"/>
    <n v="17.873523475311767"/>
    <n v="0"/>
    <n v="1.1051722229418623"/>
    <n v="0"/>
    <n v="1.6900811361414996"/>
    <n v="9.0938336532460333"/>
    <n v="0"/>
    <n v="103.56986210388722"/>
    <m/>
    <m/>
    <m/>
    <m/>
    <m/>
    <m/>
    <m/>
    <m/>
    <m/>
    <m/>
    <m/>
    <m/>
    <m/>
    <m/>
    <m/>
  </r>
  <r>
    <x v="3"/>
    <x v="0"/>
    <d v="2015-02-13T00:00:00"/>
    <x v="4"/>
    <x v="0"/>
    <s v="accuma 9"/>
    <s v=" N°222 du30/01/15"/>
    <n v="1048.0999999999999"/>
    <m/>
    <n v="253.81299999999999"/>
    <n v="0"/>
    <n v="15.694000000000001"/>
    <n v="0"/>
    <n v="24"/>
    <n v="129.137"/>
    <m/>
    <n v="1470.7439999999999"/>
    <s v="EUR"/>
    <n v="2.1962000000000002"/>
    <s v="420L0507"/>
    <s v="COUV L5 KAM NOIR"/>
    <n v="1.44"/>
    <n v="1280"/>
    <n v="1843.1999999999998"/>
    <n v="4048.03584"/>
    <n v="0.43410779684169615"/>
    <n v="582.40205899739738"/>
    <n v="0.45500160859171668"/>
    <n v="3.6175296085917168"/>
    <n v="454.98838186978168"/>
    <n v="0"/>
    <n v="110.18220223978142"/>
    <n v="0"/>
    <n v="6.8128877636335794"/>
    <n v="0"/>
    <n v="10.418587124200707"/>
    <n v="56.059378560746119"/>
    <n v="0"/>
    <n v="638.46143755814353"/>
    <m/>
    <m/>
    <m/>
    <m/>
    <m/>
    <m/>
    <m/>
    <m/>
    <m/>
    <m/>
    <m/>
    <m/>
    <m/>
    <m/>
    <m/>
  </r>
  <r>
    <x v="3"/>
    <x v="1"/>
    <d v="2015-02-13T00:00:00"/>
    <x v="8"/>
    <x v="0"/>
    <s v="orion2"/>
    <s v=" N° 49017 du 15/12/15"/>
    <n v="313.5"/>
    <m/>
    <n v="58.863"/>
    <n v="0"/>
    <n v="16.542000000000002"/>
    <n v="0"/>
    <n v="102.1"/>
    <n v="0"/>
    <m/>
    <n v="491.005"/>
    <s v="EUR"/>
    <n v="2.1888999999999998"/>
    <s v="600A0004"/>
    <s v="NOIR DE FUMEE"/>
    <n v="3.72"/>
    <s v="1200"/>
    <n v="4464"/>
    <n v="9771.2495999999992"/>
    <n v="1"/>
    <n v="491.005"/>
    <n v="0.40917083333333332"/>
    <n v="8.5518788333333315"/>
    <n v="313.5"/>
    <n v="0"/>
    <n v="58.863"/>
    <n v="0"/>
    <n v="16.542000000000002"/>
    <n v="0"/>
    <n v="102.1"/>
    <n v="0"/>
    <n v="0"/>
    <n v="491.005"/>
    <m/>
    <m/>
    <m/>
    <m/>
    <m/>
    <m/>
    <m/>
    <m/>
    <m/>
    <m/>
    <m/>
    <m/>
    <m/>
    <m/>
    <m/>
  </r>
  <r>
    <x v="3"/>
    <x v="0"/>
    <d v="2015-02-17T00:00:00"/>
    <x v="15"/>
    <x v="0"/>
    <s v="goonvean 1"/>
    <s v=" N°7530 du 12 / 12 /14"/>
    <n v="285.5"/>
    <m/>
    <n v="65.105000000000004"/>
    <n v="0"/>
    <n v="17.861000000000001"/>
    <n v="0"/>
    <n v="172"/>
    <n v="0"/>
    <n v="0"/>
    <n v="540.46600000000001"/>
    <s v="GBP"/>
    <n v="2.8541500000000002"/>
    <s v="600A0003"/>
    <s v="FIBRE DE VERRE"/>
    <n v="3.19"/>
    <n v="1200"/>
    <n v="3828"/>
    <n v="10925.6862"/>
    <n v="1"/>
    <n v="540.46600000000001"/>
    <n v="0.45038833333333333"/>
    <n v="9.5551268333333326"/>
    <n v="285.5"/>
    <n v="0"/>
    <n v="65.105000000000004"/>
    <n v="0"/>
    <n v="17.861000000000001"/>
    <n v="0"/>
    <n v="172"/>
    <n v="0"/>
    <n v="0"/>
    <n v="540.46600000000001"/>
    <m/>
    <m/>
    <m/>
    <m/>
    <m/>
    <m/>
    <m/>
    <m/>
    <m/>
    <m/>
    <m/>
    <m/>
    <m/>
    <m/>
    <m/>
  </r>
  <r>
    <x v="3"/>
    <x v="0"/>
    <d v="2015-02-17T00:00:00"/>
    <x v="8"/>
    <x v="0"/>
    <s v="orion1"/>
    <s v=" N°101320 du 15/12/14"/>
    <n v="313.5"/>
    <m/>
    <n v="59.100999999999999"/>
    <n v="0"/>
    <n v="16.542000000000002"/>
    <n v="0"/>
    <n v="121.3"/>
    <n v="0"/>
    <m/>
    <n v="510.44300000000004"/>
    <s v="EUR"/>
    <n v="2.19875"/>
    <s v="600a0004"/>
    <s v="noir de fume"/>
    <n v="3.72"/>
    <n v="1200"/>
    <n v="4464"/>
    <n v="9815.2199999999993"/>
    <n v="1"/>
    <n v="510.44300000000004"/>
    <n v="0.42536916666666669"/>
    <n v="8.6047191666666656"/>
    <n v="313.5"/>
    <n v="0"/>
    <n v="59.100999999999999"/>
    <n v="0"/>
    <n v="16.542000000000002"/>
    <n v="0"/>
    <n v="121.3"/>
    <n v="0"/>
    <n v="0"/>
    <n v="510.44300000000004"/>
    <m/>
    <m/>
    <m/>
    <m/>
    <m/>
    <m/>
    <m/>
    <m/>
    <m/>
    <m/>
    <m/>
    <m/>
    <m/>
    <m/>
    <m/>
  </r>
  <r>
    <x v="3"/>
    <x v="1"/>
    <d v="2015-02-18T00:00:00"/>
    <x v="4"/>
    <x v="0"/>
    <s v="accuma 85"/>
    <s v=" N°2627 du 17 / 12 /14"/>
    <n v="1465.7729999999999"/>
    <m/>
    <n v="164.386"/>
    <n v="0"/>
    <n v="15.069000000000001"/>
    <n v="0"/>
    <n v="0"/>
    <n v="206.79086999999998"/>
    <m/>
    <n v="1852.0188699999999"/>
    <s v="EUR"/>
    <n v="2.1859500000000001"/>
    <s v="400M1104"/>
    <s v="BAC M11 NOIR"/>
    <n v="2.036"/>
    <n v="504"/>
    <n v="1026.144"/>
    <n v="2243.0994768"/>
    <n v="0.26817366433759426"/>
    <n v="441.20682143081149"/>
    <n v="0.87541035998176886"/>
    <n v="5.3260045599817687"/>
    <n v="393.08171649710852"/>
    <n v="0"/>
    <n v="44.083995985799767"/>
    <n v="0"/>
    <n v="4.0411089479032078"/>
    <n v="0"/>
    <n v="0"/>
    <n v="55.455865359459089"/>
    <n v="0"/>
    <n v="496.66268679027058"/>
    <m/>
    <m/>
    <m/>
    <m/>
    <m/>
    <m/>
    <m/>
    <m/>
    <m/>
    <m/>
    <m/>
    <m/>
    <m/>
    <m/>
    <m/>
  </r>
  <r>
    <x v="3"/>
    <x v="1"/>
    <d v="2015-02-18T00:00:00"/>
    <x v="4"/>
    <x v="0"/>
    <s v="accuma 85"/>
    <s v=" N°2627 du 17 / 12 /14"/>
    <n v="1465.7729999999999"/>
    <m/>
    <n v="164.386"/>
    <n v="0"/>
    <n v="15.069000000000001"/>
    <n v="0"/>
    <n v="0"/>
    <n v="206.79086999999998"/>
    <m/>
    <n v="1852.0188699999999"/>
    <s v="EUR"/>
    <n v="2.1859500000000001"/>
    <s v="420M1124"/>
    <s v="COUV M11 G / GRIS"/>
    <n v="0.82099999999999995"/>
    <n v="1392"/>
    <n v="1142.8319999999999"/>
    <n v="2498.1736103999997"/>
    <n v="0.29866904173513803"/>
    <n v="491.37867019581762"/>
    <n v="0.35300191824412186"/>
    <n v="2.1476668682441216"/>
    <n v="437.78101731123843"/>
    <n v="0"/>
    <n v="49.097009094672401"/>
    <n v="0"/>
    <n v="4.5006437899067953"/>
    <n v="0"/>
    <n v="0"/>
    <n v="61.762030982475501"/>
    <n v="0"/>
    <n v="553.14070117829317"/>
    <m/>
    <m/>
    <m/>
    <m/>
    <m/>
    <m/>
    <m/>
    <m/>
    <m/>
    <m/>
    <m/>
    <m/>
    <m/>
    <m/>
    <m/>
  </r>
  <r>
    <x v="3"/>
    <x v="1"/>
    <d v="2015-02-18T00:00:00"/>
    <x v="4"/>
    <x v="0"/>
    <s v="accuma 85"/>
    <s v=" N°2627 du 17 / 12 /14"/>
    <n v="1465.7729999999999"/>
    <m/>
    <n v="164.386"/>
    <n v="0"/>
    <n v="15.069000000000001"/>
    <n v="0"/>
    <n v="0"/>
    <n v="206.79086999999998"/>
    <m/>
    <n v="1852.0188699999999"/>
    <s v="EUR"/>
    <n v="2.1859500000000001"/>
    <s v="400L0103"/>
    <s v="BAC L1B NOIR"/>
    <n v="1.151"/>
    <n v="1440"/>
    <n v="1657.44"/>
    <n v="3623.0809680000002"/>
    <n v="0.43315729392726776"/>
    <n v="712.64250837337079"/>
    <n v="0.4948906308148408"/>
    <n v="3.0109190808148409"/>
    <n v="634.91026619165302"/>
    <n v="0"/>
    <n v="71.204994919527834"/>
    <n v="0"/>
    <n v="6.5272472621899986"/>
    <n v="0"/>
    <n v="0"/>
    <n v="89.572973658065408"/>
    <n v="0"/>
    <n v="802.2154820314363"/>
    <m/>
    <m/>
    <m/>
    <m/>
    <m/>
    <m/>
    <m/>
    <m/>
    <m/>
    <m/>
    <m/>
    <m/>
    <m/>
    <m/>
    <m/>
  </r>
  <r>
    <x v="3"/>
    <x v="0"/>
    <d v="2015-02-18T00:00:00"/>
    <x v="4"/>
    <x v="0"/>
    <s v="accuma 86"/>
    <s v=" N°2628 du14/12/14"/>
    <n v="2275.806"/>
    <m/>
    <n v="373.548"/>
    <n v="0"/>
    <n v="23.643999999999998"/>
    <n v="0"/>
    <n v="0"/>
    <n v="230.83632"/>
    <m/>
    <n v="2903.8343199999999"/>
    <s v="EUR"/>
    <n v="2.1859500000000001"/>
    <s v="460D1818"/>
    <s v="BOUCHON D18 ROUGE"/>
    <n v="2.3E-2"/>
    <n v="19500"/>
    <n v="448.5"/>
    <n v="980.39857500000005"/>
    <n v="6.909971620584783E-2"/>
    <n v="184.70340321879885"/>
    <n v="9.4719693958358383E-3"/>
    <n v="5.9748819395835845E-2"/>
    <n v="157.25754873956572"/>
    <n v="0"/>
    <n v="25.812060789262045"/>
    <n v="0"/>
    <n v="1.6337936899710659"/>
    <n v="0"/>
    <n v="0"/>
    <n v="15.950724202002275"/>
    <n v="0"/>
    <n v="200.6541274208011"/>
    <m/>
    <m/>
    <m/>
    <m/>
    <m/>
    <m/>
    <m/>
    <m/>
    <m/>
    <m/>
    <m/>
    <m/>
    <m/>
    <m/>
    <m/>
  </r>
  <r>
    <x v="3"/>
    <x v="0"/>
    <d v="2015-02-18T00:00:00"/>
    <x v="4"/>
    <x v="0"/>
    <s v="accuma 86"/>
    <s v=" N°2628 du14/12/14"/>
    <n v="2275.806"/>
    <m/>
    <n v="373.548"/>
    <n v="0"/>
    <n v="23.643999999999998"/>
    <n v="0"/>
    <n v="0"/>
    <n v="230.83632"/>
    <m/>
    <n v="2903.8343199999999"/>
    <s v="EUR"/>
    <n v="2.1859500000000001"/>
    <s v="420MAC14301"/>
    <s v="COUV MAC OP"/>
    <n v="2.46"/>
    <n v="72"/>
    <n v="177.12"/>
    <n v="387.17546400000003"/>
    <n v="2.7288610333065257E-2"/>
    <n v="72.942400843062771"/>
    <n v="1.0130889005980941"/>
    <n v="6.3905259005980941"/>
    <n v="62.103583127651909"/>
    <n v="0"/>
    <n v="10.193605812695861"/>
    <n v="0"/>
    <n v="0.64521190271499484"/>
    <n v="0"/>
    <n v="0"/>
    <n v="6.2992023871987586"/>
    <n v="0"/>
    <n v="79.241603230261518"/>
    <m/>
    <m/>
    <m/>
    <m/>
    <m/>
    <m/>
    <m/>
    <m/>
    <m/>
    <m/>
    <m/>
    <m/>
    <m/>
    <m/>
    <m/>
  </r>
  <r>
    <x v="3"/>
    <x v="0"/>
    <d v="2015-02-18T00:00:00"/>
    <x v="4"/>
    <x v="0"/>
    <s v="accuma 86"/>
    <s v=" N°2628 du14/12/14"/>
    <n v="2275.806"/>
    <m/>
    <n v="373.548"/>
    <n v="0"/>
    <n v="23.643999999999998"/>
    <n v="0"/>
    <n v="0"/>
    <n v="230.83632"/>
    <m/>
    <n v="2903.8343199999999"/>
    <s v="EUR"/>
    <n v="2.1859500000000001"/>
    <s v="460D2714"/>
    <s v="BOUCHON D27 MAC OP"/>
    <n v="0.06"/>
    <n v="5600"/>
    <n v="336"/>
    <n v="734.47919999999999"/>
    <n v="5.176701147193951E-2"/>
    <n v="138.37311813047137"/>
    <n v="2.4709485380441317E-2"/>
    <n v="0.15586648538044132"/>
    <n v="117.81167530990876"/>
    <n v="0"/>
    <n v="19.33746360132006"/>
    <n v="0"/>
    <n v="1.2239792192425376"/>
    <n v="0"/>
    <n v="0"/>
    <n v="11.949706425580299"/>
    <n v="0"/>
    <n v="150.32282455605167"/>
    <m/>
    <m/>
    <m/>
    <m/>
    <m/>
    <m/>
    <m/>
    <m/>
    <m/>
    <m/>
    <m/>
    <m/>
    <m/>
    <m/>
    <m/>
  </r>
  <r>
    <x v="3"/>
    <x v="0"/>
    <d v="2015-02-18T00:00:00"/>
    <x v="4"/>
    <x v="0"/>
    <s v="accuma 86"/>
    <s v=" N°2628 du14/12/14"/>
    <n v="2275.806"/>
    <m/>
    <n v="373.548"/>
    <n v="0"/>
    <n v="23.643999999999998"/>
    <n v="0"/>
    <n v="0"/>
    <n v="230.83632"/>
    <m/>
    <n v="2903.8343199999999"/>
    <s v="EUR"/>
    <n v="2.1859500000000001"/>
    <s v="460D2715"/>
    <s v="BOUCHON D27MAC NOIR"/>
    <n v="0.06"/>
    <n v="150"/>
    <n v="9"/>
    <n v="19.673549999999999"/>
    <n v="1.3866163787126652E-3"/>
    <n v="3.7064228070661969"/>
    <n v="2.4709485380441314E-2"/>
    <n v="0.15586648538044132"/>
    <n v="3.1556698743725557"/>
    <n v="0"/>
    <n v="0.51796777503535862"/>
    <n v="0"/>
    <n v="3.278515765828225E-2"/>
    <n v="0"/>
    <n v="0"/>
    <n v="0.32008142211375795"/>
    <n v="0"/>
    <n v="4.0265042291799542"/>
    <m/>
    <m/>
    <m/>
    <m/>
    <m/>
    <m/>
    <m/>
    <m/>
    <m/>
    <m/>
    <m/>
    <m/>
    <m/>
    <m/>
    <m/>
  </r>
  <r>
    <x v="3"/>
    <x v="0"/>
    <d v="2015-02-18T00:00:00"/>
    <x v="4"/>
    <x v="0"/>
    <s v="accuma 86"/>
    <s v=" N°2628 du14/12/14"/>
    <n v="2275.806"/>
    <m/>
    <n v="373.548"/>
    <n v="0"/>
    <n v="23.643999999999998"/>
    <n v="0"/>
    <n v="0"/>
    <n v="230.83632"/>
    <m/>
    <n v="2903.8343199999999"/>
    <s v="EUR"/>
    <n v="2.1859500000000001"/>
    <s v="400M1509"/>
    <s v="BAC M15 GRIS"/>
    <n v="3.45"/>
    <n v="1600"/>
    <n v="5520"/>
    <n v="12066.444"/>
    <n v="0.8504580456104347"/>
    <n v="2273.2726550006009"/>
    <n v="1.4207954093753756"/>
    <n v="8.9623229093753753"/>
    <n v="1935.477522948501"/>
    <n v="0"/>
    <n v="317.68690202168665"/>
    <n v="0"/>
    <n v="20.108230030413118"/>
    <n v="0"/>
    <n v="0"/>
    <n v="196.3166055631049"/>
    <n v="0"/>
    <n v="2469.5892605637055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00L0218"/>
    <s v="BAC L2 NOIR c34,3 MF"/>
    <n v="1.2549999999999999"/>
    <n v="990"/>
    <n v="1242.4499999999998"/>
    <n v="2718.4184774999994"/>
    <n v="9.1333468642175758E-2"/>
    <n v="393.81813476760703"/>
    <n v="0.39779609572485558"/>
    <n v="3.1436733457248551"/>
    <n v="340.20529734118122"/>
    <n v="0"/>
    <n v="49.526486705906223"/>
    <n v="0"/>
    <n v="4.0863507205195857"/>
    <n v="0"/>
    <n v="0"/>
    <n v="45.96165009133346"/>
    <n v="0"/>
    <n v="439.7797848589405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00l0213"/>
    <s v="BAC L2 NOIR C28"/>
    <n v="1.2549999999999999"/>
    <n v="990"/>
    <n v="1242.4499999999998"/>
    <n v="2718.4184774999994"/>
    <n v="9.1333468642175758E-2"/>
    <n v="393.81813476760703"/>
    <n v="0.39779609572485558"/>
    <n v="3.1436733457248551"/>
    <n v="340.20529734118122"/>
    <n v="0"/>
    <n v="49.526486705906223"/>
    <n v="0"/>
    <n v="4.0863507205195857"/>
    <n v="0"/>
    <n v="0"/>
    <n v="45.96165009133346"/>
    <n v="0"/>
    <n v="439.7797848589405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20L0217"/>
    <s v="COUV L2 G NOIR"/>
    <n v="1.071"/>
    <n v="1440"/>
    <n v="1542.24"/>
    <n v="3374.3440079999996"/>
    <n v="0.11337126538589815"/>
    <n v="488.84227145075801"/>
    <n v="0.33947379961858193"/>
    <n v="2.6827682496185816"/>
    <n v="422.29322529797042"/>
    <n v="0"/>
    <n v="61.476702368157127"/>
    <n v="0"/>
    <n v="5.0723437846304691"/>
    <n v="0"/>
    <n v="0"/>
    <n v="57.051708508880139"/>
    <n v="0"/>
    <n v="545.89397995963816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20L0228"/>
    <s v="COUV L2 KAM NOIR"/>
    <n v="1.071"/>
    <n v="1920"/>
    <n v="2056.3199999999997"/>
    <n v="4499.1253439999991"/>
    <n v="0.15116168718119752"/>
    <n v="651.7896952676773"/>
    <n v="0.33947379961858193"/>
    <n v="2.6827682496185816"/>
    <n v="563.05763373062723"/>
    <n v="0"/>
    <n v="81.96893649087616"/>
    <n v="0"/>
    <n v="6.7631250461739585"/>
    <n v="0"/>
    <n v="0"/>
    <n v="76.068944678506838"/>
    <n v="0"/>
    <n v="727.85863994618421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00L0212"/>
    <s v="BAC L2 GRIS C28"/>
    <n v="1.232"/>
    <n v="1056"/>
    <n v="1300.992"/>
    <n v="2846.5054463999995"/>
    <n v="9.5636936726404706E-2"/>
    <n v="412.37413399941937"/>
    <n v="0.39050580871157137"/>
    <n v="3.0860602087115705"/>
    <n v="356.23515650408308"/>
    <n v="0"/>
    <n v="51.860085309260214"/>
    <n v="0"/>
    <n v="4.2788921860760727"/>
    <n v="0"/>
    <n v="0"/>
    <n v="48.127280031891914"/>
    <n v="0"/>
    <n v="460.50141403131136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00L0115"/>
    <s v="BAC L1B GRIS C22"/>
    <n v="1.151"/>
    <n v="2700"/>
    <n v="3107.7000000000003"/>
    <n v="6799.4922150000002"/>
    <n v="0.22844945108397899"/>
    <n v="985.04456309492764"/>
    <n v="0.36483131966478799"/>
    <n v="2.8831617696647882"/>
    <n v="850.94450685918082"/>
    <n v="0"/>
    <n v="123.87899934479844"/>
    <n v="0"/>
    <n v="10.221056890948304"/>
    <n v="0"/>
    <n v="0"/>
    <n v="114.96238881953965"/>
    <n v="0"/>
    <n v="1100.0069519144672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00L0118"/>
    <s v="BAC L1 NOIR C28 "/>
    <n v="1.137"/>
    <n v="275"/>
    <n v="312.67500000000001"/>
    <n v="684.11726624999994"/>
    <n v="2.2984983144345696E-2"/>
    <n v="99.108282255593025"/>
    <n v="0.3603937536567019"/>
    <n v="2.8480929036567018"/>
    <n v="85.616074164878953"/>
    <n v="0"/>
    <n v="12.463836959852896"/>
    <n v="0"/>
    <n v="1.0283711308611707"/>
    <n v="0"/>
    <n v="0"/>
    <n v="11.56671008274594"/>
    <n v="0"/>
    <n v="110.67499233833897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20L0109"/>
    <s v="COUV L1 KAM D GRIS"/>
    <n v="0.95099999999999996"/>
    <n v="2240"/>
    <n v="2130.2399999999998"/>
    <n v="4660.8586079999995"/>
    <n v="0.15659560404065234"/>
    <n v="675.22004379037162"/>
    <n v="0.30143751954927306"/>
    <n v="2.3821779695492729"/>
    <n v="583.29826762290463"/>
    <n v="0"/>
    <n v="84.915532247084144"/>
    <n v="0"/>
    <n v="7.0062439203828264"/>
    <n v="0"/>
    <n v="0"/>
    <n v="78.803449225773434"/>
    <n v="0"/>
    <n v="754.02349301614515"/>
    <m/>
    <m/>
    <m/>
    <m/>
    <m/>
    <m/>
    <m/>
    <m/>
    <m/>
    <m/>
    <m/>
    <m/>
    <m/>
    <m/>
    <m/>
  </r>
  <r>
    <x v="3"/>
    <x v="1"/>
    <d v="2015-02-19T00:00:00"/>
    <x v="4"/>
    <x v="0"/>
    <s v="accuma 7"/>
    <s v=" N°169 du 27/01/15"/>
    <n v="3724.87"/>
    <m/>
    <n v="542.26"/>
    <n v="0"/>
    <n v="44.741"/>
    <n v="0"/>
    <n v="0"/>
    <n v="503.22899999999998"/>
    <m/>
    <n v="4815.1000000000004"/>
    <s v="EUR"/>
    <n v="2.1879499999999998"/>
    <s v="420L0238"/>
    <s v="COUV L2D NOIR"/>
    <n v="1.4530000000000001"/>
    <n v="460"/>
    <n v="668.38"/>
    <n v="1462.3820209999999"/>
    <n v="4.9133135153171109E-2"/>
    <n v="211.85574060603906"/>
    <n v="0.46055595783921538"/>
    <n v="3.6396473078392151"/>
    <n v="183.01454113799247"/>
    <n v="0"/>
    <n v="26.642933868158565"/>
    <n v="0"/>
    <n v="2.1982655998880287"/>
    <n v="0"/>
    <n v="0"/>
    <n v="24.725218469995145"/>
    <n v="0"/>
    <n v="236.58095907603422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00L0313"/>
    <s v="BAC L3 GRIS C33"/>
    <n v="1.2569999999999999"/>
    <n v="1584"/>
    <n v="1991.0879999999997"/>
    <n v="4355.5049999999992"/>
    <n v="0.15080188825006044"/>
    <n v="653.70763693175729"/>
    <n v="0.41269421523469524"/>
    <n v="3.1623817152346945"/>
    <n v="564.96419414002639"/>
    <n v="0"/>
    <n v="79.749316572720716"/>
    <n v="2.412830212000967"/>
    <n v="6.5812960070091382"/>
    <n v="0"/>
    <n v="0"/>
    <n v="77.19171654799969"/>
    <n v="0"/>
    <n v="730.899353479757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00M1009"/>
    <s v="BAC M10 NOIR C33"/>
    <n v="1.75"/>
    <n v="648"/>
    <n v="1134"/>
    <n v="2480.625"/>
    <n v="8.5887384824562527E-2"/>
    <n v="372.31124906614519"/>
    <n v="0.57455439670701414"/>
    <n v="4.4026793967070139"/>
    <n v="321.76849850674108"/>
    <n v="0"/>
    <n v="45.420255153697525"/>
    <n v="1.3741981571930004"/>
    <n v="3.7482972485135582"/>
    <n v="0"/>
    <n v="0"/>
    <n v="43.963605107072944"/>
    <n v="0"/>
    <n v="416.2748541732181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20L0109"/>
    <s v="COUV L1 D GRIS"/>
    <n v="0.95099999999999996"/>
    <n v="5600"/>
    <n v="5325.5999999999995"/>
    <n v="11649.749999999998"/>
    <n v="0.40335260725016764"/>
    <n v="1748.483940058785"/>
    <n v="0.31222927501049735"/>
    <n v="2.3925417750104971"/>
    <n v="1511.1202078020281"/>
    <n v="0"/>
    <n v="213.30697605514243"/>
    <n v="6.4536417160026822"/>
    <n v="17.603114485611819"/>
    <n v="0"/>
    <n v="0"/>
    <n v="206.46611583617957"/>
    <n v="0"/>
    <n v="1954.9500558949646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00M1008"/>
    <s v="BAC M10 GRIS C 33"/>
    <n v="1.679"/>
    <n v="1584"/>
    <n v="2659.5360000000001"/>
    <n v="5817.7350000000006"/>
    <n v="0.20142909337458356"/>
    <n v="873.17034400033469"/>
    <n v="0.5512439040406153"/>
    <n v="4.2240564040406161"/>
    <n v="754.63395541853993"/>
    <n v="0"/>
    <n v="106.52275459474791"/>
    <n v="3.222865493993337"/>
    <n v="8.7907684930535765"/>
    <n v="0"/>
    <n v="0"/>
    <n v="103.10651717111496"/>
    <n v="0"/>
    <n v="976.2768611714497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20M1013"/>
    <s v="COUV M10 G GRIS"/>
    <n v="0.73899999999999999"/>
    <n v="1512"/>
    <n v="1117.3679999999999"/>
    <n v="2444.2424999999998"/>
    <n v="8.4627703180468944E-2"/>
    <n v="366.8506840798417"/>
    <n v="0.24262611380941912"/>
    <n v="1.8591886138094189"/>
    <n v="317.04922719530884"/>
    <n v="0"/>
    <n v="44.754091411443298"/>
    <n v="1.3540432508875031"/>
    <n v="3.6933222222020259"/>
    <n v="0"/>
    <n v="0"/>
    <n v="43.318805565502544"/>
    <n v="0"/>
    <n v="410.16948964534424"/>
    <m/>
    <m/>
    <m/>
    <m/>
    <m/>
    <m/>
    <m/>
    <m/>
    <m/>
    <m/>
    <m/>
    <m/>
    <m/>
    <m/>
    <m/>
  </r>
  <r>
    <x v="3"/>
    <x v="1"/>
    <d v="2015-02-19T00:00:00"/>
    <x v="4"/>
    <x v="0"/>
    <s v="accuma 10"/>
    <s v=" N°258 du05/02/15"/>
    <n v="3746.4"/>
    <m/>
    <n v="528.83500000000004"/>
    <n v="16"/>
    <n v="43.642000000000003"/>
    <n v="0"/>
    <n v="0"/>
    <n v="511.875"/>
    <m/>
    <n v="4846.7520000000004"/>
    <s v="EUR"/>
    <n v="2.1875"/>
    <s v="400L0212"/>
    <s v="BAC L2 GRIS C 28"/>
    <n v="1.232"/>
    <n v="792"/>
    <n v="975.74400000000003"/>
    <n v="2134.44"/>
    <n v="7.3901323120156917E-2"/>
    <n v="320.35314586313649"/>
    <n v="0.40448629528173802"/>
    <n v="3.0994862952817384"/>
    <n v="276.8639169373559"/>
    <n v="0"/>
    <n v="39.081606212248182"/>
    <n v="1.1824211699225107"/>
    <n v="3.2252015436098884"/>
    <n v="0"/>
    <n v="0"/>
    <n v="37.828239772130324"/>
    <n v="0"/>
    <n v="358.18138563526679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60D1810"/>
    <s v="BOUCHON KAMINA D18 ROUGE"/>
    <n v="2.8000000000000001E-2"/>
    <n v="72000"/>
    <n v="2016"/>
    <n v="4409.6975999999995"/>
    <n v="0.10466425668908955"/>
    <n v="547.79304263043707"/>
    <n v="7.6082367032005152E-3"/>
    <n v="6.8854036703200505E-2"/>
    <n v="394.82497550825252"/>
    <n v="0"/>
    <n v="144.76207540498996"/>
    <n v="1.6746281070254327"/>
    <n v="6.5313636101692545"/>
    <n v="0"/>
    <n v="0"/>
    <n v="50.686701565135593"/>
    <n v="0"/>
    <n v="598.47974419557272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60D1811"/>
    <s v="BOUCHON KAMINA D18 JAUNE"/>
    <n v="2.8000000000000001E-2"/>
    <n v="72000"/>
    <n v="2016"/>
    <n v="4409.6975999999995"/>
    <n v="0.10466425668908955"/>
    <n v="547.79304263043707"/>
    <n v="7.6082367032005152E-3"/>
    <n v="6.8854036703200505E-2"/>
    <n v="394.82497550825252"/>
    <n v="0"/>
    <n v="144.76207540498996"/>
    <n v="1.6746281070254327"/>
    <n v="6.5313636101692545"/>
    <n v="0"/>
    <n v="0"/>
    <n v="50.686701565135593"/>
    <n v="0"/>
    <n v="598.47974419557272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60D1815"/>
    <s v="BOUCHON D18 NOIR FILTRAGE"/>
    <n v="2.3E-2"/>
    <n v="13000"/>
    <n v="299"/>
    <n v="654.01765"/>
    <n v="1.5523121403788582E-2"/>
    <n v="81.245099080605527"/>
    <n v="6.2496230062004249E-3"/>
    <n v="5.6558673006200426E-2"/>
    <n v="58.557870871511668"/>
    <n v="0"/>
    <n v="21.47016892167262"/>
    <n v="0.2483699424606173"/>
    <n v="0.96868934496061887"/>
    <n v="0"/>
    <n v="0"/>
    <n v="7.5175217103053305"/>
    <n v="0"/>
    <n v="88.762620790910859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60D1818"/>
    <s v="BOUCHON D18 ROUGE FILTRAGE"/>
    <n v="2.3E-2"/>
    <n v="13000"/>
    <n v="299"/>
    <n v="654.01765"/>
    <n v="1.5523121403788582E-2"/>
    <n v="81.245099080605527"/>
    <n v="6.2496230062004249E-3"/>
    <n v="5.6558673006200426E-2"/>
    <n v="58.557870871511668"/>
    <n v="0"/>
    <n v="21.47016892167262"/>
    <n v="0.2483699424606173"/>
    <n v="0.96868934496061887"/>
    <n v="0"/>
    <n v="0"/>
    <n v="7.5175217103053305"/>
    <n v="0"/>
    <n v="88.762620790910859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60D1825"/>
    <s v="BOUCHON M18 NOIR"/>
    <n v="3.2000000000000001E-2"/>
    <n v="13000"/>
    <n v="416"/>
    <n v="909.93759999999997"/>
    <n v="2.1597386300923241E-2"/>
    <n v="113.03665959040767"/>
    <n v="8.69512766080059E-3"/>
    <n v="7.8690327660800585E-2"/>
    <n v="81.471820342972748"/>
    <n v="0"/>
    <n v="29.871539369283642"/>
    <n v="0.34555818081477185"/>
    <n v="1.3477416973365131"/>
    <n v="0"/>
    <n v="0"/>
    <n v="10.459160640424805"/>
    <n v="0"/>
    <n v="123.49582023083248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00L0313"/>
    <s v="BAC L3 GRIS C33"/>
    <n v="1.2569999999999999"/>
    <n v="1056"/>
    <n v="1327.3919999999998"/>
    <n v="2903.4708911999996"/>
    <n v="6.8913937011430532E-2"/>
    <n v="360.68259049766925"/>
    <n v="0.34155548342582315"/>
    <n v="3.0910544334258225"/>
    <n v="259.96404458821939"/>
    <n v="0"/>
    <n v="95.315486505942673"/>
    <n v="1.1026229921828885"/>
    <n v="4.3004364113242994"/>
    <n v="0"/>
    <n v="0"/>
    <n v="33.373572501958563"/>
    <n v="0"/>
    <n v="394.05616299962787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00L0212"/>
    <s v="BAC L2 GRIS C28"/>
    <n v="1.232"/>
    <n v="1320"/>
    <n v="1626.24"/>
    <n v="3557.1560639999998"/>
    <n v="8.4429167062532243E-2"/>
    <n v="441.88638772188597"/>
    <n v="0.33476241494082271"/>
    <n v="3.0295776149408224"/>
    <n v="318.49214690999037"/>
    <n v="0"/>
    <n v="116.7747408266919"/>
    <n v="1.3508666730005159"/>
    <n v="5.2686333122031996"/>
    <n v="0"/>
    <n v="0"/>
    <n v="40.887272595876048"/>
    <n v="0"/>
    <n v="482.77366031776211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00M1008"/>
    <s v="BAC M10 GRIS"/>
    <n v="1.679"/>
    <n v="1386"/>
    <n v="2327.0940000000001"/>
    <n v="5090.1690608999997"/>
    <n v="0.12081525979942469"/>
    <n v="632.32435652134654"/>
    <n v="0.456222479452631"/>
    <n v="4.1287831294526312"/>
    <n v="455.75140454136977"/>
    <n v="0"/>
    <n v="167.10067316592247"/>
    <n v="1.933044156790795"/>
    <n v="7.5392346572634983"/>
    <n v="0"/>
    <n v="0"/>
    <n v="58.508293200405589"/>
    <n v="0"/>
    <n v="690.8326497217522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20L0111"/>
    <s v="COUV L1 NOIR"/>
    <n v="0.95099999999999996"/>
    <n v="1120"/>
    <n v="1065.1199999999999"/>
    <n v="2329.7902319999998"/>
    <n v="5.5297615617402318E-2"/>
    <n v="289.41732418974766"/>
    <n v="0.25840832516941753"/>
    <n v="2.3385781751694172"/>
    <n v="208.59919539352677"/>
    <n v="0"/>
    <n v="76.4826298389697"/>
    <n v="0.88476184987843709"/>
    <n v="3.4507371073727566"/>
    <n v="0"/>
    <n v="0"/>
    <n v="26.779473993579977"/>
    <n v="0"/>
    <n v="316.19679818332764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20L0109"/>
    <s v="COUV L1 GRIS"/>
    <n v="0.95099999999999996"/>
    <n v="2240"/>
    <n v="2130.2399999999998"/>
    <n v="4659.5804639999997"/>
    <n v="0.11059523123480464"/>
    <n v="578.83464837949532"/>
    <n v="0.25840832516941753"/>
    <n v="2.3385781751694172"/>
    <n v="417.19839078705354"/>
    <n v="0"/>
    <n v="152.9652596779394"/>
    <n v="1.7695236997568742"/>
    <n v="6.9014742147455133"/>
    <n v="0"/>
    <n v="0"/>
    <n v="53.558947987159954"/>
    <n v="0"/>
    <n v="632.39359636665529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20M1017"/>
    <s v="COUV M10 D"/>
    <n v="0.73899999999999999"/>
    <n v="224"/>
    <n v="165.536"/>
    <n v="362.08516959999997"/>
    <n v="8.5940984103596869E-3"/>
    <n v="44.979895389321456"/>
    <n v="0.20080310441661364"/>
    <n v="1.8172547544166135"/>
    <n v="32.419517433399847"/>
    <n v="0"/>
    <n v="11.886574858254175"/>
    <n v="0.13750557456575499"/>
    <n v="0.53629752310167556"/>
    <n v="0"/>
    <n v="0"/>
    <n v="4.1619413840705786"/>
    <n v="0"/>
    <n v="49.141836773392036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20L0321"/>
    <s v="COUV L3 D GRIS"/>
    <n v="1.157"/>
    <n v="3344"/>
    <n v="3869.0080000000003"/>
    <n v="8462.8746487999997"/>
    <n v="0.20086649129173662"/>
    <n v="1051.2974525205866"/>
    <n v="0.31438320948582138"/>
    <n v="2.8451471594858213"/>
    <n v="757.72866509981804"/>
    <n v="0"/>
    <n v="277.82025190402254"/>
    <n v="3.2138638606677858"/>
    <n v="12.53467165607824"/>
    <n v="0"/>
    <n v="0"/>
    <n v="97.275423536270921"/>
    <n v="0"/>
    <n v="1148.5728760568577"/>
    <m/>
    <m/>
    <m/>
    <m/>
    <m/>
    <m/>
    <m/>
    <m/>
    <m/>
    <m/>
    <m/>
    <m/>
    <m/>
    <m/>
    <m/>
  </r>
  <r>
    <x v="3"/>
    <x v="1"/>
    <d v="2015-02-24T00:00:00"/>
    <x v="4"/>
    <x v="0"/>
    <s v="accuma 11"/>
    <s v=" N°273 du  06/02/15"/>
    <n v="3772.3"/>
    <m/>
    <n v="1383.1089999999999"/>
    <n v="16"/>
    <n v="62.402999999999999"/>
    <n v="0"/>
    <n v="0"/>
    <n v="484.279"/>
    <m/>
    <n v="5718.0910000000003"/>
    <s v="EUR"/>
    <n v="2.1873499999999999"/>
    <s v="420L0521"/>
    <s v="COUV L5 GRIS"/>
    <n v="1.44"/>
    <n v="1184"/>
    <n v="1704.96"/>
    <n v="3729.3442559999999"/>
    <n v="8.8516057085630026E-2"/>
    <n v="463.27640176745547"/>
    <n v="0.39128074473602659"/>
    <n v="3.5410647447360266"/>
    <n v="333.90912214412214"/>
    <n v="0"/>
    <n v="122.42735519964866"/>
    <n v="1.4162569133700804"/>
    <n v="5.5236675103145707"/>
    <n v="0"/>
    <n v="0"/>
    <n v="42.866467609371824"/>
    <n v="0"/>
    <n v="506.14286937682732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5MEC095"/>
    <s v="RLT PALIER 0020-093"/>
    <n v="99.4"/>
    <n v="4"/>
    <n v="397.6"/>
    <n v="749.61516000000006"/>
    <n v="3.1846725618351918E-2"/>
    <n v="76.882740804818667"/>
    <n v="19.220685201204667"/>
    <n v="206.62447520120469"/>
    <n v="2.0827758554402154"/>
    <n v="0"/>
    <n v="67.769449955145461"/>
    <n v="0"/>
    <n v="1.114985710624119"/>
    <n v="0"/>
    <n v="5.9155292836088691"/>
    <n v="0"/>
    <n v="0"/>
    <n v="76.882740804818667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5MEC096"/>
    <s v="RLT PALIER 0020-080"/>
    <n v="121.9"/>
    <n v="4"/>
    <n v="487.6"/>
    <n v="919.29666000000009"/>
    <n v="3.905549147763681E-2"/>
    <n v="94.28577569524542"/>
    <n v="23.571443923811355"/>
    <n v="253.39560892381138"/>
    <n v="2.5542291426374475"/>
    <n v="0"/>
    <n v="83.109617198513391"/>
    <n v="0"/>
    <n v="1.3673718121235425"/>
    <n v="0"/>
    <n v="7.2545575419710371"/>
    <n v="0"/>
    <n v="0"/>
    <n v="94.28577569524542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5MEC097"/>
    <s v="RLT PALIER 0020-082"/>
    <n v="156.9"/>
    <n v="4"/>
    <n v="627.6"/>
    <n v="1183.24566"/>
    <n v="5.0269127258746632E-2"/>
    <n v="121.35716330257591"/>
    <n v="30.339290825643978"/>
    <n v="326.15070582564397"/>
    <n v="3.2876009227220302"/>
    <n v="0"/>
    <n v="106.97209957708571"/>
    <n v="0"/>
    <n v="1.7599724144559785"/>
    <n v="0"/>
    <n v="9.3374903883121867"/>
    <n v="0"/>
    <n v="0"/>
    <n v="121.35716330257591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5MEC098"/>
    <s v="LAME 31-228 H"/>
    <n v="7.1"/>
    <n v="6"/>
    <n v="42.599999999999994"/>
    <n v="80.315909999999988"/>
    <n v="3.4121491733948473E-3"/>
    <n v="8.2374365148019972"/>
    <n v="1.3729060858003328"/>
    <n v="14.758891085800331"/>
    <n v="0.22315455594002304"/>
    <n v="0"/>
    <n v="7.2610124951941533"/>
    <n v="0"/>
    <n v="0.119462754709727"/>
    <n v="0"/>
    <n v="0.63380670895809288"/>
    <n v="0"/>
    <n v="0"/>
    <n v="8.2374365148019972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5MEC099"/>
    <s v="RLT PALIER 0020-077"/>
    <n v="74.55"/>
    <n v="6"/>
    <n v="447.29999999999995"/>
    <n v="843.31705499999998"/>
    <n v="3.5827566320645904E-2"/>
    <n v="86.49308340542099"/>
    <n v="14.415513900903498"/>
    <n v="154.9683564009035"/>
    <n v="2.3431228373702422"/>
    <n v="0"/>
    <n v="76.240631199538626"/>
    <n v="0"/>
    <n v="1.2543589244521338"/>
    <n v="0"/>
    <n v="6.6549704440599768"/>
    <n v="0"/>
    <n v="0"/>
    <n v="86.49308340542099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0"/>
    <s v="CERVEAU MOTEUR SD-037"/>
    <n v="976.3"/>
    <n v="1"/>
    <n v="976.3"/>
    <n v="1840.667205"/>
    <n v="7.8199090093553761E-2"/>
    <n v="188.78425515026271"/>
    <n v="188.78425515026271"/>
    <n v="2029.4514601502626"/>
    <n v="5.1142204921184167"/>
    <n v="0"/>
    <n v="166.40672533000128"/>
    <n v="0"/>
    <n v="2.7378283432654111"/>
    <n v="0"/>
    <n v="14.525480984877611"/>
    <n v="0"/>
    <n v="0"/>
    <n v="188.78425515026271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1"/>
    <s v="CONTROLEUR TEMPERATURE SD-322"/>
    <n v="557.79999999999995"/>
    <n v="2"/>
    <n v="1115.5999999999999"/>
    <n v="2103.29646"/>
    <n v="8.9356657695758041E-2"/>
    <n v="215.72028581955658"/>
    <n v="107.86014290977829"/>
    <n v="1159.5083729097782"/>
    <n v="5.8439254133025766"/>
    <n v="0"/>
    <n v="190.14989529668074"/>
    <n v="0"/>
    <n v="3.1284659425861849"/>
    <n v="0"/>
    <n v="16.597999166987055"/>
    <n v="0"/>
    <n v="0"/>
    <n v="215.72028581955658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2"/>
    <s v="THERMOCOUPLE STACK TEMP SD-323"/>
    <n v="114"/>
    <n v="2"/>
    <n v="228"/>
    <n v="429.85980000000001"/>
    <n v="1.8262206843521721E-2"/>
    <n v="44.087688389081116"/>
    <n v="22.043844194540558"/>
    <n v="236.97374419454056"/>
    <n v="1.1943483275663207"/>
    <n v="0"/>
    <n v="38.861757016532096"/>
    <n v="0"/>
    <n v="0.63937812379853898"/>
    <n v="0"/>
    <n v="3.3922049211841596"/>
    <n v="0"/>
    <n v="0"/>
    <n v="44.087688389081116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3"/>
    <s v="THERMOCOUPLE TEMP EAU SD-323 A"/>
    <n v="114"/>
    <n v="2"/>
    <n v="228"/>
    <n v="429.85980000000001"/>
    <n v="1.8262206843521721E-2"/>
    <n v="44.087688389081116"/>
    <n v="22.043844194540558"/>
    <n v="236.97374419454056"/>
    <n v="1.1943483275663207"/>
    <n v="0"/>
    <n v="38.861757016532096"/>
    <n v="0"/>
    <n v="0.63937812379853898"/>
    <n v="0"/>
    <n v="3.3922049211841596"/>
    <n v="0"/>
    <n v="0"/>
    <n v="44.087688389081116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4"/>
    <s v="THERMOCOUPLE TEMP FOUR SD-323 A"/>
    <n v="114"/>
    <n v="2"/>
    <n v="228"/>
    <n v="429.85980000000001"/>
    <n v="1.8262206843521721E-2"/>
    <n v="44.087688389081116"/>
    <n v="22.043844194540558"/>
    <n v="236.97374419454056"/>
    <n v="1.1943483275663207"/>
    <n v="0"/>
    <n v="38.861757016532096"/>
    <n v="0"/>
    <n v="0.63937812379853898"/>
    <n v="0"/>
    <n v="3.3922049211841596"/>
    <n v="0"/>
    <n v="0"/>
    <n v="44.087688389081116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5"/>
    <s v="THERMOCOUPLE COOLING SD-323A"/>
    <n v="114"/>
    <n v="2"/>
    <n v="228"/>
    <n v="429.85980000000001"/>
    <n v="1.8262206843521721E-2"/>
    <n v="44.087688389081116"/>
    <n v="22.043844194540558"/>
    <n v="236.97374419454056"/>
    <n v="1.1943483275663207"/>
    <n v="0"/>
    <n v="38.861757016532096"/>
    <n v="0"/>
    <n v="0.63937812379853898"/>
    <n v="0"/>
    <n v="3.3922049211841596"/>
    <n v="0"/>
    <n v="0"/>
    <n v="44.087688389081116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7ELE026"/>
    <s v="REGULATEUR TEMPERATURE SD 323 1/16"/>
    <n v="594"/>
    <n v="2"/>
    <n v="1188"/>
    <n v="2239.7957999999999"/>
    <n v="9.515570934256054E-2"/>
    <n v="229.72006055363318"/>
    <n v="114.86003027681659"/>
    <n v="1234.7579302768165"/>
    <n v="6.2231833910034595"/>
    <n v="0"/>
    <n v="202.49020761245671"/>
    <n v="0"/>
    <n v="3.3314965397923872"/>
    <n v="0"/>
    <n v="17.675173010380622"/>
    <n v="0"/>
    <n v="0"/>
    <n v="229.72006055363318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3ELE008"/>
    <s v="THERMOCOUPLE DE REACTEUR"/>
    <n v="139.4"/>
    <n v="4"/>
    <n v="557.6"/>
    <n v="1051.27116"/>
    <n v="4.4662309368191717E-2"/>
    <n v="107.82146949891066"/>
    <n v="26.955367374727665"/>
    <n v="289.77315737472765"/>
    <n v="2.9209150326797384"/>
    <n v="0"/>
    <n v="95.040858387799545"/>
    <n v="0"/>
    <n v="1.5636721132897604"/>
    <n v="0"/>
    <n v="8.296023965141611"/>
    <n v="0"/>
    <n v="0"/>
    <n v="107.82146949891066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3ELE014"/>
    <s v="CERVEAU MOTEUR GOYAN "/>
    <n v="375.6"/>
    <n v="1"/>
    <n v="375.6"/>
    <n v="708.13746000000003"/>
    <n v="3.0084582852748943E-2"/>
    <n v="72.628665609381002"/>
    <n v="72.628665609381002"/>
    <n v="780.76612560938099"/>
    <n v="1.9675317185697812"/>
    <n v="0"/>
    <n v="64.019631295655515"/>
    <n v="0"/>
    <n v="1.0532913302575933"/>
    <n v="0"/>
    <n v="5.5882112648981161"/>
    <n v="0"/>
    <n v="0"/>
    <n v="72.628665609381002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3ELE015"/>
    <s v="CARTE ELECTRONIQUE POUR FILTRE"/>
    <n v="1304"/>
    <n v="1"/>
    <n v="1304"/>
    <n v="2458.4964"/>
    <n v="0.1044470075611944"/>
    <n v="252.15063885684989"/>
    <n v="252.15063885684989"/>
    <n v="2710.64703885685"/>
    <n v="6.8308342945021145"/>
    <n v="0"/>
    <n v="222.26197872613093"/>
    <n v="0"/>
    <n v="3.6567941817249774"/>
    <n v="0"/>
    <n v="19.40103165449186"/>
    <n v="0"/>
    <n v="0"/>
    <n v="252.15063885684989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s v="703ELE016"/>
    <s v="REGULATEUR TEMPERATURE MRC 7000"/>
    <n v="3431"/>
    <n v="1"/>
    <n v="3431"/>
    <n v="6468.6358500000006"/>
    <n v="0.27481417403562736"/>
    <n v="663.44236343393572"/>
    <n v="663.44236343393572"/>
    <n v="7132.0782134339361"/>
    <n v="17.972846981930029"/>
    <n v="0"/>
    <n v="584.80126457772656"/>
    <n v="0"/>
    <n v="9.6215190471613496"/>
    <n v="0"/>
    <n v="51.046732827117779"/>
    <n v="0"/>
    <n v="0"/>
    <n v="663.44236343393572"/>
    <m/>
    <m/>
    <m/>
    <m/>
    <m/>
    <m/>
    <m/>
    <m/>
    <m/>
    <m/>
    <m/>
    <m/>
    <m/>
    <m/>
    <m/>
  </r>
  <r>
    <x v="3"/>
    <x v="0"/>
    <d v="2015-03-01T00:00:00"/>
    <x v="10"/>
    <x v="2"/>
    <s v="sorfin 3"/>
    <s v=" N°47866 du 18/12/14"/>
    <n v="65.400000000000006"/>
    <m/>
    <n v="2127.9879999999998"/>
    <n v="0"/>
    <n v="35.011000000000003"/>
    <n v="0"/>
    <n v="185.75"/>
    <n v="0"/>
    <m/>
    <n v="2414.1489999999999"/>
    <s v="USD"/>
    <n v="1.8853500000000001"/>
    <n v="1"/>
    <s v="FRET AERIEN"/>
    <n v="622"/>
    <n v="1"/>
    <n v="622"/>
    <n v="1172.6876999999999"/>
    <n v="4.9820581827502236E-2"/>
    <n v="120.27430779828269"/>
    <n v="120.27430779828269"/>
    <n v="1292.9620077982827"/>
    <n v="3.2582660515186466"/>
    <n v="0"/>
    <n v="106.01760028194282"/>
    <n v="0"/>
    <n v="1.744268390362681"/>
    <n v="0"/>
    <n v="9.2541730744585404"/>
    <n v="0"/>
    <n v="0"/>
    <n v="120.27430779828269"/>
    <m/>
    <m/>
    <m/>
    <m/>
    <m/>
    <m/>
    <m/>
    <m/>
    <m/>
    <m/>
    <m/>
    <m/>
    <m/>
    <m/>
    <m/>
  </r>
  <r>
    <x v="3"/>
    <x v="1"/>
    <d v="2015-03-03T00:00:00"/>
    <x v="4"/>
    <x v="0"/>
    <s v="accuma 13"/>
    <s v=" N°274 du  06/02/15"/>
    <n v="1313.82"/>
    <m/>
    <n v="153.61000000000001"/>
    <n v="0"/>
    <n v="13.776999999999999"/>
    <n v="0"/>
    <n v="0"/>
    <n v="179.76499999999999"/>
    <m/>
    <n v="1660.9719999999998"/>
    <s v="EUR"/>
    <n v="2.19225"/>
    <s v="400l0212"/>
    <s v="bac l2 gris"/>
    <n v="1.232"/>
    <n v="264"/>
    <n v="325.24799999999999"/>
    <n v="713.02492800000005"/>
    <n v="9.0707076115766658E-2"/>
    <n v="134.35595609220638"/>
    <n v="0.50892407610684232"/>
    <n v="3.2097760761068423"/>
    <n v="119.17277074241655"/>
    <n v="0"/>
    <n v="13.933513962142918"/>
    <n v="0"/>
    <n v="1.2496713876469172"/>
    <n v="0"/>
    <n v="0"/>
    <n v="16.305957537950793"/>
    <n v="0"/>
    <n v="150.66191363015716"/>
    <m/>
    <m/>
    <m/>
    <m/>
    <m/>
    <m/>
    <m/>
    <m/>
    <m/>
    <m/>
    <m/>
    <m/>
    <m/>
    <m/>
    <m/>
  </r>
  <r>
    <x v="3"/>
    <x v="1"/>
    <d v="2015-03-03T00:00:00"/>
    <x v="4"/>
    <x v="0"/>
    <s v="accuma 13"/>
    <s v=" N°274 du  06/02/15"/>
    <n v="1313.82"/>
    <m/>
    <n v="153.61000000000001"/>
    <n v="0"/>
    <n v="13.776999999999999"/>
    <n v="0"/>
    <n v="0"/>
    <n v="179.76499999999999"/>
    <m/>
    <n v="1660.9719999999998"/>
    <s v="EUR"/>
    <n v="2.19225"/>
    <s v="400l0313"/>
    <s v="bac l3 gris "/>
    <n v="1.2569999999999999"/>
    <n v="704"/>
    <n v="884.92799999999988"/>
    <n v="1939.9834079999998"/>
    <n v="0.24679392787341703"/>
    <n v="365.5528935236004"/>
    <n v="0.51925126920965969"/>
    <n v="3.2749095192096593"/>
    <n v="324.24279831865277"/>
    <n v="0"/>
    <n v="37.910015260635596"/>
    <n v="0"/>
    <n v="3.4000799443120662"/>
    <n v="0"/>
    <n v="0"/>
    <n v="44.364910444164806"/>
    <n v="0"/>
    <n v="409.91780396776517"/>
    <m/>
    <m/>
    <m/>
    <m/>
    <m/>
    <m/>
    <m/>
    <m/>
    <m/>
    <m/>
    <m/>
    <m/>
    <m/>
    <m/>
    <m/>
  </r>
  <r>
    <x v="3"/>
    <x v="1"/>
    <d v="2015-03-03T00:00:00"/>
    <x v="4"/>
    <x v="0"/>
    <s v="accuma 13"/>
    <s v=" N°274 du  06/02/15"/>
    <n v="1313.82"/>
    <m/>
    <n v="153.61000000000001"/>
    <n v="0"/>
    <n v="13.776999999999999"/>
    <n v="0"/>
    <n v="0"/>
    <n v="179.76499999999999"/>
    <m/>
    <n v="1660.9719999999998"/>
    <s v="EUR"/>
    <n v="2.19225"/>
    <s v="400m1009"/>
    <s v="bac m10 noir"/>
    <n v="1.75"/>
    <n v="648"/>
    <n v="1134"/>
    <n v="2486.0115000000001"/>
    <n v="0.31625659286230623"/>
    <n v="468.44147914379801"/>
    <n v="0.72290351719721913"/>
    <n v="4.5593410171972195"/>
    <n v="415.50423683435514"/>
    <n v="0"/>
    <n v="48.580175229578863"/>
    <n v="0"/>
    <n v="4.3570670798639926"/>
    <n v="0"/>
    <n v="0"/>
    <n v="56.851866415892474"/>
    <n v="0"/>
    <n v="525.29334555969047"/>
    <m/>
    <m/>
    <m/>
    <m/>
    <m/>
    <m/>
    <m/>
    <m/>
    <m/>
    <m/>
    <m/>
    <m/>
    <m/>
    <m/>
    <m/>
  </r>
  <r>
    <x v="3"/>
    <x v="1"/>
    <d v="2015-03-03T00:00:00"/>
    <x v="4"/>
    <x v="0"/>
    <s v="accuma 13"/>
    <s v=" N°274 du  06/02/15"/>
    <n v="1313.82"/>
    <m/>
    <n v="153.61000000000001"/>
    <n v="0"/>
    <n v="13.776999999999999"/>
    <n v="0"/>
    <n v="0"/>
    <n v="179.76499999999999"/>
    <m/>
    <n v="1660.9719999999998"/>
    <s v="EUR"/>
    <n v="2.19225"/>
    <s v="420m1013"/>
    <s v="couv m10 gris"/>
    <n v="0.73899999999999999"/>
    <n v="1680"/>
    <n v="1241.52"/>
    <n v="2721.7222200000001"/>
    <n v="0.34624240314851007"/>
    <n v="512.85667124039514"/>
    <n v="0.30527182811928283"/>
    <n v="1.9253445781192828"/>
    <n v="454.90019410457546"/>
    <n v="0"/>
    <n v="53.186295547642636"/>
    <n v="0"/>
    <n v="4.7701815881770226"/>
    <n v="0"/>
    <n v="0"/>
    <n v="62.24226560199191"/>
    <n v="0"/>
    <n v="575.09893684238693"/>
    <m/>
    <m/>
    <m/>
    <m/>
    <m/>
    <m/>
    <m/>
    <m/>
    <m/>
    <m/>
    <m/>
    <m/>
    <m/>
    <m/>
    <m/>
  </r>
  <r>
    <x v="3"/>
    <x v="1"/>
    <d v="2015-03-06T00:00:00"/>
    <x v="5"/>
    <x v="0"/>
    <s v="metalliance 1"/>
    <s v=" N°20 du 04/02/15"/>
    <n v="507.43"/>
    <m/>
    <n v="1049.3699999999999"/>
    <n v="16"/>
    <n v="270.26799999999997"/>
    <n v="15.2"/>
    <n v="0"/>
    <n v="0"/>
    <m/>
    <n v="1858.268"/>
    <s v="USD"/>
    <n v="1.9429000000000001"/>
    <s v="600P0002"/>
    <s v="PB DOUX"/>
    <n v="1.988"/>
    <n v="49950"/>
    <n v="99300.6"/>
    <n v="192931.13574000003"/>
    <n v="1"/>
    <n v="1858.268"/>
    <n v="3.7202562562562561E-2"/>
    <n v="3.899687762562563"/>
    <n v="507.43"/>
    <n v="0"/>
    <n v="1049.3699999999999"/>
    <n v="16"/>
    <n v="270.26799999999997"/>
    <n v="15.2"/>
    <n v="0"/>
    <n v="0"/>
    <n v="0"/>
    <n v="1858.268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00M1202"/>
    <s v="bac m12 noir"/>
    <n v="2.3450000000000002"/>
    <n v="240"/>
    <n v="562.80000000000007"/>
    <n v="1232.8415400000001"/>
    <n v="5.8334494218790424E-2"/>
    <n v="167.17820192939166"/>
    <n v="0.69657584137246531"/>
    <n v="5.8334155913724661"/>
    <n v="140.50854618997394"/>
    <n v="0"/>
    <n v="24.769817931700135"/>
    <n v="0"/>
    <n v="1.8998378077175664"/>
    <n v="0"/>
    <n v="0"/>
    <n v="16.790884146948198"/>
    <n v="0"/>
    <n v="183.96908607633986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20M1515"/>
    <s v="couv m 15 gris"/>
    <n v="1.6359999999999999"/>
    <n v="1218"/>
    <n v="1992.6479999999999"/>
    <n v="4364.9950763999996"/>
    <n v="0.20653893609823076"/>
    <n v="591.91064271179528"/>
    <n v="0.48596932899162176"/>
    <n v="4.0697091289916214"/>
    <n v="497.48413921172551"/>
    <n v="0"/>
    <n v="87.699943429222458"/>
    <n v="0"/>
    <n v="6.7265600708471789"/>
    <n v="0"/>
    <n v="0"/>
    <n v="59.449754288642552"/>
    <n v="0"/>
    <n v="651.36039700043784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20M1213"/>
    <s v="couv m12 gris"/>
    <n v="1.2270000000000001"/>
    <n v="1344"/>
    <n v="1649.0880000000002"/>
    <n v="3612.4097184000002"/>
    <n v="0.17092877470198412"/>
    <n v="489.85708362355479"/>
    <n v="0.36447699674371636"/>
    <n v="3.0522818467437163"/>
    <n v="411.7110117614281"/>
    <n v="0"/>
    <n v="72.579263527632392"/>
    <n v="0"/>
    <n v="5.5668083344942181"/>
    <n v="0"/>
    <n v="0"/>
    <n v="49.199796652669704"/>
    <n v="0"/>
    <n v="539.05688027622455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20L0507"/>
    <s v="couv l5 noir"/>
    <n v="1.44"/>
    <n v="256"/>
    <n v="368.64"/>
    <n v="807.52435200000002"/>
    <n v="3.8209715616231162E-2"/>
    <n v="109.50350454735417"/>
    <n v="0.42774806463810222"/>
    <n v="3.5821400646381023"/>
    <n v="92.034595713347514"/>
    <n v="0"/>
    <n v="16.224494815817227"/>
    <n v="0"/>
    <n v="1.2444140181894163"/>
    <n v="0"/>
    <n v="0"/>
    <n v="10.998208123544746"/>
    <n v="0"/>
    <n v="120.50171267089893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20M1208"/>
    <s v="couv m12 noir"/>
    <n v="1.2270000000000001"/>
    <n v="336"/>
    <n v="412.27200000000005"/>
    <n v="903.10242960000005"/>
    <n v="4.2732193675496029E-2"/>
    <n v="122.4642709058887"/>
    <n v="0.36447699674371636"/>
    <n v="3.0522818467437163"/>
    <n v="102.92775294035702"/>
    <n v="0"/>
    <n v="18.144815881908098"/>
    <n v="0"/>
    <n v="1.3917020836235545"/>
    <n v="0"/>
    <n v="0"/>
    <n v="12.299949163167426"/>
    <n v="0"/>
    <n v="134.76422006905614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60D2709"/>
    <s v="bouchon d 27 rouge"/>
    <n v="2.3E-2"/>
    <n v="6000"/>
    <n v="138"/>
    <n v="302.29590000000002"/>
    <n v="1.4303767239149036E-2"/>
    <n v="40.992522861151464"/>
    <n v="6.8320871435252443E-3"/>
    <n v="5.7214737143525249E-2"/>
    <n v="34.453055035921111"/>
    <n v="0"/>
    <n v="6.0736227337857462"/>
    <n v="0"/>
    <n v="0.46584509144460579"/>
    <n v="0"/>
    <n v="0"/>
    <n v="4.1171677545821801"/>
    <n v="0"/>
    <n v="45.109690615733648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00M1509"/>
    <s v="bac m15 gris"/>
    <n v="3.45"/>
    <n v="1200"/>
    <n v="4140"/>
    <n v="9068.8770000000004"/>
    <n v="0.42911301717447109"/>
    <n v="1229.775685834544"/>
    <n v="1.0248130715287866"/>
    <n v="8.5822105715287869"/>
    <n v="1033.5916510776333"/>
    <n v="0"/>
    <n v="182.2086820135724"/>
    <n v="0"/>
    <n v="13.975352743338174"/>
    <n v="0"/>
    <n v="0"/>
    <n v="123.51503263746542"/>
    <n v="0"/>
    <n v="1353.2907184720095"/>
    <m/>
    <m/>
    <m/>
    <m/>
    <m/>
    <m/>
    <m/>
    <m/>
    <m/>
    <m/>
    <m/>
    <m/>
    <m/>
    <m/>
    <m/>
  </r>
  <r>
    <x v="3"/>
    <x v="0"/>
    <d v="2015-03-09T00:00:00"/>
    <x v="4"/>
    <x v="0"/>
    <s v="accuma 12"/>
    <s v=" N°275 du  06/02/15"/>
    <n v="2408.67"/>
    <m/>
    <n v="424.61700000000002"/>
    <n v="0"/>
    <n v="32.567999999999998"/>
    <n v="0"/>
    <n v="0"/>
    <n v="287.83800000000002"/>
    <m/>
    <n v="3153.6930000000007"/>
    <s v="EUR"/>
    <n v="2.19055"/>
    <s v="400M1409"/>
    <s v="bac m14 gris"/>
    <n v="3.2029999999999998"/>
    <n v="120"/>
    <n v="384.35999999999996"/>
    <n v="841.95979799999986"/>
    <n v="3.9839101275647264E-2"/>
    <n v="114.17308758632011"/>
    <n v="0.9514423965526676"/>
    <n v="7.9677740465526661"/>
    <n v="95.959248069613295"/>
    <n v="0"/>
    <n v="16.916359666361515"/>
    <n v="0"/>
    <n v="1.29747985034528"/>
    <n v="0"/>
    <n v="0"/>
    <n v="11.467207232979758"/>
    <n v="0"/>
    <n v="125.64029481929987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212"/>
    <s v="BAC L2 GRIS"/>
    <n v="1.232"/>
    <n v="2904"/>
    <n v="3577.7280000000001"/>
    <n v="7821.0922943999994"/>
    <n v="0.30763119215031981"/>
    <n v="1378.0542288960398"/>
    <n v="0.47453658019836081"/>
    <n v="3.167750180198361"/>
    <n v="1162.0460652286181"/>
    <n v="0"/>
    <n v="158.08244071028483"/>
    <n v="0"/>
    <n v="11.934859730663808"/>
    <n v="0"/>
    <n v="45.990863226472811"/>
    <n v="148.89072832002543"/>
    <n v="0"/>
    <n v="1526.9449572160652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318"/>
    <s v="BAC L3 NOIR"/>
    <n v="1.357"/>
    <n v="528"/>
    <n v="716.49599999999998"/>
    <n v="1566.2960807999998"/>
    <n v="6.1607958640493496E-2"/>
    <n v="275.97691685536091"/>
    <n v="0.5226835546503048"/>
    <n v="3.4891534046503043"/>
    <n v="232.71790296860013"/>
    <n v="0"/>
    <n v="31.658481706590393"/>
    <n v="0"/>
    <n v="2.3901423634165857"/>
    <n v="0"/>
    <n v="9.2103898167537768"/>
    <n v="29.817697510371087"/>
    <n v="0"/>
    <n v="305.794614365732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313"/>
    <s v="BAC L3 GRIS C33"/>
    <n v="1.2569999999999999"/>
    <n v="528"/>
    <n v="663.69599999999991"/>
    <n v="1450.8726407999998"/>
    <n v="5.7067946949963394E-2"/>
    <n v="255.63963484685976"/>
    <n v="0.48416597508874953"/>
    <n v="3.2320308250887493"/>
    <n v="215.56846280879174"/>
    <n v="0"/>
    <n v="29.325505899177688"/>
    <n v="0"/>
    <n v="2.2140080698707796"/>
    <n v="0"/>
    <n v="8.5316580690195281"/>
    <n v="27.620372712259734"/>
    <n v="0"/>
    <n v="283.26000755911952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316"/>
    <s v="BAC L3 GRIS C40"/>
    <n v="1.2569999999999999"/>
    <n v="440"/>
    <n v="553.07999999999993"/>
    <n v="1209.0605339999997"/>
    <n v="4.7556622458302826E-2"/>
    <n v="213.03302903904978"/>
    <n v="0.48416597508874948"/>
    <n v="3.2320308250887493"/>
    <n v="179.64038567399311"/>
    <n v="0"/>
    <n v="24.437921582648073"/>
    <n v="0"/>
    <n v="1.8450067248923163"/>
    <n v="0"/>
    <n v="7.1097150575162722"/>
    <n v="23.016977260216443"/>
    <n v="0"/>
    <n v="236.05000629926624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118"/>
    <s v="BAC L1 NOIR C28"/>
    <n v="1.137"/>
    <n v="220"/>
    <n v="250.14000000000001"/>
    <n v="546.81854699999997"/>
    <n v="2.1508305383886366E-2"/>
    <n v="96.34787351527433"/>
    <n v="0.43794487961488332"/>
    <n v="2.9234837296148832"/>
    <n v="81.245472757092358"/>
    <n v="0"/>
    <n v="11.052472887617686"/>
    <n v="0"/>
    <n v="0.83443621567325543"/>
    <n v="0"/>
    <n v="3.2154916548910117"/>
    <n v="10.409826231052545"/>
    <n v="0"/>
    <n v="106.75769974632688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00L0518"/>
    <s v="BAC L5 NOIR"/>
    <n v="1.4410000000000001"/>
    <n v="528"/>
    <n v="760.84800000000007"/>
    <n v="1663.2517703999999"/>
    <n v="6.5421568460538787E-2"/>
    <n v="293.06023374250196"/>
    <n v="0.55503832148201127"/>
    <n v="3.7051363714820114"/>
    <n v="247.12343270283921"/>
    <n v="0"/>
    <n v="33.618181384817063"/>
    <n v="0"/>
    <n v="2.5380951699950627"/>
    <n v="0"/>
    <n v="9.7805244848505488"/>
    <n v="31.663450340784628"/>
    <n v="0"/>
    <n v="324.72368408328657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211"/>
    <s v="COUV L2 D GRIS"/>
    <n v="1.0720000000000001"/>
    <n v="1920"/>
    <n v="2058.2400000000002"/>
    <n v="4499.4155520000004"/>
    <n v="0.17697791026357351"/>
    <n v="792.78422956775512"/>
    <n v="0.41290845289987244"/>
    <n v="2.7563540528998729"/>
    <n v="668.5163582296226"/>
    <n v="0"/>
    <n v="90.943638747142515"/>
    <n v="0"/>
    <n v="6.866035006585598"/>
    <n v="0"/>
    <n v="26.458197584404239"/>
    <n v="85.655715766377199"/>
    <n v="0"/>
    <n v="878.43994533413229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338"/>
    <s v="COUV L3 NOIR"/>
    <n v="1.6479999999999999"/>
    <n v="342"/>
    <n v="563.61599999999999"/>
    <n v="1232.0927568"/>
    <n v="4.846256115473134E-2"/>
    <n v="217.09124122165528"/>
    <n v="0.6347697111744306"/>
    <n v="4.2373801111744305"/>
    <n v="183.06247850588215"/>
    <n v="0"/>
    <n v="24.903456300581794"/>
    <n v="0"/>
    <n v="1.880153522558957"/>
    <n v="0"/>
    <n v="7.2451528926323352"/>
    <n v="23.455443435839577"/>
    <n v="0"/>
    <n v="240.54668465749486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131"/>
    <s v="COUV L1 D NOIR"/>
    <n v="1.131"/>
    <n v="224"/>
    <n v="253.34399999999999"/>
    <n v="553.8226512"/>
    <n v="2.1783801547834443E-2"/>
    <n v="97.581976764426557"/>
    <n v="0.43563382484119001"/>
    <n v="2.9080563748411903"/>
    <n v="82.286131966789824"/>
    <n v="0"/>
    <n v="11.194042101385685"/>
    <n v="0"/>
    <n v="0.84512436484978504"/>
    <n v="0"/>
    <n v="3.2566783314012491"/>
    <n v="10.543163894937939"/>
    <n v="0"/>
    <n v="108.1251406593645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M1013"/>
    <s v="COUV M10 GRIS"/>
    <n v="0.73899999999999999"/>
    <n v="616"/>
    <n v="455.22399999999999"/>
    <n v="995.14242519999993"/>
    <n v="3.9142467458520375E-2"/>
    <n v="175.34126638329431"/>
    <n v="0.28464491295989336"/>
    <n v="1.9001358629598932"/>
    <n v="147.85675657781488"/>
    <n v="0"/>
    <n v="20.114139752909864"/>
    <n v="0"/>
    <n v="1.5185711675207565"/>
    <n v="0"/>
    <n v="5.8517988850487956"/>
    <n v="18.944601967716736"/>
    <n v="0"/>
    <n v="194.28586835101103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M1014"/>
    <s v="COUV M10 NOIR"/>
    <n v="0.73899999999999999"/>
    <n v="616"/>
    <n v="455.22399999999999"/>
    <n v="995.14242519999993"/>
    <n v="3.9142467458520375E-2"/>
    <n v="175.34126638329431"/>
    <n v="0.28464491295989336"/>
    <n v="1.9001358629598932"/>
    <n v="147.85675657781488"/>
    <n v="0"/>
    <n v="20.114139752909864"/>
    <n v="0"/>
    <n v="1.5185711675207565"/>
    <n v="0"/>
    <n v="5.8517988850487956"/>
    <n v="18.944601967716736"/>
    <n v="0"/>
    <n v="194.28586835101103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331"/>
    <s v="COUV L3 D NOIR"/>
    <n v="1.4350000000000001"/>
    <n v="176"/>
    <n v="252.56"/>
    <n v="552.108788"/>
    <n v="2.1716389253035661E-2"/>
    <n v="97.279998940663958"/>
    <n v="0.55272726670831795"/>
    <n v="3.689709016708318"/>
    <n v="82.031488764416906"/>
    <n v="0"/>
    <n v="11.159400945457435"/>
    <n v="0"/>
    <n v="0.84250903746077144"/>
    <n v="0"/>
    <n v="3.2466001933288315"/>
    <n v="10.510536950965982"/>
    <n v="0"/>
    <n v="107.79053589162994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521"/>
    <s v="COUV L5 GRIS"/>
    <n v="1.44"/>
    <n v="320"/>
    <n v="460.79999999999995"/>
    <n v="1007.3318399999998"/>
    <n v="3.9621920208262718E-2"/>
    <n v="177.48900661964663"/>
    <n v="0.55465314568639568"/>
    <n v="3.7025651456863953"/>
    <n v="149.66784139469161"/>
    <n v="0"/>
    <n v="20.360516137419964"/>
    <n v="0"/>
    <n v="1.5371720163997604"/>
    <n v="0"/>
    <n v="5.9234770711352764"/>
    <n v="19.17665278351728"/>
    <n v="0"/>
    <n v="196.66565940316389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20L0538"/>
    <s v="COUV L5 NOIR"/>
    <n v="1.853"/>
    <n v="210"/>
    <n v="389.13"/>
    <n v="850.65763649999997"/>
    <n v="3.3459370248787486E-2"/>
    <n v="149.88345734787998"/>
    <n v="0.71373074927561897"/>
    <n v="4.7644813992756188"/>
    <n v="126.38942517776985"/>
    <n v="0"/>
    <n v="17.193766589744424"/>
    <n v="0"/>
    <n v="1.2980897281719592"/>
    <n v="0"/>
    <n v="5.0021758521937292"/>
    <n v="16.194034066080903"/>
    <n v="0"/>
    <n v="166.0774914139609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60D2101"/>
    <s v="BOUCHON D21"/>
    <n v="2.3E-2"/>
    <n v="5800"/>
    <n v="133.4"/>
    <n v="291.61906999999997"/>
    <n v="1.1470408324180222E-2"/>
    <n v="51.382451135114707"/>
    <n v="8.8590432991577078E-3"/>
    <n v="5.9138193299157704E-2"/>
    <n v="43.328320403758376"/>
    <n v="0"/>
    <n v="5.8942987255464905"/>
    <n v="0"/>
    <n v="0.4450059613448959"/>
    <n v="0"/>
    <n v="1.7148260444649432"/>
    <n v="5.5515743952283101"/>
    <n v="0"/>
    <n v="56.934025530343021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90B0006"/>
    <s v="COUV BORNE D+NOIR"/>
    <n v="7.1999999999999995E-2"/>
    <n v="600"/>
    <n v="43.199999999999996"/>
    <n v="94.437359999999984"/>
    <n v="3.7145550195246298E-3"/>
    <n v="16.639594370591869"/>
    <n v="2.773265728431978E-2"/>
    <n v="0.18512825728431975"/>
    <n v="14.031360130752336"/>
    <n v="0"/>
    <n v="1.9087983878831216"/>
    <n v="0"/>
    <n v="0.14410987653747753"/>
    <n v="0"/>
    <n v="0.55532597541893214"/>
    <n v="1.7978111984547451"/>
    <n v="0"/>
    <n v="18.437405569046614"/>
    <m/>
    <m/>
    <m/>
    <m/>
    <m/>
    <m/>
    <m/>
    <m/>
    <m/>
    <m/>
    <m/>
    <m/>
    <m/>
    <m/>
    <m/>
  </r>
  <r>
    <x v="3"/>
    <x v="1"/>
    <d v="2015-03-09T00:00:00"/>
    <x v="4"/>
    <x v="0"/>
    <s v="accuma 14"/>
    <s v=" N°296 du  11/02/15"/>
    <n v="3777.4"/>
    <m/>
    <n v="513.87"/>
    <n v="0"/>
    <n v="38.795999999999999"/>
    <n v="0"/>
    <n v="149.5"/>
    <n v="483.99099999999999"/>
    <m/>
    <n v="4963.5570000000007"/>
    <s v="EUR"/>
    <n v="2.1860499999999998"/>
    <s v="490B0007"/>
    <s v="COUV BORNE G-NOIR"/>
    <n v="7.1999999999999995E-2"/>
    <n v="600"/>
    <n v="43.199999999999996"/>
    <n v="94.437359999999984"/>
    <n v="3.7145550195246298E-3"/>
    <n v="16.639594370591869"/>
    <n v="2.773265728431978E-2"/>
    <n v="0.18512825728431975"/>
    <n v="14.031360130752336"/>
    <n v="0"/>
    <n v="1.9087983878831216"/>
    <n v="0"/>
    <n v="0.14410987653747753"/>
    <n v="0"/>
    <n v="0.55532597541893214"/>
    <n v="1.7978111984547451"/>
    <n v="0"/>
    <n v="18.437405569046614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60d1810"/>
    <s v="bouchon kam d18 rouge"/>
    <n v="2.8000000000000001E-2"/>
    <n v="24000"/>
    <n v="672"/>
    <n v="1460.5583999999999"/>
    <n v="5.0396353823800845E-2"/>
    <n v="225.55659218055578"/>
    <n v="9.3981913408564908E-3"/>
    <n v="7.0254791340856493E-2"/>
    <n v="189.08197911881075"/>
    <n v="0"/>
    <n v="30.966140399742077"/>
    <n v="0.80634166118081352"/>
    <n v="2.212147951095738"/>
    <n v="0"/>
    <n v="2.4899830497263524"/>
    <n v="21.271494607365156"/>
    <n v="0"/>
    <n v="246.82808678792094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138"/>
    <s v="couv l1 D noir"/>
    <n v="1.3620000000000001"/>
    <n v="200"/>
    <n v="272.40000000000003"/>
    <n v="592.04777999999999"/>
    <n v="2.0428521996433559E-2"/>
    <n v="91.43097575890387"/>
    <n v="0.45715487879451933"/>
    <n v="3.4173937787945192"/>
    <n v="76.645730821375082"/>
    <n v="0"/>
    <n v="12.552346197752593"/>
    <n v="0.32685635194293694"/>
    <n v="0.89670997303345112"/>
    <n v="0"/>
    <n v="1.0093324147997893"/>
    <n v="8.6225522783426616"/>
    <n v="0"/>
    <n v="100.05352803724652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131"/>
    <s v="couv l1 noir"/>
    <n v="1.131"/>
    <n v="224"/>
    <n v="253.34399999999999"/>
    <n v="550.63051680000001"/>
    <n v="1.899942539157292E-2"/>
    <n v="85.034835252069541"/>
    <n v="0.37961980023245329"/>
    <n v="2.8377917502324532"/>
    <n v="71.283906127791653"/>
    <n v="0"/>
    <n v="11.674234930702763"/>
    <n v="0.30399080626516672"/>
    <n v="0.83397977756309338"/>
    <n v="0"/>
    <n v="0.93872360974683489"/>
    <n v="8.0193534669766642"/>
    <n v="0"/>
    <n v="93.054188719046195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00m1008"/>
    <s v="bac m10 G"/>
    <n v="1.679"/>
    <n v="2376"/>
    <n v="3989.3040000000001"/>
    <n v="8670.5527787999999"/>
    <n v="0.2991761546052143"/>
    <n v="1339.0086538872915"/>
    <n v="0.56355583076064464"/>
    <n v="4.2127783807606445"/>
    <n v="1122.4784161109944"/>
    <n v="0"/>
    <n v="183.82938654948313"/>
    <n v="4.7868184736834287"/>
    <n v="13.132337306395883"/>
    <n v="0"/>
    <n v="14.781695446734428"/>
    <n v="126.27746804038728"/>
    <n v="0"/>
    <n v="1465.2861219276788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211"/>
    <s v="couv l2 D gris"/>
    <n v="1.0720000000000001"/>
    <n v="960"/>
    <n v="1029.1200000000001"/>
    <n v="2236.7408640000003"/>
    <n v="7.7178416141592168E-2"/>
    <n v="345.42380973936548"/>
    <n v="0.35981646847850574"/>
    <n v="2.6897548684785062"/>
    <n v="289.56554516480736"/>
    <n v="0"/>
    <n v="47.42243215503359"/>
    <n v="1.2348546582654747"/>
    <n v="3.3877465765351884"/>
    <n v="0"/>
    <n v="3.8132311847237861"/>
    <n v="32.575774598707788"/>
    <n v="0"/>
    <n v="377.9995843380733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321"/>
    <s v="couv l3 D gris"/>
    <n v="1.2569999999999999"/>
    <n v="2200"/>
    <n v="2765.3999999999996"/>
    <n v="6010.4586299999992"/>
    <n v="0.20738999533383756"/>
    <n v="928.20565478587628"/>
    <n v="0.42191166126630741"/>
    <n v="3.1539383112663071"/>
    <n v="778.10610871303447"/>
    <n v="0"/>
    <n v="127.43119741286716"/>
    <n v="3.318239925341401"/>
    <n v="9.1033838451788007"/>
    <n v="0"/>
    <n v="10.246724889454246"/>
    <n v="87.535998790487497"/>
    <n v="0"/>
    <n v="1015.7416535763638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00l0118"/>
    <s v="bac l1 noir"/>
    <n v="1.137"/>
    <n v="440"/>
    <n v="500.28000000000003"/>
    <n v="1087.333566"/>
    <n v="3.7518285552040308E-2"/>
    <n v="167.91882728584591"/>
    <n v="0.38163369837692251"/>
    <n v="2.8528463483769224"/>
    <n v="140.76478052612893"/>
    <n v="0"/>
    <n v="23.053185594022271"/>
    <n v="0.60029256883264492"/>
    <n v="1.6468651443068094"/>
    <n v="0"/>
    <n v="1.8537034525552076"/>
    <n v="15.835868038947382"/>
    <n v="0"/>
    <n v="183.75469532479329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00l0207"/>
    <s v="bac l2 gris"/>
    <n v="1.232"/>
    <n v="792"/>
    <n v="975.74400000000003"/>
    <n v="2120.7307968"/>
    <n v="7.3175505752158823E-2"/>
    <n v="327.50817184616699"/>
    <n v="0.4135204189976856"/>
    <n v="3.0912108189976855"/>
    <n v="274.54703368051321"/>
    <n v="0"/>
    <n v="44.962835860425493"/>
    <n v="1.1708080920345412"/>
    <n v="3.2120388249910117"/>
    <n v="0"/>
    <n v="3.6154553882026632"/>
    <n v="30.886210169894206"/>
    <n v="0"/>
    <n v="358.39438201606117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00l0509"/>
    <s v="bac l5 gris"/>
    <n v="1.4410000000000001"/>
    <n v="330"/>
    <n v="475.53000000000003"/>
    <n v="1033.5406785"/>
    <n v="3.5662169842011933E-2"/>
    <n v="159.61149743991027"/>
    <n v="0.48367120436336447"/>
    <n v="3.6156126543633649"/>
    <n v="133.80082370590489"/>
    <n v="0"/>
    <n v="21.912691583763916"/>
    <n v="0.57059471747219093"/>
    <n v="1.565390945215114"/>
    <n v="0"/>
    <n v="1.7619964875541256"/>
    <n v="15.052431295595765"/>
    <n v="0"/>
    <n v="174.66392873550603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233"/>
    <s v="couv l2 G gris"/>
    <n v="1.0720000000000001"/>
    <n v="1296"/>
    <n v="1389.3120000000001"/>
    <n v="3019.6001664"/>
    <n v="0.10419086179114941"/>
    <n v="466.32214314814331"/>
    <n v="0.35981646847850562"/>
    <n v="2.6897548684785058"/>
    <n v="390.91348597248987"/>
    <n v="0"/>
    <n v="64.020283409295331"/>
    <n v="1.6670537886583905"/>
    <n v="4.5734578783225031"/>
    <n v="0"/>
    <n v="5.14786209937711"/>
    <n v="43.977295708255504"/>
    <n v="0"/>
    <n v="510.29943885639881"/>
    <m/>
    <m/>
    <m/>
    <m/>
    <m/>
    <m/>
    <m/>
    <m/>
    <m/>
    <m/>
    <m/>
    <m/>
    <m/>
    <m/>
    <m/>
  </r>
  <r>
    <x v="3"/>
    <x v="1"/>
    <d v="2015-03-10T00:00:00"/>
    <x v="4"/>
    <x v="0"/>
    <s v="accuma 16"/>
    <s v=" N°382 du 23/02/15"/>
    <n v="3751.8980000000001"/>
    <m/>
    <n v="614.452"/>
    <n v="16"/>
    <n v="43.895000000000003"/>
    <n v="0"/>
    <n v="49.408000000000001"/>
    <n v="422.084"/>
    <m/>
    <n v="4897.737000000001"/>
    <s v="EUR"/>
    <n v="2.1734499999999999"/>
    <s v="420l0109"/>
    <s v="couv l1 kam D gris "/>
    <n v="0.95099999999999996"/>
    <n v="1064"/>
    <n v="1011.8639999999999"/>
    <n v="2199.2358107999999"/>
    <n v="7.5884309770188119E-2"/>
    <n v="339.63183867587185"/>
    <n v="0.31920285589837577"/>
    <n v="2.3861538058983758"/>
    <n v="284.71019005814929"/>
    <n v="0"/>
    <n v="46.627265906911632"/>
    <n v="1.2141489563230099"/>
    <n v="3.3309417773624075"/>
    <n v="0"/>
    <n v="3.7492919771254547"/>
    <n v="32.029553005040086"/>
    <n v="0"/>
    <n v="371.66139168091195"/>
    <m/>
    <m/>
    <m/>
    <m/>
    <m/>
    <m/>
    <m/>
    <m/>
    <m/>
    <m/>
    <m/>
    <m/>
    <m/>
    <m/>
    <m/>
  </r>
  <r>
    <x v="3"/>
    <x v="0"/>
    <d v="2015-03-11T00:00:00"/>
    <x v="4"/>
    <x v="0"/>
    <s v="accuma 15"/>
    <s v=" N°367 du  20/02/15"/>
    <n v="3777.4"/>
    <m/>
    <n v="381.19600000000003"/>
    <n v="0"/>
    <n v="35.899000000000001"/>
    <n v="0"/>
    <n v="0"/>
    <n v="441.12"/>
    <m/>
    <n v="4635.6150000000007"/>
    <s v="EUR"/>
    <n v="2.1751499999999999"/>
    <s v="400m1110"/>
    <s v="bac m11 gris"/>
    <n v="2.036"/>
    <n v="2430"/>
    <n v="4947.4800000000005"/>
    <n v="10761.511122"/>
    <n v="0.59703740335285982"/>
    <n v="2504.2704031765543"/>
    <n v="1.030563951924508"/>
    <n v="5.4591693519245084"/>
    <n v="2255.2490874250925"/>
    <n v="0"/>
    <n v="227.58827000849678"/>
    <n v="0"/>
    <n v="21.433045742964314"/>
    <n v="0"/>
    <n v="0"/>
    <n v="263.36513936701351"/>
    <n v="0"/>
    <n v="2767.6355425435677"/>
    <m/>
    <m/>
    <m/>
    <m/>
    <m/>
    <m/>
    <m/>
    <m/>
    <m/>
    <m/>
    <m/>
    <m/>
    <m/>
    <m/>
    <m/>
  </r>
  <r>
    <x v="3"/>
    <x v="0"/>
    <d v="2015-03-11T00:00:00"/>
    <x v="4"/>
    <x v="0"/>
    <s v="accuma 15"/>
    <s v=" N°367 du  20/02/15"/>
    <n v="3777.4"/>
    <m/>
    <n v="381.19600000000003"/>
    <n v="0"/>
    <n v="35.899000000000001"/>
    <n v="0"/>
    <n v="0"/>
    <n v="441.12"/>
    <m/>
    <n v="4635.6150000000007"/>
    <s v="EUR"/>
    <n v="2.1751499999999999"/>
    <s v="400m1510"/>
    <s v="bac m15 noir"/>
    <n v="3.45"/>
    <n v="630"/>
    <n v="2173.5"/>
    <n v="4727.6885249999996"/>
    <n v="0.26228722424091472"/>
    <n v="1100.1624506423957"/>
    <n v="1.7462896041942788"/>
    <n v="9.2505571041942787"/>
    <n v="990.76376084763126"/>
    <n v="0"/>
    <n v="99.982840731739728"/>
    <n v="0"/>
    <n v="9.4158490630245986"/>
    <n v="0"/>
    <n v="0"/>
    <n v="115.70014035715231"/>
    <n v="0"/>
    <n v="1215.862590999548"/>
    <m/>
    <m/>
    <m/>
    <m/>
    <m/>
    <m/>
    <m/>
    <m/>
    <m/>
    <m/>
    <m/>
    <m/>
    <m/>
    <m/>
    <m/>
  </r>
  <r>
    <x v="3"/>
    <x v="0"/>
    <d v="2015-03-11T00:00:00"/>
    <x v="4"/>
    <x v="0"/>
    <s v="accuma 15"/>
    <s v=" N°367 du  20/02/15"/>
    <n v="3777.4"/>
    <m/>
    <n v="381.19600000000003"/>
    <n v="0"/>
    <n v="35.899000000000001"/>
    <n v="0"/>
    <n v="0"/>
    <n v="441.12"/>
    <m/>
    <n v="4635.6150000000007"/>
    <s v="EUR"/>
    <n v="2.1751499999999999"/>
    <s v="460d2702"/>
    <s v="bouchon d27 noir"/>
    <n v="2.3E-2"/>
    <n v="5303"/>
    <n v="121.96899999999999"/>
    <n v="265.30087034999997"/>
    <n v="1.4718615345498101E-2"/>
    <n v="61.737158473615068"/>
    <n v="1.1641930694628525E-2"/>
    <n v="6.1670380694628518E-2"/>
    <n v="55.598097606084529"/>
    <n v="0"/>
    <n v="5.6106772952424944"/>
    <n v="0"/>
    <n v="0.52838357228803634"/>
    <n v="0"/>
    <n v="0"/>
    <n v="6.4926756012061224"/>
    <n v="0"/>
    <n v="68.229834074821198"/>
    <m/>
    <m/>
    <m/>
    <m/>
    <m/>
    <m/>
    <m/>
    <m/>
    <m/>
    <m/>
    <m/>
    <m/>
    <m/>
    <m/>
    <m/>
  </r>
  <r>
    <x v="3"/>
    <x v="0"/>
    <d v="2015-03-11T00:00:00"/>
    <x v="4"/>
    <x v="0"/>
    <s v="accuma 15"/>
    <s v=" N°367 du  20/02/15"/>
    <n v="3777.4"/>
    <m/>
    <n v="381.19600000000003"/>
    <n v="0"/>
    <n v="35.899000000000001"/>
    <n v="0"/>
    <n v="0"/>
    <n v="441.12"/>
    <m/>
    <n v="4635.6150000000007"/>
    <s v="EUR"/>
    <n v="2.1751499999999999"/>
    <s v="420m1502"/>
    <s v="couv m15 noir"/>
    <n v="1.6359999999999999"/>
    <n v="638"/>
    <n v="1043.768"/>
    <n v="2270.3519652"/>
    <n v="0.12595675706072743"/>
    <n v="528.32498770743598"/>
    <n v="0.82809559201792471"/>
    <n v="4.3866409920179246"/>
    <n v="475.78905412119178"/>
    <n v="0"/>
    <n v="48.014211964521053"/>
    <n v="0"/>
    <n v="4.5217216217230538"/>
    <n v="0"/>
    <n v="0"/>
    <n v="55.562044674628083"/>
    <n v="0"/>
    <n v="583.88703238206404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00e0201"/>
    <s v="bac e2 op"/>
    <n v="1.6140000000000001"/>
    <n v="1044"/>
    <n v="1685.0160000000001"/>
    <n v="3662.2980251999998"/>
    <n v="0.11960835839406329"/>
    <n v="568.97265497965691"/>
    <n v="0.5449929645399012"/>
    <n v="4.0529412645399008"/>
    <n v="446.15113764569548"/>
    <n v="0"/>
    <n v="98.732513561755454"/>
    <n v="1.9137337343050127"/>
    <n v="4.2938204579884784"/>
    <n v="0"/>
    <n v="17.881449579912463"/>
    <n v="69.982013237857672"/>
    <n v="0"/>
    <n v="638.95466821751461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00m1110"/>
    <s v="bac m11 gris"/>
    <n v="2.036"/>
    <n v="270"/>
    <n v="549.72"/>
    <n v="1194.7889339999999"/>
    <n v="3.9021057827572245E-2"/>
    <n v="185.62176732767938"/>
    <n v="0.68748802713955326"/>
    <n v="5.112632227139553"/>
    <n v="145.55244780262723"/>
    <n v="0"/>
    <n v="32.210517499636921"/>
    <n v="0.62433692524115592"/>
    <n v="1.400816954952016"/>
    <n v="0"/>
    <n v="5.8336481452220506"/>
    <n v="22.830947787507725"/>
    <n v="0"/>
    <n v="208.45271511518709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20m1124"/>
    <s v="couv m11 gris"/>
    <n v="0.82099999999999995"/>
    <n v="3538"/>
    <n v="2904.6979999999999"/>
    <n v="6313.2158680999992"/>
    <n v="0.2061856738514761"/>
    <n v="980.81782782721314"/>
    <n v="0.27722380662159785"/>
    <n v="2.0616262566215977"/>
    <n v="769.09318203339092"/>
    <n v="0"/>
    <n v="170.19905726580873"/>
    <n v="3.2989707816236176"/>
    <n v="7.4018595055941407"/>
    <n v="0"/>
    <n v="30.824758240795678"/>
    <n v="120.6377944707817"/>
    <n v="0"/>
    <n v="1101.4556222979948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20e0204"/>
    <s v="couv e2 op"/>
    <n v="0.68600000000000005"/>
    <n v="1100"/>
    <n v="754.6"/>
    <n v="1640.08537"/>
    <n v="5.356416036652481E-2"/>
    <n v="254.80278255378533"/>
    <n v="0.23163889323071393"/>
    <n v="1.722625593230714"/>
    <n v="199.79967458317418"/>
    <n v="0"/>
    <n v="44.215339636953402"/>
    <n v="0.85702656586439696"/>
    <n v="1.9228997929978742"/>
    <n v="0"/>
    <n v="8.0078419747954594"/>
    <n v="31.340015281331098"/>
    <n v="0"/>
    <n v="286.14279783511643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20m1125"/>
    <s v="couv m11 g noir"/>
    <n v="0.82099999999999995"/>
    <n v="928"/>
    <n v="761.88799999999992"/>
    <n v="1655.9254735999998"/>
    <n v="5.4081488223337991E-2"/>
    <n v="257.2636925448428"/>
    <n v="0.27722380662159785"/>
    <n v="2.0616262566215977"/>
    <n v="201.72935922187304"/>
    <n v="0"/>
    <n v="44.642375676277695"/>
    <n v="0.86530381157340786"/>
    <n v="1.9414713457296107"/>
    <n v="0"/>
    <n v="8.0851824893890303"/>
    <n v="31.642700189057493"/>
    <n v="0"/>
    <n v="288.90639273390025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00m1104"/>
    <s v="bac m11 noir"/>
    <n v="2.036"/>
    <n v="2646"/>
    <n v="5387.2560000000003"/>
    <n v="11708.9315532"/>
    <n v="0.382406366710208"/>
    <n v="1819.093319811258"/>
    <n v="0.68748802713955326"/>
    <n v="5.112632227139553"/>
    <n v="1426.4139884657468"/>
    <n v="0"/>
    <n v="315.66307149644189"/>
    <n v="6.118501867363328"/>
    <n v="13.728006158529757"/>
    <n v="0"/>
    <n v="57.169751823176099"/>
    <n v="223.74328831757572"/>
    <n v="0"/>
    <n v="2042.8366081288336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60d1820"/>
    <s v="bouchon d18 bleu"/>
    <n v="2.35E-2"/>
    <n v="26000"/>
    <n v="611"/>
    <n v="1327.97795"/>
    <n v="4.337092762251081E-2"/>
    <n v="206.31394134688952"/>
    <n v="7.9351515902649824E-3"/>
    <n v="5.9011226590264983E-2"/>
    <n v="161.77789712472756"/>
    <n v="0"/>
    <n v="35.80118276991589"/>
    <n v="0.69393484196017297"/>
    <n v="1.5569729307205156"/>
    <n v="0"/>
    <n v="6.4839536795653663"/>
    <n v="25.376026155437717"/>
    <n v="0"/>
    <n v="231.68996750232722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90b0006"/>
    <s v="cache borne droite"/>
    <n v="7.1999999999999995E-2"/>
    <n v="1650"/>
    <n v="118.8"/>
    <n v="258.20585999999997"/>
    <n v="8.4328415737385982E-3"/>
    <n v="40.114723783977858"/>
    <n v="2.4311953808471429E-2"/>
    <n v="0.1808003538084714"/>
    <n v="31.455342354202344"/>
    <n v="0"/>
    <n v="6.9610155696661327"/>
    <n v="0.13492546517981757"/>
    <n v="0.30273057965564193"/>
    <n v="0"/>
    <n v="1.2607098152739205"/>
    <n v="4.9339965749034373"/>
    <n v="0"/>
    <n v="45.04872035888129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90b0007"/>
    <s v="cache borne gauche"/>
    <n v="7.1999999999999995E-2"/>
    <n v="1650"/>
    <n v="118.8"/>
    <n v="258.20585999999997"/>
    <n v="8.4328415737385982E-3"/>
    <n v="40.114723783977858"/>
    <n v="2.4311953808471429E-2"/>
    <n v="0.1808003538084714"/>
    <n v="31.455342354202344"/>
    <n v="0"/>
    <n v="6.9610155696661327"/>
    <n v="0.13492546517981757"/>
    <n v="0.30273057965564193"/>
    <n v="0"/>
    <n v="1.2607098152739205"/>
    <n v="4.9339965749034373"/>
    <n v="0"/>
    <n v="45.04872035888129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60d1818"/>
    <s v="bouchon d18 rouge"/>
    <n v="2.3E-2"/>
    <n v="26000"/>
    <n v="598"/>
    <n v="1299.7230999999999"/>
    <n v="4.2448141928414833E-2"/>
    <n v="201.92428302035992"/>
    <n v="7.7663185777061506E-3"/>
    <n v="5.7755668577706143E-2"/>
    <n v="158.33581420718016"/>
    <n v="0"/>
    <n v="35.039455476938954"/>
    <n v="0.67917027085463733"/>
    <n v="1.5238458470881642"/>
    <n v="0"/>
    <n v="6.3459972182980176"/>
    <n v="24.836110705322017"/>
    <n v="0"/>
    <n v="226.76039372568195"/>
    <m/>
    <m/>
    <m/>
    <m/>
    <m/>
    <m/>
    <m/>
    <m/>
    <m/>
    <m/>
    <m/>
    <m/>
    <m/>
    <m/>
    <m/>
  </r>
  <r>
    <x v="3"/>
    <x v="0"/>
    <d v="2015-03-11T00:00:00"/>
    <x v="4"/>
    <x v="0"/>
    <s v="accuma 17"/>
    <s v=" N°411 du  26/02/15"/>
    <n v="3730.1"/>
    <m/>
    <n v="825.46500000000003"/>
    <n v="16"/>
    <n v="35.899000000000001"/>
    <n v="0"/>
    <n v="149.5"/>
    <n v="585.09299999999996"/>
    <m/>
    <n v="5342.0569999999998"/>
    <s v="EUR"/>
    <n v="2.1734499999999999"/>
    <s v="460d1819"/>
    <s v="bouchon d 18 bleu"/>
    <n v="2.3E-2"/>
    <n v="26000"/>
    <n v="598"/>
    <n v="1299.7230999999999"/>
    <n v="4.2448141928414833E-2"/>
    <n v="201.92428302035992"/>
    <n v="7.7663185777061506E-3"/>
    <n v="5.7755668577706143E-2"/>
    <n v="158.33581420718016"/>
    <n v="0"/>
    <n v="35.039455476938954"/>
    <n v="0.67917027085463733"/>
    <n v="1.5238458470881642"/>
    <n v="0"/>
    <n v="6.3459972182980176"/>
    <n v="24.836110705322017"/>
    <n v="0"/>
    <n v="226.76039372568195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00NS4001"/>
    <s v="BAC NS40 OP"/>
    <n v="1.44"/>
    <n v="450"/>
    <n v="648"/>
    <n v="1400.9436000000001"/>
    <n v="9.0307421514070799E-2"/>
    <n v="224.24660281040036"/>
    <n v="0.4983257840231119"/>
    <n v="3.6115337840231119"/>
    <n v="25.119912368353937"/>
    <n v="0"/>
    <n v="183.14616005318101"/>
    <n v="1.4449187442251328"/>
    <n v="2.2538023187266649"/>
    <n v="0"/>
    <n v="12.281809325913629"/>
    <n v="0"/>
    <n v="0"/>
    <n v="224.24660281040036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00NS001"/>
    <s v="BAC N50 OP"/>
    <n v="2.0099999999999998"/>
    <n v="792"/>
    <n v="1591.9199999999998"/>
    <n v="3441.6514439999996"/>
    <n v="0.22185523218623387"/>
    <n v="550.89915423755008"/>
    <n v="0.69557974019892688"/>
    <n v="5.0410992401989256"/>
    <n v="61.711251384922818"/>
    <n v="0"/>
    <n v="449.9290665306479"/>
    <n v="3.549683714979742"/>
    <n v="5.5368410296718391"/>
    <n v="0"/>
    <n v="30.172311577327807"/>
    <n v="0"/>
    <n v="0"/>
    <n v="550.89915423755008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00N7001"/>
    <s v="BAC N70 OP"/>
    <n v="2.1"/>
    <n v="1032"/>
    <n v="2167.2000000000003"/>
    <n v="4685.3780400000005"/>
    <n v="0.3020281541748368"/>
    <n v="749.98030495478349"/>
    <n v="0.72672510170037163"/>
    <n v="5.2668201017003726"/>
    <n v="84.012151365272615"/>
    <n v="0"/>
    <n v="612.52215751119422"/>
    <n v="4.8324504667973889"/>
    <n v="7.537716643741402"/>
    <n v="0"/>
    <n v="41.075828967777802"/>
    <n v="0"/>
    <n v="0"/>
    <n v="749.98030495478349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20NS4001"/>
    <s v="COUV NS40 G NOIR"/>
    <n v="0.54"/>
    <n v="484"/>
    <n v="261.36"/>
    <n v="565.04725200000007"/>
    <n v="3.6423993344008559E-2"/>
    <n v="90.446129800194825"/>
    <n v="0.18687216900866699"/>
    <n v="1.3543251690086671"/>
    <n v="10.131697988569421"/>
    <n v="0"/>
    <n v="73.868951221449677"/>
    <n v="0.58278389350413695"/>
    <n v="0.90903360188642168"/>
    <n v="0"/>
    <n v="4.9536630947851643"/>
    <n v="0"/>
    <n v="0"/>
    <n v="90.446129800194825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20N5002"/>
    <s v="COUV N50 D NOIR"/>
    <n v="1.17"/>
    <n v="390"/>
    <n v="456.29999999999995"/>
    <n v="986.49778499999991"/>
    <n v="6.3591475982824844E-2"/>
    <n v="157.90698281232355"/>
    <n v="0.40488969951877835"/>
    <n v="2.934371199518778"/>
    <n v="17.688604959382559"/>
    <n v="0"/>
    <n v="128.96542103744827"/>
    <n v="1.0174636157251975"/>
    <n v="1.5870524661033596"/>
    <n v="0"/>
    <n v="8.6484407336641791"/>
    <n v="0"/>
    <n v="0"/>
    <n v="157.90698281232355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20N7001"/>
    <s v="COUV N70 D NOIR"/>
    <n v="1.23"/>
    <n v="520"/>
    <n v="639.6"/>
    <n v="1382.78322"/>
    <n v="8.9136769753703216E-2"/>
    <n v="221.33970240359886"/>
    <n v="0.42565327385307472"/>
    <n v="3.0848517738530745"/>
    <n v="24.794283874690088"/>
    <n v="0"/>
    <n v="180.77204316360272"/>
    <n v="1.4261883160592514"/>
    <n v="2.224586362743171"/>
    <n v="0"/>
    <n v="12.122600686503638"/>
    <n v="0"/>
    <n v="0"/>
    <n v="221.33970240359886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20N5001"/>
    <s v="COUV N50 G NOIR"/>
    <n v="1.17"/>
    <n v="403"/>
    <n v="471.51"/>
    <n v="1019.3810445"/>
    <n v="6.5711191848919007E-2"/>
    <n v="163.17054890606769"/>
    <n v="0.4048896995187784"/>
    <n v="2.9343711995187785"/>
    <n v="18.278225124695311"/>
    <n v="0"/>
    <n v="133.26426840536323"/>
    <n v="1.0513790695827041"/>
    <n v="1.6399542149734716"/>
    <n v="0"/>
    <n v="8.9367220914529852"/>
    <n v="0"/>
    <n v="0"/>
    <n v="163.17054890606769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20N7002"/>
    <s v="COUV N70 G NOIR"/>
    <n v="1.23"/>
    <n v="520"/>
    <n v="639.6"/>
    <n v="1382.78322"/>
    <n v="8.9136769753703216E-2"/>
    <n v="221.33970240359886"/>
    <n v="0.42565327385307472"/>
    <n v="3.0848517738530745"/>
    <n v="24.794283874690088"/>
    <n v="0"/>
    <n v="180.77204316360272"/>
    <n v="1.4261883160592514"/>
    <n v="2.224586362743171"/>
    <n v="0"/>
    <n v="12.122600686503638"/>
    <n v="0"/>
    <n v="0"/>
    <n v="221.33970240359886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60D1834"/>
    <s v="BOUCHON D18 NOIR"/>
    <n v="0.02"/>
    <n v="3000"/>
    <n v="60"/>
    <n v="129.71700000000001"/>
    <n v="8.3617982883398886E-3"/>
    <n v="20.763574334296329"/>
    <n v="6.9211914447654434E-3"/>
    <n v="5.0160191444765453E-2"/>
    <n v="2.3259178118846235"/>
    <n v="0"/>
    <n v="16.957977782701946"/>
    <n v="0.13378877261343822"/>
    <n v="0.20868539988209861"/>
    <n v="0"/>
    <n v="1.1372045672142248"/>
    <n v="0"/>
    <n v="0"/>
    <n v="20.763574334296329"/>
    <m/>
    <m/>
    <m/>
    <m/>
    <m/>
    <m/>
    <m/>
    <m/>
    <m/>
    <m/>
    <m/>
    <m/>
    <m/>
    <m/>
    <m/>
  </r>
  <r>
    <x v="3"/>
    <x v="1"/>
    <d v="2015-03-16T00:00:00"/>
    <x v="30"/>
    <x v="0"/>
    <s v="manika 1"/>
    <s v=" N°400207  du 08/01/15"/>
    <n v="278.16000000000003"/>
    <m/>
    <n v="2028.03"/>
    <n v="16"/>
    <n v="24.957000000000001"/>
    <n v="0"/>
    <n v="136"/>
    <n v="0"/>
    <m/>
    <n v="2483.1469999999999"/>
    <s v="EUR"/>
    <n v="2.16195"/>
    <s v="460D2205"/>
    <s v="BOUCHON D22 NOIR"/>
    <n v="0.02"/>
    <n v="12000"/>
    <n v="240"/>
    <n v="518.86800000000005"/>
    <n v="3.3447193153359554E-2"/>
    <n v="83.054297337185318"/>
    <n v="6.9211914447654434E-3"/>
    <n v="5.0160191444765453E-2"/>
    <n v="9.3036712475384942"/>
    <n v="0"/>
    <n v="67.831911130807782"/>
    <n v="0.53515509045375287"/>
    <n v="0.83474159952839444"/>
    <n v="0"/>
    <n v="4.5488182688568992"/>
    <n v="0"/>
    <n v="0"/>
    <n v="83.054297337185318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n v="1"/>
    <s v="SUPPORT"/>
    <n v="18.899999999999999"/>
    <n v="5"/>
    <n v="94.5"/>
    <n v="206.543925"/>
    <n v="2.9714906695192979E-2"/>
    <n v="17.275741599171376"/>
    <n v="3.455148319834275"/>
    <n v="44.763933319834273"/>
    <n v="10.425891022702189"/>
    <n v="0"/>
    <n v="6.4857835396396855"/>
    <n v="0"/>
    <n v="0.36406703682950442"/>
    <n v="0"/>
    <n v="0"/>
    <n v="0"/>
    <n v="0"/>
    <n v="17.275741599171376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s v="2"/>
    <s v="ATTAQUE"/>
    <n v="10.71"/>
    <n v="20"/>
    <n v="214.20000000000002"/>
    <n v="468.16622999999998"/>
    <n v="6.7353788509104076E-2"/>
    <n v="39.158347624788448"/>
    <n v="1.9579173812394224"/>
    <n v="25.366228881239422"/>
    <n v="23.63201965145829"/>
    <n v="0"/>
    <n v="14.70110935651662"/>
    <n v="0"/>
    <n v="0.82521861681354314"/>
    <n v="0"/>
    <n v="0"/>
    <n v="0"/>
    <n v="0"/>
    <n v="39.158347624788448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s v="3"/>
    <s v="DECOUPEUR"/>
    <n v="118.98"/>
    <n v="8"/>
    <n v="951.84"/>
    <n v="2080.3890959999999"/>
    <n v="0.29929986019843896"/>
    <n v="174.00785062174901"/>
    <n v="21.750981327718627"/>
    <n v="281.79961832771863"/>
    <n v="105.01354614866509"/>
    <n v="0"/>
    <n v="65.327282585932679"/>
    <n v="0"/>
    <n v="3.6670218871512743"/>
    <n v="0"/>
    <n v="0"/>
    <n v="0"/>
    <n v="0"/>
    <n v="174.00785062174901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s v="4"/>
    <s v="LAME G"/>
    <n v="185.22"/>
    <n v="4"/>
    <n v="740.88"/>
    <n v="1619.3043719999998"/>
    <n v="0.23296486849031292"/>
    <n v="135.44181413750357"/>
    <n v="33.860453534375893"/>
    <n v="438.68654653437585"/>
    <n v="81.738985617985151"/>
    <n v="0"/>
    <n v="50.848542950775126"/>
    <n v="0"/>
    <n v="2.8542855687433142"/>
    <n v="0"/>
    <n v="0"/>
    <n v="0"/>
    <n v="0"/>
    <n v="135.44181413750357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s v="5"/>
    <s v="LAME D"/>
    <n v="200.25"/>
    <n v="4"/>
    <n v="801"/>
    <n v="1750.7056499999999"/>
    <n v="0.25186920913068334"/>
    <n v="146.43247641202404"/>
    <n v="36.608119103006011"/>
    <n v="474.28453160300597"/>
    <n v="88.371838192428072"/>
    <n v="0"/>
    <n v="54.974736669326859"/>
    <n v="0"/>
    <n v="3.0859015502691323"/>
    <n v="0"/>
    <n v="0"/>
    <n v="0"/>
    <n v="0"/>
    <n v="146.43247641202404"/>
    <m/>
    <m/>
    <m/>
    <m/>
    <m/>
    <m/>
    <m/>
    <m/>
    <m/>
    <m/>
    <m/>
    <m/>
    <m/>
    <m/>
    <m/>
  </r>
  <r>
    <x v="3"/>
    <x v="1"/>
    <d v="2015-03-16T00:00:00"/>
    <x v="9"/>
    <x v="2"/>
    <s v="SOVEMA 2"/>
    <s v=" N°80101 du 17/02/15"/>
    <n v="350.86399999999998"/>
    <m/>
    <n v="218.267"/>
    <n v="0"/>
    <n v="12.252000000000001"/>
    <n v="0"/>
    <n v="0"/>
    <n v="0"/>
    <m/>
    <n v="581.38299999999992"/>
    <s v="EUR"/>
    <n v="2.1856499999999999"/>
    <s v="6"/>
    <s v="CONVERTISSEUR"/>
    <n v="377.80200000000002"/>
    <n v="1"/>
    <n v="377.80200000000002"/>
    <n v="825.74294129999998"/>
    <n v="0.11879736697626769"/>
    <n v="69.066769604763437"/>
    <n v="69.066769604763437"/>
    <n v="894.80971090476339"/>
    <n v="41.681719366761186"/>
    <n v="0"/>
    <n v="25.92954489780902"/>
    <n v="0"/>
    <n v="1.4555053401932319"/>
    <n v="0"/>
    <n v="0"/>
    <n v="0"/>
    <n v="0"/>
    <n v="69.066769604763437"/>
    <m/>
    <m/>
    <m/>
    <m/>
    <m/>
    <m/>
    <m/>
    <m/>
    <m/>
    <m/>
    <m/>
    <m/>
    <m/>
    <m/>
    <m/>
  </r>
  <r>
    <x v="3"/>
    <x v="1"/>
    <d v="2015-03-17T00:00:00"/>
    <x v="7"/>
    <x v="0"/>
    <s v="daramic 3"/>
    <s v=" N°100875  du 25/02/15"/>
    <n v="2518.4780000000001"/>
    <m/>
    <n v="3049.7689999999998"/>
    <n v="0"/>
    <n v="73.326999999999998"/>
    <n v="0"/>
    <n v="26"/>
    <n v="0"/>
    <m/>
    <n v="5667.5739999999996"/>
    <s v="EUR"/>
    <n v="2.145"/>
    <s v="430p1004"/>
    <s v="SEP 1,20X161,0"/>
    <n v="0.71299999999999997"/>
    <n v="29302"/>
    <n v="20892.325999999997"/>
    <n v="44814.039269999994"/>
    <n v="0.90277777777777768"/>
    <n v="5116.55986111111"/>
    <n v="0.17461469732820661"/>
    <n v="1.7039996973282063"/>
    <n v="2273.6259722222221"/>
    <n v="0"/>
    <n v="2753.2636805555549"/>
    <n v="0"/>
    <n v="66.197986111111106"/>
    <n v="0"/>
    <n v="23.472222222222221"/>
    <n v="0"/>
    <n v="0"/>
    <n v="5116.55986111111"/>
    <m/>
    <m/>
    <m/>
    <m/>
    <m/>
    <m/>
    <m/>
    <m/>
    <m/>
    <m/>
    <m/>
    <m/>
    <m/>
    <m/>
    <m/>
  </r>
  <r>
    <x v="3"/>
    <x v="1"/>
    <d v="2015-03-17T00:00:00"/>
    <x v="7"/>
    <x v="0"/>
    <s v="daramic 3"/>
    <s v=" N°100875  du 25/02/15"/>
    <n v="2518.4780000000001"/>
    <m/>
    <n v="3049.7689999999998"/>
    <n v="0"/>
    <n v="73.326999999999998"/>
    <n v="0"/>
    <n v="26"/>
    <n v="0"/>
    <m/>
    <n v="5667.5739999999996"/>
    <s v="EUR"/>
    <n v="2.145"/>
    <s v="430P1005"/>
    <s v="SEP 1,00X161,0"/>
    <n v="0.71299999999999997"/>
    <n v="3155.6"/>
    <n v="2249.9427999999998"/>
    <n v="4826.1273059999994"/>
    <n v="9.7222222222222224E-2"/>
    <n v="551.01413888888885"/>
    <n v="0.17461469732820664"/>
    <n v="1.7039996973282063"/>
    <n v="244.85202777777778"/>
    <n v="0"/>
    <n v="296.50531944444441"/>
    <n v="0"/>
    <n v="7.1290138888888892"/>
    <n v="0"/>
    <n v="2.5277777777777777"/>
    <n v="0"/>
    <n v="0"/>
    <n v="551.01413888888885"/>
    <m/>
    <m/>
    <m/>
    <m/>
    <m/>
    <m/>
    <m/>
    <m/>
    <m/>
    <m/>
    <m/>
    <m/>
    <m/>
    <m/>
    <m/>
  </r>
  <r>
    <x v="3"/>
    <x v="0"/>
    <d v="2015-03-24T00:00:00"/>
    <x v="7"/>
    <x v="0"/>
    <s v="daramic 2"/>
    <s v=" N°1008747  du 25/02/15"/>
    <n v="2617.384"/>
    <m/>
    <n v="3386.8339999999998"/>
    <n v="0"/>
    <n v="82.114000000000004"/>
    <n v="0"/>
    <n v="222"/>
    <n v="0"/>
    <m/>
    <n v="6308.3319999999994"/>
    <s v="EUR"/>
    <n v="2.1693500000000001"/>
    <s v="430P1001"/>
    <s v="SEP 1,30X160,0"/>
    <n v="1.7769999999999999"/>
    <n v="2520"/>
    <n v="4478.04"/>
    <n v="9714.4360740000011"/>
    <n v="0.17214486604550425"/>
    <n v="1085.9469671105678"/>
    <n v="0.43093133615498724"/>
    <n v="4.2858662861549881"/>
    <n v="450.56921806964607"/>
    <n v="0"/>
    <n v="583.02608524835932"/>
    <n v="0"/>
    <n v="14.135503530460536"/>
    <n v="0"/>
    <n v="38.216160262101944"/>
    <n v="0"/>
    <n v="0"/>
    <n v="1085.9469671105678"/>
    <m/>
    <m/>
    <m/>
    <m/>
    <m/>
    <m/>
    <m/>
    <m/>
    <m/>
    <m/>
    <m/>
    <m/>
    <m/>
    <m/>
    <m/>
  </r>
  <r>
    <x v="3"/>
    <x v="0"/>
    <d v="2015-03-24T00:00:00"/>
    <x v="7"/>
    <x v="0"/>
    <s v="daramic 2"/>
    <s v=" N°1008747  du 25/02/15"/>
    <n v="2617.384"/>
    <m/>
    <n v="3386.8339999999998"/>
    <n v="0"/>
    <n v="82.114000000000004"/>
    <n v="0"/>
    <n v="222"/>
    <n v="0"/>
    <m/>
    <n v="6308.3319999999994"/>
    <s v="EUR"/>
    <n v="2.1693500000000001"/>
    <s v="430P1004"/>
    <s v="SEP 1,20X161,0"/>
    <n v="0.71299999999999997"/>
    <n v="23441.599999999999"/>
    <n v="16713.860799999999"/>
    <n v="36258.213926479999"/>
    <n v="0.64251443232289218"/>
    <n v="4053.1943538843348"/>
    <n v="0.17290604540152271"/>
    <n v="1.7196525954015227"/>
    <n v="1681.7069949310207"/>
    <n v="0"/>
    <n v="2176.0897248818701"/>
    <n v="0"/>
    <n v="52.759430095761971"/>
    <n v="0"/>
    <n v="142.63820397568207"/>
    <n v="0"/>
    <n v="0"/>
    <n v="4053.1943538843348"/>
    <m/>
    <m/>
    <m/>
    <m/>
    <m/>
    <m/>
    <m/>
    <m/>
    <m/>
    <m/>
    <m/>
    <m/>
    <m/>
    <m/>
    <m/>
  </r>
  <r>
    <x v="3"/>
    <x v="0"/>
    <d v="2015-03-24T00:00:00"/>
    <x v="7"/>
    <x v="0"/>
    <s v="daramic 2"/>
    <s v=" N°1008747  du 25/02/15"/>
    <n v="2617.384"/>
    <m/>
    <n v="3386.8339999999998"/>
    <n v="0"/>
    <n v="82.114000000000004"/>
    <n v="0"/>
    <n v="222"/>
    <n v="0"/>
    <m/>
    <n v="6308.3319999999994"/>
    <s v="EUR"/>
    <n v="2.1693500000000001"/>
    <s v="430P1018"/>
    <s v="SEP 1,30X161,0"/>
    <n v="0.71299999999999997"/>
    <n v="6762"/>
    <n v="4821.3059999999996"/>
    <n v="10459.100171099999"/>
    <n v="0.18534070163160349"/>
    <n v="1169.1906790050964"/>
    <n v="0.17290604540152268"/>
    <n v="1.7196525954015227"/>
    <n v="485.10778699933286"/>
    <n v="0"/>
    <n v="627.71818986977019"/>
    <n v="0"/>
    <n v="15.21906637377749"/>
    <n v="0"/>
    <n v="41.145635762215974"/>
    <n v="0"/>
    <n v="0"/>
    <n v="1169.1906790050964"/>
    <m/>
    <m/>
    <m/>
    <m/>
    <m/>
    <m/>
    <m/>
    <m/>
    <m/>
    <m/>
    <m/>
    <m/>
    <m/>
    <m/>
    <m/>
  </r>
  <r>
    <x v="3"/>
    <x v="0"/>
    <d v="2015-03-24T00:00:00"/>
    <x v="20"/>
    <x v="2"/>
    <s v="wirtz 1"/>
    <s v=" N°7180 du 27/02/15"/>
    <n v="2755.1179999999999"/>
    <m/>
    <n v="547.02800000000002"/>
    <n v="0"/>
    <n v="7.66"/>
    <n v="25"/>
    <n v="0"/>
    <n v="0"/>
    <m/>
    <n v="3334.8059999999996"/>
    <s v="USD"/>
    <n v="1.96"/>
    <s v="690x0010"/>
    <s v="CORK POWDER LIEGE"/>
    <n v="3.5"/>
    <n v="250"/>
    <n v="875"/>
    <n v="1715"/>
    <n v="0.46045361258748624"/>
    <n v="1535.5234699784244"/>
    <n v="6.1420938799136975"/>
    <n v="13.002093879913698"/>
    <n v="1268.60403620481"/>
    <n v="0"/>
    <n v="251.88101878650744"/>
    <n v="0"/>
    <n v="3.5270746724201447"/>
    <n v="11.511340314687155"/>
    <n v="0"/>
    <n v="0"/>
    <n v="0"/>
    <n v="1535.5234699784244"/>
    <m/>
    <m/>
    <m/>
    <m/>
    <m/>
    <m/>
    <m/>
    <m/>
    <m/>
    <m/>
    <m/>
    <m/>
    <m/>
    <m/>
    <m/>
  </r>
  <r>
    <x v="3"/>
    <x v="0"/>
    <d v="2015-03-24T00:00:00"/>
    <x v="20"/>
    <x v="2"/>
    <s v="wirtz 1"/>
    <s v=" N°7180 du 27/02/15"/>
    <n v="2755.1179999999999"/>
    <m/>
    <n v="547.02800000000002"/>
    <n v="0"/>
    <n v="7.66"/>
    <n v="25"/>
    <n v="0"/>
    <n v="0"/>
    <m/>
    <n v="3334.8059999999996"/>
    <s v="USD"/>
    <n v="1.96"/>
    <s v="690x0012"/>
    <s v="BOUT. SILICATE SODIUM"/>
    <n v="1.25"/>
    <n v="250"/>
    <n v="312.5"/>
    <n v="612.5"/>
    <n v="0.16444771878124509"/>
    <n v="548.40123927800869"/>
    <n v="2.1936049571120346"/>
    <n v="4.6436049571120348"/>
    <n v="453.07287007314642"/>
    <n v="0"/>
    <n v="89.957506709466941"/>
    <n v="0"/>
    <n v="1.2596695258643373"/>
    <n v="4.1111929695311273"/>
    <n v="0"/>
    <n v="0"/>
    <n v="0"/>
    <n v="548.40123927800869"/>
    <m/>
    <m/>
    <m/>
    <m/>
    <m/>
    <m/>
    <m/>
    <m/>
    <m/>
    <m/>
    <m/>
    <m/>
    <m/>
    <m/>
    <m/>
  </r>
  <r>
    <x v="3"/>
    <x v="0"/>
    <d v="2015-03-24T00:00:00"/>
    <x v="20"/>
    <x v="2"/>
    <s v="wirtz 1"/>
    <s v=" N°7180 du 27/02/15"/>
    <n v="2755.1179999999999"/>
    <m/>
    <n v="547.02800000000002"/>
    <n v="0"/>
    <n v="7.66"/>
    <n v="25"/>
    <n v="0"/>
    <n v="0"/>
    <m/>
    <n v="3334.8059999999996"/>
    <s v="USD"/>
    <n v="1.96"/>
    <s v="690x0014"/>
    <s v="EX-TEND"/>
    <n v="13.2"/>
    <n v="54"/>
    <n v="712.8"/>
    <n v="1397.088"/>
    <n v="0.37509866863126878"/>
    <n v="1250.8812907435668"/>
    <n v="23.164468347103089"/>
    <n v="49.036468347103089"/>
    <n v="1033.4410937220439"/>
    <n v="0"/>
    <n v="205.1894745040257"/>
    <n v="0"/>
    <n v="2.8732558017155188"/>
    <n v="9.3774667157817202"/>
    <n v="0"/>
    <n v="0"/>
    <n v="0"/>
    <n v="1250.8812907435668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90b0006"/>
    <s v="COUVRE BORNE D+ NOIR "/>
    <n v="7.1999999999999995E-2"/>
    <n v="2200"/>
    <n v="158.39999999999998"/>
    <n v="330.81839999999994"/>
    <n v="1.7680939411528332E-2"/>
    <n v="75.721734875206522"/>
    <n v="3.4418970397821144E-2"/>
    <n v="0.18479097039782111"/>
    <n v="67.761493057105866"/>
    <n v="0"/>
    <n v="6.561060677769345"/>
    <n v="0"/>
    <n v="0.52560128588650268"/>
    <n v="0"/>
    <n v="0.8735798544447918"/>
    <n v="6.9078899852658848"/>
    <n v="0"/>
    <n v="82.629624860472404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90b0007"/>
    <s v="COUVRE BORNE G- NOIR "/>
    <n v="7.1999999999999995E-2"/>
    <n v="3300"/>
    <n v="237.6"/>
    <n v="496.22759999999994"/>
    <n v="2.6521409117292498E-2"/>
    <n v="113.58260231280978"/>
    <n v="3.4418970397821144E-2"/>
    <n v="0.18479097039782111"/>
    <n v="101.64223958565881"/>
    <n v="0"/>
    <n v="9.8415910166540179"/>
    <n v="0"/>
    <n v="0.78840192882975413"/>
    <n v="0"/>
    <n v="1.3103697816671878"/>
    <n v="10.361834977898827"/>
    <n v="0"/>
    <n v="123.94443729070861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20l0228"/>
    <s v="couv l2 kam noir"/>
    <n v="1.071"/>
    <n v="816"/>
    <n v="873.93599999999992"/>
    <n v="1825.2153359999998"/>
    <n v="9.755056480778676E-2"/>
    <n v="417.77746268875302"/>
    <n v="0.51198218466758949"/>
    <n v="2.748765684667589"/>
    <n v="373.85863760325043"/>
    <n v="0"/>
    <n v="36.199161139438317"/>
    <n v="0"/>
    <n v="2.8998856400410769"/>
    <n v="0"/>
    <n v="4.8197783060231281"/>
    <n v="38.112713018707865"/>
    <n v="0"/>
    <n v="455.89017570746091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20l0321"/>
    <s v="couv l3d gris"/>
    <n v="1.2569999999999999"/>
    <n v="880"/>
    <n v="1106.1599999999999"/>
    <n v="2310.2151599999993"/>
    <n v="0.12347189355717282"/>
    <n v="528.79011521185873"/>
    <n v="0.60089785819529407"/>
    <n v="3.2261423581952933"/>
    <n v="473.20109318212258"/>
    <n v="0"/>
    <n v="45.81807373308925"/>
    <n v="0"/>
    <n v="3.6704489797740765"/>
    <n v="0"/>
    <n v="6.1004993168727948"/>
    <n v="48.240098397106749"/>
    <n v="0"/>
    <n v="577.03021360896548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00l0313"/>
    <s v="bac l3 gris c33"/>
    <n v="1.2569999999999999"/>
    <n v="1584"/>
    <n v="1991.0879999999997"/>
    <n v="4158.387287999999"/>
    <n v="0.2222494084029111"/>
    <n v="951.82220738134583"/>
    <n v="0.60089785819529407"/>
    <n v="3.2261423581952937"/>
    <n v="851.76196772782066"/>
    <n v="0"/>
    <n v="82.472532719560661"/>
    <n v="0"/>
    <n v="6.606808163593338"/>
    <n v="0"/>
    <n v="10.980898770371033"/>
    <n v="86.83217711479216"/>
    <n v="0"/>
    <n v="1038.6543844961379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00l0314"/>
    <s v="bac l3 noir c33"/>
    <n v="1.2569999999999999"/>
    <n v="528"/>
    <n v="663.69599999999991"/>
    <n v="1386.1290959999997"/>
    <n v="7.4083136134303701E-2"/>
    <n v="317.27406912711524"/>
    <n v="0.60089785819529407"/>
    <n v="3.2261423581952937"/>
    <n v="283.92065590927359"/>
    <n v="0"/>
    <n v="27.490844239853551"/>
    <n v="0"/>
    <n v="2.2022693878644461"/>
    <n v="0"/>
    <n v="3.6602995901236772"/>
    <n v="28.944059038264054"/>
    <n v="0"/>
    <n v="346.21812816537931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00l0518"/>
    <s v="bac l5 noir c52"/>
    <n v="1.4410000000000001"/>
    <n v="660"/>
    <n v="951.06000000000006"/>
    <n v="1986.28881"/>
    <n v="0.10615930705005137"/>
    <n v="454.64591647988584"/>
    <n v="0.68885744921194825"/>
    <n v="3.6983859492119482"/>
    <n v="406.8512978970399"/>
    <n v="0"/>
    <n v="39.393701819440118"/>
    <n v="0"/>
    <n v="3.155797720676877"/>
    <n v="0"/>
    <n v="5.2451190427289385"/>
    <n v="41.476122786533921"/>
    <n v="0"/>
    <n v="496.12203926641979"/>
    <m/>
    <m/>
    <m/>
    <m/>
    <m/>
    <m/>
    <m/>
    <m/>
    <m/>
    <m/>
    <m/>
    <m/>
    <m/>
    <m/>
    <m/>
  </r>
  <r>
    <x v="3"/>
    <x v="1"/>
    <d v="2015-03-27T00:00:00"/>
    <x v="4"/>
    <x v="0"/>
    <s v="accuma 19"/>
    <s v=" N°550 du13/03/15"/>
    <n v="3832.46"/>
    <m/>
    <n v="371.08100000000002"/>
    <n v="0"/>
    <n v="29.727"/>
    <n v="0"/>
    <n v="49.408000000000001"/>
    <n v="390.697"/>
    <m/>
    <n v="4673.3730000000005"/>
    <s v="EUR"/>
    <n v="2.0884999999999998"/>
    <s v="400l0213"/>
    <s v="bac l2 noir c28"/>
    <n v="1.2549999999999999"/>
    <n v="2372"/>
    <n v="2976.8599999999997"/>
    <n v="6217.1721099999986"/>
    <n v="0.33228334151895345"/>
    <n v="1423.0618919230255"/>
    <n v="0.59994177568424345"/>
    <n v="3.2210092756842426"/>
    <n v="1273.4626150377283"/>
    <n v="0"/>
    <n v="123.30403465419477"/>
    <n v="0"/>
    <n v="9.8777868933339299"/>
    <n v="0"/>
    <n v="16.417455337768452"/>
    <n v="129.82210468143055"/>
    <n v="0"/>
    <n v="1552.8839966044561"/>
    <m/>
    <m/>
    <m/>
    <m/>
    <m/>
    <m/>
    <m/>
    <m/>
    <m/>
    <m/>
    <m/>
    <m/>
    <m/>
    <m/>
    <m/>
  </r>
  <r>
    <x v="3"/>
    <x v="1"/>
    <d v="2015-03-31T00:00:00"/>
    <x v="9"/>
    <x v="2"/>
    <s v="sovema 3"/>
    <s v=" N°80158  du 11/03/15"/>
    <n v="639.9"/>
    <m/>
    <n v="1800.6489999999999"/>
    <n v="16"/>
    <n v="17.526"/>
    <n v="100"/>
    <n v="76.5"/>
    <n v="0"/>
    <m/>
    <n v="2650.5749999999998"/>
    <s v="EUR"/>
    <n v="2.0762499999999999"/>
    <s v="690X0003"/>
    <s v="FLUX COS"/>
    <n v="16.5"/>
    <n v="300"/>
    <n v="4950"/>
    <n v="10277.4375"/>
    <n v="1"/>
    <n v="2650.5749999999998"/>
    <n v="8.8352500000000003"/>
    <n v="43.093375000000002"/>
    <n v="639.9"/>
    <n v="0"/>
    <n v="1800.6489999999999"/>
    <n v="16"/>
    <n v="17.526"/>
    <n v="100"/>
    <n v="76.5"/>
    <n v="0"/>
    <n v="0"/>
    <n v="2650.5749999999998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60d1809"/>
    <s v="bouchon kam d18 bleu"/>
    <n v="2.8000000000000001E-2"/>
    <n v="18000"/>
    <n v="504"/>
    <n v="1052.6039999999998"/>
    <n v="4.7783690061333775E-2"/>
    <n v="200.80398106400625"/>
    <n v="1.1155776725778124E-2"/>
    <n v="6.9633776725778113E-2"/>
    <n v="171.40009625000425"/>
    <n v="0"/>
    <n v="26.999935150706342"/>
    <n v="0.7645390409813404"/>
    <n v="1.6394106223143003"/>
    <n v="0"/>
    <n v="0"/>
    <n v="23.751504332956749"/>
    <n v="0"/>
    <n v="224.55548539696301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60d1811"/>
    <s v="bouchon kam d18 jaune"/>
    <n v="2.8000000000000001E-2"/>
    <n v="18000"/>
    <n v="504"/>
    <n v="1052.6039999999998"/>
    <n v="4.7783690061333775E-2"/>
    <n v="200.80398106400625"/>
    <n v="1.1155776725778124E-2"/>
    <n v="6.9633776725778113E-2"/>
    <n v="171.40009625000425"/>
    <n v="0"/>
    <n v="26.999935150706342"/>
    <n v="0.7645390409813404"/>
    <n v="1.6394106223143003"/>
    <n v="0"/>
    <n v="0"/>
    <n v="23.751504332956749"/>
    <n v="0"/>
    <n v="224.55548539696301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00l0103"/>
    <s v="bac l1b noir c22"/>
    <n v="1.151"/>
    <n v="2400"/>
    <n v="2762.4"/>
    <n v="5769.2723999999998"/>
    <n v="0.26190012981235805"/>
    <n v="1100.5970581174822"/>
    <n v="0.4585821075489509"/>
    <n v="2.8624456075489508"/>
    <n v="939.43576563692829"/>
    <n v="0"/>
    <n v="147.98535884982385"/>
    <n v="4.1904020769977288"/>
    <n v="8.9855315537321925"/>
    <n v="0"/>
    <n v="0"/>
    <n v="130.18086422492013"/>
    <n v="0"/>
    <n v="1230.7779223424022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00l0212"/>
    <s v="bac l2 gris c28"/>
    <n v="1.232"/>
    <n v="1320"/>
    <n v="1626.24"/>
    <n v="3396.4022399999999"/>
    <n v="0.154182039931237"/>
    <n v="647.92751223319351"/>
    <n v="0.49085417593423752"/>
    <n v="3.0638861759342375"/>
    <n v="553.05097723334711"/>
    <n v="0"/>
    <n v="87.119790752945804"/>
    <n v="2.466912638899792"/>
    <n v="5.2898316080008101"/>
    <n v="0"/>
    <n v="0"/>
    <n v="76.638187314340456"/>
    <n v="0"/>
    <n v="724.565699547534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00l0213"/>
    <s v="bac l2 noir c28"/>
    <n v="1.2549999999999999"/>
    <n v="792"/>
    <n v="993.95999999999992"/>
    <n v="2075.8854599999995"/>
    <n v="9.4236263042387539E-2"/>
    <n v="396.01413694122948"/>
    <n v="0.50001784967326957"/>
    <n v="3.1210853496732689"/>
    <n v="338.02547553304407"/>
    <n v="0"/>
    <n v="53.247729250785866"/>
    <n v="1.5077802086782006"/>
    <n v="3.2331519487212739"/>
    <n v="0"/>
    <n v="0"/>
    <n v="46.841359616638279"/>
    <n v="0"/>
    <n v="442.85549655786775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00l0312"/>
    <s v="bac l3b gris c34"/>
    <n v="1.357"/>
    <n v="1200"/>
    <n v="1628.4"/>
    <n v="3400.9133999999999"/>
    <n v="0.15438682717435701"/>
    <n v="648.78810072346789"/>
    <n v="0.54065675060288987"/>
    <n v="3.3747512506028898"/>
    <n v="553.78554907441855"/>
    <n v="0"/>
    <n v="87.235504760734543"/>
    <n v="2.4701892347897121"/>
    <n v="5.2968576535250138"/>
    <n v="0"/>
    <n v="0"/>
    <n v="76.739979475767413"/>
    <n v="0"/>
    <n v="725.52808019923532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00l0314"/>
    <s v="bac l3 noir c33"/>
    <n v="1.2569999999999999"/>
    <n v="704"/>
    <n v="884.92799999999988"/>
    <n v="1848.1721279999995"/>
    <n v="8.3899058092452322E-2"/>
    <n v="352.57354237104943"/>
    <n v="0.50081469086796793"/>
    <n v="3.1260591908679669"/>
    <n v="300.94592137762646"/>
    <n v="0"/>
    <n v="47.406743279849721"/>
    <n v="1.3423849294792372"/>
    <n v="2.8784927840939467"/>
    <n v="0"/>
    <n v="0"/>
    <n v="41.703117512608628"/>
    <n v="0"/>
    <n v="394.27665988365806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20l0233"/>
    <s v="couv l2 g gris"/>
    <n v="1.0720000000000001"/>
    <n v="672"/>
    <n v="720.38400000000001"/>
    <n v="1504.521984"/>
    <n v="6.8298820994333084E-2"/>
    <n v="287.01582360081966"/>
    <n v="0.42710688035836258"/>
    <n v="2.6659788803583622"/>
    <n v="244.98787090667278"/>
    <n v="0"/>
    <n v="38.591907308742933"/>
    <n v="1.0927811359093293"/>
    <n v="2.3432642494945735"/>
    <n v="0"/>
    <n v="0"/>
    <n v="33.948816859906188"/>
    <n v="0"/>
    <n v="320.96464046072583"/>
    <m/>
    <m/>
    <m/>
    <m/>
    <m/>
    <m/>
    <m/>
    <m/>
    <m/>
    <m/>
    <m/>
    <m/>
    <m/>
    <m/>
    <m/>
  </r>
  <r>
    <x v="3"/>
    <x v="1"/>
    <d v="2015-04-01T00:00:00"/>
    <x v="4"/>
    <x v="0"/>
    <s v="accuma 20"/>
    <s v=" N°551 du13/03/15"/>
    <n v="3587"/>
    <m/>
    <n v="565.04499999999996"/>
    <n v="16"/>
    <n v="34.308999999999997"/>
    <n v="0"/>
    <n v="0"/>
    <n v="497.06299999999999"/>
    <m/>
    <n v="4699.4170000000004"/>
    <s v="EUR"/>
    <n v="2.0884999999999998"/>
    <s v="420l0307"/>
    <s v="couv l3 euro kam d"/>
    <n v="1.3380000000000001"/>
    <n v="690"/>
    <n v="923.22"/>
    <n v="1928.1449699999998"/>
    <n v="8.7529480830207493E-2"/>
    <n v="367.82986388474581"/>
    <n v="0.53308675925325477"/>
    <n v="3.3274997592532545"/>
    <n v="313.9682477379543"/>
    <n v="0"/>
    <n v="49.45809549570459"/>
    <n v="1.4004716932833199"/>
    <n v="3.0030489578035886"/>
    <n v="0"/>
    <n v="0"/>
    <n v="43.507666329905426"/>
    <n v="0"/>
    <n v="411.33753021465122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L0331"/>
    <s v="COUV L3 NOIR"/>
    <n v="1.4350000000000001"/>
    <n v="396"/>
    <n v="568.26"/>
    <n v="1196.0168219999998"/>
    <n v="3.8342559113806879E-2"/>
    <n v="166.85140355452378"/>
    <n v="0.42134192816798938"/>
    <n v="3.4415864281679891"/>
    <n v="140.42578849840632"/>
    <n v="0"/>
    <n v="24.026674502603029"/>
    <n v="0.61348094582091006"/>
    <n v="1.7854596076935312"/>
    <n v="0"/>
    <n v="0"/>
    <n v="20.223322693868074"/>
    <n v="0"/>
    <n v="187.07472624839187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L0111"/>
    <s v="COUV L1D NOIR"/>
    <n v="0.95099999999999996"/>
    <n v="2688"/>
    <n v="2556.288"/>
    <n v="5380.2193535999995"/>
    <n v="0.17248200427958182"/>
    <n v="750.57234485901972"/>
    <n v="0.27923078305767102"/>
    <n v="2.2808004830576705"/>
    <n v="631.69809247354044"/>
    <n v="0"/>
    <n v="108.08274330572291"/>
    <n v="2.7597120684733092"/>
    <n v="8.0317970112830075"/>
    <n v="0"/>
    <n v="0"/>
    <n v="90.973563373214077"/>
    <n v="0"/>
    <n v="841.54590823223384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L0109"/>
    <s v="COUV L1D GRIS"/>
    <n v="0.95099999999999996"/>
    <n v="1400"/>
    <n v="1331.3999999999999"/>
    <n v="2802.1975799999996"/>
    <n v="8.9834377228948853E-2"/>
    <n v="390.92309628073934"/>
    <n v="0.27923078305767096"/>
    <n v="2.2808004830576705"/>
    <n v="329.0094231633023"/>
    <n v="0"/>
    <n v="56.293095471730673"/>
    <n v="1.4373500356631816"/>
    <n v="4.1832276100432324"/>
    <n v="0"/>
    <n v="0"/>
    <n v="47.382064256882323"/>
    <n v="0"/>
    <n v="438.3051605376217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L0321"/>
    <s v="COUV L3 GRIS D"/>
    <n v="1.2569999999999999"/>
    <n v="2024"/>
    <n v="2544.1679999999997"/>
    <n v="5354.710389599999"/>
    <n v="0.17166422400917858"/>
    <n v="747.01369386989347"/>
    <n v="0.36907791199105411"/>
    <n v="3.0146858119910536"/>
    <n v="628.70305401121561"/>
    <n v="0"/>
    <n v="107.57029601931958"/>
    <n v="2.7466275841468573"/>
    <n v="7.9937162552114103"/>
    <n v="0"/>
    <n v="0"/>
    <n v="90.542234982953133"/>
    <n v="0"/>
    <n v="837.55592885284659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M1014"/>
    <s v="COUV M10 G NOIR"/>
    <n v="0.73899999999999999"/>
    <n v="560"/>
    <n v="413.84"/>
    <n v="871.00904799999989"/>
    <n v="2.7923282764329423E-2"/>
    <n v="121.51090143069038"/>
    <n v="0.21698375255480426"/>
    <n v="1.772357052554804"/>
    <n v="102.26623079608008"/>
    <n v="0"/>
    <n v="17.497622525177274"/>
    <n v="0.44677252422927077"/>
    <n v="1.300275585203764"/>
    <n v="0"/>
    <n v="0"/>
    <n v="14.727800414652382"/>
    <n v="0"/>
    <n v="136.23870184534277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20M1017"/>
    <s v="COUV M10 D NOIR"/>
    <n v="0.73899999999999999"/>
    <n v="1064"/>
    <n v="786.29599999999994"/>
    <n v="1654.9171911999997"/>
    <n v="5.3054237252225904E-2"/>
    <n v="230.87071271831175"/>
    <n v="0.21698375255480429"/>
    <n v="1.772357052554804"/>
    <n v="194.30583851255216"/>
    <n v="0"/>
    <n v="33.245482797836821"/>
    <n v="0.84886779603561446"/>
    <n v="2.4705236118871516"/>
    <n v="0"/>
    <n v="0"/>
    <n v="27.982820787839525"/>
    <n v="0"/>
    <n v="258.85353350615128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00L0116"/>
    <s v="BAC L1 GRIS C 26"/>
    <n v="1.137"/>
    <n v="1375"/>
    <n v="1563.375"/>
    <n v="3290.4353624999999"/>
    <n v="0.10548657015195129"/>
    <n v="459.03514770009093"/>
    <n v="0.33384374378188431"/>
    <n v="2.7268876437818843"/>
    <n v="386.33401452450642"/>
    <n v="0"/>
    <n v="66.101260427457532"/>
    <n v="1.6877851224312206"/>
    <n v="4.9120876256957642"/>
    <n v="0"/>
    <n v="0"/>
    <n v="55.637625587804884"/>
    <n v="0"/>
    <n v="514.67277328789578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00L0213"/>
    <s v="BAC L2 NOIR C28"/>
    <n v="1.2549999999999999"/>
    <n v="990"/>
    <n v="1242.4499999999998"/>
    <n v="2614.9845149999992"/>
    <n v="8.3832598759281576E-2"/>
    <n v="364.8057690956922"/>
    <n v="0.36849067585423456"/>
    <n v="3.0098891758542337"/>
    <n v="307.02850969599285"/>
    <n v="0"/>
    <n v="52.532189025726126"/>
    <n v="1.3413215801485052"/>
    <n v="3.9037487938247062"/>
    <n v="0"/>
    <n v="0"/>
    <n v="44.216498224397952"/>
    <n v="0"/>
    <n v="409.02226732009012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00L0509"/>
    <s v="BAC L5 GRIS C45"/>
    <n v="1.4410000000000001"/>
    <n v="330"/>
    <n v="475.53000000000003"/>
    <n v="1000.847991"/>
    <n v="3.2085730361786129E-2"/>
    <n v="139.62420007088778"/>
    <n v="0.42310363657844779"/>
    <n v="3.4559763365784479"/>
    <n v="117.51077887700552"/>
    <n v="0"/>
    <n v="20.105945388066765"/>
    <n v="0.51337168578857806"/>
    <n v="1.4941041200269329"/>
    <n v="0"/>
    <n v="0"/>
    <n v="16.923233450559753"/>
    <n v="0"/>
    <n v="156.54743352144754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00M1009"/>
    <s v="BAC M10 P15,4 C33 NOIR"/>
    <n v="1.75"/>
    <n v="1620"/>
    <n v="2835"/>
    <n v="5966.8244999999997"/>
    <n v="0.19128771176511195"/>
    <n v="832.40722394163765"/>
    <n v="0.51383161971706026"/>
    <n v="4.1970566197170598"/>
    <n v="700.572115568546"/>
    <n v="0"/>
    <n v="119.86700139879562"/>
    <n v="3.0606033882417911"/>
    <n v="8.9075035860542027"/>
    <n v="0"/>
    <n v="0"/>
    <n v="100.89240811796711"/>
    <n v="0"/>
    <n v="933.29963205960473"/>
    <m/>
    <m/>
    <m/>
    <m/>
    <m/>
    <m/>
    <m/>
    <m/>
    <m/>
    <m/>
    <m/>
    <m/>
    <m/>
    <m/>
    <m/>
  </r>
  <r>
    <x v="3"/>
    <x v="1"/>
    <d v="2015-04-02T00:00:00"/>
    <x v="4"/>
    <x v="0"/>
    <s v="accuma 21"/>
    <s v=" N°582 du 20/03/15"/>
    <n v="3662.4"/>
    <m/>
    <n v="626.63199999999995"/>
    <n v="16"/>
    <n v="46.566000000000003"/>
    <n v="0"/>
    <n v="0"/>
    <n v="527.43799999999999"/>
    <m/>
    <n v="4879.0360000000001"/>
    <s v="EUR"/>
    <n v="2.1046999999999998"/>
    <s v="460D1810"/>
    <s v="BOUCHON KAMINA D18 ROUGE"/>
    <n v="2.8000000000000001E-2"/>
    <n v="18000"/>
    <n v="504"/>
    <n v="1060.7687999999998"/>
    <n v="3.4006704313797674E-2"/>
    <n v="147.98350647851333"/>
    <n v="8.221305915472963E-3"/>
    <n v="6.715290591547296E-2"/>
    <n v="124.54615387885261"/>
    <n v="0"/>
    <n v="21.309689137563662"/>
    <n v="0.54410726902076278"/>
    <n v="1.5835561930763025"/>
    <n v="0"/>
    <n v="0"/>
    <n v="17.936428109860817"/>
    <n v="0"/>
    <n v="165.91993458837416"/>
    <m/>
    <m/>
    <m/>
    <m/>
    <m/>
    <m/>
    <m/>
    <m/>
    <m/>
    <m/>
    <m/>
    <m/>
    <m/>
    <m/>
    <m/>
  </r>
  <r>
    <x v="3"/>
    <x v="1"/>
    <d v="2015-04-03T00:00:00"/>
    <x v="4"/>
    <x v="0"/>
    <s v="accuma 22"/>
    <s v=" N°641du 27/03/15"/>
    <n v="884.85599999999999"/>
    <m/>
    <n v="144.87"/>
    <n v="0"/>
    <n v="13.577999999999999"/>
    <n v="0"/>
    <n v="0"/>
    <n v="108.60251999999998"/>
    <m/>
    <n v="1151.90652"/>
    <s v="EUR"/>
    <n v="2.1046999999999998"/>
    <s v="420m1209"/>
    <s v="couv m12 D"/>
    <n v="1.2270000000000001"/>
    <n v="50"/>
    <n v="61.35"/>
    <n v="129.123345"/>
    <n v="1.6540998218910613E-2"/>
    <n v="17.257289605782319"/>
    <n v="0.34514579211564639"/>
    <n v="2.9276126921156465"/>
    <n v="14.636401519992368"/>
    <n v="0"/>
    <n v="2.3962944119735807"/>
    <n v="0"/>
    <n v="0.2245936738163683"/>
    <n v="0"/>
    <n v="0"/>
    <n v="1.7963940898892039"/>
    <n v="0"/>
    <n v="19.053683695671523"/>
    <m/>
    <m/>
    <m/>
    <m/>
    <m/>
    <m/>
    <m/>
    <m/>
    <m/>
    <m/>
    <m/>
    <m/>
    <m/>
    <m/>
    <m/>
  </r>
  <r>
    <x v="3"/>
    <x v="1"/>
    <d v="2015-04-03T00:00:00"/>
    <x v="4"/>
    <x v="0"/>
    <s v="accuma 22"/>
    <s v=" N°641du 27/03/15"/>
    <n v="884.85599999999999"/>
    <m/>
    <n v="144.87"/>
    <n v="0"/>
    <n v="13.577999999999999"/>
    <n v="0"/>
    <n v="0"/>
    <n v="108.60251999999998"/>
    <m/>
    <n v="1151.90652"/>
    <s v="EUR"/>
    <n v="2.1046999999999998"/>
    <s v="420L0217"/>
    <s v="COUV L2 G NOIR"/>
    <n v="1.071"/>
    <n v="1920"/>
    <n v="2056.3199999999997"/>
    <n v="4327.9367039999988"/>
    <n v="0.55441867086406293"/>
    <n v="578.42721698716036"/>
    <n v="0.30126417551414603"/>
    <n v="2.5553978755141453"/>
    <n v="490.58068742609129"/>
    <n v="0"/>
    <n v="80.318632848076803"/>
    <n v="0"/>
    <n v="7.5278967129922458"/>
    <n v="0"/>
    <n v="0"/>
    <n v="60.211264790887803"/>
    <n v="0"/>
    <n v="638.63848177804812"/>
    <m/>
    <m/>
    <m/>
    <m/>
    <m/>
    <m/>
    <m/>
    <m/>
    <m/>
    <m/>
    <m/>
    <m/>
    <m/>
    <m/>
    <m/>
  </r>
  <r>
    <x v="3"/>
    <x v="1"/>
    <d v="2015-04-03T00:00:00"/>
    <x v="4"/>
    <x v="0"/>
    <s v="accuma 22"/>
    <s v=" N°641du 27/03/15"/>
    <n v="884.85599999999999"/>
    <m/>
    <n v="144.87"/>
    <n v="0"/>
    <n v="13.577999999999999"/>
    <n v="0"/>
    <n v="0"/>
    <n v="108.60251999999998"/>
    <m/>
    <n v="1151.90652"/>
    <s v="EUR"/>
    <n v="2.1046999999999998"/>
    <s v="420L0228"/>
    <s v="COUV L2 NOIR"/>
    <n v="1.071"/>
    <n v="960"/>
    <n v="1028.1599999999999"/>
    <n v="2163.9683519999994"/>
    <n v="0.27720933543203147"/>
    <n v="289.21360849358018"/>
    <n v="0.30126417551414603"/>
    <n v="2.5553978755141453"/>
    <n v="245.29034371304564"/>
    <n v="0"/>
    <n v="40.159316424038401"/>
    <n v="0"/>
    <n v="3.7639483564961229"/>
    <n v="0"/>
    <n v="0"/>
    <n v="30.105632395443902"/>
    <n v="0"/>
    <n v="319.31924088902406"/>
    <m/>
    <m/>
    <m/>
    <m/>
    <m/>
    <m/>
    <m/>
    <m/>
    <m/>
    <m/>
    <m/>
    <m/>
    <m/>
    <m/>
    <m/>
  </r>
  <r>
    <x v="3"/>
    <x v="1"/>
    <d v="2015-04-03T00:00:00"/>
    <x v="4"/>
    <x v="0"/>
    <s v="accuma 22"/>
    <s v=" N°641du 27/03/15"/>
    <n v="884.85599999999999"/>
    <m/>
    <n v="144.87"/>
    <n v="0"/>
    <n v="13.577999999999999"/>
    <n v="0"/>
    <n v="0"/>
    <n v="108.60251999999998"/>
    <m/>
    <n v="1151.90652"/>
    <s v="EUR"/>
    <n v="2.1046999999999998"/>
    <s v="400L0315"/>
    <s v="BAC L3 OP"/>
    <n v="1.2569999999999999"/>
    <n v="448"/>
    <n v="563.13599999999997"/>
    <n v="1185.2323391999998"/>
    <n v="0.15183099548499504"/>
    <n v="158.40588491347728"/>
    <n v="0.35358456453901177"/>
    <n v="2.9991924645390111"/>
    <n v="134.34856734087077"/>
    <n v="0"/>
    <n v="21.995756315911233"/>
    <n v="0"/>
    <n v="2.0615612566952626"/>
    <n v="0"/>
    <n v="0"/>
    <n v="16.489228723779082"/>
    <n v="0"/>
    <n v="174.89511363725634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00l0103"/>
    <s v="bac l1 c22 noir"/>
    <n v="1.151"/>
    <n v="720"/>
    <n v="828.72"/>
    <n v="1739.1517919999999"/>
    <n v="5.0301165420801548E-2"/>
    <n v="233.31501424355986"/>
    <n v="0.32404863089383312"/>
    <n v="2.7395372308938328"/>
    <n v="179.78894050529993"/>
    <n v="0"/>
    <n v="50.116459541376365"/>
    <n v="0.80481864673282477"/>
    <n v="2.6047955501507873"/>
    <n v="0"/>
    <n v="0"/>
    <n v="26.453835605288322"/>
    <n v="0"/>
    <n v="259.76884984884816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00l0212"/>
    <s v="bac l2 gris c28"/>
    <n v="1.232"/>
    <n v="1584"/>
    <n v="1951.4880000000001"/>
    <n v="4095.3927167999996"/>
    <n v="0.11845028562688142"/>
    <n v="549.4153037408729"/>
    <n v="0.34685309579600559"/>
    <n v="2.9323282957960055"/>
    <n v="423.3709334018809"/>
    <n v="0"/>
    <n v="118.01533617805951"/>
    <n v="1.8952045700301028"/>
    <n v="6.1338295909024279"/>
    <n v="0"/>
    <n v="0"/>
    <n v="62.294071263747583"/>
    <n v="0"/>
    <n v="611.70937500462037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00l0213"/>
    <s v="bac l2 noir c28"/>
    <n v="1.2549999999999999"/>
    <n v="1584"/>
    <n v="1987.9199999999998"/>
    <n v="4171.8489119999995"/>
    <n v="0.1206616140111495"/>
    <n v="559.67224528798329"/>
    <n v="0.35332843768180761"/>
    <n v="2.9870714376818071"/>
    <n v="431.27477387935107"/>
    <n v="0"/>
    <n v="120.21854456450055"/>
    <n v="1.930585824178392"/>
    <n v="6.2483410199533651"/>
    <n v="0"/>
    <n v="0"/>
    <n v="63.457028762989623"/>
    <n v="0"/>
    <n v="623.12927405097287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00l0509"/>
    <s v="bac l5 gris c45"/>
    <n v="1.4410000000000001"/>
    <n v="165"/>
    <n v="237.76500000000001"/>
    <n v="498.97362899999996"/>
    <n v="1.4431721928126364E-2"/>
    <n v="66.939550585988044"/>
    <n v="0.4056942459756851"/>
    <n v="3.429776845975685"/>
    <n v="51.582582101605652"/>
    <n v="0"/>
    <n v="14.378728645206284"/>
    <n v="0.23090755085002182"/>
    <n v="0.74733228832609555"/>
    <n v="0"/>
    <n v="0"/>
    <n v="7.5897724474990076"/>
    <n v="0"/>
    <n v="74.529323033487046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00l0518"/>
    <s v="bac l5 noir c 52"/>
    <n v="1.4410000000000001"/>
    <n v="396"/>
    <n v="570.63599999999997"/>
    <n v="1197.5367095999998"/>
    <n v="3.4636132627503272E-2"/>
    <n v="160.6549214063713"/>
    <n v="0.4056942459756851"/>
    <n v="3.4297768459756846"/>
    <n v="123.79819704385356"/>
    <n v="0"/>
    <n v="34.508948748495079"/>
    <n v="0.55417812204005235"/>
    <n v="1.7935974919826294"/>
    <n v="0"/>
    <n v="0"/>
    <n v="18.215453873997618"/>
    <n v="0"/>
    <n v="178.8703752803689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231"/>
    <s v="couv l2 d noir"/>
    <n v="1.2509999999999999"/>
    <n v="288"/>
    <n v="360.28799999999995"/>
    <n v="756.10039679999988"/>
    <n v="2.186855184758392E-2"/>
    <n v="101.43425988486302"/>
    <n v="0.35220229126688551"/>
    <n v="2.9775508912668851"/>
    <n v="78.163671441226825"/>
    <n v="0"/>
    <n v="21.78825052519959"/>
    <n v="0.34989682956134271"/>
    <n v="1.1324410888752856"/>
    <n v="0"/>
    <n v="0"/>
    <n v="11.500868233611012"/>
    <n v="0"/>
    <n v="112.93512811847403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211"/>
    <s v="couv l2 d gris"/>
    <n v="1.0720000000000001"/>
    <n v="2880"/>
    <n v="3087.36"/>
    <n v="6479.1336959999999"/>
    <n v="0.18739478481702612"/>
    <n v="869.20484889347074"/>
    <n v="0.30180723919912178"/>
    <n v="2.5515064391991213"/>
    <n v="669.79580963225567"/>
    <n v="0"/>
    <n v="186.706671167178"/>
    <n v="2.998316557072418"/>
    <n v="9.7040515369648812"/>
    <n v="0"/>
    <n v="0"/>
    <n v="98.552603888337387"/>
    <n v="0"/>
    <n v="967.75745278180807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233"/>
    <s v="couv l2 g gris"/>
    <n v="1.0720000000000001"/>
    <n v="2784"/>
    <n v="2984.4480000000003"/>
    <n v="6263.1625727999999"/>
    <n v="0.1811482919897919"/>
    <n v="840.231353930355"/>
    <n v="0.30180723919912178"/>
    <n v="2.5515064391991213"/>
    <n v="647.46928264451367"/>
    <n v="0"/>
    <n v="180.48311546160539"/>
    <n v="2.8983726718366705"/>
    <n v="9.3805831523993835"/>
    <n v="0"/>
    <n v="0"/>
    <n v="95.267517092059464"/>
    <n v="0"/>
    <n v="935.49887102241439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228"/>
    <s v="couv l2 kam  noir"/>
    <n v="1.071"/>
    <n v="672"/>
    <n v="719.71199999999999"/>
    <n v="1510.3876031999998"/>
    <n v="4.3684661124789942E-2"/>
    <n v="202.62527214410289"/>
    <n v="0.30152570259539119"/>
    <n v="2.5491263025953907"/>
    <n v="156.13990002528044"/>
    <n v="0"/>
    <n v="43.524251049139714"/>
    <n v="0.69895457799663907"/>
    <n v="2.2621664916861222"/>
    <n v="0"/>
    <n v="0"/>
    <n v="22.974156447477153"/>
    <n v="0"/>
    <n v="225.59942859158002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217"/>
    <s v="couv l2 g noir"/>
    <n v="1.071"/>
    <n v="288"/>
    <n v="308.44799999999998"/>
    <n v="647.30897279999988"/>
    <n v="1.8721997624909975E-2"/>
    <n v="86.839402347472671"/>
    <n v="0.30152570259539124"/>
    <n v="2.5491263025953907"/>
    <n v="66.917100010834474"/>
    <n v="0"/>
    <n v="18.653250449631305"/>
    <n v="0.2995519619985596"/>
    <n v="0.96949992500833815"/>
    <n v="0"/>
    <n v="0"/>
    <n v="9.8460670489187798"/>
    <n v="0"/>
    <n v="96.68546939639144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20l0521"/>
    <s v="couv l5 kam gris"/>
    <n v="1.44"/>
    <n v="352"/>
    <n v="506.88"/>
    <n v="1063.7383679999998"/>
    <n v="3.0766307955034131E-2"/>
    <n v="142.70527369892801"/>
    <n v="0.40541270937195456"/>
    <n v="3.427396709371954"/>
    <n v="109.96647620828074"/>
    <n v="0"/>
    <n v="30.653334072223245"/>
    <n v="0.4922609272805461"/>
    <n v="1.5932024911434874"/>
    <n v="0"/>
    <n v="0"/>
    <n v="16.180278250324044"/>
    <n v="0"/>
    <n v="158.88555194925203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60d1809"/>
    <s v="bouchon kamina d18 bleu"/>
    <n v="2.8000000000000001E-2"/>
    <n v="18000"/>
    <n v="504"/>
    <n v="1057.6943999999999"/>
    <n v="3.0591499387107805E-2"/>
    <n v="141.89444828018412"/>
    <n v="7.8830249044546732E-3"/>
    <n v="6.6643824904454668E-2"/>
    <n v="109.34166668437007"/>
    <n v="0"/>
    <n v="30.479167401358346"/>
    <n v="0.48946399019372488"/>
    <n v="1.5841502042619906"/>
    <n v="0"/>
    <n v="0"/>
    <n v="16.08834485117448"/>
    <n v="0"/>
    <n v="157.98279313135859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60d1811 "/>
    <s v="bouchon kam d18 jaune"/>
    <n v="2.8000000000000001E-2"/>
    <n v="60000"/>
    <n v="1680"/>
    <n v="3525.6479999999997"/>
    <n v="0.10197166462369268"/>
    <n v="472.98149426728037"/>
    <n v="7.8830249044546732E-3"/>
    <n v="6.6643824904454668E-2"/>
    <n v="364.4722222812336"/>
    <n v="0"/>
    <n v="101.59722467119448"/>
    <n v="1.6315466339790829"/>
    <n v="5.2805006808733017"/>
    <n v="0"/>
    <n v="0"/>
    <n v="53.627816170581596"/>
    <n v="0"/>
    <n v="526.60931043786195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60d1815"/>
    <s v="bouchon d18 noir filtrage"/>
    <n v="2.3E-2"/>
    <n v="13000"/>
    <n v="299"/>
    <n v="627.48139999999989"/>
    <n v="1.8148528406240542E-2"/>
    <n v="84.179444515426681"/>
    <n v="6.4753418858020523E-3"/>
    <n v="5.4743141885802045E-2"/>
    <n v="64.86737765600526"/>
    <n v="0"/>
    <n v="18.081887009932824"/>
    <n v="0.29037645449984867"/>
    <n v="0.9398033949887602"/>
    <n v="0"/>
    <n v="0"/>
    <n v="9.5444744255975564"/>
    <n v="0"/>
    <n v="93.723918941024223"/>
    <m/>
    <m/>
    <m/>
    <m/>
    <m/>
    <m/>
    <m/>
    <m/>
    <m/>
    <m/>
    <m/>
    <m/>
    <m/>
    <m/>
    <m/>
  </r>
  <r>
    <x v="3"/>
    <x v="1"/>
    <d v="2015-04-09T00:00:00"/>
    <x v="4"/>
    <x v="0"/>
    <s v="accuma 23"/>
    <s v=" N°657 du 31/03/15"/>
    <n v="3574.25"/>
    <m/>
    <n v="996.32799999999997"/>
    <n v="16"/>
    <n v="51.783999999999999"/>
    <n v="0"/>
    <n v="0"/>
    <n v="525.90899999999999"/>
    <m/>
    <n v="5164.2709999999988"/>
    <s v="EUR"/>
    <n v="2.0985999999999998"/>
    <s v="460d1819"/>
    <s v="bouchon d18 jaune filtrage"/>
    <n v="2.3E-2"/>
    <n v="19500"/>
    <n v="448.5"/>
    <n v="941.22209999999995"/>
    <n v="2.7222792609360814E-2"/>
    <n v="126.26916677314003"/>
    <n v="6.4753418858020531E-3"/>
    <n v="5.4743141885802052E-2"/>
    <n v="97.30106648400789"/>
    <n v="0"/>
    <n v="27.122830514899242"/>
    <n v="0.43556468174977303"/>
    <n v="1.4097050924831405"/>
    <n v="0"/>
    <n v="0"/>
    <n v="14.316711638396336"/>
    <n v="0"/>
    <n v="140.58587841153636"/>
    <m/>
    <m/>
    <m/>
    <m/>
    <m/>
    <m/>
    <m/>
    <m/>
    <m/>
    <m/>
    <m/>
    <m/>
    <m/>
    <m/>
    <m/>
  </r>
  <r>
    <x v="3"/>
    <x v="1"/>
    <d v="2015-04-14T00:00:00"/>
    <x v="5"/>
    <x v="0"/>
    <s v="metalliance 5"/>
    <s v=" N°76du 10/06/15"/>
    <n v="1166.08"/>
    <m/>
    <n v="2198.915"/>
    <n v="16"/>
    <n v="588.95500000000004"/>
    <n v="817.2"/>
    <n v="0"/>
    <n v="0"/>
    <m/>
    <n v="4787.1499999999996"/>
    <s v="USD"/>
    <n v="1.9518"/>
    <s v="600p0002"/>
    <s v="plomb doux"/>
    <n v="2.1088399999999998"/>
    <n v="98519"/>
    <n v="207760.80795999998"/>
    <n v="405507.54497632798"/>
    <n v="1"/>
    <n v="4787.1499999999996"/>
    <n v="4.8591134704980762E-2"/>
    <n v="4.1646250467049803"/>
    <n v="1166.08"/>
    <n v="0"/>
    <n v="2198.915"/>
    <n v="16"/>
    <n v="588.95500000000004"/>
    <n v="817.2"/>
    <n v="0"/>
    <n v="0"/>
    <n v="0"/>
    <n v="4787.1499999999996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606"/>
    <s v="BAC M16 GRIS"/>
    <n v="4.4580000000000002"/>
    <n v="360"/>
    <n v="1604.88"/>
    <n v="3351.7918799999998"/>
    <n v="0.16098961143129761"/>
    <n v="722.44909176813098"/>
    <n v="2.0068030326892528"/>
    <n v="11.317336032689251"/>
    <n v="628.4229482220702"/>
    <n v="0"/>
    <n v="75.307398456109539"/>
    <n v="2.5758337829007618"/>
    <n v="5.2297475273457028"/>
    <n v="0"/>
    <n v="10.913163779704803"/>
    <n v="66.640200745482758"/>
    <n v="0"/>
    <n v="789.08929251361371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110"/>
    <s v="BAC M11 GRIS"/>
    <n v="2.036"/>
    <n v="270"/>
    <n v="549.72"/>
    <n v="1148.09022"/>
    <n v="5.5143817105336813E-2"/>
    <n v="247.46069159487129"/>
    <n v="0.91652107998100474"/>
    <n v="5.1687070799810044"/>
    <n v="215.25389007068225"/>
    <n v="0"/>
    <n v="25.795064477900244"/>
    <n v="0.88230107368538901"/>
    <n v="1.7913468986668664"/>
    <n v="0"/>
    <n v="3.7380890739365715"/>
    <n v="22.826286796400225"/>
    <n v="0"/>
    <n v="270.28697839127153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102"/>
    <s v="BAC M11 OP"/>
    <n v="2.036"/>
    <n v="540"/>
    <n v="1099.44"/>
    <n v="2296.1804400000001"/>
    <n v="0.11028763421067363"/>
    <n v="494.92138318974258"/>
    <n v="0.91652107998100474"/>
    <n v="5.1687070799810044"/>
    <n v="430.50778014136449"/>
    <n v="0"/>
    <n v="51.590128955800488"/>
    <n v="1.764602147370778"/>
    <n v="3.5826937973337327"/>
    <n v="0"/>
    <n v="7.4761781478731431"/>
    <n v="45.652573592800451"/>
    <n v="0"/>
    <n v="540.57395678254306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409"/>
    <s v="BAC M14 GRIS"/>
    <n v="3.2029999999999998"/>
    <n v="480"/>
    <n v="1537.4399999999998"/>
    <n v="3210.9434399999996"/>
    <n v="0.15422453279929602"/>
    <n v="692.09045638801354"/>
    <n v="1.4418551174750283"/>
    <n v="8.1313206174750263"/>
    <n v="602.01546378205205"/>
    <n v="0"/>
    <n v="72.142843503789095"/>
    <n v="2.4675925247887363"/>
    <n v="5.0099839479851314"/>
    <n v="0"/>
    <n v="10.454572629398678"/>
    <n v="63.839857331473389"/>
    <n v="0"/>
    <n v="755.93031371948689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407"/>
    <s v="COUV M14 G NOIR"/>
    <n v="1.6120000000000001"/>
    <n v="144"/>
    <n v="232.12800000000001"/>
    <n v="484.799328"/>
    <n v="2.3285352501323624E-2"/>
    <n v="104.49420690266732"/>
    <n v="0.72565421460185631"/>
    <n v="4.0923162146018566"/>
    <n v="90.89437348891677"/>
    <n v="0"/>
    <n v="10.892375622364163"/>
    <n v="0.37256564002117798"/>
    <n v="0.7564246760054979"/>
    <n v="0"/>
    <n v="1.5784674753597256"/>
    <n v="9.6387620997504015"/>
    <n v="0"/>
    <n v="114.13296900241771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413"/>
    <s v="COUV M14 D NOIR"/>
    <n v="1.6120000000000001"/>
    <n v="480"/>
    <n v="773.76"/>
    <n v="1615.9977599999997"/>
    <n v="7.7617841671078741E-2"/>
    <n v="348.31402300889101"/>
    <n v="0.72565421460185631"/>
    <n v="4.0923162146018557"/>
    <n v="302.98124496305587"/>
    <n v="0"/>
    <n v="36.307918741213875"/>
    <n v="1.2418854667372599"/>
    <n v="2.5214155866849928"/>
    <n v="0"/>
    <n v="5.2615582511990855"/>
    <n v="32.129206999168005"/>
    <n v="0"/>
    <n v="380.443230008059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L0119"/>
    <s v="BAC L1 OP"/>
    <n v="1.1359999999999999"/>
    <n v="660"/>
    <n v="749.75999999999988"/>
    <n v="1565.8737599999995"/>
    <n v="7.5210340378551468E-2"/>
    <n v="337.510238176109"/>
    <n v="0.51137914875168033"/>
    <n v="2.8839151487516794"/>
    <n v="293.58356366767566"/>
    <n v="0"/>
    <n v="35.181742601598053"/>
    <n v="1.2033654460568235"/>
    <n v="2.4432079071972446"/>
    <n v="0"/>
    <n v="5.0983585535812468"/>
    <n v="31.132643506637972"/>
    <n v="0"/>
    <n v="368.64288168274692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L0214"/>
    <s v="BAC L2 OP"/>
    <n v="1.2310000000000001"/>
    <n v="594"/>
    <n v="731.21400000000006"/>
    <n v="1527.140439"/>
    <n v="7.3349943754751054E-2"/>
    <n v="329.16161344657684"/>
    <n v="0.5541441303814425"/>
    <n v="3.1250876303814423"/>
    <n v="286.32150544667076"/>
    <n v="0"/>
    <n v="34.311489989709941"/>
    <n v="1.1735991000760169"/>
    <n v="2.3827729228730878"/>
    <n v="0"/>
    <n v="4.9722459872470646"/>
    <n v="30.362549067785405"/>
    <n v="0"/>
    <n v="359.52416251436222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60D1836"/>
    <s v="BOUCHON KAM D18 NOIR"/>
    <n v="2.8000000000000001E-2"/>
    <n v="18000"/>
    <n v="504"/>
    <n v="1052.6039999999998"/>
    <n v="5.0557527143072378E-2"/>
    <n v="226.87948148842156"/>
    <n v="1.2604415638245643E-2"/>
    <n v="7.1082415638245633E-2"/>
    <n v="197.35130720298304"/>
    <n v="0"/>
    <n v="23.649698931932111"/>
    <n v="0.80892043428915805"/>
    <n v="1.6423612692427061"/>
    <n v="0"/>
    <n v="3.4271936499745901"/>
    <n v="20.927833343130523"/>
    <n v="0"/>
    <n v="247.80731483155208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611"/>
    <s v="COUV M16 G GRIS"/>
    <n v="1.921"/>
    <n v="368"/>
    <n v="706.928"/>
    <n v="1476.4191279999998"/>
    <n v="7.091375307182117E-2"/>
    <n v="318.22908351120412"/>
    <n v="0.86475294432392424"/>
    <n v="4.8767614443239236"/>
    <n v="276.81183511585391"/>
    <n v="0"/>
    <n v="33.171893584430364"/>
    <n v="1.1346200491491387"/>
    <n v="2.3036332685381105"/>
    <n v="0"/>
    <n v="4.8071014932326133"/>
    <n v="29.354109860302724"/>
    <n v="0"/>
    <n v="347.58319337150687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108"/>
    <s v="COUV M11 G NOIR"/>
    <n v="0.82099999999999995"/>
    <n v="120"/>
    <n v="98.52"/>
    <n v="205.75901999999996"/>
    <n v="9.882792805824386E-3"/>
    <n v="44.349536738570023"/>
    <n v="0.36957947282141684"/>
    <n v="2.0842379728214167"/>
    <n v="38.577481717535491"/>
    <n v="0"/>
    <n v="4.6229530531229202"/>
    <n v="0.15812468489319018"/>
    <n v="0.3210425242972052"/>
    <n v="0"/>
    <n v="0.66993475872122343"/>
    <n v="4.090893136835752"/>
    <n v="0"/>
    <n v="48.440429875405776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110"/>
    <s v="COUV M11D NOIR"/>
    <n v="0.82099999999999995"/>
    <n v="420"/>
    <n v="344.82"/>
    <n v="720.15656999999987"/>
    <n v="3.4589774820385354E-2"/>
    <n v="155.22337858499509"/>
    <n v="0.3695794728214169"/>
    <n v="2.0842379728214167"/>
    <n v="135.02118601137423"/>
    <n v="0"/>
    <n v="16.180335685930221"/>
    <n v="0.55343639712616566"/>
    <n v="1.1236488350402183"/>
    <n v="0"/>
    <n v="2.3447716555242821"/>
    <n v="14.318125978925133"/>
    <n v="0"/>
    <n v="169.54150456392023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604"/>
    <s v="COUV M16 G NOIR"/>
    <n v="1.9039999999999999"/>
    <n v="69"/>
    <n v="131.376"/>
    <n v="274.37877599999996"/>
    <n v="1.31786620752942E-2"/>
    <n v="59.139918174648557"/>
    <n v="0.85710026340070367"/>
    <n v="4.8336042634007033"/>
    <n v="51.442907410910912"/>
    <n v="0"/>
    <n v="6.1646881882569708"/>
    <n v="0.21085859320470721"/>
    <n v="0.42810883751593209"/>
    <n v="0"/>
    <n v="0.89335514476004318"/>
    <n v="5.4551885581093567"/>
    <n v="0"/>
    <n v="64.595106732757912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20M1606"/>
    <s v="COUV M16 D NOIR"/>
    <n v="1.9039999999999999"/>
    <n v="46"/>
    <n v="87.584000000000003"/>
    <n v="182.919184"/>
    <n v="8.7857747168628014E-3"/>
    <n v="39.426612116432374"/>
    <n v="0.85710026340070378"/>
    <n v="4.8336042634007033"/>
    <n v="34.295271607273946"/>
    <n v="0"/>
    <n v="4.1097921255046481"/>
    <n v="0.14057239546980482"/>
    <n v="0.28540589167728808"/>
    <n v="0"/>
    <n v="0.59557009650669557"/>
    <n v="3.6367923720729047"/>
    <n v="0"/>
    <n v="43.063404488505277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401"/>
    <s v="BAC M14 NOIR "/>
    <n v="3.2029999999999998"/>
    <n v="180"/>
    <n v="576.54"/>
    <n v="1204.1037899999999"/>
    <n v="5.7834199799736009E-2"/>
    <n v="259.53392114550508"/>
    <n v="1.4418551174750283"/>
    <n v="8.1313206174750263"/>
    <n v="225.75579891826951"/>
    <n v="0"/>
    <n v="27.053566313920911"/>
    <n v="0.92534719679577615"/>
    <n v="1.8787439804944241"/>
    <n v="0"/>
    <n v="3.9204647360245044"/>
    <n v="23.939946499302522"/>
    <n v="0"/>
    <n v="283.47386764480763"/>
    <m/>
    <m/>
    <m/>
    <m/>
    <m/>
    <m/>
    <m/>
    <m/>
    <m/>
    <m/>
    <m/>
    <m/>
    <m/>
    <m/>
    <m/>
  </r>
  <r>
    <x v="3"/>
    <x v="0"/>
    <d v="2015-04-16T00:00:00"/>
    <x v="4"/>
    <x v="0"/>
    <s v="ACCUMA 18"/>
    <s v=" N°547  du 13/03/15"/>
    <n v="3903.5"/>
    <m/>
    <n v="467.77800000000002"/>
    <n v="16"/>
    <n v="32.484999999999999"/>
    <n v="0"/>
    <n v="67.787999999999997"/>
    <n v="413.94099999999997"/>
    <m/>
    <n v="4901.4919999999993"/>
    <s v="EUR"/>
    <n v="2.0884999999999998"/>
    <s v="400M1608"/>
    <s v="BAC M16 PO NOIR"/>
    <n v="4.4580000000000002"/>
    <n v="54"/>
    <n v="240.732"/>
    <n v="502.76878199999993"/>
    <n v="2.4148441714694643E-2"/>
    <n v="108.36736376521965"/>
    <n v="2.0068030326892528"/>
    <n v="11.317336032689251"/>
    <n v="94.263442233310542"/>
    <n v="0"/>
    <n v="11.296109768416432"/>
    <n v="0.38637506743511429"/>
    <n v="0.78446212910185553"/>
    <n v="0"/>
    <n v="1.6369745669557203"/>
    <n v="9.9960301118224155"/>
    <n v="0"/>
    <n v="118.36339387704206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00L0115"/>
    <s v="BAC L1B GRIS C22"/>
    <n v="1.151"/>
    <n v="3300"/>
    <n v="3798.3"/>
    <n v="7951.5511349999997"/>
    <n v="0.29176710251600446"/>
    <n v="1254.0205501887351"/>
    <n v="0.38000622732991973"/>
    <n v="2.7895671773299195"/>
    <n v="1060.4567108046697"/>
    <n v="0"/>
    <n v="176.75951311465587"/>
    <n v="4.6682736402560714"/>
    <n v="12.136052629153205"/>
    <n v="0"/>
    <n v="0"/>
    <n v="123.01513752990031"/>
    <n v="0"/>
    <n v="1377.0356877186355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00L0212"/>
    <s v="BAC L2 GRIS C28"/>
    <n v="1.232"/>
    <n v="3432"/>
    <n v="4228.2240000000002"/>
    <n v="8851.5755327999996"/>
    <n v="0.32479179245152578"/>
    <n v="1395.9612950007145"/>
    <n v="0.40674862907946224"/>
    <n v="2.9858790290794621"/>
    <n v="1180.4882488443156"/>
    <n v="0"/>
    <n v="196.76666287015314"/>
    <n v="5.1966686792244126"/>
    <n v="13.509714607021214"/>
    <n v="0"/>
    <n v="0"/>
    <n v="136.93904032520476"/>
    <n v="0"/>
    <n v="1532.9003353259193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20L0109"/>
    <s v="COUV L1 KAM D GRIS"/>
    <n v="0.95099999999999996"/>
    <n v="3360"/>
    <n v="3195.3599999999997"/>
    <n v="6689.326391999999"/>
    <n v="0.24545215720073188"/>
    <n v="1054.9580352397325"/>
    <n v="0.31397560572611083"/>
    <n v="2.3048465557261104"/>
    <n v="892.12041056178009"/>
    <n v="0"/>
    <n v="148.70080768397617"/>
    <n v="3.9272345152117101"/>
    <n v="10.209582478764442"/>
    <n v="0"/>
    <n v="0"/>
    <n v="103.48778397112977"/>
    <n v="0"/>
    <n v="1158.4458192108623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20L0111"/>
    <s v="COUV L1 EKD NOIR"/>
    <n v="0.95099999999999996"/>
    <n v="616"/>
    <n v="585.81599999999992"/>
    <n v="1226.3765051999997"/>
    <n v="4.4999562153467509E-2"/>
    <n v="193.40897312728427"/>
    <n v="0.31397560572611083"/>
    <n v="2.3048465557261104"/>
    <n v="163.555408602993"/>
    <n v="0"/>
    <n v="27.261814742062299"/>
    <n v="0.71999299445548015"/>
    <n v="1.8717567877734811"/>
    <n v="0"/>
    <n v="0"/>
    <n v="18.972760394707123"/>
    <n v="0"/>
    <n v="212.38173352199141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20L0211"/>
    <s v="COUV L2D GRIS"/>
    <n v="1.0720000000000001"/>
    <n v="480"/>
    <n v="514.56000000000006"/>
    <n v="1077.2056319999999"/>
    <n v="3.9526019606306834E-2"/>
    <n v="169.8835832622793"/>
    <n v="0.35392413179641519"/>
    <n v="2.5981025317964153"/>
    <n v="143.66127086108281"/>
    <n v="0"/>
    <n v="23.945811301971229"/>
    <n v="0.63241631370090934"/>
    <n v="1.6440847855243328"/>
    <n v="0"/>
    <n v="0"/>
    <n v="16.664999912430694"/>
    <n v="0"/>
    <n v="186.54858317470999"/>
    <m/>
    <m/>
    <m/>
    <m/>
    <m/>
    <m/>
    <m/>
    <m/>
    <m/>
    <m/>
    <m/>
    <m/>
    <m/>
    <m/>
    <m/>
  </r>
  <r>
    <x v="3"/>
    <x v="1"/>
    <d v="2015-04-17T00:00:00"/>
    <x v="4"/>
    <x v="0"/>
    <s v="accuma 24"/>
    <s v=" N°724  du 08/04/15"/>
    <n v="3634.6"/>
    <m/>
    <n v="605.82399999999996"/>
    <n v="16"/>
    <n v="41.594999999999999"/>
    <n v="0"/>
    <n v="0"/>
    <n v="421.62099999999998"/>
    <m/>
    <n v="4719.6400000000003"/>
    <s v="EUR"/>
    <n v="2.0934499999999998"/>
    <s v="460D1812"/>
    <s v="BOUCHON KAM D 18"/>
    <n v="2.9000000000000001E-2"/>
    <n v="24000"/>
    <n v="696"/>
    <n v="1457.0411999999999"/>
    <n v="5.3463366071963538E-2"/>
    <n v="229.78656318125468"/>
    <n v="9.5744401325522782E-3"/>
    <n v="7.028449013255228E-2"/>
    <n v="194.31795032515868"/>
    <n v="0"/>
    <n v="32.389390287181236"/>
    <n v="0.8554138571514166"/>
    <n v="2.2238087117633234"/>
    <n v="0"/>
    <n v="0"/>
    <n v="22.541277866627336"/>
    <n v="0"/>
    <n v="252.327841047882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00E0201"/>
    <s v="BAC E2 OP"/>
    <n v="1.6140000000000001"/>
    <n v="945"/>
    <n v="1525.23"/>
    <n v="3192.9927435"/>
    <n v="0.27680336513097542"/>
    <n v="604.32983970874159"/>
    <n v="0.63950247588226627"/>
    <n v="4.0183307758822657"/>
    <n v="519.13696080892078"/>
    <n v="0"/>
    <n v="61.144479340606821"/>
    <n v="0"/>
    <n v="5.2844530437154518"/>
    <n v="0"/>
    <n v="18.76394651549856"/>
    <n v="57.831419863354171"/>
    <n v="0"/>
    <n v="662.16125957209579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20E0209"/>
    <s v="COUV E2 OP"/>
    <n v="0.68600000000000005"/>
    <n v="1000"/>
    <n v="686"/>
    <n v="1436.1066999999998"/>
    <n v="0.12449736005707278"/>
    <n v="271.80836335516392"/>
    <n v="0.2718083633551639"/>
    <n v="1.7079150633551636"/>
    <n v="233.4913128609584"/>
    <n v="0"/>
    <n v="27.500844349807092"/>
    <n v="0"/>
    <n v="2.3767791008495767"/>
    <n v="0"/>
    <n v="8.4394270435488483"/>
    <n v="26.010735447283984"/>
    <n v="0"/>
    <n v="297.81909880244791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00M1608"/>
    <s v="BAC M16 NOIR"/>
    <n v="4.4580000000000002"/>
    <n v="108"/>
    <n v="481.464"/>
    <n v="1007.9208107999999"/>
    <n v="8.7377546592592559E-2"/>
    <n v="190.76667908809134"/>
    <n v="1.7663581397045494"/>
    <n v="11.098958239704547"/>
    <n v="163.87414206310274"/>
    <n v="0"/>
    <n v="19.301263154570734"/>
    <n v="0"/>
    <n v="1.6681247419991847"/>
    <n v="0"/>
    <n v="5.9231491284186637"/>
    <n v="18.255441299403991"/>
    <n v="0"/>
    <n v="209.02212038749533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00M1606"/>
    <s v="BAC M16 GRIS"/>
    <n v="4.4580000000000002"/>
    <n v="360"/>
    <n v="1604.88"/>
    <n v="3359.7360359999998"/>
    <n v="0.29125848864197518"/>
    <n v="635.88893029363771"/>
    <n v="1.7663581397045491"/>
    <n v="11.098958239704547"/>
    <n v="546.24714021034242"/>
    <n v="0"/>
    <n v="64.337543848569112"/>
    <n v="0"/>
    <n v="5.5604158066639489"/>
    <n v="0"/>
    <n v="19.743830428062214"/>
    <n v="60.851470998013305"/>
    <n v="0"/>
    <n v="696.7404012916511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20M1611"/>
    <s v="COUV M16 G GRIS"/>
    <n v="1.921"/>
    <n v="391"/>
    <n v="751.11099999999999"/>
    <n v="1572.4133229499998"/>
    <n v="0.13631390176359767"/>
    <n v="297.60678076976757"/>
    <n v="0.76114266181526236"/>
    <n v="4.7826601118152618"/>
    <n v="255.65290596837806"/>
    <n v="0"/>
    <n v="30.11105933006991"/>
    <n v="0"/>
    <n v="2.6023686985688435"/>
    <n v="0"/>
    <n v="9.240446772750758"/>
    <n v="28.479518239861406"/>
    <n v="0"/>
    <n v="326.08629900962899"/>
    <m/>
    <m/>
    <m/>
    <m/>
    <m/>
    <m/>
    <m/>
    <m/>
    <m/>
    <m/>
    <m/>
    <m/>
    <m/>
    <m/>
    <m/>
  </r>
  <r>
    <x v="3"/>
    <x v="0"/>
    <d v="2015-04-17T00:00:00"/>
    <x v="4"/>
    <x v="0"/>
    <s v="accuma 25"/>
    <s v=" N°532  du 08/04/15"/>
    <n v="1875.472"/>
    <m/>
    <n v="220.89500000000001"/>
    <n v="0"/>
    <n v="19.091000000000001"/>
    <n v="0"/>
    <n v="67.787999999999997"/>
    <n v="208.92599999999999"/>
    <m/>
    <n v="2392.172"/>
    <s v="EUR"/>
    <n v="2.0934499999999998"/>
    <s v="420L0304"/>
    <s v="COUV L3G NOIR"/>
    <n v="1.254"/>
    <n v="368"/>
    <n v="461.47199999999998"/>
    <n v="966.06855839999992"/>
    <n v="8.3749337813786434E-2"/>
    <n v="182.845406784598"/>
    <n v="0.49686251843640761"/>
    <n v="3.1220488184364075"/>
    <n v="157.06953808829766"/>
    <n v="0"/>
    <n v="18.499809976376355"/>
    <n v="0"/>
    <n v="1.598858608202997"/>
    <n v="0"/>
    <n v="5.6772001117209543"/>
    <n v="17.497414152083145"/>
    <n v="0"/>
    <n v="200.34282093668114"/>
    <m/>
    <m/>
    <m/>
    <m/>
    <m/>
    <m/>
    <m/>
    <m/>
    <m/>
    <m/>
    <m/>
    <m/>
    <m/>
    <m/>
    <m/>
  </r>
  <r>
    <x v="3"/>
    <x v="1"/>
    <d v="2015-04-17T00:00:00"/>
    <x v="7"/>
    <x v="0"/>
    <s v="daramic 5"/>
    <s v=" N°918  du 02/04/15"/>
    <n v="3185.62"/>
    <m/>
    <n v="4007.0749999999998"/>
    <n v="0"/>
    <n v="99.323999999999998"/>
    <n v="0"/>
    <n v="76.8"/>
    <n v="0"/>
    <m/>
    <n v="7368.8189999999995"/>
    <s v="EUR"/>
    <n v="2.0934499999999998"/>
    <s v="430P1004"/>
    <s v="SEP 161X1,2"/>
    <n v="0.71299999999999997"/>
    <n v="35162.400000000001"/>
    <n v="25070.7912"/>
    <n v="52484.447837639993"/>
    <n v="0.78787878787878796"/>
    <n v="5805.7361818181816"/>
    <n v="0.16511205668037965"/>
    <n v="1.6577419066803794"/>
    <n v="2509.8824242424243"/>
    <n v="0"/>
    <n v="3157.0893939393941"/>
    <n v="0"/>
    <n v="78.25527272727274"/>
    <n v="0"/>
    <n v="60.509090909090915"/>
    <n v="0"/>
    <n v="0"/>
    <n v="5805.7361818181816"/>
    <m/>
    <m/>
    <m/>
    <m/>
    <m/>
    <m/>
    <m/>
    <m/>
    <m/>
    <m/>
    <m/>
    <m/>
    <m/>
    <m/>
    <m/>
  </r>
  <r>
    <x v="3"/>
    <x v="1"/>
    <d v="2015-04-17T00:00:00"/>
    <x v="7"/>
    <x v="0"/>
    <s v="daramic 5"/>
    <s v=" N°918  du 02/04/15"/>
    <n v="3185.62"/>
    <m/>
    <n v="4007.0749999999998"/>
    <n v="0"/>
    <n v="99.323999999999998"/>
    <n v="0"/>
    <n v="76.8"/>
    <n v="0"/>
    <m/>
    <n v="7368.8189999999995"/>
    <s v="EUR"/>
    <n v="2.0934499999999998"/>
    <s v="430P1005"/>
    <s v="SEP 161X1,0"/>
    <n v="0.71299999999999997"/>
    <n v="9466.7999999999993"/>
    <n v="6749.8283999999994"/>
    <n v="14130.428263979997"/>
    <n v="0.21212121212121213"/>
    <n v="1563.0828181818181"/>
    <n v="0.16511205668037968"/>
    <n v="1.6577419066803794"/>
    <n v="675.73757575757577"/>
    <n v="0"/>
    <n v="849.98560606060607"/>
    <n v="0"/>
    <n v="21.068727272727273"/>
    <n v="0"/>
    <n v="16.290909090909089"/>
    <n v="0"/>
    <n v="0"/>
    <n v="1563.0828181818181"/>
    <m/>
    <m/>
    <m/>
    <m/>
    <m/>
    <m/>
    <m/>
    <m/>
    <m/>
    <m/>
    <m/>
    <m/>
    <m/>
    <m/>
    <m/>
  </r>
  <r>
    <x v="3"/>
    <x v="1"/>
    <d v="2015-04-23T00:00:00"/>
    <x v="5"/>
    <x v="0"/>
    <s v="metalliance 2"/>
    <s v=" N°21  du 04/02/15"/>
    <n v="517.82000000000005"/>
    <m/>
    <n v="1070.441"/>
    <n v="16"/>
    <n v="273.84800000000001"/>
    <n v="40.799999999999997"/>
    <n v="0"/>
    <n v="0"/>
    <m/>
    <n v="1918.9089999999999"/>
    <s v="USD"/>
    <n v="1.956"/>
    <s v="600p0002"/>
    <s v="plomb doux"/>
    <n v="1.988"/>
    <n v="50618"/>
    <n v="100628.584"/>
    <n v="196829.510304"/>
    <n v="1"/>
    <n v="1918.9089999999999"/>
    <n v="3.7909617132245443E-2"/>
    <n v="3.9264376171322453"/>
    <n v="517.82000000000005"/>
    <n v="0"/>
    <n v="1070.441"/>
    <n v="16"/>
    <n v="273.84800000000001"/>
    <n v="40.799999999999997"/>
    <n v="0"/>
    <n v="0"/>
    <n v="0"/>
    <n v="1918.9089999999999"/>
    <m/>
    <m/>
    <m/>
    <m/>
    <m/>
    <m/>
    <m/>
    <m/>
    <m/>
    <m/>
    <m/>
    <m/>
    <m/>
    <m/>
    <m/>
  </r>
  <r>
    <x v="3"/>
    <x v="0"/>
    <d v="2015-04-24T00:00:00"/>
    <x v="7"/>
    <x v="0"/>
    <s v="daramic 4"/>
    <s v=" N°101083F2   du 02/04/15"/>
    <n v="1643.588"/>
    <m/>
    <n v="2000.165"/>
    <n v="0"/>
    <n v="50.911999999999999"/>
    <n v="0"/>
    <n v="0"/>
    <n v="0"/>
    <m/>
    <n v="3694.6649999999995"/>
    <s v="EUR"/>
    <n v="2.0856499999999998"/>
    <s v="430P1004"/>
    <s v="SEP 161X1,2"/>
    <n v="0.71299999999999997"/>
    <n v="8790.6"/>
    <n v="6267.6977999999999"/>
    <n v="13072.223916569999"/>
    <n v="0.39393939393939398"/>
    <n v="1455.4740909090908"/>
    <n v="0.16557164367723373"/>
    <n v="1.6526400936772334"/>
    <n v="647.47406060606068"/>
    <n v="0"/>
    <n v="787.94378787878793"/>
    <n v="0"/>
    <n v="20.056242424242427"/>
    <n v="0"/>
    <n v="0"/>
    <n v="0"/>
    <n v="0"/>
    <n v="1455.4740909090908"/>
    <m/>
    <m/>
    <m/>
    <m/>
    <m/>
    <m/>
    <m/>
    <m/>
    <m/>
    <m/>
    <m/>
    <m/>
    <m/>
    <m/>
    <m/>
  </r>
  <r>
    <x v="3"/>
    <x v="0"/>
    <d v="2015-04-24T00:00:00"/>
    <x v="7"/>
    <x v="0"/>
    <s v="daramic 4"/>
    <s v=" N°101083F2   du 02/04/15"/>
    <n v="1643.588"/>
    <m/>
    <n v="2000.165"/>
    <n v="0"/>
    <n v="50.911999999999999"/>
    <n v="0"/>
    <n v="0"/>
    <n v="0"/>
    <m/>
    <n v="3694.6649999999995"/>
    <s v="EUR"/>
    <n v="2.0856499999999998"/>
    <s v="430P1018"/>
    <s v="SEP 161X1,3"/>
    <n v="0.71299999999999997"/>
    <n v="13524"/>
    <n v="9642.6119999999992"/>
    <n v="20111.113717799995"/>
    <n v="0.60606060606060608"/>
    <n v="2239.1909090909089"/>
    <n v="0.16557164367723373"/>
    <n v="1.6526400936772334"/>
    <n v="996.1139393939394"/>
    <n v="0"/>
    <n v="1212.2212121212121"/>
    <n v="0"/>
    <n v="30.855757575757575"/>
    <n v="0"/>
    <n v="0"/>
    <n v="0"/>
    <n v="0"/>
    <n v="2239.1909090909089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124"/>
    <s v="COUV L1"/>
    <n v="0.65"/>
    <n v="1152"/>
    <n v="748.80000000000007"/>
    <n v="1577.7216000000003"/>
    <n v="5.0816739283660421E-2"/>
    <n v="233.39604940570604"/>
    <n v="0.20260073733134204"/>
    <n v="1.5721507373313424"/>
    <n v="178.27223575058045"/>
    <n v="0"/>
    <n v="44.010294407267658"/>
    <n v="0"/>
    <n v="2.333403034427119"/>
    <n v="0"/>
    <n v="8.7801162134308477"/>
    <n v="0"/>
    <n v="0"/>
    <n v="233.39604940570604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234"/>
    <s v="COUV L2 NOIR"/>
    <n v="0.67"/>
    <n v="1728"/>
    <n v="1157.76"/>
    <n v="2439.4003200000002"/>
    <n v="7.8570496892428801E-2"/>
    <n v="360.86619946574547"/>
    <n v="0.2088346061723064"/>
    <n v="1.6205246061723064"/>
    <n v="275.63630296820514"/>
    <n v="0"/>
    <n v="68.046685968159991"/>
    <n v="0"/>
    <n v="3.6078000763065456"/>
    <n v="0"/>
    <n v="13.575410453073848"/>
    <n v="0"/>
    <n v="0"/>
    <n v="360.86619946574547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235"/>
    <s v="COUV L2 G NOIR"/>
    <n v="1.2565"/>
    <n v="900"/>
    <n v="1130.8499999999999"/>
    <n v="2382.7009499999999"/>
    <n v="7.6744270324422242E-2"/>
    <n v="352.47852894022787"/>
    <n v="0.39164280993358652"/>
    <n v="3.0390883099335864"/>
    <n v="269.22964449591865"/>
    <n v="0"/>
    <n v="66.465066012898802"/>
    <n v="0"/>
    <n v="3.5239434047568206"/>
    <n v="0"/>
    <n v="13.259875026653676"/>
    <n v="0"/>
    <n v="0"/>
    <n v="352.47852894022787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236"/>
    <s v="COUV L2 NOIR "/>
    <n v="1.2565"/>
    <n v="700"/>
    <n v="879.55"/>
    <n v="1853.2118500000001"/>
    <n v="5.9689988030106195E-2"/>
    <n v="274.14996695351061"/>
    <n v="0.39164280993358658"/>
    <n v="3.0390883099335868"/>
    <n v="209.40083460793673"/>
    <n v="0"/>
    <n v="51.695051343365741"/>
    <n v="0"/>
    <n v="2.7408448703664163"/>
    <n v="0"/>
    <n v="10.313236131841748"/>
    <n v="0"/>
    <n v="0"/>
    <n v="274.14996695351061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325"/>
    <s v="COUV L3 NOIR"/>
    <n v="0.7"/>
    <n v="1152"/>
    <n v="806.4"/>
    <n v="1699.0848000000001"/>
    <n v="5.4725719228557367E-2"/>
    <n v="251.3495916676834"/>
    <n v="0.21818540943375295"/>
    <n v="1.6930854094337531"/>
    <n v="191.98548465447124"/>
    <n v="0"/>
    <n v="47.39570166936516"/>
    <n v="0"/>
    <n v="2.5128955755368971"/>
    <n v="0"/>
    <n v="9.4555097683101419"/>
    <n v="0"/>
    <n v="0"/>
    <n v="251.3495916676834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00D2303"/>
    <s v="BAC D23 NOIR"/>
    <n v="2.2984"/>
    <n v="1530"/>
    <n v="3516.5520000000001"/>
    <n v="7409.3750640000007"/>
    <n v="0.23864811186089024"/>
    <n v="1096.0861970215469"/>
    <n v="0.7163962072036254"/>
    <n v="5.559125007203626"/>
    <n v="837.21098714366349"/>
    <n v="0"/>
    <n v="206.68334511013074"/>
    <n v="0"/>
    <n v="10.958244000428358"/>
    <n v="0"/>
    <n v="41.233620767324616"/>
    <n v="0"/>
    <n v="0"/>
    <n v="1096.0861970215469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D2302"/>
    <s v="COUV D23 NOIR"/>
    <n v="1.4206000000000001"/>
    <n v="1500"/>
    <n v="2130.9"/>
    <n v="4489.8063000000002"/>
    <n v="0.14461189869064101"/>
    <n v="664.18755566054881"/>
    <n v="0.4427917037736992"/>
    <n v="3.4359959037736991"/>
    <n v="507.31878627258533"/>
    <n v="0"/>
    <n v="125.24243636811785"/>
    <n v="0"/>
    <n v="6.6402891640768535"/>
    <n v="0"/>
    <n v="24.986043855768955"/>
    <n v="0"/>
    <n v="0"/>
    <n v="664.18755566054881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00D1835"/>
    <s v="BOUCHON D 18"/>
    <n v="6.5799999999999997E-2"/>
    <n v="24000"/>
    <n v="1579.2"/>
    <n v="3327.3744000000006"/>
    <n v="0.10717120015592486"/>
    <n v="492.22628368254675"/>
    <n v="2.0509428486772781E-2"/>
    <n v="0.15915002848677282"/>
    <n v="375.97157411500626"/>
    <n v="0"/>
    <n v="92.816582435840132"/>
    <n v="0"/>
    <n v="4.9210871687597582"/>
    <n v="0"/>
    <n v="18.517039962940697"/>
    <n v="0"/>
    <n v="0"/>
    <n v="492.22628368254675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125"/>
    <s v="COUV L1 NOIR"/>
    <n v="1.2316"/>
    <n v="600"/>
    <n v="738.96"/>
    <n v="1556.9887200000003"/>
    <n v="5.0148955209740526E-2"/>
    <n v="230.32898593595158"/>
    <n v="0.38388164322658597"/>
    <n v="2.9788628432265862"/>
    <n v="175.92955572949913"/>
    <n v="0"/>
    <n v="43.431953999992672"/>
    <n v="0"/>
    <n v="2.3027397253208655"/>
    <n v="0"/>
    <n v="8.6647364811389682"/>
    <n v="0"/>
    <n v="0"/>
    <n v="230.32898593595158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20L0327"/>
    <s v="COUV L3 NOIR"/>
    <n v="1.4346000000000001"/>
    <n v="1050"/>
    <n v="1506.3300000000002"/>
    <n v="3173.8373100000008"/>
    <n v="0.10222593334021929"/>
    <n v="469.51318256049302"/>
    <n v="0.44715541196237429"/>
    <n v="3.4698576119623752"/>
    <n v="358.62288578815691"/>
    <n v="0"/>
    <n v="88.533689602696967"/>
    <n v="0"/>
    <n v="4.6940104071161892"/>
    <n v="0"/>
    <n v="17.662596762523087"/>
    <n v="0"/>
    <n v="0"/>
    <n v="469.51318256049302"/>
    <m/>
    <m/>
    <m/>
    <m/>
    <m/>
    <m/>
    <m/>
    <m/>
    <m/>
    <m/>
    <m/>
    <m/>
    <m/>
    <m/>
    <m/>
  </r>
  <r>
    <x v="3"/>
    <x v="1"/>
    <d v="2015-04-27T00:00:00"/>
    <x v="16"/>
    <x v="0"/>
    <s v="akumsan 2"/>
    <s v=" N°137265 /266  du 25/03/15"/>
    <n v="3508.14"/>
    <m/>
    <n v="866.05899999999997"/>
    <n v="0"/>
    <n v="45.917999999999999"/>
    <n v="0"/>
    <n v="172.78"/>
    <n v="0"/>
    <m/>
    <n v="4592.896999999999"/>
    <s v="EUR"/>
    <n v="2.1070000000000002"/>
    <s v="460D1813"/>
    <s v="ŒIL MAGIC "/>
    <n v="0.18"/>
    <n v="3000"/>
    <n v="540"/>
    <n v="1137.7800000000002"/>
    <n v="3.6646686983408956E-2"/>
    <n v="168.31445870603801"/>
    <n v="5.610481956867934E-2"/>
    <n v="0.4353648195686794"/>
    <n v="128.5617084739763"/>
    <n v="0"/>
    <n v="31.738193082164177"/>
    <n v="0"/>
    <n v="1.6827425729041725"/>
    <n v="0"/>
    <n v="6.3318145769933993"/>
    <n v="0"/>
    <n v="0"/>
    <n v="168.31445870603801"/>
    <m/>
    <m/>
    <m/>
    <m/>
    <m/>
    <m/>
    <m/>
    <m/>
    <m/>
    <m/>
    <m/>
    <m/>
    <m/>
    <m/>
    <m/>
  </r>
  <r>
    <x v="3"/>
    <x v="1"/>
    <d v="2015-04-29T00:00:00"/>
    <x v="5"/>
    <x v="0"/>
    <s v="metalliance 3"/>
    <s v=" N°23   du 06/02/15"/>
    <n v="517.82000000000005"/>
    <m/>
    <n v="1071.2190000000001"/>
    <n v="16"/>
    <n v="274.04700000000003"/>
    <n v="40.799999999999997"/>
    <n v="0"/>
    <n v="0"/>
    <m/>
    <n v="1919.8860000000002"/>
    <s v="USD"/>
    <n v="1.956"/>
    <s v="600p0002"/>
    <s v="plomb doux"/>
    <n v="1.988"/>
    <n v="50655"/>
    <n v="100702.14"/>
    <n v="196973.38584"/>
    <n v="1"/>
    <n v="1919.8860000000002"/>
    <n v="3.790121409535091E-2"/>
    <n v="3.926429214095351"/>
    <n v="517.82000000000005"/>
    <n v="0"/>
    <n v="1071.2190000000001"/>
    <n v="16"/>
    <n v="274.04700000000003"/>
    <n v="40.799999999999997"/>
    <n v="0"/>
    <n v="0"/>
    <n v="0"/>
    <n v="1919.8860000000002"/>
    <m/>
    <m/>
    <m/>
    <m/>
    <m/>
    <m/>
    <m/>
    <m/>
    <m/>
    <m/>
    <m/>
    <m/>
    <m/>
    <m/>
    <m/>
  </r>
  <r>
    <x v="3"/>
    <x v="1"/>
    <d v="2015-05-04T00:00:00"/>
    <x v="42"/>
    <x v="0"/>
    <s v="metaconcept 1/2"/>
    <s v=" N°2252 du 08/04/15"/>
    <n v="285.5"/>
    <m/>
    <n v="3721.3919999999998"/>
    <n v="0"/>
    <n v="248.38300000000001"/>
    <n v="0"/>
    <n v="228"/>
    <n v="0"/>
    <m/>
    <n v="4483.2749999999996"/>
    <s v="EUR"/>
    <n v="2.1097000000000001"/>
    <s v="610P0002"/>
    <s v="ANTIMOINE"/>
    <n v="8.5399999999999991"/>
    <n v="1000"/>
    <n v="8540"/>
    <n v="18016.838"/>
    <n v="0.11203952607542857"/>
    <n v="502.30400626581695"/>
    <n v="0.50230400626581695"/>
    <n v="18.519142006265817"/>
    <n v="31.987284694534857"/>
    <n v="0"/>
    <n v="416.94299602089126"/>
    <n v="0"/>
    <n v="27.828713605193176"/>
    <n v="0"/>
    <n v="25.545011945197714"/>
    <n v="0"/>
    <n v="0"/>
    <n v="502.30400626581695"/>
    <m/>
    <m/>
    <m/>
    <m/>
    <m/>
    <m/>
    <m/>
    <m/>
    <m/>
    <m/>
    <m/>
    <m/>
    <m/>
    <m/>
    <m/>
  </r>
  <r>
    <x v="3"/>
    <x v="1"/>
    <d v="2015-05-04T00:00:00"/>
    <x v="42"/>
    <x v="0"/>
    <s v="metaconcept 1/2"/>
    <s v=" N°2252 du 08/04/15"/>
    <n v="285.5"/>
    <m/>
    <n v="3721.3919999999998"/>
    <n v="0"/>
    <n v="248.38300000000001"/>
    <n v="0"/>
    <n v="228"/>
    <n v="0"/>
    <m/>
    <n v="4483.2749999999996"/>
    <s v="EUR"/>
    <n v="2.1097000000000001"/>
    <s v="610M0002"/>
    <s v="SELINIOME"/>
    <n v="59"/>
    <n v="200"/>
    <n v="11800"/>
    <n v="24894.460000000003"/>
    <n v="0.154808712844269"/>
    <n v="694.05003207689003"/>
    <n v="3.4702501603844502"/>
    <n v="127.94255016038447"/>
    <n v="44.197887517038801"/>
    <n v="0"/>
    <n v="576.10390550895988"/>
    <n v="0"/>
    <n v="38.45185252239807"/>
    <n v="0"/>
    <n v="35.296386528493329"/>
    <n v="0"/>
    <n v="0"/>
    <n v="694.05003207689003"/>
    <m/>
    <m/>
    <m/>
    <m/>
    <m/>
    <m/>
    <m/>
    <m/>
    <m/>
    <m/>
    <m/>
    <m/>
    <m/>
    <m/>
    <m/>
  </r>
  <r>
    <x v="3"/>
    <x v="1"/>
    <d v="2015-05-04T00:00:00"/>
    <x v="42"/>
    <x v="0"/>
    <s v="metaconcept 1/2"/>
    <s v=" N°2252 du 08/04/15"/>
    <n v="285.5"/>
    <m/>
    <n v="3721.3919999999998"/>
    <n v="0"/>
    <n v="248.38300000000001"/>
    <n v="0"/>
    <n v="228"/>
    <n v="0"/>
    <m/>
    <n v="4483.2749999999996"/>
    <s v="EUR"/>
    <n v="2.1097000000000001"/>
    <s v="610M0004"/>
    <s v="ETAIN METAL"/>
    <n v="18.690000000000001"/>
    <n v="2990"/>
    <n v="55883.100000000006"/>
    <n v="117896.57607000002"/>
    <n v="0.73315176108030244"/>
    <n v="3286.9209616572925"/>
    <n v="1.0993046694505995"/>
    <n v="40.529597669450602"/>
    <n v="209.31482778842636"/>
    <n v="0"/>
    <n v="2728.345098470149"/>
    <n v="0"/>
    <n v="182.10243387240877"/>
    <n v="0"/>
    <n v="167.15860152630896"/>
    <n v="0"/>
    <n v="0"/>
    <n v="3286.9209616572925"/>
    <m/>
    <m/>
    <m/>
    <m/>
    <m/>
    <m/>
    <m/>
    <m/>
    <m/>
    <m/>
    <m/>
    <m/>
    <m/>
    <m/>
    <m/>
  </r>
  <r>
    <x v="3"/>
    <x v="1"/>
    <d v="2015-05-04T00:00:00"/>
    <x v="42"/>
    <x v="0"/>
    <s v="metaconcept 2/2"/>
    <s v=" N°2253 du 08/04/15"/>
    <n v="145"/>
    <m/>
    <n v="1367.8530000000001"/>
    <n v="0"/>
    <n v="46.655999999999999"/>
    <n v="0"/>
    <n v="45"/>
    <n v="0"/>
    <m/>
    <n v="1604.509"/>
    <s v="EUR"/>
    <n v="2.0846499999999999"/>
    <s v="600p0013"/>
    <s v="calcium metal"/>
    <n v="10.4"/>
    <n v="952"/>
    <n v="9900.8000000000011"/>
    <n v="20639.702720000001"/>
    <n v="0.73882156289176759"/>
    <n v="1185.4458470539071"/>
    <n v="1.2452162258969612"/>
    <n v="22.925576225896961"/>
    <n v="107.12912661930631"/>
    <n v="0"/>
    <n v="1010.5992912661931"/>
    <n v="0"/>
    <n v="34.470458838278304"/>
    <n v="0"/>
    <n v="33.246970330129543"/>
    <n v="0"/>
    <n v="0"/>
    <n v="1185.4458470539071"/>
    <m/>
    <m/>
    <m/>
    <m/>
    <m/>
    <m/>
    <m/>
    <m/>
    <m/>
    <m/>
    <m/>
    <m/>
    <m/>
    <m/>
    <m/>
  </r>
  <r>
    <x v="3"/>
    <x v="1"/>
    <d v="2015-05-04T00:00:00"/>
    <x v="42"/>
    <x v="0"/>
    <s v="metaconcept 2/2"/>
    <s v=" N°2253 du 08/04/15"/>
    <n v="145"/>
    <m/>
    <n v="1367.8530000000001"/>
    <n v="0"/>
    <n v="46.655999999999999"/>
    <n v="0"/>
    <n v="45"/>
    <n v="0"/>
    <m/>
    <n v="1604.509"/>
    <s v="EUR"/>
    <n v="2.0846499999999999"/>
    <s v="610m0001"/>
    <s v="arsenic metal"/>
    <n v="3.5"/>
    <n v="1000"/>
    <n v="3500"/>
    <n v="7296.2749999999996"/>
    <n v="0.2611784371082323"/>
    <n v="419.06315294609271"/>
    <n v="0.4190631529460927"/>
    <n v="7.7153381529460923"/>
    <n v="37.870873380693681"/>
    <n v="0"/>
    <n v="357.25370873380689"/>
    <n v="0"/>
    <n v="12.185541161721686"/>
    <n v="0"/>
    <n v="11.753029669870454"/>
    <n v="0"/>
    <n v="0"/>
    <n v="419.06315294609271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00L0212"/>
    <s v="BACL2 GRIS"/>
    <n v="1.232"/>
    <n v="1052"/>
    <n v="1296.0640000000001"/>
    <n v="2734.2414175999997"/>
    <n v="0.18523019360315679"/>
    <n v="519.63663500577752"/>
    <n v="0.49395117395986454"/>
    <n v="3.093039973959864"/>
    <n v="460.20256370510697"/>
    <n v="0"/>
    <n v="54.75812029335242"/>
    <n v="0"/>
    <n v="4.6759510073180897"/>
    <n v="0"/>
    <n v="0"/>
    <n v="54.004603865774769"/>
    <n v="0"/>
    <n v="573.64123887155222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00L0401"/>
    <s v="BAC L4 NOIR C46,5"/>
    <n v="1.41"/>
    <n v="145"/>
    <n v="204.45"/>
    <n v="431.31794249999996"/>
    <n v="2.9219477650922643E-2"/>
    <n v="81.971036944881732"/>
    <n v="0.5653174961715981"/>
    <n v="3.5399239961715976"/>
    <n v="72.595500028940791"/>
    <n v="0"/>
    <n v="8.6379204221210539"/>
    <n v="0"/>
    <n v="0.73761649381989114"/>
    <n v="0"/>
    <n v="0"/>
    <n v="8.5190555870370996"/>
    <n v="0"/>
    <n v="90.490092531918833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00L0402"/>
    <s v="BAC L4B NOIR C46,5"/>
    <n v="1.385"/>
    <n v="335"/>
    <n v="463.97500000000002"/>
    <n v="978.82485874999998"/>
    <n v="6.6310135207076709E-2"/>
    <n v="186.02353566398386"/>
    <n v="0.55529413631039959"/>
    <n v="3.4771593863103991"/>
    <n v="164.74686782063"/>
    <n v="0"/>
    <n v="19.602734790186432"/>
    <n v="0"/>
    <n v="1.6739330531674443"/>
    <n v="0"/>
    <n v="0"/>
    <n v="19.332985160164043"/>
    <n v="0"/>
    <n v="205.35652082414794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00MAT13201"/>
    <s v="BAC MAT 132 NOIR C67"/>
    <n v="2.6179999999999999"/>
    <n v="450"/>
    <n v="1178.0999999999999"/>
    <n v="2485.3786649999997"/>
    <n v="0.16837107664735615"/>
    <n v="472.3408100991204"/>
    <n v="1.0496462446647119"/>
    <n v="6.5727099446647115"/>
    <n v="418.31625621958983"/>
    <n v="0"/>
    <n v="49.774194420644719"/>
    <n v="0"/>
    <n v="4.2503594588858586"/>
    <n v="0"/>
    <n v="0"/>
    <n v="49.08926088084327"/>
    <n v="0"/>
    <n v="521.43007097996372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20MAT13201"/>
    <s v="COUV MAT 132 D NOIR"/>
    <n v="1.288"/>
    <n v="478"/>
    <n v="615.66399999999999"/>
    <n v="1298.8355575999999"/>
    <n v="8.7989143988640925E-2"/>
    <n v="246.84087302339773"/>
    <n v="0.51640350004894919"/>
    <n v="3.2336327000489491"/>
    <n v="218.60814834833846"/>
    <n v="0"/>
    <n v="26.011526724210007"/>
    <n v="0"/>
    <n v="2.2211979508492514"/>
    <n v="0"/>
    <n v="0"/>
    <n v="25.653586886464215"/>
    <n v="0"/>
    <n v="272.49445990986197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60D2702"/>
    <s v="BOUCHON D27 NOIR"/>
    <n v="2.3E-2"/>
    <n v="3000"/>
    <n v="69"/>
    <n v="145.56584999999998"/>
    <n v="9.8613057369218021E-3"/>
    <n v="27.664473216907997"/>
    <n v="9.2214910723026657E-3"/>
    <n v="5.7743441072302656E-2"/>
    <n v="24.500315490324844"/>
    <n v="0"/>
    <n v="2.9152189245602971"/>
    <n v="0"/>
    <n v="0.24893880202285398"/>
    <n v="0"/>
    <n v="0"/>
    <n v="2.875103132822499"/>
    <n v="0"/>
    <n v="30.539576349730496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20L0404"/>
    <s v="COUV L4EM D NOIR"/>
    <n v="1.3879999999999999"/>
    <n v="800"/>
    <n v="1110.3999999999999"/>
    <n v="2342.5553599999994"/>
    <n v="0.1586955636272169"/>
    <n v="445.19755159499465"/>
    <n v="0.55649693949374335"/>
    <n v="3.4846911394937425"/>
    <n v="394.2775408761841"/>
    <n v="0"/>
    <n v="46.913899910605117"/>
    <n v="0"/>
    <n v="4.0061108082054631"/>
    <n v="0"/>
    <n v="0"/>
    <n v="46.268326357769595"/>
    <n v="0"/>
    <n v="491.46587795276429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00M1112"/>
    <s v="BAC M11 P8,5 C46,3 NOIR"/>
    <n v="1.714"/>
    <n v="308"/>
    <n v="527.91200000000003"/>
    <n v="1113.7095508"/>
    <n v="7.5447849770867575E-2"/>
    <n v="211.65807804180196"/>
    <n v="0.68720155208377254"/>
    <n v="4.3031416520837729"/>
    <n v="187.44942827722278"/>
    <n v="0"/>
    <n v="22.304044244963414"/>
    <n v="0"/>
    <n v="1.904605519615781"/>
    <n v="0"/>
    <n v="0"/>
    <n v="21.997122392095523"/>
    <n v="0"/>
    <n v="233.65520043389751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20L0525"/>
    <s v="COUV L5 D NOIR GEL"/>
    <n v="1.458"/>
    <n v="160"/>
    <n v="233.28"/>
    <n v="492.13915199999997"/>
    <n v="3.333978843926258E-2"/>
    <n v="93.529975536815911"/>
    <n v="0.58456234710509947"/>
    <n v="3.6604320471050991"/>
    <n v="82.832370979463477"/>
    <n v="0"/>
    <n v="9.8559749379916823"/>
    <n v="0"/>
    <n v="0.84162961936074454"/>
    <n v="0"/>
    <n v="0"/>
    <n v="9.7203486786207609"/>
    <n v="0"/>
    <n v="103.25032421543668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20NAT003"/>
    <s v="COUV NATO  OP"/>
    <n v="2.5"/>
    <n v="294"/>
    <n v="735"/>
    <n v="1550.5927499999998"/>
    <n v="0.1050443437193844"/>
    <n v="294.68677991923732"/>
    <n v="1.0023359861198549"/>
    <n v="6.2764609861198544"/>
    <n v="260.98162152737331"/>
    <n v="0"/>
    <n v="31.053418979011855"/>
    <n v="0"/>
    <n v="2.6517394128521397"/>
    <n v="0"/>
    <n v="0"/>
    <n v="30.626098588761394"/>
    <n v="0"/>
    <n v="325.31287850799873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420NAT004"/>
    <s v="COUV NATO NOIR"/>
    <n v="2.5"/>
    <n v="170"/>
    <n v="425"/>
    <n v="896.60124999999994"/>
    <n v="6.0739926640460372E-2"/>
    <n v="170.39711764037534"/>
    <n v="1.0023359861198549"/>
    <n v="6.2764609861198544"/>
    <n v="150.90774033895738"/>
    <n v="0"/>
    <n v="17.956058593306178"/>
    <n v="0"/>
    <n v="1.5333187081117816"/>
    <n v="0"/>
    <n v="0"/>
    <n v="17.708968571732782"/>
    <n v="0"/>
    <n v="188.10608621210812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PALETTE 1"/>
    <s v="PALETTE 1"/>
    <n v="6.6"/>
    <n v="4"/>
    <n v="26.4"/>
    <n v="55.694759999999995"/>
    <n v="3.7730213254309501E-3"/>
    <n v="10.584668013425668"/>
    <n v="2.6461670033564171"/>
    <n v="16.569857003356415"/>
    <n v="9.3740337528199404"/>
    <n v="0"/>
    <n v="1.1153881102665484"/>
    <n v="0"/>
    <n v="9.5246150339178909E-2"/>
    <n v="0"/>
    <n v="0"/>
    <n v="1.1000394595146952"/>
    <n v="0"/>
    <n v="11.684707472940364"/>
    <m/>
    <m/>
    <m/>
    <m/>
    <m/>
    <m/>
    <m/>
    <m/>
    <m/>
    <m/>
    <m/>
    <m/>
    <m/>
    <m/>
    <m/>
  </r>
  <r>
    <x v="3"/>
    <x v="1"/>
    <d v="2015-05-07T00:00:00"/>
    <x v="4"/>
    <x v="0"/>
    <s v="accuma 26"/>
    <s v=" N°813 du 20/04/15"/>
    <n v="2484.4899999999998"/>
    <m/>
    <n v="295.62200000000001"/>
    <n v="0"/>
    <n v="25.244"/>
    <n v="0"/>
    <n v="0"/>
    <n v="291.55399999999997"/>
    <m/>
    <n v="3096.91"/>
    <s v="EUR"/>
    <n v="2.1096499999999998"/>
    <s v="PALETTE 2"/>
    <s v="PALETTE 2"/>
    <n v="8.6"/>
    <n v="13"/>
    <n v="111.8"/>
    <n v="235.85886999999997"/>
    <n v="1.5978173643302281E-2"/>
    <n v="44.824465299279908"/>
    <n v="3.4480357922523006"/>
    <n v="21.591025792252299"/>
    <n v="39.697612635048081"/>
    <n v="0"/>
    <n v="4.7234996487803071"/>
    <n v="0"/>
    <n v="0.4033530154515228"/>
    <n v="0"/>
    <n v="0"/>
    <n v="4.6585004383993525"/>
    <n v="0"/>
    <n v="49.482965737679265"/>
    <m/>
    <m/>
    <m/>
    <m/>
    <m/>
    <m/>
    <m/>
    <m/>
    <m/>
    <m/>
    <m/>
    <m/>
    <m/>
    <m/>
    <m/>
  </r>
  <r>
    <x v="3"/>
    <x v="1"/>
    <d v="2015-05-13T00:00:00"/>
    <x v="21"/>
    <x v="0"/>
    <s v="glatfelter 1"/>
    <s v=" N°50687113  du 17/04/15"/>
    <n v="2610.79"/>
    <m/>
    <n v="640.29499999999996"/>
    <n v="0"/>
    <n v="58.493000000000002"/>
    <n v="0"/>
    <n v="100"/>
    <n v="0"/>
    <m/>
    <n v="3409.578"/>
    <s v="EUR"/>
    <n v="2.11015"/>
    <s v="430P2010"/>
    <s v="SEP BAT G  laize 102 Gra"/>
    <n v="5.6250000000000001E-2"/>
    <n v="316720"/>
    <n v="17815.5"/>
    <n v="37593.377325000001"/>
    <n v="1"/>
    <n v="3409.578"/>
    <n v="1.0765275322051022E-2"/>
    <n v="0.12946121282205103"/>
    <n v="2610.79"/>
    <n v="0"/>
    <n v="640.29499999999996"/>
    <n v="0"/>
    <n v="58.493000000000002"/>
    <n v="0"/>
    <n v="100"/>
    <n v="0"/>
    <n v="0"/>
    <n v="3409.578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00l0213"/>
    <s v="bac l2 noir c28"/>
    <n v="1.2549999999999999"/>
    <n v="594"/>
    <n v="745.46999999999991"/>
    <n v="1591.9884584999998"/>
    <n v="4.6759977117738258E-2"/>
    <n v="223.27669301827564"/>
    <n v="0.3758866885829556"/>
    <n v="3.0560019385829551"/>
    <n v="187.63142218149241"/>
    <n v="0"/>
    <n v="28.355764483944771"/>
    <n v="0.74815963388381213"/>
    <n v="2.4887530221145009"/>
    <n v="0"/>
    <n v="4.0525936968401393"/>
    <n v="27.48099566561789"/>
    <n v="0"/>
    <n v="250.75768868389349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00l0218"/>
    <s v="bac l2 noir c34,3"/>
    <n v="1.2549999999999999"/>
    <n v="594"/>
    <n v="745.46999999999991"/>
    <n v="1591.9884584999998"/>
    <n v="4.6759977117738258E-2"/>
    <n v="223.27669301827564"/>
    <n v="0.3758866885829556"/>
    <n v="3.0560019385829551"/>
    <n v="187.63142218149241"/>
    <n v="0"/>
    <n v="28.355764483944771"/>
    <n v="0.74815963388381213"/>
    <n v="2.4887530221145009"/>
    <n v="0"/>
    <n v="4.0525936968401393"/>
    <n v="27.48099566561789"/>
    <n v="0"/>
    <n v="250.75768868389349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00l0306"/>
    <s v="bac kam l3b noir c 39,5"/>
    <n v="1.357"/>
    <n v="576"/>
    <n v="781.63199999999995"/>
    <n v="1669.2142175999998"/>
    <n v="4.9028256582413769E-2"/>
    <n v="234.10762085296636"/>
    <n v="0.40643684175862216"/>
    <n v="3.3043781917586217"/>
    <n v="196.7332337754226"/>
    <n v="0"/>
    <n v="29.731274102398114"/>
    <n v="0.78445210531862031"/>
    <n v="2.6094799283423904"/>
    <n v="0"/>
    <n v="4.2491809414846369"/>
    <n v="28.814071128426686"/>
    <n v="0"/>
    <n v="262.921691981393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00l0313"/>
    <s v="bac l3 gris c 33"/>
    <n v="1.2569999999999999"/>
    <n v="1936"/>
    <n v="2433.5519999999997"/>
    <n v="5196.9719735999988"/>
    <n v="0.1526457615126379"/>
    <n v="728.87633687205482"/>
    <n v="0.37648571119424318"/>
    <n v="3.0608720611942428"/>
    <n v="612.51401493368644"/>
    <n v="0"/>
    <n v="92.566068884640245"/>
    <n v="2.4423321842022063"/>
    <n v="8.1244180107486397"/>
    <n v="0"/>
    <n v="13.229502858777302"/>
    <n v="89.710426930735963"/>
    <n v="0"/>
    <n v="818.58676380279064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00l0512"/>
    <s v="bac l5 noir gel"/>
    <n v="1.7849999999999999"/>
    <n v="160"/>
    <n v="285.59999999999997"/>
    <n v="609.91307999999992"/>
    <n v="1.7914402276182875E-2"/>
    <n v="85.540428891866242"/>
    <n v="0.53462768057416399"/>
    <n v="4.346584430574163"/>
    <n v="71.884226293525217"/>
    <n v="0"/>
    <n v="10.863490598702333"/>
    <n v="0.28663043641892599"/>
    <n v="0.95347614674755721"/>
    <n v="0"/>
    <n v="1.5526054164722174"/>
    <n v="10.528354410104322"/>
    <n v="0"/>
    <n v="96.068783301970555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131"/>
    <s v="couv l1d noir"/>
    <n v="1.131"/>
    <n v="336"/>
    <n v="380.01600000000002"/>
    <n v="811.54316879999999"/>
    <n v="2.38366929110151E-2"/>
    <n v="113.81908832553027"/>
    <n v="0.33874728668312581"/>
    <n v="2.7540543366831258"/>
    <n v="95.648305809384738"/>
    <n v="0"/>
    <n v="14.454832784861576"/>
    <n v="0.3813870865762416"/>
    <n v="1.2686841434958676"/>
    <n v="0"/>
    <n v="2.065878501211857"/>
    <n v="14.008904515091755"/>
    <n v="0"/>
    <n v="127.82799284062202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211"/>
    <s v="couv l2 kam d gris"/>
    <n v="1.0720000000000001"/>
    <n v="5520"/>
    <n v="5917.4400000000005"/>
    <n v="12636.988992000001"/>
    <n v="0.37117437186686136"/>
    <n v="1772.3401804687851"/>
    <n v="0.32107611965014221"/>
    <n v="2.6103857196501425"/>
    <n v="1489.3928432715613"/>
    <n v="0"/>
    <n v="225.08422201815526"/>
    <n v="5.9387899498697818"/>
    <n v="19.755384768241829"/>
    <n v="0"/>
    <n v="32.168940460957145"/>
    <n v="218.14042549204387"/>
    <n v="0"/>
    <n v="1990.4806059608288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217"/>
    <s v="couv l2 g noir"/>
    <n v="1.071"/>
    <n v="288"/>
    <n v="308.44799999999998"/>
    <n v="658.7061263999999"/>
    <n v="1.9347554458277506E-2"/>
    <n v="92.383663203215548"/>
    <n v="0.32077660834449845"/>
    <n v="2.6079506583444978"/>
    <n v="77.634964397007238"/>
    <n v="0"/>
    <n v="11.732569846598519"/>
    <n v="0.30956087133244009"/>
    <n v="1.0297542384873619"/>
    <n v="0"/>
    <n v="1.6768138497899949"/>
    <n v="11.370622762912669"/>
    <n v="0"/>
    <n v="103.75428596612821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228"/>
    <s v="couv l2 kam noir"/>
    <n v="1.071"/>
    <n v="480"/>
    <n v="514.07999999999993"/>
    <n v="1097.8435439999998"/>
    <n v="3.2245924097129175E-2"/>
    <n v="153.97277200535922"/>
    <n v="0.32077660834449839"/>
    <n v="2.6079506583444978"/>
    <n v="129.39160732834537"/>
    <n v="0"/>
    <n v="19.554283077664198"/>
    <n v="0.5159347855540668"/>
    <n v="1.7162570641456032"/>
    <n v="0"/>
    <n v="2.7946897496499914"/>
    <n v="18.951037938187781"/>
    <n v="0"/>
    <n v="172.92380994354698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233"/>
    <s v="couv l2 g gris"/>
    <n v="1.0720000000000001"/>
    <n v="2160"/>
    <n v="2315.52"/>
    <n v="4944.9087359999994"/>
    <n v="0.14524214551311965"/>
    <n v="693.52441844430712"/>
    <n v="0.32107611965014221"/>
    <n v="2.6103857196501421"/>
    <n v="582.80589519321961"/>
    <n v="0"/>
    <n v="88.076434702756387"/>
    <n v="2.3238743282099144"/>
    <n v="7.7303679527902798"/>
    <n v="0"/>
    <n v="12.587846267331054"/>
    <n v="85.359296931669334"/>
    <n v="0"/>
    <n v="778.88371537597641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l0331"/>
    <s v="couv l3noir"/>
    <n v="1.4350000000000001"/>
    <n v="572"/>
    <n v="820.82"/>
    <n v="1752.902151"/>
    <n v="5.1486343404539316E-2"/>
    <n v="245.84486989853519"/>
    <n v="0.42979872359883775"/>
    <n v="3.4943129735988379"/>
    <n v="206.59667586222469"/>
    <n v="0"/>
    <n v="31.221884990290089"/>
    <n v="0.82378149447262905"/>
    <n v="2.7403091413632001"/>
    <n v="0"/>
    <n v="4.4622184101846134"/>
    <n v="30.258697012961594"/>
    <n v="0"/>
    <n v="276.10356691149678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m1127"/>
    <s v="couv m11d noir"/>
    <n v="1.5880000000000001"/>
    <n v="132"/>
    <n v="209.61600000000001"/>
    <n v="447.6454488"/>
    <n v="1.3148268023544643E-2"/>
    <n v="62.782361843828561"/>
    <n v="0.47562395336233759"/>
    <n v="3.8668773533623377"/>
    <n v="52.759397684676415"/>
    <n v="0"/>
    <n v="7.97325436042573"/>
    <n v="0.21037228837671429"/>
    <n v="0.69980341728514006"/>
    <n v="0"/>
    <n v="1.1395340930645672"/>
    <n v="7.7272812956177459"/>
    <n v="0"/>
    <n v="70.509643139446297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420m1128"/>
    <s v="couv m11 gris noir"/>
    <n v="1.5880000000000001"/>
    <n v="132"/>
    <n v="209.61600000000001"/>
    <n v="447.6454488"/>
    <n v="1.3148268023544643E-2"/>
    <n v="62.782361843828561"/>
    <n v="0.47562395336233759"/>
    <n v="3.8668773533623377"/>
    <n v="52.759397684676415"/>
    <n v="0"/>
    <n v="7.97325436042573"/>
    <n v="0.21037228837671429"/>
    <n v="0.69980341728514006"/>
    <n v="0"/>
    <n v="1.1395340930645672"/>
    <n v="7.7272812956177459"/>
    <n v="0"/>
    <n v="70.509643139446297"/>
    <m/>
    <m/>
    <m/>
    <m/>
    <m/>
    <m/>
    <m/>
    <m/>
    <m/>
    <m/>
    <m/>
    <m/>
    <m/>
    <m/>
    <m/>
  </r>
  <r>
    <x v="3"/>
    <x v="1"/>
    <d v="2015-05-15T00:00:00"/>
    <x v="4"/>
    <x v="0"/>
    <s v="accuma 28"/>
    <s v=" N°875 du 29/04/15"/>
    <n v="4012.65"/>
    <m/>
    <n v="606.41099999999994"/>
    <n v="16"/>
    <n v="53.223999999999997"/>
    <n v="0"/>
    <n v="86.668000000000006"/>
    <n v="587.70335999999998"/>
    <m/>
    <n v="5362.656359999999"/>
    <s v="EUR"/>
    <n v="2.1355499999999998"/>
    <s v="PALETTE "/>
    <s v="PALETTE "/>
    <n v="8.6"/>
    <n v="32"/>
    <n v="275.2"/>
    <n v="587.70335999999998"/>
    <n v="1.7262057095257449E-2"/>
    <n v="82.42551131317083"/>
    <n v="2.5757972285365884"/>
    <n v="20.941527228536586"/>
    <n v="69.266593403284801"/>
    <n v="0"/>
    <n v="10.467901305192164"/>
    <n v="0.27619291352411918"/>
    <n v="0.91875572683798234"/>
    <n v="0"/>
    <n v="1.4960679643317727"/>
    <n v="10.144968955394642"/>
    <n v="0"/>
    <n v="92.570480268565461"/>
    <m/>
    <m/>
    <m/>
    <m/>
    <m/>
    <m/>
    <m/>
    <m/>
    <m/>
    <m/>
    <m/>
    <m/>
    <m/>
    <m/>
    <m/>
  </r>
  <r>
    <x v="3"/>
    <x v="1"/>
    <d v="2015-05-15T00:00:00"/>
    <x v="5"/>
    <x v="0"/>
    <s v="metalliance 4"/>
    <s v=" N°55  du 14/04/15"/>
    <n v="1345.5"/>
    <m/>
    <n v="2301.7710000000002"/>
    <n v="16"/>
    <n v="661.5"/>
    <n v="0"/>
    <n v="0"/>
    <n v="0"/>
    <m/>
    <n v="4324.7710000000006"/>
    <s v="USD"/>
    <n v="1.9417500000000001"/>
    <s v="600P0002"/>
    <s v="PLOMB DOUX"/>
    <n v="1.988"/>
    <n v="109970"/>
    <n v="218620.36"/>
    <n v="424506.08402999997"/>
    <n v="1"/>
    <n v="4324.7710000000006"/>
    <n v="3.9326825497863059E-2"/>
    <n v="3.8995258254978626"/>
    <n v="1345.5"/>
    <n v="0"/>
    <n v="2301.7710000000002"/>
    <n v="16"/>
    <n v="661.5"/>
    <n v="0"/>
    <n v="0"/>
    <n v="0"/>
    <n v="0"/>
    <n v="4324.7710000000006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1"/>
    <s v="TALLANT"/>
    <n v="86.444999999999993"/>
    <n v="6"/>
    <n v="518.66999999999996"/>
    <n v="1116.2556404999998"/>
    <n v="9.2031593840925699E-2"/>
    <n v="85.54005333776216"/>
    <n v="14.256675556293693"/>
    <n v="200.29928230629366"/>
    <n v="22.735484942462286"/>
    <n v="0"/>
    <n v="54.875218301559563"/>
    <n v="0"/>
    <n v="1.9472964940801467"/>
    <n v="0"/>
    <n v="5.98205359966017"/>
    <n v="0"/>
    <n v="0"/>
    <n v="85.54005333776216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2"/>
    <s v="RESSORT"/>
    <n v="12.411"/>
    <n v="20"/>
    <n v="248.22"/>
    <n v="534.20667299999991"/>
    <n v="4.4043577271086778E-2"/>
    <n v="40.9369195046934"/>
    <n v="2.0468459752346702"/>
    <n v="28.757179625234667"/>
    <n v="10.880525329049277"/>
    <n v="0"/>
    <n v="26.261643601544556"/>
    <n v="0"/>
    <n v="0.93191805147892515"/>
    <n v="0"/>
    <n v="2.8628325226206406"/>
    <n v="0"/>
    <n v="0"/>
    <n v="40.9369195046934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3"/>
    <s v="COUJON DROIT"/>
    <n v="0.69"/>
    <n v="120"/>
    <n v="82.8"/>
    <n v="178.19801999999999"/>
    <n v="1.4691838683611253E-2"/>
    <n v="13.655535150224049"/>
    <n v="0.11379612625186707"/>
    <n v="1.5987796262518668"/>
    <n v="3.6294718283993239"/>
    <n v="0"/>
    <n v="8.7602291926834628"/>
    <n v="0"/>
    <n v="0.31086461470653048"/>
    <n v="0"/>
    <n v="0.95496951443473144"/>
    <n v="0"/>
    <n v="0"/>
    <n v="13.655535150224049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4"/>
    <s v="COUJON GAUCHE"/>
    <n v="0.69"/>
    <n v="120"/>
    <n v="82.8"/>
    <n v="178.19801999999999"/>
    <n v="1.4691838683611253E-2"/>
    <n v="13.655535150224049"/>
    <n v="0.11379612625186707"/>
    <n v="1.5987796262518668"/>
    <n v="3.6294718283993239"/>
    <n v="0"/>
    <n v="8.7602291926834628"/>
    <n v="0"/>
    <n v="0.31086461470653048"/>
    <n v="0"/>
    <n v="0.95496951443473144"/>
    <n v="0"/>
    <n v="0"/>
    <n v="13.655535150224049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n v="5"/>
    <s v="BANDE POUR SEPARATION"/>
    <n v="612.702"/>
    <n v="4"/>
    <n v="2450.808"/>
    <n v="5274.5064371999997"/>
    <n v="0.43486564952299434"/>
    <n v="404.19196606824039"/>
    <n v="101.0479915170601"/>
    <n v="1419.6746008170601"/>
    <n v="107.42921005816052"/>
    <n v="0"/>
    <n v="259.29516651282819"/>
    <n v="0"/>
    <n v="9.2013222782570363"/>
    <n v="0"/>
    <n v="28.266267218994631"/>
    <n v="0"/>
    <n v="0"/>
    <n v="404.19196606824039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6"/>
    <s v="GR, ROUE AGRAVAGE"/>
    <n v="416.52"/>
    <n v="4"/>
    <n v="1666.08"/>
    <n v="3585.6540719999994"/>
    <n v="0.29562534533805596"/>
    <n v="274.77311597929082"/>
    <n v="68.693278994822705"/>
    <n v="965.1067969948225"/>
    <n v="73.031285312313344"/>
    <n v="0"/>
    <n v="176.27104653799594"/>
    <n v="0"/>
    <n v="6.2551366820079259"/>
    <n v="0"/>
    <n v="19.215647446973637"/>
    <n v="0"/>
    <n v="0"/>
    <n v="274.77311597929082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n v="7"/>
    <s v="BANDE"/>
    <n v="190.08"/>
    <n v="2"/>
    <n v="380.16"/>
    <n v="818.16134399999999"/>
    <n v="6.7454702825623852E-2"/>
    <n v="62.696717907115641"/>
    <n v="31.34835895355782"/>
    <n v="440.4290309535578"/>
    <n v="16.664009786042115"/>
    <n v="0"/>
    <n v="40.220878380320606"/>
    <n v="0"/>
    <n v="1.427274057087375"/>
    <n v="0"/>
    <n v="4.3845556836655506"/>
    <n v="0"/>
    <n v="0"/>
    <n v="62.696717907115641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8"/>
    <s v="GODES"/>
    <n v="14.202"/>
    <n v="2"/>
    <n v="28.404"/>
    <n v="61.129668599999995"/>
    <n v="5.0399394440735993E-3"/>
    <n v="4.6844422754464237"/>
    <n v="2.3422211377232118"/>
    <n v="32.907055437723209"/>
    <n v="1.2450666402639419"/>
    <n v="0"/>
    <n v="3.0051394926205446"/>
    <n v="0"/>
    <n v="0.10664007869715328"/>
    <n v="0"/>
    <n v="0.32759606386478396"/>
    <n v="0"/>
    <n v="0"/>
    <n v="4.6844422754464237"/>
    <m/>
    <m/>
    <m/>
    <m/>
    <m/>
    <m/>
    <m/>
    <m/>
    <m/>
    <m/>
    <m/>
    <m/>
    <m/>
    <m/>
    <m/>
  </r>
  <r>
    <x v="3"/>
    <x v="1"/>
    <d v="2015-05-16T00:00:00"/>
    <x v="9"/>
    <x v="2"/>
    <s v="sovema 4"/>
    <s v=" N° 80273 du 29/04/15"/>
    <n v="247.04"/>
    <m/>
    <n v="596.26499999999999"/>
    <n v="0"/>
    <n v="21.158999999999999"/>
    <n v="0"/>
    <n v="65"/>
    <n v="0"/>
    <m/>
    <n v="929.46399999999994"/>
    <s v="EUR"/>
    <n v="2.1521499999999998"/>
    <s v="F0252372"/>
    <s v="POINTE WELMATIC"/>
    <n v="88.92"/>
    <n v="2"/>
    <n v="177.84"/>
    <n v="382.73835599999995"/>
    <n v="3.1555514390017213E-2"/>
    <n v="29.329714627002957"/>
    <n v="14.664857313501479"/>
    <n v="206.03403531350145"/>
    <n v="7.7954742749098518"/>
    <n v="0"/>
    <n v="18.815448787763614"/>
    <n v="0"/>
    <n v="0.66768312897837412"/>
    <n v="0"/>
    <n v="2.0511084353511189"/>
    <n v="0"/>
    <n v="0"/>
    <n v="29.329714627002957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00l0509"/>
    <s v="bac l5 gris c45"/>
    <n v="1.4410000000000001"/>
    <n v="1155"/>
    <n v="1664.355"/>
    <n v="3550.4020860000001"/>
    <n v="9.7843752048387064E-2"/>
    <n v="528.99028857456369"/>
    <n v="0.45800024984810711"/>
    <n v="3.5319414498481074"/>
    <n v="343.23588218574184"/>
    <n v="0"/>
    <n v="78.002213257998747"/>
    <n v="1.565500032774193"/>
    <n v="5.5328684908321915"/>
    <n v="0"/>
    <n v="100.65382460721675"/>
    <n v="45.501062765077826"/>
    <n v="0"/>
    <n v="574.49135133964148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00l0116"/>
    <s v="bac l1 gris c26"/>
    <n v="1.137"/>
    <n v="3300"/>
    <n v="3752.1"/>
    <n v="8003.9797199999994"/>
    <n v="0.22057766645983162"/>
    <n v="1192.5487421617504"/>
    <n v="0.36137840671568194"/>
    <n v="2.7868268067156814"/>
    <n v="773.78645394108935"/>
    <n v="0"/>
    <n v="175.8471626337753"/>
    <n v="3.529242663357306"/>
    <n v="12.473225882970558"/>
    <n v="0"/>
    <n v="226.912657040558"/>
    <n v="102.57699685514719"/>
    <n v="0"/>
    <n v="1295.1257390168976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20l0109"/>
    <s v="couv l1 d gris"/>
    <n v="0.95099999999999996"/>
    <n v="2520"/>
    <n v="2396.52"/>
    <n v="5112.2564640000001"/>
    <n v="0.14088611423584546"/>
    <n v="761.69795889381373"/>
    <n v="0.30226109479913243"/>
    <n v="2.3309342947991327"/>
    <n v="494.22848873934589"/>
    <n v="0"/>
    <n v="112.31610090218683"/>
    <n v="2.2541778277735274"/>
    <n v="7.966827987808589"/>
    <n v="0"/>
    <n v="144.93236343669895"/>
    <n v="65.517396792009109"/>
    <n v="0"/>
    <n v="827.21535568582283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20l0233"/>
    <s v="couv l2 g ris"/>
    <n v="1.0720000000000001"/>
    <n v="3840"/>
    <n v="4116.4800000000005"/>
    <n v="8781.2751360000002"/>
    <n v="0.24199876134126697"/>
    <n v="1308.3614632163328"/>
    <n v="0.34071913104592"/>
    <n v="2.62750953104592"/>
    <n v="848.93165478516448"/>
    <n v="0"/>
    <n v="192.92431652639411"/>
    <n v="3.8719801814602715"/>
    <n v="13.684545956325964"/>
    <n v="0"/>
    <n v="248.94896576698815"/>
    <n v="112.53861997662011"/>
    <n v="0"/>
    <n v="1420.9000831929532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20l0321"/>
    <s v="couv l3 kam d gris"/>
    <n v="1.2569999999999999"/>
    <n v="1760"/>
    <n v="2212.3199999999997"/>
    <n v="4719.3210239999989"/>
    <n v="0.13005740333744162"/>
    <n v="703.15274999581129"/>
    <n v="0.39951860795216548"/>
    <n v="3.0809510079521649"/>
    <n v="456.24137090774519"/>
    <n v="0"/>
    <n v="103.68332262944851"/>
    <n v="2.0809184533990659"/>
    <n v="7.3544860439256485"/>
    <n v="0"/>
    <n v="133.79265196129293"/>
    <n v="60.481634733237179"/>
    <n v="0"/>
    <n v="763.63438472904852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20l0521"/>
    <s v="couv l5 kam gris"/>
    <n v="1.44"/>
    <n v="1024"/>
    <n v="1474.56"/>
    <n v="3145.5313919999999"/>
    <n v="8.6686123465528467E-2"/>
    <n v="468.6667927939103"/>
    <n v="0.45768241483780303"/>
    <n v="3.5294904148378028"/>
    <n v="304.09492111707385"/>
    <n v="0"/>
    <n v="69.107217860200876"/>
    <n v="1.3869779754484555"/>
    <n v="4.9019269097287035"/>
    <n v="0"/>
    <n v="89.175748931458443"/>
    <n v="40.312341484162431"/>
    <n v="0"/>
    <n v="508.97913427807276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60d1809"/>
    <s v="bouchon kamina d18 bleu"/>
    <n v="2.8000000000000001E-2"/>
    <n v="18000"/>
    <n v="504"/>
    <n v="1075.1328000000001"/>
    <n v="2.9629046106381802E-2"/>
    <n v="160.18884519323106"/>
    <n v="8.899380288512837E-3"/>
    <n v="6.8628980288512845E-2"/>
    <n v="103.93869374118736"/>
    <n v="0"/>
    <n v="23.62063110456085"/>
    <n v="0.47406473770210883"/>
    <n v="1.6754632992236782"/>
    <n v="0"/>
    <n v="30.479992310557087"/>
    <n v="13.778632343219581"/>
    <n v="0"/>
    <n v="173.96747753645067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460d1811"/>
    <s v="bouchon kamina d18 jaune"/>
    <n v="2.8000000000000001E-2"/>
    <n v="24000"/>
    <n v="672"/>
    <n v="1433.5103999999999"/>
    <n v="3.9505394808509064E-2"/>
    <n v="213.58512692430807"/>
    <n v="8.899380288512837E-3"/>
    <n v="6.8628980288512831E-2"/>
    <n v="138.58492498824981"/>
    <n v="0"/>
    <n v="31.494174806081126"/>
    <n v="0.63208631693614503"/>
    <n v="2.2339510656315706"/>
    <n v="0"/>
    <n v="40.639989747409444"/>
    <n v="18.37150979095944"/>
    <n v="0"/>
    <n v="231.95663671526754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palette 1"/>
    <s v="PALETTE 1"/>
    <n v="6.6"/>
    <n v="20"/>
    <n v="132"/>
    <n v="281.58240000000001"/>
    <n v="7.759988265957138E-3"/>
    <n v="41.954221360131946"/>
    <n v="2.0977110680065971"/>
    <n v="16.176831068006596"/>
    <n v="27.222038836977639"/>
    <n v="0"/>
    <n v="6.1863557654802221"/>
    <n v="0.12415981225531421"/>
    <n v="0.43881181646334427"/>
    <n v="0"/>
    <n v="7.9828551289554275"/>
    <n v="3.6086894232241757"/>
    <n v="0"/>
    <n v="45.562910783356124"/>
    <m/>
    <m/>
    <m/>
    <m/>
    <m/>
    <m/>
    <m/>
    <m/>
    <m/>
    <m/>
    <m/>
    <m/>
    <m/>
    <m/>
    <m/>
  </r>
  <r>
    <x v="3"/>
    <x v="1"/>
    <d v="2015-05-22T00:00:00"/>
    <x v="4"/>
    <x v="0"/>
    <s v="accuma 27"/>
    <s v=" N°868 du 29/04/15"/>
    <n v="3508"/>
    <m/>
    <n v="797.21199999999999"/>
    <n v="16"/>
    <n v="56.548000000000002"/>
    <n v="0"/>
    <n v="1028.72"/>
    <n v="465.03800000000001"/>
    <m/>
    <n v="5871.518"/>
    <s v="EUR"/>
    <n v="2.1332"/>
    <s v="palette 2"/>
    <s v="PALETTE 2"/>
    <n v="8.6"/>
    <n v="10"/>
    <n v="86"/>
    <n v="183.45519999999999"/>
    <n v="5.0557499308508625E-3"/>
    <n v="27.333810886146569"/>
    <n v="2.733381088614657"/>
    <n v="21.078901088614657"/>
    <n v="17.735570757424824"/>
    <n v="0"/>
    <n v="4.0305045138734776"/>
    <n v="8.0891998893613801E-2"/>
    <n v="0.28589254708975459"/>
    <n v="0"/>
    <n v="5.2009510688648994"/>
    <n v="2.3511158363430233"/>
    <n v="0"/>
    <n v="29.684926722489596"/>
    <m/>
    <m/>
    <m/>
    <m/>
    <m/>
    <m/>
    <m/>
    <m/>
    <m/>
    <m/>
    <m/>
    <m/>
    <m/>
    <m/>
    <m/>
  </r>
  <r>
    <x v="3"/>
    <x v="1"/>
    <d v="2015-05-22T00:00:00"/>
    <x v="4"/>
    <x v="0"/>
    <s v="accuma 29"/>
    <s v=" N°888 du 30/04/15"/>
    <n v="3678.8"/>
    <m/>
    <n v="496.97"/>
    <n v="16"/>
    <n v="41.244"/>
    <n v="0"/>
    <n v="0"/>
    <n v="454.5340799999999"/>
    <m/>
    <n v="4687.5480800000005"/>
    <s v="EUR"/>
    <n v="2.1521499999999998"/>
    <s v="400l0212"/>
    <s v="bac l2 gris c28"/>
    <n v="1.232"/>
    <n v="1584"/>
    <n v="1951.4880000000001"/>
    <n v="4199.8948991999996"/>
    <n v="0.16139657901657894"/>
    <n v="683.19397852928489"/>
    <n v="0.43130932987959902"/>
    <n v="3.0827581298795987"/>
    <n v="593.74573488619069"/>
    <n v="0"/>
    <n v="80.209257873869248"/>
    <n v="2.5823452642652631"/>
    <n v="6.6566405049597819"/>
    <n v="0"/>
    <n v="0"/>
    <n v="73.360245558448"/>
    <n v="0"/>
    <n v="756.55422408773302"/>
    <m/>
    <m/>
    <m/>
    <m/>
    <m/>
    <m/>
    <m/>
    <m/>
    <m/>
    <m/>
    <m/>
    <m/>
    <m/>
    <m/>
    <m/>
  </r>
  <r>
    <x v="3"/>
    <x v="1"/>
    <d v="2015-05-22T00:00:00"/>
    <x v="4"/>
    <x v="0"/>
    <s v="accuma 29"/>
    <s v=" N°888 du 30/04/15"/>
    <n v="3678.8"/>
    <m/>
    <n v="496.97"/>
    <n v="16"/>
    <n v="41.244"/>
    <n v="0"/>
    <n v="0"/>
    <n v="454.5340799999999"/>
    <m/>
    <n v="4687.5480800000005"/>
    <s v="EUR"/>
    <n v="2.1521499999999998"/>
    <s v="400l0313"/>
    <s v="bac l3 gris c33"/>
    <n v="1.2569999999999999"/>
    <n v="3696"/>
    <n v="4645.8719999999994"/>
    <n v="9998.613424799998"/>
    <n v="0.38423390118151463"/>
    <n v="1626.4674829759681"/>
    <n v="0.44006154842423378"/>
    <n v="3.1453140984242332"/>
    <n v="1413.5196756665562"/>
    <n v="0"/>
    <n v="190.95272187017733"/>
    <n v="6.147742418904234"/>
    <n v="15.847343020330388"/>
    <n v="0"/>
    <n v="0"/>
    <n v="174.64740277835062"/>
    <n v="0"/>
    <n v="1801.1148857543187"/>
    <m/>
    <m/>
    <m/>
    <m/>
    <m/>
    <m/>
    <m/>
    <m/>
    <m/>
    <m/>
    <m/>
    <m/>
    <m/>
    <m/>
    <m/>
  </r>
  <r>
    <x v="3"/>
    <x v="1"/>
    <d v="2015-05-22T00:00:00"/>
    <x v="4"/>
    <x v="0"/>
    <s v="accuma 29"/>
    <s v=" N°888 du 30/04/15"/>
    <n v="3678.8"/>
    <m/>
    <n v="496.97"/>
    <n v="16"/>
    <n v="41.244"/>
    <n v="0"/>
    <n v="0"/>
    <n v="454.5340799999999"/>
    <m/>
    <n v="4687.5480800000005"/>
    <s v="EUR"/>
    <n v="2.1521499999999998"/>
    <s v="420l0231"/>
    <s v="couv l2 noir"/>
    <n v="1.2509999999999999"/>
    <n v="288"/>
    <n v="360.28799999999995"/>
    <n v="775.39381919999983"/>
    <n v="2.9797390842641713E-2"/>
    <n v="126.13277260037417"/>
    <n v="0.43796101597352144"/>
    <n v="3.1303006659735209"/>
    <n v="109.61864143191033"/>
    <n v="0"/>
    <n v="14.808409327067652"/>
    <n v="0.47675825348226741"/>
    <n v="1.2289635879139149"/>
    <n v="0"/>
    <n v="0"/>
    <n v="13.543929633060573"/>
    <n v="0"/>
    <n v="139.67670223343475"/>
    <m/>
    <m/>
    <m/>
    <m/>
    <m/>
    <m/>
    <m/>
    <m/>
    <m/>
    <m/>
    <m/>
    <m/>
    <m/>
    <m/>
    <m/>
  </r>
  <r>
    <x v="3"/>
    <x v="1"/>
    <d v="2015-05-22T00:00:00"/>
    <x v="4"/>
    <x v="0"/>
    <s v="accuma 29"/>
    <s v=" N°888 du 30/04/15"/>
    <n v="3678.8"/>
    <m/>
    <n v="496.97"/>
    <n v="16"/>
    <n v="41.244"/>
    <n v="0"/>
    <n v="0"/>
    <n v="454.5340799999999"/>
    <m/>
    <n v="4687.5480800000005"/>
    <s v="EUR"/>
    <n v="2.1521499999999998"/>
    <s v="420l0321"/>
    <s v="couv l3 gris"/>
    <n v="1.2569999999999999"/>
    <n v="3916"/>
    <n v="4922.4119999999994"/>
    <n v="10593.768985799998"/>
    <n v="0.40710496672803331"/>
    <n v="1723.2810236292992"/>
    <n v="0.44006154842423367"/>
    <n v="3.1453140984242332"/>
    <n v="1497.6577515990891"/>
    <n v="0"/>
    <n v="202.31895531483073"/>
    <n v="6.513679467648533"/>
    <n v="16.790637247731006"/>
    <n v="0"/>
    <n v="0"/>
    <n v="185.04308151515718"/>
    <n v="0"/>
    <n v="1908.3241051444566"/>
    <m/>
    <m/>
    <m/>
    <m/>
    <m/>
    <m/>
    <m/>
    <m/>
    <m/>
    <m/>
    <m/>
    <m/>
    <m/>
    <m/>
    <m/>
  </r>
  <r>
    <x v="3"/>
    <x v="1"/>
    <d v="2015-05-22T00:00:00"/>
    <x v="4"/>
    <x v="0"/>
    <s v="accuma 29"/>
    <s v=" N°888 du 30/04/15"/>
    <n v="3678.8"/>
    <m/>
    <n v="496.97"/>
    <n v="16"/>
    <n v="41.244"/>
    <n v="0"/>
    <n v="0"/>
    <n v="454.5340799999999"/>
    <m/>
    <n v="4687.5480800000005"/>
    <s v="EUR"/>
    <n v="2.1521499999999998"/>
    <s v="PALETTE "/>
    <s v="PALETTE "/>
    <n v="6.6"/>
    <n v="32"/>
    <n v="211.2"/>
    <n v="454.5340799999999"/>
    <n v="1.7467162231231487E-2"/>
    <n v="73.938742265074126"/>
    <n v="2.3105856957835664"/>
    <n v="16.514775695783563"/>
    <n v="64.258196416254393"/>
    <n v="0"/>
    <n v="8.6806556140551123"/>
    <n v="0.27947459569970379"/>
    <n v="0.72041563906491146"/>
    <n v="0"/>
    <n v="0"/>
    <n v="7.9394205149835493"/>
    <n v="0"/>
    <n v="81.878162780057679"/>
    <m/>
    <m/>
    <m/>
    <m/>
    <m/>
    <m/>
    <m/>
    <m/>
    <m/>
    <m/>
    <m/>
    <m/>
    <m/>
    <m/>
    <m/>
  </r>
  <r>
    <x v="3"/>
    <x v="0"/>
    <d v="2015-05-25T00:00:00"/>
    <x v="10"/>
    <x v="2"/>
    <s v="sorfin 4"/>
    <s v=" N° 48764 du 04/04/15"/>
    <n v="830"/>
    <m/>
    <n v="1576.329"/>
    <n v="0"/>
    <n v="18.59"/>
    <n v="0"/>
    <n v="0"/>
    <n v="0"/>
    <m/>
    <n v="2424.9189999999999"/>
    <s v="USD"/>
    <n v="1.9548000000000001"/>
    <s v="1"/>
    <s v="SD-314"/>
    <n v="748.75"/>
    <n v="1"/>
    <n v="748.75"/>
    <n v="1463.6565000000001"/>
    <n v="0.14433039371596548"/>
    <n v="349.98951399932531"/>
    <n v="349.98951399932531"/>
    <n v="1813.6460139993253"/>
    <n v="119.79422678425135"/>
    <n v="0"/>
    <n v="227.51218519589415"/>
    <n v="0"/>
    <n v="2.6831020191797985"/>
    <n v="0"/>
    <n v="0"/>
    <n v="0"/>
    <n v="0"/>
    <n v="349.98951399932531"/>
    <m/>
    <m/>
    <m/>
    <m/>
    <m/>
    <m/>
    <m/>
    <m/>
    <m/>
    <m/>
    <m/>
    <m/>
    <m/>
    <m/>
    <m/>
  </r>
  <r>
    <x v="3"/>
    <x v="0"/>
    <d v="2015-05-25T00:00:00"/>
    <x v="10"/>
    <x v="2"/>
    <s v="sorfin 4"/>
    <s v=" N° 48764 du 04/04/15"/>
    <n v="830"/>
    <m/>
    <n v="1576.329"/>
    <n v="0"/>
    <n v="18.59"/>
    <n v="0"/>
    <n v="0"/>
    <n v="0"/>
    <m/>
    <n v="2424.9189999999999"/>
    <s v="USD"/>
    <n v="1.9548000000000001"/>
    <s v="2"/>
    <s v="SW PASTING BELTS "/>
    <n v="168"/>
    <n v="20"/>
    <n v="3360"/>
    <n v="6568.1280000000006"/>
    <n v="0.64767962989735428"/>
    <n v="1570.5706404510624"/>
    <n v="78.528532022553122"/>
    <n v="406.93493202255314"/>
    <n v="537.57409281480409"/>
    <n v="0"/>
    <n v="1020.9561833164665"/>
    <n v="0"/>
    <n v="12.040364319791816"/>
    <n v="0"/>
    <n v="0"/>
    <n v="0"/>
    <n v="0"/>
    <n v="1570.5706404510624"/>
    <m/>
    <m/>
    <m/>
    <m/>
    <m/>
    <m/>
    <m/>
    <m/>
    <m/>
    <m/>
    <m/>
    <m/>
    <m/>
    <m/>
    <m/>
  </r>
  <r>
    <x v="3"/>
    <x v="0"/>
    <d v="2015-05-25T00:00:00"/>
    <x v="10"/>
    <x v="2"/>
    <s v="sorfin 4"/>
    <s v=" N° 48764 du 04/04/15"/>
    <n v="830"/>
    <m/>
    <n v="1576.329"/>
    <n v="0"/>
    <n v="18.59"/>
    <n v="0"/>
    <n v="0"/>
    <n v="0"/>
    <m/>
    <n v="2424.9189999999999"/>
    <s v="USD"/>
    <n v="1.9548000000000001"/>
    <s v="3"/>
    <s v="TRANSPORT"/>
    <n v="1079"/>
    <n v="1"/>
    <n v="1079"/>
    <n v="2109.2292000000002"/>
    <n v="0.20798997638668015"/>
    <n v="504.358845549612"/>
    <n v="504.358845549612"/>
    <n v="2613.5880455496122"/>
    <n v="172.63168040094453"/>
    <n v="0"/>
    <n v="327.86063148763913"/>
    <n v="0"/>
    <n v="3.866533661028384"/>
    <n v="0"/>
    <n v="0"/>
    <n v="0"/>
    <n v="0"/>
    <n v="504.358845549612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0"/>
    <s v="RLT PALIER UCFCX08-24"/>
    <n v="99"/>
    <n v="8"/>
    <n v="792"/>
    <n v="1504.5228"/>
    <n v="0.21153846153846154"/>
    <n v="419.9431923076923"/>
    <n v="52.492899038461537"/>
    <n v="240.55824903846153"/>
    <n v="221.06700000000001"/>
    <n v="0"/>
    <n v="184.97007692307693"/>
    <n v="0"/>
    <n v="2.9970769230769227"/>
    <n v="10.909038461538461"/>
    <n v="0"/>
    <n v="0"/>
    <n v="0"/>
    <n v="419.9431923076923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1"/>
    <s v="RLT PALIER VPS-116"/>
    <n v="84"/>
    <n v="4"/>
    <n v="336"/>
    <n v="638.28240000000005"/>
    <n v="8.9743589743589744E-2"/>
    <n v="178.15771794871793"/>
    <n v="44.539429487179483"/>
    <n v="204.1100294871795"/>
    <n v="93.786000000000016"/>
    <n v="0"/>
    <n v="78.472153846153844"/>
    <n v="0"/>
    <n v="1.2714871794871794"/>
    <n v="4.6280769230769234"/>
    <n v="0"/>
    <n v="0"/>
    <n v="0"/>
    <n v="178.15771794871793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2"/>
    <s v="RLT PALIER 9455 "/>
    <n v="37"/>
    <n v="4"/>
    <n v="148"/>
    <n v="281.14820000000003"/>
    <n v="3.9529914529914535E-2"/>
    <n v="78.474232905982916"/>
    <n v="19.618558226495729"/>
    <n v="89.90560822649573"/>
    <n v="41.310500000000012"/>
    <n v="0"/>
    <n v="34.565115384615389"/>
    <n v="0"/>
    <n v="0.5600598290598291"/>
    <n v="2.0385576923076925"/>
    <n v="0"/>
    <n v="0"/>
    <n v="0"/>
    <n v="78.474232905982916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3"/>
    <s v="RLT PALIER 540011"/>
    <n v="49"/>
    <n v="4"/>
    <n v="196"/>
    <n v="372.33140000000003"/>
    <n v="5.2350427350427352E-2"/>
    <n v="103.92533547008547"/>
    <n v="25.981333867521368"/>
    <n v="119.06418386752138"/>
    <n v="54.708500000000008"/>
    <n v="0"/>
    <n v="45.775423076923076"/>
    <n v="0"/>
    <n v="0.74170085470085467"/>
    <n v="2.6997115384615387"/>
    <n v="0"/>
    <n v="0"/>
    <n v="0"/>
    <n v="103.92533547008547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4"/>
    <s v="RLT PALIER SBFL20412G"/>
    <n v="49"/>
    <n v="4"/>
    <n v="196"/>
    <n v="372.33140000000003"/>
    <n v="5.2350427350427352E-2"/>
    <n v="103.92533547008547"/>
    <n v="25.981333867521368"/>
    <n v="119.06418386752138"/>
    <n v="54.708500000000008"/>
    <n v="0"/>
    <n v="45.775423076923076"/>
    <n v="0"/>
    <n v="0.74170085470085467"/>
    <n v="2.6997115384615387"/>
    <n v="0"/>
    <n v="0"/>
    <n v="0"/>
    <n v="103.92533547008547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5"/>
    <s v="RLT PALIER 5051"/>
    <n v="56"/>
    <n v="4"/>
    <n v="224"/>
    <n v="425.52160000000003"/>
    <n v="5.9829059829059832E-2"/>
    <n v="118.77181196581196"/>
    <n v="29.692952991452991"/>
    <n v="136.07335299145299"/>
    <n v="62.524000000000008"/>
    <n v="0"/>
    <n v="52.31476923076923"/>
    <n v="0"/>
    <n v="0.84765811965811966"/>
    <n v="3.0853846153846156"/>
    <n v="0"/>
    <n v="0"/>
    <n v="0"/>
    <n v="118.77181196581196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6"/>
    <s v="RLT PALIER 8035"/>
    <n v="121"/>
    <n v="6"/>
    <n v="726"/>
    <n v="1379.1459"/>
    <n v="0.19391025641025642"/>
    <n v="384.9479262820513"/>
    <n v="64.157987713675212"/>
    <n v="294.01563771367523"/>
    <n v="202.64475000000002"/>
    <n v="0"/>
    <n v="169.55590384615385"/>
    <n v="0"/>
    <n v="2.7473205128205129"/>
    <n v="9.9999519230769227"/>
    <n v="0"/>
    <n v="0"/>
    <n v="0"/>
    <n v="384.9479262820513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217"/>
    <s v="BOITE REDUCTEUR 530035"/>
    <n v="918"/>
    <n v="1"/>
    <n v="918"/>
    <n v="1743.8787"/>
    <n v="0.24519230769230768"/>
    <n v="486.75233653846152"/>
    <n v="486.75233653846152"/>
    <n v="2230.6310365384616"/>
    <n v="256.23675000000003"/>
    <n v="0"/>
    <n v="214.3971346153846"/>
    <n v="0"/>
    <n v="3.4738846153846152"/>
    <n v="12.644567307692308"/>
    <n v="0"/>
    <n v="0"/>
    <n v="0"/>
    <n v="486.75233653846152"/>
    <m/>
    <m/>
    <m/>
    <m/>
    <m/>
    <m/>
    <m/>
    <m/>
    <m/>
    <m/>
    <m/>
    <m/>
    <m/>
    <m/>
    <m/>
  </r>
  <r>
    <x v="3"/>
    <x v="0"/>
    <d v="2015-05-25T00:00:00"/>
    <x v="20"/>
    <x v="2"/>
    <s v="wirtz 2"/>
    <s v=" N° 6566 du 08/05/15"/>
    <n v="1045.0440000000001"/>
    <m/>
    <n v="874.404"/>
    <n v="0"/>
    <n v="14.167999999999999"/>
    <n v="51.57"/>
    <n v="0"/>
    <n v="0"/>
    <m/>
    <n v="1985.1859999999999"/>
    <s v="USD"/>
    <n v="1.8996500000000001"/>
    <s v="702mec105"/>
    <s v="VANNE INF DE PLOMB"/>
    <n v="104"/>
    <n v="2"/>
    <n v="208"/>
    <n v="395.12720000000002"/>
    <n v="5.5555555555555559E-2"/>
    <n v="110.28811111111112"/>
    <n v="55.14405555555556"/>
    <n v="252.70765555555556"/>
    <n v="58.058000000000007"/>
    <n v="0"/>
    <n v="48.578000000000003"/>
    <n v="0"/>
    <n v="0.78711111111111109"/>
    <n v="2.8650000000000002"/>
    <n v="0"/>
    <n v="0"/>
    <n v="0"/>
    <n v="110.28811111111112"/>
    <m/>
    <m/>
    <m/>
    <m/>
    <m/>
    <m/>
    <m/>
    <m/>
    <m/>
    <m/>
    <m/>
    <m/>
    <m/>
    <m/>
    <m/>
  </r>
  <r>
    <x v="3"/>
    <x v="0"/>
    <d v="2015-05-26T00:00:00"/>
    <x v="43"/>
    <x v="2"/>
    <s v="purolite 1"/>
    <s v=" N° 49397 du 09/04/15"/>
    <n v="175"/>
    <m/>
    <n v="402.43299999999999"/>
    <n v="0"/>
    <n v="14.116"/>
    <n v="0"/>
    <n v="88"/>
    <n v="0"/>
    <m/>
    <n v="679.54899999999998"/>
    <s v="EUR"/>
    <n v="2.1034000000000002"/>
    <s v="1"/>
    <s v="RESINE A200"/>
    <n v="4.5"/>
    <n v="500"/>
    <n v="2250"/>
    <n v="4732.6500000000005"/>
    <n v="0.68389057750759885"/>
    <n v="464.7371580547113"/>
    <n v="0.92947431610942255"/>
    <n v="10.394774316109423"/>
    <n v="119.68085106382981"/>
    <n v="0"/>
    <n v="275.22013677811555"/>
    <n v="0"/>
    <n v="9.653799392097266"/>
    <n v="0"/>
    <n v="60.182370820668702"/>
    <n v="0"/>
    <n v="0"/>
    <n v="464.7371580547113"/>
    <m/>
    <m/>
    <m/>
    <m/>
    <m/>
    <m/>
    <m/>
    <m/>
    <m/>
    <m/>
    <m/>
    <m/>
    <m/>
    <m/>
    <m/>
  </r>
  <r>
    <x v="3"/>
    <x v="0"/>
    <d v="2015-05-26T00:00:00"/>
    <x v="43"/>
    <x v="2"/>
    <s v="purolite 1"/>
    <s v=" N° 49397 du 09/04/15"/>
    <n v="175"/>
    <m/>
    <n v="402.43299999999999"/>
    <n v="0"/>
    <n v="14.116"/>
    <n v="0"/>
    <n v="88"/>
    <n v="0"/>
    <m/>
    <n v="679.54899999999998"/>
    <s v="EUR"/>
    <n v="2.1034000000000002"/>
    <s v="2"/>
    <s v="RESINE C100"/>
    <n v="1.8"/>
    <n v="300"/>
    <n v="540"/>
    <n v="1135.836"/>
    <n v="0.1641337386018237"/>
    <n v="111.5369179331307"/>
    <n v="0.37178972644376901"/>
    <n v="4.1579097264437692"/>
    <n v="28.723404255319149"/>
    <n v="0"/>
    <n v="66.052832826747718"/>
    <n v="0"/>
    <n v="2.3169118541033433"/>
    <n v="0"/>
    <n v="14.443768996960486"/>
    <n v="0"/>
    <n v="0"/>
    <n v="111.5369179331307"/>
    <m/>
    <m/>
    <m/>
    <m/>
    <m/>
    <m/>
    <m/>
    <m/>
    <m/>
    <m/>
    <m/>
    <m/>
    <m/>
    <m/>
    <m/>
  </r>
  <r>
    <x v="3"/>
    <x v="0"/>
    <d v="2015-05-26T00:00:00"/>
    <x v="43"/>
    <x v="2"/>
    <s v="purolite 1"/>
    <s v=" N° 49397 du 09/04/15"/>
    <n v="175"/>
    <m/>
    <n v="402.43299999999999"/>
    <n v="0"/>
    <n v="14.116"/>
    <n v="0"/>
    <n v="88"/>
    <n v="0"/>
    <m/>
    <n v="679.54899999999998"/>
    <s v="EUR"/>
    <n v="2.1034000000000002"/>
    <n v="3"/>
    <s v="FRAIS DE TRANSPORT"/>
    <n v="500"/>
    <n v="1"/>
    <n v="500"/>
    <n v="1051.7"/>
    <n v="0.1519756838905775"/>
    <n v="103.27492401215805"/>
    <n v="103.27492401215805"/>
    <n v="1154.974924012158"/>
    <n v="26.595744680851062"/>
    <n v="0"/>
    <n v="61.160030395136772"/>
    <n v="0"/>
    <n v="2.1452887537993921"/>
    <n v="0"/>
    <n v="13.373860182370819"/>
    <n v="0"/>
    <n v="0"/>
    <n v="103.27492401215805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L0313"/>
    <s v="BAC L3 GRIS"/>
    <n v="1.2569999999999999"/>
    <n v="704"/>
    <n v="884.92799999999988"/>
    <n v="1908.4357247999999"/>
    <n v="4.7625526345248033E-2"/>
    <n v="212.13581022121568"/>
    <n v="0.30132927588240865"/>
    <n v="3.0121754758824082"/>
    <n v="174.04748602870893"/>
    <n v="0"/>
    <n v="34.342671796505662"/>
    <n v="0.76200842152396853"/>
    <n v="2.9836439744770988"/>
    <n v="0"/>
    <n v="0"/>
    <n v="27.854741593545217"/>
    <n v="0"/>
    <n v="239.99055181476089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L0103"/>
    <s v="BAC L1B NOIR"/>
    <n v="1.151"/>
    <n v="480"/>
    <n v="552.48"/>
    <n v="1191.478368"/>
    <n v="2.9733662846268438E-2"/>
    <n v="132.44104879833981"/>
    <n v="0.27591885166320795"/>
    <n v="2.7581654516632081"/>
    <n v="108.661670871688"/>
    <n v="0"/>
    <n v="21.440884811118476"/>
    <n v="0.47573860554029501"/>
    <n v="1.8627545099930252"/>
    <n v="0"/>
    <n v="0"/>
    <n v="17.39032738889702"/>
    <n v="0"/>
    <n v="149.83137618723683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211"/>
    <s v="COUV L2D GRIS"/>
    <n v="1.0720000000000001"/>
    <n v="4800"/>
    <n v="5145.6000000000004"/>
    <n v="11097.000960000001"/>
    <n v="0.27692864093136199"/>
    <n v="1233.5082911539555"/>
    <n v="0.25698089399040741"/>
    <n v="2.5688560939904077"/>
    <n v="1012.0357182836624"/>
    <n v="0"/>
    <n v="199.69268911832324"/>
    <n v="4.4308582549017919"/>
    <n v="17.349025497067966"/>
    <n v="0"/>
    <n v="0"/>
    <n v="161.96725422152568"/>
    <n v="0"/>
    <n v="1395.475545375481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233"/>
    <s v="COUV L2G GRIS"/>
    <n v="1.0720000000000001"/>
    <n v="2160"/>
    <n v="2315.52"/>
    <n v="4993.6504320000004"/>
    <n v="0.12461788841911291"/>
    <n v="555.07873101927999"/>
    <n v="0.25698089399040741"/>
    <n v="2.5688560939904077"/>
    <n v="455.4160732276481"/>
    <n v="0"/>
    <n v="89.861710103245471"/>
    <n v="1.9938862147058065"/>
    <n v="7.8070614736805855"/>
    <n v="0"/>
    <n v="0"/>
    <n v="72.885264399686562"/>
    <n v="0"/>
    <n v="627.96399541896653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228"/>
    <s v="COUV L2 NOIR"/>
    <n v="1.0720000000000001"/>
    <n v="816"/>
    <n v="874.75200000000007"/>
    <n v="1886.4901632000001"/>
    <n v="4.7077868958331541E-2"/>
    <n v="209.69640949617244"/>
    <n v="0.25698089399040741"/>
    <n v="2.5688560939904077"/>
    <n v="172.0460721082226"/>
    <n v="0"/>
    <n v="33.947757150114953"/>
    <n v="0.75324590333330466"/>
    <n v="2.9493343345015544"/>
    <n v="0"/>
    <n v="0"/>
    <n v="27.53443321765937"/>
    <n v="0"/>
    <n v="237.23084271383181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L0118"/>
    <s v="BAC L1 NOIR"/>
    <n v="1.137"/>
    <n v="880"/>
    <n v="1000.5600000000001"/>
    <n v="2157.8076960000003"/>
    <n v="5.3848670897520906E-2"/>
    <n v="239.8552269505989"/>
    <n v="0.27256275789840784"/>
    <n v="2.7246169578984083"/>
    <n v="196.78996779499016"/>
    <n v="0"/>
    <n v="38.830168886860527"/>
    <n v="0.8615787343603345"/>
    <n v="3.3735115343878901"/>
    <n v="0"/>
    <n v="0"/>
    <n v="31.494472147833054"/>
    <n v="0"/>
    <n v="271.34969909843198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L0518"/>
    <s v="BAC L5 NOIR"/>
    <n v="1.4410000000000001"/>
    <n v="792"/>
    <n v="1141.2719999999999"/>
    <n v="2461.2671952000001"/>
    <n v="6.1421584245378066E-2"/>
    <n v="273.58684593863825"/>
    <n v="0.34543793679120993"/>
    <n v="3.4530985367912099"/>
    <n v="224.46517962473413"/>
    <n v="0"/>
    <n v="44.290981556173634"/>
    <n v="0.98274534792604906"/>
    <n v="3.8479394098044453"/>
    <n v="0"/>
    <n v="0"/>
    <n v="35.923641977594272"/>
    <n v="0"/>
    <n v="309.51048791623253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321"/>
    <s v="COUV L3 GRIS"/>
    <n v="1.2569999999999999"/>
    <n v="3124"/>
    <n v="3926.8679999999995"/>
    <n v="8468.6835287999984"/>
    <n v="0.21133827315703813"/>
    <n v="941.35265785664444"/>
    <n v="0.3013292758824086"/>
    <n v="3.0121754758824077"/>
    <n v="772.33571925239585"/>
    <n v="0"/>
    <n v="152.39560609699387"/>
    <n v="3.38141237051261"/>
    <n v="13.239920136742125"/>
    <n v="0"/>
    <n v="0"/>
    <n v="123.60541582135689"/>
    <n v="0"/>
    <n v="1064.9580736780013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538"/>
    <s v="COUV L5 NOIR"/>
    <n v="1.853"/>
    <n v="540"/>
    <n v="1000.62"/>
    <n v="2157.9370920000001"/>
    <n v="5.3851900009472063E-2"/>
    <n v="239.86961020959092"/>
    <n v="0.44420298186961282"/>
    <n v="4.4403827818696131"/>
    <n v="196.80176858461564"/>
    <n v="0"/>
    <n v="38.83249739303028"/>
    <n v="0.86163040015155301"/>
    <n v="3.3737138317934061"/>
    <n v="0"/>
    <n v="0"/>
    <n v="31.496360758539925"/>
    <n v="0"/>
    <n v="271.36597096813085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138"/>
    <s v="COUV L1D NOIR"/>
    <n v="1.3620000000000001"/>
    <n v="500"/>
    <n v="681"/>
    <n v="1468.6446000000001"/>
    <n v="3.6650420645650175E-2"/>
    <n v="163.24998955920472"/>
    <n v="0.32649997911840944"/>
    <n v="3.2637891791184099"/>
    <n v="133.93896224952857"/>
    <n v="0"/>
    <n v="26.428545026737048"/>
    <n v="0.5864067303304028"/>
    <n v="2.2960755526086922"/>
    <n v="0"/>
    <n v="0"/>
    <n v="21.435731523021417"/>
    <n v="0"/>
    <n v="184.68572108222614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L0318"/>
    <s v="BAC L3 NOIR"/>
    <n v="1.2569999999999999"/>
    <n v="176"/>
    <n v="221.23199999999997"/>
    <n v="477.10893119999997"/>
    <n v="1.1906381586312008E-2"/>
    <n v="53.033952555303919"/>
    <n v="0.30132927588240865"/>
    <n v="3.0121754758824082"/>
    <n v="43.511871507177233"/>
    <n v="0"/>
    <n v="8.5856679491264156"/>
    <n v="0.19050210538099213"/>
    <n v="0.74591099361927471"/>
    <n v="0"/>
    <n v="0"/>
    <n v="6.9636853983863043"/>
    <n v="0"/>
    <n v="59.997637953690223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20L0217"/>
    <s v="COUV L2 NOIR"/>
    <n v="1.071"/>
    <n v="192"/>
    <n v="205.63200000000001"/>
    <n v="443.46597120000001"/>
    <n v="1.1066812479010773E-2"/>
    <n v="49.294305217383815"/>
    <n v="0.25674117300720739"/>
    <n v="2.5664597730072076"/>
    <n v="40.443666204544868"/>
    <n v="0"/>
    <n v="7.9802563449897095"/>
    <n v="0.17706899966417236"/>
    <n v="0.6933136681850669"/>
    <n v="0"/>
    <n v="0"/>
    <n v="6.4726466145990305"/>
    <n v="0"/>
    <n v="55.766951831982851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400m1412"/>
    <s v="BAC M14 OP"/>
    <n v="3.2080000000000002"/>
    <n v="112"/>
    <n v="359.29600000000005"/>
    <n v="774.85775360000014"/>
    <n v="1.933678346005804E-2"/>
    <n v="86.130790379829691"/>
    <n v="0.76902491410562224"/>
    <n v="7.6873977141056233"/>
    <n v="70.666275154782113"/>
    <n v="0"/>
    <n v="13.943715879480932"/>
    <n v="0.30938853536092864"/>
    <n v="1.2114108102057162"/>
    <n v="0"/>
    <n v="0"/>
    <n v="11.309504542284145"/>
    <n v="0"/>
    <n v="97.440294922113836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PALETTE 1"/>
    <s v="PALETTE 1"/>
    <n v="6.6"/>
    <n v="2"/>
    <n v="13.2"/>
    <n v="28.467119999999998"/>
    <n v="7.1040462925489308E-4"/>
    <n v="3.1643169782400906"/>
    <n v="1.5821584891200453"/>
    <n v="15.815718489120044"/>
    <n v="2.5961737176120065"/>
    <n v="0"/>
    <n v="0.51227135734644491"/>
    <n v="1.1366474068078289E-2"/>
    <n v="4.4505429213560543E-2"/>
    <n v="0"/>
    <n v="0"/>
    <n v="0.41549435551230934"/>
    <n v="0"/>
    <n v="3.5798113337523998"/>
    <m/>
    <m/>
    <m/>
    <m/>
    <m/>
    <m/>
    <m/>
    <m/>
    <m/>
    <m/>
    <m/>
    <m/>
    <m/>
    <m/>
    <m/>
  </r>
  <r>
    <x v="3"/>
    <x v="1"/>
    <d v="2015-06-02T00:00:00"/>
    <x v="4"/>
    <x v="0"/>
    <s v="accuma 39"/>
    <s v=" N°1352 du 26/067/15"/>
    <n v="3654.5"/>
    <m/>
    <n v="721.09799999999996"/>
    <n v="16"/>
    <n v="62.648000000000003"/>
    <n v="0"/>
    <n v="0"/>
    <n v="584.87"/>
    <m/>
    <n v="5039.116"/>
    <s v="EUR"/>
    <n v="2.1566000000000001"/>
    <s v="PALETTE 2"/>
    <s v="PALETTE 2"/>
    <n v="8.6"/>
    <n v="30"/>
    <n v="258"/>
    <n v="556.40280000000007"/>
    <n v="1.3885181389982005E-2"/>
    <n v="61.848013665601783"/>
    <n v="2.0616004555200593"/>
    <n v="20.608360455520064"/>
    <n v="50.74339538968924"/>
    <n v="0"/>
    <n v="10.012576529953243"/>
    <n v="0.22216290223971208"/>
    <n v="0.86987884371959268"/>
    <n v="0"/>
    <n v="0"/>
    <n v="8.1210260395587746"/>
    <n v="0"/>
    <n v="69.969039705160554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L0106"/>
    <s v="COUV L1G NOIR"/>
    <n v="0.95099999999999996"/>
    <n v="112"/>
    <n v="106.512"/>
    <n v="228.27651840000001"/>
    <n v="9.9488379104974468E-3"/>
    <n v="40.746112336906478"/>
    <n v="0.36380457443666497"/>
    <n v="2.4019877744366651"/>
    <n v="36.144824547490963"/>
    <n v="0"/>
    <n v="4.2312109168208325"/>
    <n v="0"/>
    <n v="0.37007687259468403"/>
    <n v="0"/>
    <n v="0"/>
    <n v="4.6312138938502931"/>
    <n v="0"/>
    <n v="45.377326230756772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507"/>
    <s v="COUV M15 D NOIR"/>
    <n v="1.677"/>
    <n v="348"/>
    <n v="583.596"/>
    <n v="1250.7629472000001"/>
    <n v="5.4511247645473451E-2"/>
    <n v="223.25435796313349"/>
    <n v="0.64153551138831466"/>
    <n v="4.2356819113883146"/>
    <n v="198.04317848334023"/>
    <n v="0"/>
    <n v="23.183470089876923"/>
    <n v="0"/>
    <n v="2.0277093899163217"/>
    <n v="0"/>
    <n v="0"/>
    <n v="25.375149312710828"/>
    <n v="0"/>
    <n v="248.6295072758443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502"/>
    <s v="COUV M15 G NOIR"/>
    <n v="1.677"/>
    <n v="754"/>
    <n v="1264.4580000000001"/>
    <n v="2709.9863856000006"/>
    <n v="0.11810770323185917"/>
    <n v="483.71777558678929"/>
    <n v="0.64153551138831466"/>
    <n v="4.2356819113883155"/>
    <n v="429.0935533805706"/>
    <n v="0"/>
    <n v="50.230851861400012"/>
    <n v="0"/>
    <n v="4.3933703448186971"/>
    <n v="0"/>
    <n v="0"/>
    <n v="54.979490177540136"/>
    <n v="0"/>
    <n v="538.69726576432947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NAT004"/>
    <s v="COUV NAT NOIR"/>
    <n v="1.458"/>
    <n v="408"/>
    <n v="594.86400000000003"/>
    <n v="1274.9125248000003"/>
    <n v="5.5563744130146413E-2"/>
    <n v="227.56492572838309"/>
    <n v="0.55775717090289978"/>
    <n v="3.6825427709029004"/>
    <n v="201.86697188691105"/>
    <n v="0"/>
    <n v="23.631093687318881"/>
    <n v="0"/>
    <n v="2.0668601541531864"/>
    <n v="0"/>
    <n v="0"/>
    <n v="25.865089583815546"/>
    <n v="0"/>
    <n v="253.43001531219866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406"/>
    <s v="COUV M14 D NOIR"/>
    <n v="1.6120000000000001"/>
    <n v="48"/>
    <n v="77.376000000000005"/>
    <n v="165.83224320000002"/>
    <n v="7.2273667019927381E-3"/>
    <n v="29.60015010684689"/>
    <n v="0.61666979389264354"/>
    <n v="4.0715081938926438"/>
    <n v="26.257529144008757"/>
    <n v="0"/>
    <n v="3.0737773762574059"/>
    <n v="0"/>
    <n v="0.26884358658072588"/>
    <n v="0"/>
    <n v="0"/>
    <n v="3.3643608818777255"/>
    <n v="0"/>
    <n v="32.964510988724612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407"/>
    <s v="COUV M14 G NOIR"/>
    <n v="1.6120000000000001"/>
    <n v="192"/>
    <n v="309.50400000000002"/>
    <n v="663.32897280000009"/>
    <n v="2.8909466807970952E-2"/>
    <n v="118.40060042738756"/>
    <n v="0.61666979389264354"/>
    <n v="4.0715081938926438"/>
    <n v="105.03011657603503"/>
    <n v="0"/>
    <n v="12.295109505029624"/>
    <n v="0"/>
    <n v="1.0753743463229035"/>
    <n v="0"/>
    <n v="0"/>
    <n v="13.457443527510902"/>
    <n v="0"/>
    <n v="131.85804395489845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108"/>
    <s v="COUV M11 G NOIR"/>
    <n v="0.82099999999999995"/>
    <n v="300"/>
    <n v="246.29999999999998"/>
    <n v="527.87016000000006"/>
    <n v="2.3005847015881042E-2"/>
    <n v="94.221941833596844"/>
    <n v="0.31407313944532284"/>
    <n v="2.0736403394453231"/>
    <n v="83.581852617986939"/>
    <n v="0"/>
    <n v="9.7843177183131598"/>
    <n v="0"/>
    <n v="0.85577149729674307"/>
    <n v="0"/>
    <n v="0"/>
    <n v="10.709290803433673"/>
    <n v="0"/>
    <n v="104.93123263703052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604"/>
    <s v="COUV M16 G NOIR"/>
    <n v="1.9039999999999999"/>
    <n v="69"/>
    <n v="131.376"/>
    <n v="281.56504320000005"/>
    <n v="1.2271279567837547E-2"/>
    <n v="50.257823103250587"/>
    <n v="0.72837424787319693"/>
    <n v="4.8090270478731982"/>
    <n v="44.582417659523557"/>
    <n v="0"/>
    <n v="5.2189383863626055"/>
    <n v="0"/>
    <n v="0.45646705736442111"/>
    <n v="0"/>
    <n v="0"/>
    <n v="5.7123174526670812"/>
    <n v="0"/>
    <n v="55.970140555917666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20M1110"/>
    <s v="COUV M11D NOIR"/>
    <n v="0.82099999999999995"/>
    <n v="240"/>
    <n v="197.04"/>
    <n v="422.29612800000001"/>
    <n v="1.8404677612704833E-2"/>
    <n v="75.377553466877472"/>
    <n v="0.31407313944532278"/>
    <n v="2.0736403394453227"/>
    <n v="66.865482094389549"/>
    <n v="0"/>
    <n v="7.8274541746505273"/>
    <n v="0"/>
    <n v="0.68461719783739439"/>
    <n v="0"/>
    <n v="0"/>
    <n v="8.5674326427469367"/>
    <n v="0"/>
    <n v="83.944986109624409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NAT002"/>
    <s v="BAC NAT NOIR"/>
    <n v="2.7170000000000001"/>
    <n v="432"/>
    <n v="1173.7440000000001"/>
    <n v="2515.5681408000005"/>
    <n v="0.10963449005200275"/>
    <n v="449.01518024983068"/>
    <n v="1.0393869913190525"/>
    <n v="6.8624613913190533"/>
    <n v="398.30977677322966"/>
    <n v="0"/>
    <n v="46.627219715646618"/>
    <n v="0"/>
    <n v="4.0781837609543983"/>
    <n v="0"/>
    <n v="0"/>
    <n v="51.035184022677434"/>
    <n v="0"/>
    <n v="500.05036427250809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L0315"/>
    <s v="BAC L3 OP"/>
    <n v="1.2569999999999999"/>
    <n v="768"/>
    <n v="965.37599999999998"/>
    <n v="2068.9938432000004"/>
    <n v="9.017171160699626E-2"/>
    <n v="369.30410604770765"/>
    <n v="0.480864721416286"/>
    <n v="3.1748671214162867"/>
    <n v="327.60014028802993"/>
    <n v="0"/>
    <n v="38.349758431320694"/>
    <n v="0"/>
    <n v="3.354207328357047"/>
    <n v="0"/>
    <n v="0"/>
    <n v="41.97520226819158"/>
    <n v="0"/>
    <n v="411.27930831589924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M1510"/>
    <s v="BAC M15 NOIR"/>
    <n v="3.6309999999999998"/>
    <n v="420"/>
    <n v="1525.02"/>
    <n v="3268.4228640000001"/>
    <n v="0.14244570367908607"/>
    <n v="583.39563838843617"/>
    <n v="1.3890372342581814"/>
    <n v="9.170996434258182"/>
    <n v="517.51521266537725"/>
    <n v="0"/>
    <n v="60.581730437604271"/>
    <n v="0"/>
    <n v="5.2986952854546434"/>
    <n v="0"/>
    <n v="0"/>
    <n v="66.308902399725596"/>
    <n v="0"/>
    <n v="649.70454078816181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M1512"/>
    <s v="BAC M15 OP"/>
    <n v="3.6309999999999998"/>
    <n v="420"/>
    <n v="1525.02"/>
    <n v="3268.4228640000001"/>
    <n v="0.14244570367908607"/>
    <n v="583.39563838843617"/>
    <n v="1.3890372342581814"/>
    <n v="9.170996434258182"/>
    <n v="517.51521266537725"/>
    <n v="0"/>
    <n v="60.581730437604271"/>
    <n v="0"/>
    <n v="5.2986952854546434"/>
    <n v="0"/>
    <n v="0"/>
    <n v="66.308902399725596"/>
    <n v="0"/>
    <n v="649.70454078816181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M1201"/>
    <s v="BAC M12 OP"/>
    <n v="1.2270000000000001"/>
    <n v="120"/>
    <n v="147.24"/>
    <n v="315.56476800000007"/>
    <n v="1.3753069080870178E-2"/>
    <n v="56.326588370194074"/>
    <n v="0.46938823641828392"/>
    <n v="3.0990946364182848"/>
    <n v="49.96586268563702"/>
    <n v="0"/>
    <n v="5.8491390208868443"/>
    <n v="0"/>
    <n v="0.51158666367020889"/>
    <n v="0"/>
    <n v="0"/>
    <n v="6.4020949163523104"/>
    <n v="0"/>
    <n v="62.728683286546385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L0214"/>
    <s v="BAC L2 OP"/>
    <n v="1.2310000000000001"/>
    <n v="390"/>
    <n v="480.09000000000003"/>
    <n v="1028.9288880000001"/>
    <n v="4.4843187551174703E-2"/>
    <n v="183.65818942302681"/>
    <n v="0.47091843441801745"/>
    <n v="3.1091976344180177"/>
    <n v="162.91843939654629"/>
    <n v="0"/>
    <n v="19.071673135951947"/>
    <n v="0"/>
    <n v="1.6680768905285965"/>
    <n v="0"/>
    <n v="0"/>
    <n v="20.874638334634476"/>
    <n v="0"/>
    <n v="204.53282775766129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L0401"/>
    <s v="BAC L4 NOIR"/>
    <n v="1.41"/>
    <n v="462"/>
    <n v="651.41999999999996"/>
    <n v="1396.1233440000001"/>
    <n v="6.0846402204974531E-2"/>
    <n v="249.20039524661652"/>
    <n v="0.53939479490609632"/>
    <n v="3.5613067949060966"/>
    <n v="221.05923845882683"/>
    <n v="0"/>
    <n v="25.877792318569053"/>
    <n v="0"/>
    <n v="2.2633644692206425"/>
    <n v="0"/>
    <n v="0"/>
    <n v="28.324182765622258"/>
    <n v="0"/>
    <n v="277.52457801223881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L0405"/>
    <s v="BAC L4 OP"/>
    <n v="1.587"/>
    <n v="154"/>
    <n v="244.398"/>
    <n v="523.79379360000007"/>
    <n v="2.282818919605073E-2"/>
    <n v="93.494332684723503"/>
    <n v="0.60710605639430848"/>
    <n v="4.0083644563943093"/>
    <n v="82.936409322496033"/>
    <n v="0"/>
    <n v="9.7087603805127873"/>
    <n v="0"/>
    <n v="0.84916298171469506"/>
    <n v="0"/>
    <n v="0"/>
    <n v="10.626590555329203"/>
    <n v="0"/>
    <n v="104.12092324005272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400L0404"/>
    <s v="BAC L4B"/>
    <n v="1.58"/>
    <n v="168"/>
    <n v="265.44"/>
    <n v="568.89100800000006"/>
    <n v="2.479363390944159E-2"/>
    <n v="101.54393926232216"/>
    <n v="0.60442820989477475"/>
    <n v="3.9906842098947752"/>
    <n v="90.077007547374961"/>
    <n v="0"/>
    <n v="10.544658120783781"/>
    <n v="0"/>
    <n v="0.92227359416340826"/>
    <n v="0"/>
    <n v="0"/>
    <n v="11.541510965746788"/>
    <n v="0"/>
    <n v="113.08545022806894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palette 1"/>
    <s v="PALETTE 1"/>
    <n v="6.6"/>
    <n v="29"/>
    <n v="191.39999999999998"/>
    <n v="410.20848000000001"/>
    <n v="1.7877868935605484E-2"/>
    <n v="73.219974287253066"/>
    <n v="2.5248266995604505"/>
    <n v="16.669946699560452"/>
    <n v="64.95154929388022"/>
    <n v="0"/>
    <n v="7.6034040247062062"/>
    <n v="0"/>
    <n v="0.66502096866665283"/>
    <n v="0"/>
    <n v="0"/>
    <n v="8.3222016231311589"/>
    <n v="0"/>
    <n v="81.542175910384231"/>
    <m/>
    <m/>
    <m/>
    <m/>
    <m/>
    <m/>
    <m/>
    <m/>
    <m/>
    <m/>
    <m/>
    <m/>
    <m/>
    <m/>
    <m/>
  </r>
  <r>
    <x v="3"/>
    <x v="1"/>
    <d v="2015-06-16T00:00:00"/>
    <x v="4"/>
    <x v="0"/>
    <s v="accuma 34"/>
    <s v=" N°1066 du 27/05/15"/>
    <n v="3633.07"/>
    <m/>
    <n v="425.29700000000003"/>
    <n v="0"/>
    <n v="37.198"/>
    <n v="0"/>
    <n v="0"/>
    <n v="465.50299999999999"/>
    <m/>
    <n v="4561.0680000000002"/>
    <s v="EUR"/>
    <n v="2.1432000000000002"/>
    <s v="palette 2"/>
    <s v="PALETTE 2"/>
    <n v="8.6"/>
    <n v="3"/>
    <n v="25.799999999999997"/>
    <n v="55.294559999999997"/>
    <n v="2.4098694803480745E-3"/>
    <n v="9.8697770982817623"/>
    <n v="3.2899256994272541"/>
    <n v="21.721445699427253"/>
    <n v="8.7552245129681801"/>
    <n v="0"/>
    <n v="1.0249102603835951"/>
    <n v="0"/>
    <n v="8.964232492998768E-2"/>
    <n v="0"/>
    <n v="0"/>
    <n v="1.1218014727104697"/>
    <n v="0"/>
    <n v="10.991578570992232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00M1510"/>
    <s v="BAC M15"/>
    <n v="3.6309999999999998"/>
    <n v="210"/>
    <n v="762.51"/>
    <n v="1630.5513839999999"/>
    <n v="7.3938011959474151E-2"/>
    <n v="305.98521656911174"/>
    <n v="1.457072459852913"/>
    <n v="9.2216028598529114"/>
    <n v="264.24706094196466"/>
    <n v="0"/>
    <n v="39.066775255051276"/>
    <n v="0"/>
    <n v="2.6713803720958014"/>
    <n v="0"/>
    <n v="0"/>
    <n v="28.175031778751659"/>
    <n v="0"/>
    <n v="334.16024834786339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00L0212"/>
    <s v="BAC L2 GRIS C28"/>
    <n v="1.232"/>
    <n v="5544"/>
    <n v="6830.2079999999996"/>
    <n v="14605.716787199999"/>
    <n v="0.66230213477816169"/>
    <n v="2740.8724791702139"/>
    <n v="0.49438536781569514"/>
    <n v="3.128894167815695"/>
    <n v="2367.0015994836722"/>
    <n v="0"/>
    <n v="349.94190355700681"/>
    <n v="0"/>
    <n v="23.928976129534984"/>
    <n v="0"/>
    <n v="0"/>
    <n v="252.37875890871442"/>
    <n v="0"/>
    <n v="2993.2512380789281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00L0111"/>
    <s v="BAC L1B NOIR"/>
    <n v="1.151"/>
    <n v="480"/>
    <n v="552.48"/>
    <n v="1181.4232319999999"/>
    <n v="5.3572114263905096E-2"/>
    <n v="221.70294481397337"/>
    <n v="0.46188113502911121"/>
    <n v="2.923179535029111"/>
    <n v="191.46137916777042"/>
    <n v="0"/>
    <n v="28.306005157848062"/>
    <n v="0"/>
    <n v="1.9355604883548914"/>
    <n v="0"/>
    <n v="0"/>
    <n v="20.414344149092752"/>
    <n v="0"/>
    <n v="242.1172889630661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20L0131"/>
    <s v="COUV L1 NOIR"/>
    <n v="1.131"/>
    <n v="280"/>
    <n v="316.68"/>
    <n v="677.18851199999995"/>
    <n v="3.0707386955353078E-2"/>
    <n v="127.07951159080709"/>
    <n v="0.45385539853859674"/>
    <n v="2.8723857985385965"/>
    <n v="109.74513023973637"/>
    <n v="0"/>
    <n v="16.224923460373816"/>
    <n v="0"/>
    <n v="1.1094578906969068"/>
    <n v="0"/>
    <n v="0"/>
    <n v="11.701445310481274"/>
    <n v="0"/>
    <n v="138.78095690128833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60D1812"/>
    <s v="BOUCHON KAM D18"/>
    <n v="2.9000000000000001E-2"/>
    <n v="30000"/>
    <n v="870"/>
    <n v="1860.4079999999999"/>
    <n v="8.4360953174046918E-2"/>
    <n v="349.1195373373821"/>
    <n v="1.1637317911246069E-2"/>
    <n v="7.3650917911246061E-2"/>
    <n v="301.4976105487263"/>
    <n v="0"/>
    <n v="44.573965550477517"/>
    <n v="0"/>
    <n v="3.0479612381783152"/>
    <n v="0"/>
    <n v="0"/>
    <n v="32.146827776047459"/>
    <n v="0"/>
    <n v="381.26636511342952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460D1827"/>
    <s v="ŒIL MAGIQUE"/>
    <n v="0.32500000000000001"/>
    <n v="2470"/>
    <n v="802.75"/>
    <n v="1716.6006"/>
    <n v="7.7839948460305938E-2"/>
    <n v="322.13299838802703"/>
    <n v="0.13041821797086114"/>
    <n v="0.82539821797086121"/>
    <n v="278.19219180228743"/>
    <n v="0"/>
    <n v="41.128449247868765"/>
    <n v="0"/>
    <n v="2.812357337870854"/>
    <n v="0"/>
    <n v="0"/>
    <n v="29.661914939335741"/>
    <n v="0"/>
    <n v="351.79491332736274"/>
    <m/>
    <m/>
    <m/>
    <m/>
    <m/>
    <m/>
    <m/>
    <m/>
    <m/>
    <m/>
    <m/>
    <m/>
    <m/>
    <m/>
    <m/>
  </r>
  <r>
    <x v="3"/>
    <x v="1"/>
    <d v="2015-06-18T00:00:00"/>
    <x v="4"/>
    <x v="0"/>
    <s v="accuma 31"/>
    <s v=" N°984 du 10/05/15"/>
    <n v="3573.9"/>
    <m/>
    <n v="528.37199999999996"/>
    <n v="0"/>
    <n v="36.130000000000003"/>
    <n v="0"/>
    <n v="0"/>
    <n v="381.06287999999995"/>
    <m/>
    <n v="4519.4648799999995"/>
    <s v="EUR"/>
    <n v="2.1383999999999999"/>
    <s v="palette 1"/>
    <s v="PALETTE 1"/>
    <n v="6.6"/>
    <n v="27"/>
    <n v="178.2"/>
    <n v="381.06287999999995"/>
    <n v="1.7279450408753057E-2"/>
    <n v="71.509312130484474"/>
    <n v="2.6484930418697954"/>
    <n v="16.761933041869796"/>
    <n v="61.755027815842553"/>
    <n v="0"/>
    <n v="9.1299777713736692"/>
    <n v="0"/>
    <n v="0.62430654326824797"/>
    <n v="0"/>
    <n v="0"/>
    <n v="6.5845571375766161"/>
    <n v="0"/>
    <n v="78.093869268061084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00L0203"/>
    <s v="BAC L2 OP"/>
    <n v="1.2549999999999999"/>
    <n v="1584"/>
    <n v="1987.9199999999998"/>
    <n v="4310.2081440000002"/>
    <n v="0.19841243700800371"/>
    <n v="863.93656019235198"/>
    <n v="0.54541449507092932"/>
    <n v="3.2665054950709291"/>
    <n v="739.02680412371137"/>
    <n v="0"/>
    <n v="94.909001943282504"/>
    <n v="3.1745989921280593"/>
    <n v="19.841243700800369"/>
    <n v="6.9849114324297625"/>
    <n v="0"/>
    <n v="0"/>
    <n v="0"/>
    <n v="863.93656019235198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00L0212"/>
    <s v="BAC L2 GRIS C28"/>
    <n v="1.232"/>
    <n v="3960"/>
    <n v="4878.72"/>
    <n v="10578.040704000001"/>
    <n v="0.48694048285629599"/>
    <n v="2120.2586497150951"/>
    <n v="0.53541885093815533"/>
    <n v="3.2066412509381559"/>
    <n v="1813.7072164948456"/>
    <n v="0"/>
    <n v="232.92408445044632"/>
    <n v="7.7910477257007358"/>
    <n v="48.694048285629599"/>
    <n v="17.142252758473045"/>
    <n v="0"/>
    <n v="0"/>
    <n v="0"/>
    <n v="2120.2586497150951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00L0115"/>
    <s v="BAC L1B GRIS C22"/>
    <n v="1.151"/>
    <n v="300"/>
    <n v="345.3"/>
    <n v="748.67946000000006"/>
    <n v="3.4464070233643049E-2"/>
    <n v="150.06503995855928"/>
    <n v="0.50021679986186429"/>
    <n v="2.9958149998618646"/>
    <n v="128.36832239925025"/>
    <n v="0"/>
    <n v="16.485612283701283"/>
    <n v="0.55142512373828878"/>
    <n v="3.4464070233643049"/>
    <n v="1.2132731285051699"/>
    <n v="0"/>
    <n v="0"/>
    <n v="0"/>
    <n v="150.06503995855928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00L0318"/>
    <s v="BAC L3 NOIR C40"/>
    <n v="1.2569999999999999"/>
    <n v="528"/>
    <n v="663.69599999999991"/>
    <n v="1439.0256671999998"/>
    <n v="6.6242877375580503E-2"/>
    <n v="288.43778384111187"/>
    <n v="0.54628368151725737"/>
    <n v="3.2717110815172568"/>
    <n v="246.73484536082469"/>
    <n v="0"/>
    <n v="31.686750449589926"/>
    <n v="1.059886038009288"/>
    <n v="6.62428773755805"/>
    <n v="2.3320142551299359"/>
    <n v="0"/>
    <n v="0"/>
    <n v="0"/>
    <n v="288.43778384111187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20L0521"/>
    <s v="COUV L5 GRIS "/>
    <n v="1.44"/>
    <n v="352"/>
    <n v="506.88"/>
    <n v="1099.017216"/>
    <n v="5.0591218998056721E-2"/>
    <n v="220.28661295741244"/>
    <n v="0.62581424135628538"/>
    <n v="3.7480222413562854"/>
    <n v="188.43711340206187"/>
    <n v="0"/>
    <n v="24.199904877968446"/>
    <n v="0.80945950396890753"/>
    <n v="5.059121899805672"/>
    <n v="1.7810132736075888"/>
    <n v="0"/>
    <n v="0"/>
    <n v="0"/>
    <n v="220.28661295741244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20M1126"/>
    <s v="COUV M11D NOIR"/>
    <n v="0.82099999999999995"/>
    <n v="1334"/>
    <n v="1095.2139999999999"/>
    <n v="2374.6429948"/>
    <n v="0.1093122855976517"/>
    <n v="475.97258231443243"/>
    <n v="0.35680103621771547"/>
    <n v="2.1368932362177153"/>
    <n v="407.15547016557326"/>
    <n v="0"/>
    <n v="52.288657317351905"/>
    <n v="1.7489965695624272"/>
    <n v="10.93122855976517"/>
    <n v="3.8482297021797307"/>
    <n v="0"/>
    <n v="0"/>
    <n v="0"/>
    <n v="475.97258231443243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460D1837"/>
    <s v="BOUCHON M18"/>
    <n v="0.35"/>
    <n v="1000"/>
    <n v="350"/>
    <n v="758.87"/>
    <n v="3.4933172840356401E-2"/>
    <n v="152.10762810743046"/>
    <n v="0.15210762810743045"/>
    <n v="0.91097762810743044"/>
    <n v="130.11558887847548"/>
    <n v="0"/>
    <n v="16.710003762801762"/>
    <n v="0.55893076544570242"/>
    <n v="3.4933172840356401"/>
    <n v="1.2297874166719067"/>
    <n v="0"/>
    <n v="0"/>
    <n v="0"/>
    <n v="152.10762810743046"/>
    <m/>
    <m/>
    <m/>
    <m/>
    <m/>
    <m/>
    <m/>
    <m/>
    <m/>
    <m/>
    <m/>
    <m/>
    <m/>
    <m/>
    <m/>
  </r>
  <r>
    <x v="3"/>
    <x v="1"/>
    <d v="2015-06-18T00:00:00"/>
    <x v="4"/>
    <x v="0"/>
    <s v="accuma 30"/>
    <s v=" N°943 du 08/05/15"/>
    <n v="3724.7"/>
    <m/>
    <n v="478.34199999999998"/>
    <n v="16"/>
    <n v="100"/>
    <n v="35.204000000000001"/>
    <n v="0"/>
    <n v="0"/>
    <m/>
    <n v="4354.2459999999992"/>
    <s v="EUR"/>
    <n v="2.1682000000000001"/>
    <s v="palette 1"/>
    <s v="PALETTE 1"/>
    <n v="6.6"/>
    <n v="29"/>
    <n v="191.39999999999998"/>
    <n v="414.99347999999998"/>
    <n v="1.9103455090412041E-2"/>
    <n v="83.181142913606251"/>
    <n v="2.8683152728829744"/>
    <n v="17.178435272882975"/>
    <n v="71.154639175257728"/>
    <n v="0"/>
    <n v="9.137984914857876"/>
    <n v="0.30565528144659265"/>
    <n v="1.910345509041204"/>
    <n v="0.6725180330028655"/>
    <n v="0"/>
    <n v="0"/>
    <n v="0"/>
    <n v="83.181142913606251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00M1606"/>
    <s v="BAC M16 GRIS"/>
    <n v="4.4580000000000002"/>
    <n v="576"/>
    <n v="2567.808"/>
    <n v="5503.3261056000001"/>
    <n v="0.20478100510969999"/>
    <n v="873.65658775649786"/>
    <n v="1.5167649092994755"/>
    <n v="11.071150509299475"/>
    <n v="756.48151097574271"/>
    <n v="0"/>
    <n v="105.08439667706809"/>
    <n v="3.2764960817551998"/>
    <n v="8.8141840219317071"/>
    <n v="0"/>
    <n v="0"/>
    <n v="75.312949165930306"/>
    <n v="0"/>
    <n v="948.96953692242812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00M1509"/>
    <s v="BAC M15 GRIS"/>
    <n v="3.45"/>
    <n v="100"/>
    <n v="345"/>
    <n v="739.40400000000011"/>
    <n v="2.751352389386064E-2"/>
    <n v="117.38086444780598"/>
    <n v="1.1738086444780598"/>
    <n v="8.5678486444780617"/>
    <n v="101.63770861631059"/>
    <n v="0"/>
    <n v="14.118702353754056"/>
    <n v="0.44021638230177024"/>
    <n v="1.1842370954395498"/>
    <n v="0"/>
    <n v="0"/>
    <n v="10.118734524639677"/>
    <n v="0"/>
    <n v="127.49959897244565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00M1409"/>
    <s v="BAC M14 GRIS"/>
    <n v="3.2029999999999998"/>
    <n v="840"/>
    <n v="2690.52"/>
    <n v="5766.3224640000008"/>
    <n v="0.21456720668669543"/>
    <n v="915.40743018582873"/>
    <n v="1.0897707502212246"/>
    <n v="7.9544403502212253"/>
    <n v="792.63271822132162"/>
    <n v="0"/>
    <n v="110.10623494731119"/>
    <n v="3.4330753069871269"/>
    <n v="9.2354017102087447"/>
    <n v="0"/>
    <n v="0"/>
    <n v="78.912051052850842"/>
    <n v="0"/>
    <n v="994.3194812386796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00M1203"/>
    <s v="BAC M12 GRIS"/>
    <n v="2.3450000000000002"/>
    <n v="600"/>
    <n v="1407.0000000000002"/>
    <n v="3015.4824000000008"/>
    <n v="0.11220732788017949"/>
    <n v="478.70978631322618"/>
    <n v="0.79784964385537693"/>
    <n v="5.823653643855379"/>
    <n v="414.50508992217107"/>
    <n v="0"/>
    <n v="57.579751338353503"/>
    <n v="1.7953172460828719"/>
    <n v="4.829627806618686"/>
    <n v="0"/>
    <n v="0"/>
    <n v="41.266839061356599"/>
    <n v="0"/>
    <n v="519.9766253745828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00L0304"/>
    <s v="BAC L3 OP"/>
    <n v="1.256"/>
    <n v="440"/>
    <n v="552.64"/>
    <n v="1184.418048"/>
    <n v="4.4072677810733742E-2"/>
    <n v="188.02713312589995"/>
    <n v="0.42733439346795443"/>
    <n v="3.1191935934679544"/>
    <n v="162.80887910063151"/>
    <n v="0"/>
    <n v="22.616114981967073"/>
    <n v="0.70516284497173987"/>
    <n v="1.8969761983296018"/>
    <n v="0"/>
    <n v="0"/>
    <n v="16.208746225208319"/>
    <n v="0"/>
    <n v="204.23587935110825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20M1515"/>
    <s v="COUV M15 GRIS"/>
    <n v="1.6359999999999999"/>
    <n v="870"/>
    <n v="1423.32"/>
    <n v="3050.4594240000001"/>
    <n v="0.113508837184376"/>
    <n v="484.26241155319184"/>
    <n v="0.55662346155539288"/>
    <n v="4.0628986615553933"/>
    <n v="419.31299544280336"/>
    <n v="0"/>
    <n v="58.247627345348462"/>
    <n v="1.816141394950016"/>
    <n v="4.8856473700899121"/>
    <n v="0"/>
    <n v="0"/>
    <n v="41.745499198869979"/>
    <n v="0"/>
    <n v="526.00791075206178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20M1413"/>
    <s v="COUV M1413"/>
    <n v="1.6120000000000001"/>
    <n v="864"/>
    <n v="1392.768"/>
    <n v="2984.9803776000003"/>
    <n v="0.11107233520754925"/>
    <n v="473.8675704789618"/>
    <n v="0.5484578362025021"/>
    <n v="4.0032962362025026"/>
    <n v="410.31231349020766"/>
    <n v="0"/>
    <n v="56.997324173429931"/>
    <n v="1.777157363320788"/>
    <n v="4.7807754520033354"/>
    <n v="0"/>
    <n v="0"/>
    <n v="40.849419264966237"/>
    <n v="0"/>
    <n v="514.71698974392802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20M1611"/>
    <s v="VOUV M16 GRIS"/>
    <n v="1.9039999999999999"/>
    <n v="575"/>
    <n v="1094.8"/>
    <n v="2346.37536"/>
    <n v="8.7309582489851087E-2"/>
    <n v="372.48860984770425"/>
    <n v="0.64780627799600743"/>
    <n v="4.7284590779960078"/>
    <n v="322.53032867575888"/>
    <n v="0"/>
    <n v="44.803348802579535"/>
    <n v="1.3969533198376174"/>
    <n v="3.7579790495281706"/>
    <n v="0"/>
    <n v="0"/>
    <n v="32.110117558189906"/>
    <n v="0"/>
    <n v="404.59872740589418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20M1213"/>
    <s v="COUV M12 GRIS"/>
    <n v="1.2270000000000001"/>
    <n v="616"/>
    <n v="755.83200000000011"/>
    <n v="1619.8991424000003"/>
    <n v="6.027710664273761E-2"/>
    <n v="257.16003923859159"/>
    <n v="0.41746759616654477"/>
    <n v="3.0471739961665452"/>
    <n v="222.669659648937"/>
    <n v="0"/>
    <n v="30.931498659254018"/>
    <n v="0.96443370628380176"/>
    <n v="2.5944472241167125"/>
    <n v="0"/>
    <n v="0"/>
    <n v="22.168299574572337"/>
    <n v="0"/>
    <n v="279.3283388131639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460D2709"/>
    <s v="BOUCHON D27 ROUGE"/>
    <n v="2.3E-2"/>
    <n v="6000"/>
    <n v="138"/>
    <n v="295.76160000000004"/>
    <n v="1.1005409557544256E-2"/>
    <n v="46.952345779122396"/>
    <n v="7.8253909631870663E-3"/>
    <n v="5.7118990963187073E-2"/>
    <n v="40.655083446524237"/>
    <n v="0"/>
    <n v="5.6474809415016223"/>
    <n v="0.1760865529207081"/>
    <n v="0.47369483817581992"/>
    <n v="0"/>
    <n v="0"/>
    <n v="4.0474938098558706"/>
    <n v="0"/>
    <n v="50.999839588978261"/>
    <m/>
    <m/>
    <m/>
    <m/>
    <m/>
    <m/>
    <m/>
    <m/>
    <m/>
    <m/>
    <m/>
    <m/>
    <m/>
    <m/>
    <m/>
  </r>
  <r>
    <x v="3"/>
    <x v="0"/>
    <d v="2015-06-19T00:00:00"/>
    <x v="4"/>
    <x v="0"/>
    <s v="accuma 32"/>
    <s v=" N°1055 du 26/05/15"/>
    <n v="3694.1"/>
    <m/>
    <n v="513.15499999999997"/>
    <n v="16"/>
    <n v="43.042000000000002"/>
    <n v="0"/>
    <n v="0"/>
    <n v="367.77312000000001"/>
    <m/>
    <n v="4634.0701200000003"/>
    <s v="EUR"/>
    <n v="2.1432000000000002"/>
    <s v="palette 1"/>
    <s v="PALETTE 1"/>
    <n v="6.6"/>
    <n v="26"/>
    <n v="171.6"/>
    <n v="367.77312000000001"/>
    <n v="1.3684987536772421E-2"/>
    <n v="58.384221273169572"/>
    <n v="2.2455469720449837"/>
    <n v="16.390666972044983"/>
    <n v="50.553712459590997"/>
    <n v="0"/>
    <n v="7.022519779432451"/>
    <n v="0.21895980058835873"/>
    <n v="0.5890292335577586"/>
    <n v="0"/>
    <n v="0"/>
    <n v="5.0329705635599078"/>
    <n v="0"/>
    <n v="63.417191836729479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00m1509"/>
    <s v="bac m15 gris"/>
    <n v="3.45"/>
    <n v="900"/>
    <n v="3105"/>
    <n v="6654.6360000000004"/>
    <n v="0.36269652778524059"/>
    <n v="1491.7704560841667"/>
    <n v="1.6575227289824075"/>
    <n v="9.0515627289824074"/>
    <n v="1307.1075086241171"/>
    <n v="0"/>
    <n v="127.77907482832362"/>
    <n v="0"/>
    <n v="11.075301172450107"/>
    <n v="0"/>
    <n v="45.808571459275882"/>
    <n v="115.51159016904343"/>
    <n v="0"/>
    <n v="1607.28204625321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00m1203"/>
    <s v="bac m12 gris"/>
    <n v="2.3450000000000002"/>
    <n v="900"/>
    <n v="2110.5"/>
    <n v="4523.2236000000003"/>
    <n v="0.24652850946562008"/>
    <n v="1013.9715129035859"/>
    <n v="1.1266350143373176"/>
    <n v="6.1524390143373173"/>
    <n v="888.45423412276955"/>
    <n v="0"/>
    <n v="86.852733470266344"/>
    <n v="0"/>
    <n v="7.5279945650421753"/>
    <n v="0"/>
    <n v="31.136550745507815"/>
    <n v="78.514399694610688"/>
    <n v="0"/>
    <n v="1092.4859125981964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00m1202"/>
    <s v="bac m12 gris"/>
    <n v="2.3450000000000002"/>
    <n v="480"/>
    <n v="1125.6000000000001"/>
    <n v="2412.3859200000006"/>
    <n v="0.13148187171499739"/>
    <n v="540.78480688191257"/>
    <n v="1.1266350143373178"/>
    <n v="6.15243901433732"/>
    <n v="473.84225819881055"/>
    <n v="0"/>
    <n v="46.321457850808727"/>
    <n v="0"/>
    <n v="4.0149304346891608"/>
    <n v="0"/>
    <n v="16.606160397604171"/>
    <n v="41.874346503792374"/>
    <n v="0"/>
    <n v="582.65915338570483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20m1208"/>
    <s v="couv m12 noir"/>
    <n v="1.2270000000000001"/>
    <n v="560"/>
    <n v="687.12"/>
    <n v="1472.6355840000001"/>
    <n v="8.0262814226020787E-2"/>
    <n v="330.12087464880926"/>
    <n v="0.58950156187287373"/>
    <n v="3.2192079618728742"/>
    <n v="289.25594567658726"/>
    <n v="0"/>
    <n v="28.276830240269803"/>
    <n v="0"/>
    <n v="2.4509052952057711"/>
    <n v="0"/>
    <n v="10.137193436746426"/>
    <n v="25.562101074703101"/>
    <n v="0"/>
    <n v="355.6829757235123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20m1213"/>
    <s v="couv m12 gris"/>
    <n v="1.2270000000000001"/>
    <n v="896"/>
    <n v="1099.3920000000001"/>
    <n v="2356.2169344000004"/>
    <n v="0.12842050276163328"/>
    <n v="528.19339943809484"/>
    <n v="0.58950156187287373"/>
    <n v="3.2192079618728742"/>
    <n v="462.8095130825397"/>
    <n v="0"/>
    <n v="45.242928384431686"/>
    <n v="0"/>
    <n v="3.9214484723292338"/>
    <n v="0"/>
    <n v="16.219509498794281"/>
    <n v="40.899361719524968"/>
    <n v="0"/>
    <n v="569.09276115761975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420m1515"/>
    <s v="couv m15 gris"/>
    <n v="1.6359999999999999"/>
    <n v="174"/>
    <n v="284.66399999999999"/>
    <n v="610.0918848"/>
    <n v="3.325173732220861E-2"/>
    <n v="136.76436235450669"/>
    <n v="0.78600208249716486"/>
    <n v="4.2922772824971647"/>
    <n v="119.83460606601473"/>
    <n v="0"/>
    <n v="11.714686813826059"/>
    <n v="0"/>
    <n v="1.0153750508709622"/>
    <n v="0"/>
    <n v="4.1996944237949476"/>
    <n v="10.590013302376999"/>
    <n v="0"/>
    <n v="147.35437565688366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palette 1"/>
    <s v="PALETTE 1"/>
    <n v="6.6"/>
    <n v="16"/>
    <n v="105.6"/>
    <n v="226.32192000000001"/>
    <n v="1.2335186258976298E-2"/>
    <n v="50.734608747983252"/>
    <n v="3.1709130467489532"/>
    <n v="17.316033046748952"/>
    <n v="44.454284351274325"/>
    <n v="0"/>
    <n v="4.3457231245961268"/>
    <n v="0"/>
    <n v="0.37666724760410025"/>
    <n v="0"/>
    <n v="1.5579340245087065"/>
    <n v="3.928510119758772"/>
    <n v="0"/>
    <n v="54.663118867742021"/>
    <m/>
    <m/>
    <m/>
    <m/>
    <m/>
    <m/>
    <m/>
    <m/>
    <m/>
    <m/>
    <m/>
    <m/>
    <m/>
    <m/>
    <m/>
  </r>
  <r>
    <x v="3"/>
    <x v="0"/>
    <d v="2015-06-19T00:00:00"/>
    <x v="4"/>
    <x v="0"/>
    <s v="accuma 33"/>
    <s v=" N°1058 du 26/05/15"/>
    <n v="3603.86"/>
    <m/>
    <n v="352.303"/>
    <n v="0"/>
    <n v="30.536000000000001"/>
    <n v="0"/>
    <n v="126.3"/>
    <n v="318.48"/>
    <m/>
    <n v="4431.4789999999994"/>
    <s v="EUR"/>
    <n v="2.1432000000000002"/>
    <s v="palette 2"/>
    <s v="PALETTE 2"/>
    <n v="8.6"/>
    <n v="5"/>
    <n v="43"/>
    <n v="92.157600000000002"/>
    <n v="5.0228504653028489E-3"/>
    <n v="20.658978940940152"/>
    <n v="4.1317957881880307"/>
    <n v="22.563315788188028"/>
    <n v="18.101649877886327"/>
    <n v="0"/>
    <n v="1.7695652874775896"/>
    <n v="0"/>
    <n v="0.15337776180848781"/>
    <n v="0"/>
    <n v="0.63438601376774983"/>
    <n v="1.5996774161896514"/>
    <n v="0"/>
    <n v="22.258656357129802"/>
    <m/>
    <m/>
    <m/>
    <m/>
    <m/>
    <m/>
    <m/>
    <m/>
    <m/>
    <m/>
    <m/>
    <m/>
    <m/>
    <m/>
    <m/>
  </r>
  <r>
    <x v="3"/>
    <x v="1"/>
    <d v="2015-06-20T00:00:00"/>
    <x v="44"/>
    <x v="2"/>
    <s v="SERV 1"/>
    <s v=" N°15402260  du 08/05/15"/>
    <n v="155.9"/>
    <m/>
    <n v="33.849999999999909"/>
    <n v="0"/>
    <n v="10.959"/>
    <n v="27.75"/>
    <n v="0"/>
    <n v="1273.1904999999999"/>
    <m/>
    <n v="1501.6494999999998"/>
    <s v="EUR"/>
    <n v="2.15795"/>
    <n v="252373"/>
    <s v="ELECTRODE D21,5 H20,6 FM5"/>
    <n v="32"/>
    <n v="20"/>
    <n v="640"/>
    <n v="1381.088"/>
    <n v="0.36718301778542745"/>
    <n v="551.38019506597811"/>
    <n v="27.569009753298907"/>
    <n v="96.623409753298915"/>
    <n v="57.243832472748139"/>
    <n v="0"/>
    <n v="12.429145152036686"/>
    <n v="0"/>
    <n v="4.023958691910499"/>
    <n v="10.189328743545612"/>
    <n v="0"/>
    <n v="467.49393000573724"/>
    <n v="0"/>
    <n v="551.38019506597811"/>
    <m/>
    <m/>
    <m/>
    <m/>
    <m/>
    <m/>
    <m/>
    <m/>
    <m/>
    <m/>
    <m/>
    <m/>
    <m/>
    <m/>
    <m/>
  </r>
  <r>
    <x v="3"/>
    <x v="1"/>
    <d v="2015-06-20T00:00:00"/>
    <x v="44"/>
    <x v="2"/>
    <s v="SERV 1"/>
    <s v=" N°15402260  du 08/05/15"/>
    <n v="155.9"/>
    <m/>
    <n v="33.85"/>
    <n v="0"/>
    <n v="10.959"/>
    <n v="27.75"/>
    <n v="0"/>
    <n v="1273.1904999999999"/>
    <m/>
    <n v="1501.6495"/>
    <s v="EUR"/>
    <n v="2.15795"/>
    <s v="F0252372"/>
    <s v="ELECTRODE D21,5 H20,6 FM5"/>
    <n v="55.15"/>
    <n v="20"/>
    <n v="1103"/>
    <n v="2380.2188500000002"/>
    <n v="0.63281698221457261"/>
    <n v="950.26930493402187"/>
    <n v="47.513465246701095"/>
    <n v="166.52440774670112"/>
    <n v="98.656167527251867"/>
    <n v="0"/>
    <n v="21.420854847963284"/>
    <n v="0"/>
    <n v="6.9350413080895006"/>
    <n v="17.560671256454391"/>
    <n v="0"/>
    <n v="805.69656999426275"/>
    <n v="0"/>
    <n v="950.26930493402187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l0115"/>
    <s v="bac l1b gris c22"/>
    <n v="1.151"/>
    <n v="1800"/>
    <n v="2071.8000000000002"/>
    <n v="4484.7218700000003"/>
    <n v="0.10466117573529807"/>
    <n v="513.53471130984281"/>
    <n v="0.28529706183880155"/>
    <n v="2.7768092118388017"/>
    <n v="381.55278226060261"/>
    <n v="0"/>
    <n v="81.340153913256017"/>
    <n v="1.6745788117647691"/>
    <n v="6.9065909867723185"/>
    <n v="0"/>
    <n v="42.060605337447178"/>
    <n v="49.842059092190851"/>
    <n v="0"/>
    <n v="563.37677040203369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l0116"/>
    <s v="bac l1 gris c26"/>
    <n v="1.137"/>
    <n v="550"/>
    <n v="625.35"/>
    <n v="1353.6638775000001"/>
    <n v="3.1590822591982162E-2"/>
    <n v="155.00479376272335"/>
    <n v="0.28182689775040609"/>
    <n v="2.7430339477504062"/>
    <n v="115.16750284133016"/>
    <n v="0"/>
    <n v="24.551629138746332"/>
    <n v="0.5054531614717146"/>
    <n v="2.0846783828449027"/>
    <n v="0"/>
    <n v="12.695530238330241"/>
    <n v="15.044276307221521"/>
    <n v="0"/>
    <n v="170.04907006994486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l0212"/>
    <s v="bac l2 gris c28"/>
    <n v="1.232"/>
    <n v="1056"/>
    <n v="1300.992"/>
    <n v="2816.1923327999998"/>
    <n v="6.5722247486348528E-2"/>
    <n v="322.4754084064171"/>
    <n v="0.30537443977880407"/>
    <n v="2.972223239778804"/>
    <n v="239.5970254362322"/>
    <n v="0"/>
    <n v="51.077753412450406"/>
    <n v="1.0515559597815765"/>
    <n v="4.3370111116241388"/>
    <n v="0"/>
    <n v="26.412062486328828"/>
    <n v="31.298445864691356"/>
    <n v="0"/>
    <n v="353.77385427110846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l0316"/>
    <s v="bac l3 gris c 40 taxi"/>
    <n v="1.2569999999999999"/>
    <n v="660"/>
    <n v="829.61999999999989"/>
    <n v="1795.8369329999998"/>
    <n v="4.1909935618070257E-2"/>
    <n v="205.63696650104822"/>
    <n v="0.31157116136522456"/>
    <n v="3.0325362113652243"/>
    <n v="152.78686128923692"/>
    <n v="0"/>
    <n v="32.571396123909373"/>
    <n v="0.67055896988912411"/>
    <n v="2.7656366514364561"/>
    <n v="0"/>
    <n v="16.842513466576367"/>
    <n v="19.958475269844271"/>
    <n v="0"/>
    <n v="225.59544177089248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l0315"/>
    <s v="bac l3 op"/>
    <n v="1.2569999999999999"/>
    <n v="192"/>
    <n v="241.34399999999999"/>
    <n v="522.42528959999993"/>
    <n v="1.2191981270711348E-2"/>
    <n v="59.821662982123122"/>
    <n v="0.31157116136522461"/>
    <n v="3.0325362113652243"/>
    <n v="44.447086920505292"/>
    <n v="0"/>
    <n v="9.4753152360463631"/>
    <n v="0.19507170033138158"/>
    <n v="0.80454884405424187"/>
    <n v="0"/>
    <n v="4.899640281185853"/>
    <n v="5.8061018966819704"/>
    <n v="0"/>
    <n v="65.627764878805095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60d1828"/>
    <s v="œil magique s2"/>
    <n v="0.32500000000000001"/>
    <n v="6500"/>
    <n v="2112.5"/>
    <n v="4572.8231249999999"/>
    <n v="0.10671721871841738"/>
    <n v="523.62297405253537"/>
    <n v="8.0557380623466984E-2"/>
    <n v="0.78406863062346699"/>
    <n v="389.04829255986243"/>
    <n v="0"/>
    <n v="82.938061174704757"/>
    <n v="1.7074754994946781"/>
    <n v="7.0422692632283628"/>
    <n v="0"/>
    <n v="42.886875555245268"/>
    <n v="50.821194049740882"/>
    <n v="0"/>
    <n v="574.44416810227631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60d1825"/>
    <s v="bouchon m18 noi"/>
    <n v="3.2000000000000001E-2"/>
    <n v="6500"/>
    <n v="208"/>
    <n v="450.24720000000002"/>
    <n v="1.0507541535351866E-2"/>
    <n v="51.556723599018873"/>
    <n v="7.9318036306182879E-3"/>
    <n v="7.7200603630618286E-2"/>
    <n v="38.30629342127876"/>
    <n v="0"/>
    <n v="8.1662091002786212"/>
    <n v="0.16812066456562985"/>
    <n v="0.69339266591786952"/>
    <n v="0"/>
    <n v="4.2227077469779957"/>
    <n v="5.0039329525898717"/>
    <n v="0"/>
    <n v="56.560656551608744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111"/>
    <s v="couv l1 noir"/>
    <n v="0.95099999999999996"/>
    <n v="448"/>
    <n v="426.048"/>
    <n v="922.24480319999998"/>
    <n v="2.1522678154103806E-2"/>
    <n v="105.60403353805188"/>
    <n v="0.23572328914743723"/>
    <n v="2.2943054391474371"/>
    <n v="78.463075478600828"/>
    <n v="0"/>
    <n v="16.72690891709378"/>
    <n v="0.3443628504656609"/>
    <n v="1.42028153138931"/>
    <n v="0"/>
    <n v="8.6494047605023141"/>
    <n v="10.249594358581778"/>
    <n v="0"/>
    <n v="115.85362789663367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109"/>
    <s v="couv l1 gris"/>
    <n v="0.95099999999999996"/>
    <n v="2184"/>
    <n v="2076.9839999999999"/>
    <n v="4495.9434155999998"/>
    <n v="0.10492305600125605"/>
    <n v="514.81966349800291"/>
    <n v="0.23572328914743723"/>
    <n v="2.2943054391474371"/>
    <n v="382.50749295817906"/>
    <n v="0"/>
    <n v="81.543680970832185"/>
    <n v="1.6787688960200968"/>
    <n v="6.9238724655228863"/>
    <n v="0"/>
    <n v="42.165848207448775"/>
    <n v="49.966772498086165"/>
    <n v="0"/>
    <n v="564.78643599608904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211"/>
    <s v="couv l2 d gris "/>
    <n v="1.0720000000000001"/>
    <n v="2352"/>
    <n v="2521.3440000000001"/>
    <n v="5457.8272895999999"/>
    <n v="0.12737080194668371"/>
    <n v="624.96267166367613"/>
    <n v="0.26571542162571266"/>
    <n v="2.5862202216257129"/>
    <n v="464.34299557683011"/>
    <n v="0"/>
    <n v="98.989530373715866"/>
    <n v="2.0379328311469393"/>
    <n v="8.4051992204616575"/>
    <n v="0"/>
    <n v="51.187013661521569"/>
    <n v="60.656905415455554"/>
    <n v="0"/>
    <n v="685.61957707913166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233"/>
    <s v="couv l2 g gris"/>
    <n v="1.0720000000000001"/>
    <n v="1056"/>
    <n v="1132.0320000000002"/>
    <n v="2450.4530688000004"/>
    <n v="5.7186890669939643E-2"/>
    <n v="280.59548523675261"/>
    <n v="0.26571542162571271"/>
    <n v="2.5862202216257133"/>
    <n v="208.48052862633196"/>
    <n v="0"/>
    <n v="44.444278943301015"/>
    <n v="0.91499025071903428"/>
    <n v="3.7737629153093168"/>
    <n v="0"/>
    <n v="22.981924501091324"/>
    <n v="27.233712635510667"/>
    <n v="0"/>
    <n v="307.82919787226325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228"/>
    <s v="couv l2 noir"/>
    <n v="1.0720000000000001"/>
    <n v="432"/>
    <n v="463.10400000000004"/>
    <n v="1002.4580736"/>
    <n v="2.3394637092248032E-2"/>
    <n v="114.78906214230787"/>
    <n v="0.26571542162571266"/>
    <n v="2.5862202216257129"/>
    <n v="85.287488983499415"/>
    <n v="0"/>
    <n v="18.181750476804957"/>
    <n v="0.3743141934759685"/>
    <n v="1.5438121017174475"/>
    <n v="0"/>
    <n v="9.4016963868100856"/>
    <n v="11.141064259981635"/>
    <n v="0"/>
    <n v="125.9301264022895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321"/>
    <s v="couv l3 d gris"/>
    <n v="1.2569999999999999"/>
    <n v="1540"/>
    <n v="1935.7799999999997"/>
    <n v="4190.286176999999"/>
    <n v="9.7789849775497262E-2"/>
    <n v="479.81958850244581"/>
    <n v="0.31157116136522456"/>
    <n v="3.0325362113652239"/>
    <n v="356.50267634155279"/>
    <n v="0"/>
    <n v="75.999924289121864"/>
    <n v="1.5646375964079562"/>
    <n v="6.4531521866850641"/>
    <n v="0"/>
    <n v="39.299198088678189"/>
    <n v="46.569775629636631"/>
    <n v="0"/>
    <n v="526.38936413208251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304"/>
    <s v="couv l3 g noir"/>
    <n v="1.2569999999999999"/>
    <n v="92"/>
    <n v="115.64399999999999"/>
    <n v="250.32878459999998"/>
    <n v="5.8419910255491881E-3"/>
    <n v="28.664546845600665"/>
    <n v="0.31157116136522461"/>
    <n v="3.0325362113652243"/>
    <n v="21.297562482742119"/>
    <n v="0"/>
    <n v="4.5402552172722164"/>
    <n v="9.347185640878701E-2"/>
    <n v="0.38551298777599091"/>
    <n v="0"/>
    <n v="2.3477443014015544"/>
    <n v="2.7820904921601111"/>
    <n v="0"/>
    <n v="31.446637337760777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l0307"/>
    <s v="couv l3 d euro"/>
    <n v="1.3260000000000001"/>
    <n v="736"/>
    <n v="975.93600000000004"/>
    <n v="2112.5598623999999"/>
    <n v="4.9301384883870952E-2"/>
    <n v="241.90414712659654"/>
    <n v="0.32867411294374532"/>
    <n v="3.1990000129437455"/>
    <n v="179.73312873263993"/>
    <n v="0"/>
    <n v="38.31585309850729"/>
    <n v="0.78882215814193524"/>
    <n v="3.253398388486644"/>
    <n v="0"/>
    <n v="19.812944748820755"/>
    <n v="23.478453413551676"/>
    <n v="0"/>
    <n v="265.38260054014819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20m1125"/>
    <s v="couv m11 g noir"/>
    <n v="0.82099999999999995"/>
    <n v="2088"/>
    <n v="1714.2479999999998"/>
    <n v="3710.7469331999996"/>
    <n v="8.6598711836028186E-2"/>
    <n v="424.9087034431293"/>
    <n v="0.20350033689805044"/>
    <n v="1.9806779868980502"/>
    <n v="315.70426386942432"/>
    <n v="0"/>
    <n v="67.302440469877041"/>
    <n v="1.385579389376451"/>
    <n v="5.7146489940594991"/>
    <n v="0"/>
    <n v="34.801770720391993"/>
    <n v="41.240298346688853"/>
    <n v="0"/>
    <n v="466.14900178981816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400m1102"/>
    <s v="bac m11 op"/>
    <n v="2.036"/>
    <n v="405"/>
    <n v="824.58"/>
    <n v="1784.927097"/>
    <n v="4.165532980394443E-2"/>
    <n v="204.38770742922588"/>
    <n v="0.50466100599808861"/>
    <n v="4.9118884059980887"/>
    <n v="151.85867033325982"/>
    <n v="0"/>
    <n v="32.37352259571032"/>
    <n v="0.66648527686311088"/>
    <n v="2.7488352137622929"/>
    <n v="0"/>
    <n v="16.740194009630365"/>
    <n v="19.837226125223829"/>
    <n v="0"/>
    <n v="224.22493355444971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palette 1"/>
    <s v="PALETTE 1"/>
    <n v="6.6"/>
    <n v="19"/>
    <n v="125.39999999999999"/>
    <n v="271.44710999999995"/>
    <n v="6.3348351371784791E-3"/>
    <n v="31.08275547748541"/>
    <n v="1.6359344988150215"/>
    <n v="15.92262449881502"/>
    <n v="23.094274976097864"/>
    <n v="0"/>
    <n v="4.9232818325718224"/>
    <n v="0.10135736219485567"/>
    <n v="0.41803577070240783"/>
    <n v="0"/>
    <n v="2.5458055359184644"/>
    <n v="3.0167941935325469"/>
    <n v="0"/>
    <n v="34.099549671017954"/>
    <m/>
    <m/>
    <m/>
    <m/>
    <m/>
    <m/>
    <m/>
    <m/>
    <m/>
    <m/>
    <m/>
    <m/>
    <m/>
    <m/>
    <m/>
  </r>
  <r>
    <x v="3"/>
    <x v="1"/>
    <d v="2015-06-23T00:00:00"/>
    <x v="4"/>
    <x v="0"/>
    <s v="accuma 35"/>
    <s v=" N°1128 du 01/06/15"/>
    <n v="3645.6"/>
    <m/>
    <n v="777.17600000000004"/>
    <n v="16"/>
    <n v="65.989999999999995"/>
    <n v="0"/>
    <n v="401.87400000000002"/>
    <n v="476.22300000000001"/>
    <m/>
    <n v="5382.8629999999994"/>
    <s v="EUR"/>
    <n v="2.16465"/>
    <s v="palette 2"/>
    <s v="PALETTE 2"/>
    <n v="8.6"/>
    <n v="11"/>
    <n v="94.6"/>
    <n v="204.77588999999998"/>
    <n v="4.778910717520608E-3"/>
    <n v="23.448394483015313"/>
    <n v="2.1316722257286647"/>
    <n v="20.747662225728661"/>
    <n v="17.421996911793126"/>
    <n v="0"/>
    <n v="3.7140547157997963"/>
    <n v="7.6462571480329727E-2"/>
    <n v="0.31536031824918487"/>
    <n v="0"/>
    <n v="1.9205199656928769"/>
    <n v="2.2758271986298166"/>
    <n v="0"/>
    <n v="25.72422168164513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00l0115"/>
    <s v="bac l1b gris"/>
    <n v="1.151"/>
    <n v="900"/>
    <n v="1035.9000000000001"/>
    <n v="2224.4398650000003"/>
    <n v="7.5849501234064601E-2"/>
    <n v="326.18835287305529"/>
    <n v="0.36243150319228368"/>
    <n v="2.8340313531922843"/>
    <n v="281.74297233393298"/>
    <n v="0"/>
    <n v="39.668834048408385"/>
    <n v="1.2135920197450336"/>
    <n v="3.5629544709689505"/>
    <n v="0"/>
    <n v="0"/>
    <n v="32.705394738113846"/>
    <n v="0"/>
    <n v="358.89374761116915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338"/>
    <s v="couv l3d noir"/>
    <n v="1.6479999999999999"/>
    <n v="342"/>
    <n v="563.61599999999999"/>
    <n v="1210.2808175999999"/>
    <n v="4.126845495466603E-2"/>
    <n v="177.47366994198271"/>
    <n v="0.51892885947948164"/>
    <n v="4.0577616594794819"/>
    <n v="153.29167592910696"/>
    <n v="0"/>
    <n v="21.583154330560607"/>
    <n v="0.66029527927465648"/>
    <n v="1.9385444030404819"/>
    <n v="0"/>
    <n v="0"/>
    <n v="17.794462554992535"/>
    <n v="0"/>
    <n v="195.26813249697526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228"/>
    <s v="couv l2 kam noir"/>
    <n v="1.0720000000000001"/>
    <n v="384"/>
    <n v="411.64800000000002"/>
    <n v="883.95233280000002"/>
    <n v="3.0141225488947022E-2"/>
    <n v="129.62137569600102"/>
    <n v="0.33755566587500269"/>
    <n v="2.6395148658750029"/>
    <n v="111.95958207869371"/>
    <n v="0"/>
    <n v="15.76368008336636"/>
    <n v="0.48225960782315236"/>
    <n v="1.4158539261177974"/>
    <n v="0"/>
    <n v="0"/>
    <n v="12.996534736128089"/>
    <n v="0"/>
    <n v="142.61791043212912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60d1811"/>
    <s v="bouchon kam d18 jaune"/>
    <n v="2.8000000000000001E-2"/>
    <n v="18000"/>
    <n v="504"/>
    <n v="1082.2644"/>
    <n v="3.6903319453584854E-2"/>
    <n v="158.70154440391914"/>
    <n v="8.8167524668843963E-3"/>
    <n v="6.8942552466884396E-2"/>
    <n v="137.07738011034095"/>
    <n v="0"/>
    <n v="19.300214654308157"/>
    <n v="0.59045311125735767"/>
    <n v="1.7334965280126948"/>
    <n v="0"/>
    <n v="0"/>
    <n v="15.912268508552346"/>
    <n v="0"/>
    <n v="174.6138129124715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00m1514"/>
    <s v="bac m14"/>
    <n v="3.61"/>
    <n v="350"/>
    <n v="1263.5"/>
    <n v="2713.1767249999998"/>
    <n v="9.2514571685723135E-2"/>
    <n v="397.85595506815838"/>
    <n v="1.1367313001947383"/>
    <n v="8.8886648001947375"/>
    <n v="343.64537652661858"/>
    <n v="0"/>
    <n v="48.384565904203086"/>
    <n v="1.4802331469715702"/>
    <n v="4.3457794903651585"/>
    <n v="0"/>
    <n v="0"/>
    <n v="39.891173136023589"/>
    <n v="0"/>
    <n v="437.74712820418199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307"/>
    <s v="couv l3 kam d"/>
    <n v="1.2569999999999999"/>
    <n v="966"/>
    <n v="1214.2619999999999"/>
    <n v="2607.4455056999996"/>
    <n v="8.8909322393549303E-2"/>
    <n v="382.35169585514217"/>
    <n v="0.39580920895977451"/>
    <n v="3.0950281589597743"/>
    <n v="330.2536780308389"/>
    <n v="0"/>
    <n v="46.499042155891928"/>
    <n v="1.4225491582967889"/>
    <n v="4.1764265101145845"/>
    <n v="0"/>
    <n v="0"/>
    <n v="38.336632904229738"/>
    <n v="0"/>
    <n v="420.68832875937193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00l0212"/>
    <s v="bac l2 gris c 28"/>
    <n v="1.232"/>
    <n v="3960"/>
    <n v="4878.72"/>
    <n v="10476.319391999999"/>
    <n v="0.35722413231070138"/>
    <n v="1536.2309498299373"/>
    <n v="0.38793710854291347"/>
    <n v="3.0334723085429132"/>
    <n v="1326.9090394681002"/>
    <n v="0"/>
    <n v="186.82607785370297"/>
    <n v="5.7155861169712221"/>
    <n v="16.780246391162887"/>
    <n v="0"/>
    <n v="0"/>
    <n v="154.03075916278669"/>
    <n v="0"/>
    <n v="1690.2617089927239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521"/>
    <s v="couv l5 kam gris"/>
    <n v="1.44"/>
    <n v="672"/>
    <n v="967.68"/>
    <n v="2077.9476479999998"/>
    <n v="7.0854373350882918E-2"/>
    <n v="304.70696525552478"/>
    <n v="0.45343298401119758"/>
    <n v="3.5456169840111973"/>
    <n v="263.18856981185462"/>
    <n v="0"/>
    <n v="37.056412136271661"/>
    <n v="1.1336699736141267"/>
    <n v="3.328313333784374"/>
    <n v="0"/>
    <n v="0"/>
    <n v="30.551555536420501"/>
    <n v="0"/>
    <n v="335.25852079194527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331"/>
    <s v="couv l3 noir"/>
    <n v="1.4350000000000001"/>
    <n v="264"/>
    <n v="378.84000000000003"/>
    <n v="813.50207399999999"/>
    <n v="2.7738995122611281E-2"/>
    <n v="119.29066087694589"/>
    <n v="0.45185856392782536"/>
    <n v="3.5333058139278255"/>
    <n v="103.0364973829396"/>
    <n v="0"/>
    <n v="14.507328015154965"/>
    <n v="0.4438239219617805"/>
    <n v="1.3030115568895422"/>
    <n v="0"/>
    <n v="0"/>
    <n v="11.960721828928513"/>
    <n v="0"/>
    <n v="131.25138270587439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l0507"/>
    <s v="couv l5 kam noir"/>
    <n v="1.44"/>
    <n v="192"/>
    <n v="276.48"/>
    <n v="593.69932800000004"/>
    <n v="2.0244106671680837E-2"/>
    <n v="87.059132930149943"/>
    <n v="0.45343298401119764"/>
    <n v="3.5456169840111977"/>
    <n v="75.196734231958473"/>
    <n v="0"/>
    <n v="10.587546324649049"/>
    <n v="0.3239057067468934"/>
    <n v="0.95094666679553563"/>
    <n v="0"/>
    <n v="0"/>
    <n v="8.7290158675487159"/>
    <n v="0"/>
    <n v="95.788148797698668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20m1502"/>
    <s v="couv m15"/>
    <n v="1.677"/>
    <n v="406"/>
    <n v="680.86199999999997"/>
    <n v="1462.0490156999999"/>
    <n v="4.9853309305172004E-2"/>
    <n v="214.39256136099442"/>
    <n v="0.5280604959630405"/>
    <n v="4.1291664459630404"/>
    <n v="185.18011741406141"/>
    <n v="0"/>
    <n v="26.072981646749128"/>
    <n v="0.79765294888275207"/>
    <n v="2.3418093513011495"/>
    <n v="0"/>
    <n v="0"/>
    <n v="21.496148732678506"/>
    <n v="0"/>
    <n v="235.88871009367296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460d1824"/>
    <s v="bouchon d18 noir"/>
    <n v="0.183"/>
    <n v="7000"/>
    <n v="1281"/>
    <n v="2750.7553499999999"/>
    <n v="9.3795936944528174E-2"/>
    <n v="403.36642535996117"/>
    <n v="5.7623775051423028E-2"/>
    <n v="0.450588825051423"/>
    <n v="348.40500778044992"/>
    <n v="0"/>
    <n v="49.05471224636657"/>
    <n v="1.5007349911124508"/>
    <n v="4.4059703420322665"/>
    <n v="0"/>
    <n v="0"/>
    <n v="40.443682459237216"/>
    <n v="0"/>
    <n v="443.81010781919838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PALETTE 1"/>
    <s v="PALETTE 1"/>
    <n v="6.6"/>
    <n v="20"/>
    <n v="132"/>
    <n v="283.4502"/>
    <n v="9.6651550949865099E-3"/>
    <n v="41.564690201026444"/>
    <n v="2.0782345100513222"/>
    <n v="16.250744510051319"/>
    <n v="35.90121860032739"/>
    <n v="0"/>
    <n v="5.054818123747375"/>
    <n v="0.15464248151978416"/>
    <n v="0.45401099543189627"/>
    <n v="0"/>
    <n v="0"/>
    <n v="4.1674988950970429"/>
    <n v="0"/>
    <n v="45.732189096123491"/>
    <m/>
    <m/>
    <m/>
    <m/>
    <m/>
    <m/>
    <m/>
    <m/>
    <m/>
    <m/>
    <m/>
    <m/>
    <m/>
    <m/>
    <m/>
  </r>
  <r>
    <x v="3"/>
    <x v="1"/>
    <d v="2015-06-23T00:00:00"/>
    <x v="4"/>
    <x v="0"/>
    <s v="accuma 44"/>
    <s v=" N°1474du 10/07/15"/>
    <n v="3714.5"/>
    <m/>
    <n v="522.99400000000003"/>
    <n v="16"/>
    <n v="46.973999999999997"/>
    <n v="0"/>
    <n v="0"/>
    <n v="431.18799999999999"/>
    <m/>
    <n v="4731.6559999999999"/>
    <s v="EUR"/>
    <n v="2.1473499999999999"/>
    <s v="PALETTE 2"/>
    <s v="PALETTE 2"/>
    <n v="8.6"/>
    <n v="8"/>
    <n v="68.8"/>
    <n v="147.73767999999998"/>
    <n v="5.0375959889020589E-3"/>
    <n v="21.66402034720166"/>
    <n v="2.7080025434002075"/>
    <n v="21.175212543400207"/>
    <n v="18.712150300776699"/>
    <n v="0"/>
    <n v="2.6346324766198435"/>
    <n v="8.0601535822432943E-2"/>
    <n v="0.23663603398268529"/>
    <n v="0"/>
    <n v="0"/>
    <n v="2.1721509392627008"/>
    <n v="0"/>
    <n v="23.83617128646436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m1407"/>
    <s v="couv m14 noir"/>
    <n v="1.6120000000000001"/>
    <n v="96"/>
    <n v="154.75200000000001"/>
    <n v="333.99350399999997"/>
    <n v="1.0668924289879374E-2"/>
    <n v="48.084415017514743"/>
    <n v="0.50087932309911187"/>
    <n v="3.9799783230991115"/>
    <n v="39.611582103464144"/>
    <n v="0"/>
    <n v="7.774967907325304"/>
    <n v="0.17070278863806998"/>
    <n v="0.52716221808722974"/>
    <n v="0"/>
    <n v="0"/>
    <n v="4.8999808721586398"/>
    <n v="0"/>
    <n v="52.98439588967338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m1110"/>
    <s v="couv m 11d noir"/>
    <n v="0.82099999999999995"/>
    <n v="120"/>
    <n v="98.52"/>
    <n v="212.63078999999996"/>
    <n v="6.7921734196580066E-3"/>
    <n v="30.61205391546185"/>
    <n v="0.2551004492955154"/>
    <n v="2.0270236992955151"/>
    <n v="25.217981472506249"/>
    <n v="0"/>
    <n v="4.9497895874023525"/>
    <n v="0.10867477471452811"/>
    <n v="0.33560808083872179"/>
    <n v="0"/>
    <n v="0"/>
    <n v="3.1194822394868509"/>
    <n v="0"/>
    <n v="33.731536154948699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nat003"/>
    <s v="couv nat op"/>
    <n v="1.458"/>
    <n v="170"/>
    <n v="247.85999999999999"/>
    <n v="534.9438449999999"/>
    <n v="1.708798318916396E-2"/>
    <n v="77.014856714234398"/>
    <n v="0.45302856890726118"/>
    <n v="3.5997570689072607"/>
    <n v="63.444263984727954"/>
    <n v="0"/>
    <n v="12.452850661120047"/>
    <n v="0.27340773102662336"/>
    <n v="0.84433433735978047"/>
    <n v="0"/>
    <n v="0"/>
    <n v="7.8481005671864672"/>
    <n v="0"/>
    <n v="84.862957281420861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00m1008"/>
    <s v="bac m10 gris "/>
    <n v="1.679"/>
    <n v="2178"/>
    <n v="3656.8620000000001"/>
    <n v="7892.4224114999997"/>
    <n v="0.2521116613454874"/>
    <n v="1136.257173217658"/>
    <n v="0.52169750836439754"/>
    <n v="4.1453992583643977"/>
    <n v="936.04017624352571"/>
    <n v="0"/>
    <n v="183.72612109386262"/>
    <n v="4.0337865815277985"/>
    <n v="12.457089298741879"/>
    <n v="0"/>
    <n v="0"/>
    <n v="115.78883537611007"/>
    <n v="0"/>
    <n v="1252.046008593768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00m1009"/>
    <s v="bac m10 noir"/>
    <n v="1.75"/>
    <n v="486"/>
    <n v="850.5"/>
    <n v="1835.5916249999998"/>
    <n v="5.8635236433405756E-2"/>
    <n v="264.26666519590242"/>
    <n v="0.54375857036193909"/>
    <n v="4.3206960703619384"/>
    <n v="217.70090582994891"/>
    <n v="0"/>
    <n v="42.730369915608016"/>
    <n v="0.9381637829344921"/>
    <n v="2.897225667411012"/>
    <n v="0"/>
    <n v="0"/>
    <n v="26.929756848188863"/>
    <n v="0"/>
    <n v="291.19642204409126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00l0212"/>
    <s v="bac l2 gris"/>
    <n v="1.232"/>
    <n v="264"/>
    <n v="325.24799999999999"/>
    <n v="701.96649599999989"/>
    <n v="2.2423272639026871E-2"/>
    <n v="101.06079285318854"/>
    <n v="0.38280603353480508"/>
    <n v="3.0417700335348048"/>
    <n v="83.253126654178971"/>
    <n v="0"/>
    <n v="16.340937512418193"/>
    <n v="0.35877236222442993"/>
    <n v="1.1079563243669568"/>
    <n v="0"/>
    <n v="0"/>
    <n v="10.298470964561705"/>
    <n v="0"/>
    <n v="111.35926381775025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00l0318"/>
    <s v="bac l3 noir"/>
    <n v="1.2569999999999999"/>
    <n v="528"/>
    <n v="663.69599999999991"/>
    <n v="1432.4218919999996"/>
    <n v="4.5756580693598656E-2"/>
    <n v="206.2230789228214"/>
    <n v="0.39057401311140416"/>
    <n v="3.1034942631114033"/>
    <n v="169.88503279919308"/>
    <n v="0"/>
    <n v="33.345062423879327"/>
    <n v="0.73210529109757849"/>
    <n v="2.2608784086514033"/>
    <n v="0"/>
    <n v="0"/>
    <n v="21.014899354633215"/>
    <n v="0"/>
    <n v="227.2379782774546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00nat001"/>
    <s v="bac nato op"/>
    <n v="2.95"/>
    <n v="324"/>
    <n v="955.80000000000007"/>
    <n v="2062.8553499999998"/>
    <n v="6.5894837134684567E-2"/>
    <n v="296.98539517253795"/>
    <n v="0.91662159003869736"/>
    <n v="7.2834590900386962"/>
    <n v="244.65435131365686"/>
    <n v="0"/>
    <n v="48.020796667064246"/>
    <n v="1.0543173941549531"/>
    <n v="3.2559297976618993"/>
    <n v="0"/>
    <n v="0"/>
    <n v="30.263917219869391"/>
    <n v="0"/>
    <n v="327.24931239240732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l0109"/>
    <s v="couv l1d gris"/>
    <n v="0.95099999999999996"/>
    <n v="3864"/>
    <n v="3674.6639999999998"/>
    <n v="7930.8435779999991"/>
    <n v="0.25333896819908819"/>
    <n v="1141.7885961145626"/>
    <n v="0.29549394309383087"/>
    <n v="2.3479896930938309"/>
    <n v="940.59692112957464"/>
    <n v="0"/>
    <n v="184.62051973611733"/>
    <n v="4.053423491185411"/>
    <n v="12.517731757685146"/>
    <n v="0"/>
    <n v="0"/>
    <n v="116.35250795860443"/>
    <n v="0"/>
    <n v="1258.1411040731668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l0238"/>
    <s v="couv l2d noir"/>
    <n v="1.4530000000000001"/>
    <n v="276"/>
    <n v="401.02800000000002"/>
    <n v="865.5186809999999"/>
    <n v="2.7647703229177947E-2"/>
    <n v="124.60709254577584"/>
    <n v="0.45147497299194145"/>
    <n v="3.587412222991941"/>
    <n v="102.65039254929188"/>
    <n v="0"/>
    <n v="20.148236080560199"/>
    <n v="0.44236325166684715"/>
    <n v="1.3661006642569116"/>
    <n v="0"/>
    <n v="0"/>
    <n v="12.697926548283931"/>
    <n v="0"/>
    <n v="137.30501909405976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m1013"/>
    <s v="couv m10g gris"/>
    <n v="0.73899999999999999"/>
    <n v="2352"/>
    <n v="1738.1279999999999"/>
    <n v="3751.3147559999993"/>
    <n v="0.1198301542992624"/>
    <n v="540.06971222060372"/>
    <n v="0.22962147628427029"/>
    <n v="1.82456822628427"/>
    <n v="444.90539688230149"/>
    <n v="0"/>
    <n v="87.32610511543318"/>
    <n v="1.9172824687881984"/>
    <n v="5.9209277540808545"/>
    <n v="0"/>
    <n v="0"/>
    <n v="55.035113945948041"/>
    <n v="0"/>
    <n v="595.10482616655167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20m1017"/>
    <s v="couv m10 g noir"/>
    <n v="0.73899999999999999"/>
    <n v="448"/>
    <n v="331.072"/>
    <n v="714.53614399999992"/>
    <n v="2.28247912950976E-2"/>
    <n v="102.87042137535308"/>
    <n v="0.22962147628427027"/>
    <n v="1.8245682262842702"/>
    <n v="84.743885120438378"/>
    <n v="0"/>
    <n v="16.63354383151108"/>
    <n v="0.36519666072156159"/>
    <n v="1.1277957626820676"/>
    <n v="0"/>
    <n v="0"/>
    <n v="10.482878846847246"/>
    <n v="0"/>
    <n v="113.35330022220032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60d1810"/>
    <s v="bouchon kam d 18 jaune"/>
    <n v="2.8000000000000001E-2"/>
    <n v="24000"/>
    <n v="672"/>
    <n v="1450.3439999999998"/>
    <n v="4.6329075700468743E-2"/>
    <n v="208.80329101898459"/>
    <n v="8.7001371257910253E-3"/>
    <n v="6.9131137125791012E-2"/>
    <n v="172.01059226070035"/>
    <n v="0"/>
    <n v="33.762267587640899"/>
    <n v="0.74126521120749989"/>
    <n v="2.2891659594358611"/>
    <n v="0"/>
    <n v="0"/>
    <n v="21.277832571408481"/>
    <n v="0"/>
    <n v="230.08112359039308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460d1812"/>
    <s v="bouchon kam d 18 "/>
    <n v="2.9000000000000001E-2"/>
    <n v="18000"/>
    <n v="522"/>
    <n v="1126.6064999999999"/>
    <n v="3.5987764160185544E-2"/>
    <n v="162.19541355938983"/>
    <n v="9.0108563088549913E-3"/>
    <n v="7.1600106308854994E-2"/>
    <n v="133.61537077393689"/>
    <n v="0"/>
    <n v="26.226047143971055"/>
    <n v="0.5758042265629687"/>
    <n v="1.778191414918928"/>
    <n v="0"/>
    <n v="0"/>
    <n v="16.528316372433377"/>
    <n v="0"/>
    <n v="178.72372993182321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palette 1"/>
    <s v="PALETTE 1"/>
    <n v="6.6"/>
    <n v="14"/>
    <n v="92.399999999999991"/>
    <n v="199.42229999999995"/>
    <n v="6.3702479088144515E-3"/>
    <n v="28.710452515110379"/>
    <n v="2.0507466082221701"/>
    <n v="16.295196608222167"/>
    <n v="23.651456435846296"/>
    <n v="0"/>
    <n v="4.6423117933006228"/>
    <n v="0.10192396654103122"/>
    <n v="0.31476031942243088"/>
    <n v="0"/>
    <n v="0"/>
    <n v="2.9257019785686662"/>
    <n v="0"/>
    <n v="31.636154493679047"/>
    <m/>
    <m/>
    <m/>
    <m/>
    <m/>
    <m/>
    <m/>
    <m/>
    <m/>
    <m/>
    <m/>
    <m/>
    <m/>
    <m/>
    <m/>
  </r>
  <r>
    <x v="3"/>
    <x v="1"/>
    <d v="2015-06-23T00:00:00"/>
    <x v="4"/>
    <x v="0"/>
    <s v="accuma 46"/>
    <s v=" N°1539 du 17/07/15"/>
    <n v="3712.8"/>
    <m/>
    <n v="728.74900000000002"/>
    <n v="16"/>
    <n v="49.411000000000001"/>
    <n v="0"/>
    <n v="0"/>
    <n v="459.27600000000001"/>
    <m/>
    <n v="4966.2359999999999"/>
    <s v="EUR"/>
    <n v="2.1582499999999998"/>
    <s v="palette 2"/>
    <s v="PALETTE 2"/>
    <n v="8.6"/>
    <n v="14"/>
    <n v="120.39999999999999"/>
    <n v="259.85329999999993"/>
    <n v="8.3006260630006483E-3"/>
    <n v="37.410589640901399"/>
    <n v="2.6721849743500998"/>
    <n v="21.233134974350094"/>
    <n v="30.818564446708809"/>
    <n v="0"/>
    <n v="6.04907294278566"/>
    <n v="0.13281001700801037"/>
    <n v="0.41014223439892505"/>
    <n v="0"/>
    <n v="0"/>
    <n v="3.812278335710686"/>
    <n v="0"/>
    <n v="41.222867976612086"/>
    <m/>
    <m/>
    <m/>
    <m/>
    <m/>
    <m/>
    <m/>
    <m/>
    <m/>
    <m/>
    <m/>
    <m/>
    <m/>
    <m/>
    <m/>
  </r>
  <r>
    <x v="3"/>
    <x v="1"/>
    <d v="2015-06-29T00:00:00"/>
    <x v="9"/>
    <x v="2"/>
    <s v="sovema 5"/>
    <s v=" N°80336 du 29/05/15"/>
    <n v="278.23899999999998"/>
    <m/>
    <n v="61.895000000000003"/>
    <n v="0"/>
    <n v="100"/>
    <n v="5.0359999999999996"/>
    <n v="0"/>
    <n v="0"/>
    <m/>
    <n v="445.16999999999996"/>
    <s v="EUR"/>
    <n v="2.1658499999999998"/>
    <s v="1"/>
    <s v="CONDUCTEUR"/>
    <n v="448.65"/>
    <n v="1"/>
    <n v="448.65"/>
    <n v="971.70860249999987"/>
    <n v="1"/>
    <n v="445.16999999999996"/>
    <n v="445.16999999999996"/>
    <n v="1416.8786024999999"/>
    <n v="278.23899999999998"/>
    <n v="0"/>
    <n v="61.895000000000003"/>
    <n v="0"/>
    <n v="100"/>
    <n v="5.0359999999999996"/>
    <n v="0"/>
    <n v="0"/>
    <n v="0"/>
    <n v="445.16999999999996"/>
    <m/>
    <m/>
    <m/>
    <m/>
    <m/>
    <m/>
    <m/>
    <m/>
    <m/>
    <m/>
    <m/>
    <m/>
    <m/>
    <m/>
    <m/>
  </r>
  <r>
    <x v="3"/>
    <x v="1"/>
    <d v="2015-07-14T00:00:00"/>
    <x v="7"/>
    <x v="0"/>
    <s v="daramic 7"/>
    <s v=" N°101516 F2 du 25/06/15"/>
    <n v="3141.2150000000001"/>
    <m/>
    <n v="4409.0469999999996"/>
    <n v="0"/>
    <n v="112.262"/>
    <n v="0"/>
    <n v="144"/>
    <n v="0"/>
    <m/>
    <n v="7806.5239999999994"/>
    <s v="EUR"/>
    <n v="2.1593"/>
    <s v="430P1004"/>
    <s v="SEP 120X161.0"/>
    <n v="0.71299999999999997"/>
    <n v="17581.2"/>
    <n v="12535.3956"/>
    <n v="27067.679719079999"/>
    <n v="0.36695435878197091"/>
    <n v="2864.6380087360667"/>
    <n v="0.16293757017359831"/>
    <n v="1.702518470173598"/>
    <n v="1152.6825361213089"/>
    <n v="0"/>
    <n v="1617.9190147245724"/>
    <n v="0"/>
    <n v="41.195030225581618"/>
    <n v="0"/>
    <n v="52.841427664603813"/>
    <n v="0"/>
    <n v="0"/>
    <n v="2864.6380087360667"/>
    <m/>
    <m/>
    <m/>
    <m/>
    <m/>
    <m/>
    <m/>
    <m/>
    <m/>
    <m/>
    <m/>
    <m/>
    <m/>
    <m/>
    <m/>
  </r>
  <r>
    <x v="3"/>
    <x v="1"/>
    <d v="2015-07-14T00:00:00"/>
    <x v="7"/>
    <x v="0"/>
    <s v="daramic 7"/>
    <s v=" N°101516 F2 du 25/06/15"/>
    <n v="3141.2150000000001"/>
    <m/>
    <n v="4409.0469999999996"/>
    <n v="0"/>
    <n v="112.262"/>
    <n v="0"/>
    <n v="144"/>
    <n v="0"/>
    <m/>
    <n v="7806.5239999999994"/>
    <s v="EUR"/>
    <n v="2.1593"/>
    <s v="430P1005"/>
    <s v="SEP 1.00X161.0"/>
    <n v="0.71299999999999997"/>
    <n v="15778"/>
    <n v="11249.714"/>
    <n v="24291.507440199999"/>
    <n v="0.32931801429151236"/>
    <n v="2570.8289821990343"/>
    <n v="0.16293757017359831"/>
    <n v="1.7025184701735983"/>
    <n v="1034.4586862627129"/>
    <n v="0"/>
    <n v="1451.9786029579495"/>
    <n v="0"/>
    <n v="36.96989892039376"/>
    <n v="0"/>
    <n v="47.421794057977777"/>
    <n v="0"/>
    <n v="0"/>
    <n v="2570.8289821990343"/>
    <m/>
    <m/>
    <m/>
    <m/>
    <m/>
    <m/>
    <m/>
    <m/>
    <m/>
    <m/>
    <m/>
    <m/>
    <m/>
    <m/>
    <m/>
  </r>
  <r>
    <x v="3"/>
    <x v="1"/>
    <d v="2015-07-14T00:00:00"/>
    <x v="7"/>
    <x v="0"/>
    <s v="daramic 7"/>
    <s v=" N°101516 F2 du 25/06/15"/>
    <n v="3141.2150000000001"/>
    <m/>
    <n v="4409.0469999999996"/>
    <n v="0"/>
    <n v="112.262"/>
    <n v="0"/>
    <n v="144"/>
    <n v="0"/>
    <m/>
    <n v="7806.5239999999994"/>
    <s v="EUR"/>
    <n v="2.1593"/>
    <s v="430P1001"/>
    <s v="SEP 1.30X160.0"/>
    <n v="1.7769999999999999"/>
    <n v="3360"/>
    <n v="5970.7199999999993"/>
    <n v="12892.575695999998"/>
    <n v="0.17478361265811898"/>
    <n v="1364.4524670223095"/>
    <n v="0.40608704375663973"/>
    <n v="4.2431631437566395"/>
    <n v="549.03290583587329"/>
    <n v="0"/>
    <n v="770.62916303944144"/>
    <n v="0"/>
    <n v="19.621557924225755"/>
    <n v="0"/>
    <n v="25.168840222769134"/>
    <n v="0"/>
    <n v="0"/>
    <n v="1364.4524670223095"/>
    <m/>
    <m/>
    <m/>
    <m/>
    <m/>
    <m/>
    <m/>
    <m/>
    <m/>
    <m/>
    <m/>
    <m/>
    <m/>
    <m/>
    <m/>
  </r>
  <r>
    <x v="3"/>
    <x v="1"/>
    <d v="2015-07-14T00:00:00"/>
    <x v="7"/>
    <x v="0"/>
    <s v="daramic 7"/>
    <s v=" N°101516 F2 du 25/06/15"/>
    <n v="3141.2150000000001"/>
    <m/>
    <n v="4409.0469999999996"/>
    <n v="0"/>
    <n v="112.262"/>
    <n v="0"/>
    <n v="144"/>
    <n v="0"/>
    <m/>
    <n v="7806.5239999999994"/>
    <s v="EUR"/>
    <n v="2.1593"/>
    <s v="430P0001"/>
    <s v="SEP 1.00X122,0"/>
    <n v="0.83"/>
    <n v="5307"/>
    <n v="4404.8099999999995"/>
    <n v="9511.3062329999993"/>
    <n v="0.12894401426839797"/>
    <n v="1006.6045420425911"/>
    <n v="0.18967487131007935"/>
    <n v="1.9818938713100791"/>
    <n v="405.04087178010576"/>
    <n v="0"/>
    <n v="568.52021927803719"/>
    <n v="0"/>
    <n v="14.475512929798892"/>
    <n v="0"/>
    <n v="18.567938054649307"/>
    <n v="0"/>
    <n v="0"/>
    <n v="1006.6045420425911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212"/>
    <s v="bac l2 gris c28"/>
    <n v="1.232"/>
    <n v="2112"/>
    <n v="2601.9839999999999"/>
    <n v="5602.2016512"/>
    <n v="0.17875680131904373"/>
    <n v="837.27898169826881"/>
    <n v="0.39643891178895302"/>
    <n v="3.0489965117889533"/>
    <n v="666.11934443528457"/>
    <n v="0"/>
    <n v="159.36526351195386"/>
    <n v="2.8601088211046997"/>
    <n v="8.9342649299258046"/>
    <n v="0"/>
    <n v="0"/>
    <n v="94.909493605935722"/>
    <n v="0"/>
    <n v="932.1884753042045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213"/>
    <s v="bac l2 noir c28"/>
    <n v="1.2549999999999999"/>
    <n v="594"/>
    <n v="745.46999999999991"/>
    <n v="1605.0341834999997"/>
    <n v="5.1213932399010717E-2"/>
    <n v="239.88093796372627"/>
    <n v="0.40383996290189605"/>
    <n v="3.1059177129018956"/>
    <n v="190.84359769167355"/>
    <n v="0"/>
    <n v="45.658245012366031"/>
    <n v="0.81942291838417147"/>
    <n v="2.5596723413025555"/>
    <n v="0"/>
    <n v="0"/>
    <n v="27.19162769579555"/>
    <n v="0"/>
    <n v="267.07256565952184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118"/>
    <s v="bac l1 noir c28"/>
    <n v="1.137"/>
    <n v="440"/>
    <n v="500.28000000000003"/>
    <n v="1077.1278540000001"/>
    <n v="3.4369332234130259E-2"/>
    <n v="160.98251525144272"/>
    <n v="0.36586935284418798"/>
    <n v="2.8138872028441884"/>
    <n v="128.07387963726299"/>
    <n v="0"/>
    <n v="30.640947073371809"/>
    <n v="0.54990931574608415"/>
    <n v="1.7177792250618302"/>
    <n v="0"/>
    <n v="0"/>
    <n v="18.248121995053587"/>
    <n v="0"/>
    <n v="179.23063724649629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218"/>
    <s v="bac l2 noir c34"/>
    <n v="1.2549999999999999"/>
    <n v="594"/>
    <n v="745.46999999999991"/>
    <n v="1605.0341834999997"/>
    <n v="5.1213932399010717E-2"/>
    <n v="239.88093796372627"/>
    <n v="0.40383996290189605"/>
    <n v="3.1059177129018956"/>
    <n v="190.84359769167355"/>
    <n v="0"/>
    <n v="45.658245012366031"/>
    <n v="0.81942291838417147"/>
    <n v="2.5596723413025555"/>
    <n v="0"/>
    <n v="0"/>
    <n v="27.19162769579555"/>
    <n v="0"/>
    <n v="267.07256565952184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131"/>
    <s v="couv l1 noir"/>
    <n v="1.131"/>
    <n v="224"/>
    <n v="253.34399999999999"/>
    <n v="545.46229919999996"/>
    <n v="1.7404781533388293E-2"/>
    <n v="81.522256224237424"/>
    <n v="0.36393864385820279"/>
    <n v="2.7990381938582027"/>
    <n v="64.857177906018137"/>
    <n v="0"/>
    <n v="15.51671083264633"/>
    <n v="0.27847650453421269"/>
    <n v="0.86989098103874685"/>
    <n v="0"/>
    <n v="0"/>
    <n v="9.2409295169002466"/>
    <n v="0"/>
    <n v="90.763185741137661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313"/>
    <s v="bac l3 gris c33"/>
    <n v="1.2569999999999999"/>
    <n v="704"/>
    <n v="884.92799999999988"/>
    <n v="1905.2942303999996"/>
    <n v="6.0794723825226708E-2"/>
    <n v="284.75640692497933"/>
    <n v="0.40448353256389108"/>
    <n v="3.1108673825638906"/>
    <n v="226.54545886232481"/>
    <n v="0"/>
    <n v="54.199712184666112"/>
    <n v="0.97271558120362733"/>
    <n v="3.0385202967848306"/>
    <n v="0"/>
    <n v="0"/>
    <n v="32.278472257213522"/>
    <n v="0"/>
    <n v="317.03487918219287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l0318"/>
    <s v="bac l3 noir c40"/>
    <n v="1.2569999999999999"/>
    <n v="528"/>
    <n v="663.69599999999991"/>
    <n v="1428.9706727999996"/>
    <n v="4.559604286892003E-2"/>
    <n v="213.56730519373451"/>
    <n v="0.40448353256389113"/>
    <n v="3.1108673825638906"/>
    <n v="169.9090941467436"/>
    <n v="0"/>
    <n v="40.649784138499584"/>
    <n v="0.72953668590272047"/>
    <n v="2.2788902225886227"/>
    <n v="0"/>
    <n v="0"/>
    <n v="24.208854192910138"/>
    <n v="0"/>
    <n v="237.77615938664465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60d1836"/>
    <s v="bouchon d18 noir"/>
    <n v="2.8000000000000001E-2"/>
    <n v="24000"/>
    <n v="672"/>
    <n v="1446.8496"/>
    <n v="4.6166529266281953E-2"/>
    <n v="216.23940643033802"/>
    <n v="9.0099752679307504E-3"/>
    <n v="6.9295375267930753E-2"/>
    <n v="172.03495465787307"/>
    <n v="0"/>
    <n v="41.158384171475689"/>
    <n v="0.73866446826051124"/>
    <n v="2.3074031327287718"/>
    <n v="0"/>
    <n v="0"/>
    <n v="24.511749381698273"/>
    <n v="0"/>
    <n v="240.751155812036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228"/>
    <s v="couv l2 noir d"/>
    <n v="1.2509999999999999"/>
    <n v="288"/>
    <n v="360.28799999999995"/>
    <n v="775.71807839999985"/>
    <n v="2.4751854905193733E-2"/>
    <n v="115.93521319043691"/>
    <n v="0.40255282357790595"/>
    <n v="3.0960183735779054"/>
    <n v="92.235312118713921"/>
    <n v="0"/>
    <n v="22.066773685078317"/>
    <n v="0.39602967848309972"/>
    <n v="1.2370977081615826"/>
    <n v="0"/>
    <n v="0"/>
    <n v="13.141799347073372"/>
    <n v="0"/>
    <n v="129.07701253751029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00mac110"/>
    <s v="bac op"/>
    <n v="3.0979999999999999"/>
    <n v="90"/>
    <n v="278.82"/>
    <n v="600.313401"/>
    <n v="1.9154987633965379E-2"/>
    <n v="89.720046578730432"/>
    <n v="0.99688940643033819"/>
    <n v="7.6670383064303387"/>
    <n v="71.379145919208582"/>
    <n v="0"/>
    <n v="17.077054575432815"/>
    <n v="0.30647980214344606"/>
    <n v="0.95736628194558959"/>
    <n v="0"/>
    <n v="0"/>
    <n v="10.170187444352846"/>
    <n v="0"/>
    <n v="99.890234023083281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mac110"/>
    <s v="couv op"/>
    <n v="2.1800000000000002"/>
    <n v="48"/>
    <n v="104.64000000000001"/>
    <n v="225.29515200000003"/>
    <n v="7.1887881286067622E-3"/>
    <n v="33.671564715581212"/>
    <n v="0.70149093157460862"/>
    <n v="5.3951399315746089"/>
    <n v="26.788300082440241"/>
    <n v="0"/>
    <n v="6.4089483924155006"/>
    <n v="0.11502061005770819"/>
    <n v="0.35929563066776593"/>
    <n v="0"/>
    <n v="0"/>
    <n v="3.8168295465787314"/>
    <n v="0"/>
    <n v="37.48839426215994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109"/>
    <s v="couv l1 gris d"/>
    <n v="0.95099999999999996"/>
    <n v="2464"/>
    <n v="2343.2639999999997"/>
    <n v="5045.1645551999991"/>
    <n v="0.16098268755152514"/>
    <n v="754.02681022258855"/>
    <n v="0.30601737427864795"/>
    <n v="2.3535679242786474"/>
    <n v="599.88588689200333"/>
    <n v="0"/>
    <n v="143.51928560593569"/>
    <n v="2.5757230008244023"/>
    <n v="8.0459147238252253"/>
    <n v="0"/>
    <n v="0"/>
    <n v="85.472470093981869"/>
    <n v="0"/>
    <n v="839.4992803165704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111"/>
    <s v="couv l1 noir d"/>
    <n v="0.95099999999999996"/>
    <n v="224"/>
    <n v="213.024"/>
    <n v="458.65132319999998"/>
    <n v="1.4634789777411377E-2"/>
    <n v="68.547891838417144"/>
    <n v="0.30601737427864795"/>
    <n v="2.3535679242786478"/>
    <n v="54.535080626545756"/>
    <n v="0"/>
    <n v="13.047207782357791"/>
    <n v="0.23415663643858203"/>
    <n v="0.73144679307502058"/>
    <n v="0"/>
    <n v="0"/>
    <n v="7.7702245539983519"/>
    <n v="0"/>
    <n v="76.31811639241549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60d1811"/>
    <s v="bouchon kam d18 jaune"/>
    <n v="2.8000000000000001E-2"/>
    <n v="36000"/>
    <n v="1008"/>
    <n v="2170.2743999999998"/>
    <n v="6.9249793899422915E-2"/>
    <n v="324.35910964550698"/>
    <n v="9.0099752679307487E-3"/>
    <n v="6.9295375267930739E-2"/>
    <n v="258.05243198680955"/>
    <n v="0"/>
    <n v="61.737576257213519"/>
    <n v="1.1079967023907666"/>
    <n v="3.4611046990931569"/>
    <n v="0"/>
    <n v="0"/>
    <n v="36.767624072547399"/>
    <n v="0"/>
    <n v="361.12673371805437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60d1809"/>
    <s v="bouchon kam d18 bleu"/>
    <n v="2.8000000000000001E-2"/>
    <n v="18000"/>
    <n v="504"/>
    <n v="1085.1371999999999"/>
    <n v="3.4624896949711458E-2"/>
    <n v="162.17955482275349"/>
    <n v="9.0099752679307487E-3"/>
    <n v="6.9295375267930739E-2"/>
    <n v="129.02621599340478"/>
    <n v="0"/>
    <n v="30.868788128606759"/>
    <n v="0.55399835119538332"/>
    <n v="1.7305523495465784"/>
    <n v="0"/>
    <n v="0"/>
    <n v="18.383812036273699"/>
    <n v="0"/>
    <n v="180.56336685902718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60d1815"/>
    <s v="bouchon d18 noir"/>
    <n v="2.3E-2"/>
    <n v="13000"/>
    <n v="299"/>
    <n v="643.76194999999996"/>
    <n v="2.0541357515801044E-2"/>
    <n v="96.213664468260504"/>
    <n v="7.4010511129431154E-3"/>
    <n v="5.6921201112943118E-2"/>
    <n v="76.54531464688101"/>
    <n v="0"/>
    <n v="18.313031052486945"/>
    <n v="0.3286617202528167"/>
    <n v="1.0266570486397362"/>
    <n v="0"/>
    <n v="0"/>
    <n v="10.906269442154437"/>
    <n v="0"/>
    <n v="107.11993391041494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m1017"/>
    <s v="couv m10 d noir"/>
    <n v="0.73899999999999999"/>
    <n v="224"/>
    <n v="165.536"/>
    <n v="356.40728480000001"/>
    <n v="1.1372355042594122E-2"/>
    <n v="53.266973784006602"/>
    <n v="0.23779899010717234"/>
    <n v="1.8289029401071726"/>
    <n v="42.377943830722735"/>
    <n v="0"/>
    <n v="10.138681967573511"/>
    <n v="0.18195768068150595"/>
    <n v="0.56839030502885413"/>
    <n v="0"/>
    <n v="0"/>
    <n v="6.038060931025008"/>
    <n v="0"/>
    <n v="59.30503471503161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338"/>
    <s v="couv l3 d noir"/>
    <n v="1.6479999999999999"/>
    <n v="152"/>
    <n v="250.49599999999998"/>
    <n v="539.33041279999998"/>
    <n v="1.7209123385545481E-2"/>
    <n v="80.605813025556472"/>
    <n v="0.53030140148392413"/>
    <n v="4.0785278014839239"/>
    <n v="64.128077383896681"/>
    <n v="0"/>
    <n v="15.342277680681507"/>
    <n v="0.27534597416872769"/>
    <n v="0.86011198680956302"/>
    <n v="0"/>
    <n v="0"/>
    <n v="9.1370463885682884"/>
    <n v="0"/>
    <n v="89.742859414124766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521"/>
    <s v="couv l5 gris"/>
    <n v="1.44"/>
    <n v="160"/>
    <n v="230.39999999999998"/>
    <n v="496.06271999999996"/>
    <n v="1.5828524319868097E-2"/>
    <n v="74.139225061830174"/>
    <n v="0.4633701566364386"/>
    <n v="3.5637621566364386"/>
    <n v="58.98341302555648"/>
    <n v="0"/>
    <n v="14.111446001648806"/>
    <n v="0.25325638911788956"/>
    <n v="0.79110964550700746"/>
    <n v="0"/>
    <n v="0"/>
    <n v="8.4040283594394083"/>
    <n v="0"/>
    <n v="82.54325342126958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507"/>
    <s v="couv l5 euro kam noir"/>
    <n v="1.44"/>
    <n v="160"/>
    <n v="230.39999999999998"/>
    <n v="496.06271999999996"/>
    <n v="1.5828524319868097E-2"/>
    <n v="74.139225061830174"/>
    <n v="0.4633701566364386"/>
    <n v="3.5637621566364386"/>
    <n v="58.98341302555648"/>
    <n v="0"/>
    <n v="14.111446001648806"/>
    <n v="0.25325638911788956"/>
    <n v="0.79110964550700746"/>
    <n v="0"/>
    <n v="0"/>
    <n v="8.4040283594394083"/>
    <n v="0"/>
    <n v="82.54325342126958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l0211"/>
    <s v="couv l2d gris"/>
    <n v="1.0720000000000001"/>
    <n v="960"/>
    <n v="1029.1200000000001"/>
    <n v="2215.7468160000003"/>
    <n v="7.0700741962077512E-2"/>
    <n v="331.15520527617485"/>
    <n v="0.34495333882934881"/>
    <n v="2.6530229388293494"/>
    <n v="263.45924484748565"/>
    <n v="0"/>
    <n v="63.031125474031342"/>
    <n v="1.1312118713932402"/>
    <n v="3.5336230832646338"/>
    <n v="0"/>
    <n v="0"/>
    <n v="37.537993338829359"/>
    <n v="0"/>
    <n v="368.69319861500418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420m1127"/>
    <s v="couv m11d"/>
    <n v="1.877"/>
    <n v="120"/>
    <n v="225.24"/>
    <n v="484.95298200000002"/>
    <n v="1.5474031327287719E-2"/>
    <n v="72.478815333882935"/>
    <n v="0.60399012778235783"/>
    <n v="4.6452649777823574"/>
    <n v="57.66243033800496"/>
    <n v="0"/>
    <n v="13.795408408903546"/>
    <n v="0.2475845012366035"/>
    <n v="0.77339208573784013"/>
    <n v="0"/>
    <n v="0"/>
    <n v="8.2158131409727968"/>
    <n v="0"/>
    <n v="80.694628474855733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palette 1"/>
    <s v="PALETTE 1"/>
    <n v="6.6"/>
    <n v="10"/>
    <n v="66"/>
    <n v="142.10129999999998"/>
    <n v="4.5342126957955481E-3"/>
    <n v="21.237798845836767"/>
    <n v="2.1237798845836768"/>
    <n v="16.333909884583676"/>
    <n v="16.896290189612532"/>
    <n v="0"/>
    <n v="4.0423413025556467"/>
    <n v="7.2547403132728769E-2"/>
    <n v="0.22661995053586148"/>
    <n v="0"/>
    <n v="0"/>
    <n v="2.4074039571310797"/>
    <n v="0"/>
    <n v="23.645202802967844"/>
    <m/>
    <m/>
    <m/>
    <m/>
    <m/>
    <m/>
    <m/>
    <m/>
    <m/>
    <m/>
    <m/>
    <m/>
    <m/>
    <m/>
    <m/>
  </r>
  <r>
    <x v="3"/>
    <x v="1"/>
    <d v="2015-07-15T00:00:00"/>
    <x v="4"/>
    <x v="0"/>
    <s v="accuma 36"/>
    <s v=" N°1297 du 23/06/15"/>
    <n v="3726.4"/>
    <m/>
    <n v="891.52"/>
    <n v="16"/>
    <n v="49.98"/>
    <n v="0"/>
    <n v="0"/>
    <n v="530.94200000000001"/>
    <m/>
    <n v="5214.8419999999996"/>
    <s v="EUR"/>
    <n v="2.1530499999999999"/>
    <s v="palette 2"/>
    <s v="PALETTE 2"/>
    <n v="8.6"/>
    <n v="21"/>
    <n v="180.6"/>
    <n v="388.84082999999998"/>
    <n v="1.2407254740313274E-2"/>
    <n v="58.114340478153338"/>
    <n v="2.7673495465787306"/>
    <n v="21.283579546578732"/>
    <n v="46.234394064303387"/>
    <n v="0"/>
    <n v="11.061315746084089"/>
    <n v="0.19851607584501238"/>
    <n v="0.62011459192085738"/>
    <n v="0"/>
    <n v="0"/>
    <n v="6.5875326463314101"/>
    <n v="0"/>
    <n v="64.701873124484749"/>
    <m/>
    <m/>
    <m/>
    <m/>
    <m/>
    <m/>
    <m/>
    <m/>
    <m/>
    <m/>
    <m/>
    <m/>
    <m/>
    <m/>
    <m/>
  </r>
  <r>
    <x v="3"/>
    <x v="0"/>
    <d v="2015-07-15T00:00:00"/>
    <x v="7"/>
    <x v="0"/>
    <s v="daramic 8"/>
    <s v=" N°101516 F2 du 25/06/15"/>
    <n v="1884.729"/>
    <m/>
    <n v="2021.3340000000001"/>
    <n v="0"/>
    <n v="52.689"/>
    <n v="0"/>
    <n v="72"/>
    <n v="0"/>
    <m/>
    <n v="4030.752"/>
    <s v="EUR"/>
    <n v="2.1593"/>
    <s v="430P1018"/>
    <s v="SEP 161X1.3"/>
    <n v="0.71299999999999997"/>
    <n v="21638.400000000001"/>
    <n v="15428.1792"/>
    <n v="33314.067346559998"/>
    <n v="1"/>
    <n v="4030.752"/>
    <n v="0.18627772848269741"/>
    <n v="1.7258586284826971"/>
    <n v="1884.729"/>
    <n v="0"/>
    <n v="2021.3340000000001"/>
    <n v="0"/>
    <n v="52.689"/>
    <n v="0"/>
    <n v="72"/>
    <n v="0"/>
    <n v="0"/>
    <n v="4030.752"/>
    <m/>
    <m/>
    <m/>
    <m/>
    <m/>
    <m/>
    <m/>
    <m/>
    <m/>
    <m/>
    <m/>
    <m/>
    <m/>
    <m/>
    <m/>
  </r>
  <r>
    <x v="3"/>
    <x v="0"/>
    <d v="2015-07-16T00:00:00"/>
    <x v="4"/>
    <x v="0"/>
    <s v="accuma37"/>
    <s v=" N°1322 du 23/06/15"/>
    <n v="3672.51"/>
    <m/>
    <n v="486.029"/>
    <n v="16"/>
    <n v="41.747"/>
    <n v="0"/>
    <n v="0"/>
    <n v="370.53587999999996"/>
    <m/>
    <n v="4586.8218800000013"/>
    <s v="EUR"/>
    <n v="2.1593"/>
    <s v="400M1509"/>
    <s v="BAC M15 GRIS"/>
    <n v="3.45"/>
    <n v="2300"/>
    <n v="7935"/>
    <n v="17134.0455"/>
    <n v="0.66141491278492115"/>
    <n v="2788.7144369662847"/>
    <n v="1.2124845378114282"/>
    <n v="8.6620695378114281"/>
    <n v="2429.0528813517508"/>
    <n v="0"/>
    <n v="321.46682864594243"/>
    <n v="10.582638604558738"/>
    <n v="27.612088364032104"/>
    <n v="0"/>
    <n v="0"/>
    <n v="245.077956753884"/>
    <n v="0"/>
    <n v="3033.792393720169"/>
    <m/>
    <m/>
    <m/>
    <m/>
    <m/>
    <m/>
    <m/>
    <m/>
    <m/>
    <m/>
    <m/>
    <m/>
    <m/>
    <m/>
    <m/>
  </r>
  <r>
    <x v="3"/>
    <x v="0"/>
    <d v="2015-07-16T00:00:00"/>
    <x v="4"/>
    <x v="0"/>
    <s v="accuma37"/>
    <s v=" N°1322 du 23/06/15"/>
    <n v="3672.51"/>
    <m/>
    <n v="486.029"/>
    <n v="16"/>
    <n v="41.747"/>
    <n v="0"/>
    <n v="0"/>
    <n v="370.53587999999996"/>
    <m/>
    <n v="4586.8218800000013"/>
    <s v="EUR"/>
    <n v="2.1593"/>
    <s v="420M1515"/>
    <s v="COUV M15 GRIS"/>
    <n v="1.6359999999999999"/>
    <n v="2378"/>
    <n v="3890.4079999999999"/>
    <n v="8400.5579944000001"/>
    <n v="0.32428152085920092"/>
    <n v="1367.2636364573571"/>
    <n v="0.57496368227811478"/>
    <n v="4.1075784822781145"/>
    <n v="1190.927128170624"/>
    <n v="0"/>
    <n v="157.61022330167657"/>
    <n v="5.1885043337472148"/>
    <n v="13.537780651309061"/>
    <n v="0"/>
    <n v="0"/>
    <n v="120.15793869930236"/>
    <n v="0"/>
    <n v="1487.4215751566596"/>
    <m/>
    <m/>
    <m/>
    <m/>
    <m/>
    <m/>
    <m/>
    <m/>
    <m/>
    <m/>
    <m/>
    <m/>
    <m/>
    <m/>
    <m/>
  </r>
  <r>
    <x v="3"/>
    <x v="0"/>
    <d v="2015-07-16T00:00:00"/>
    <x v="4"/>
    <x v="0"/>
    <s v="accuma37"/>
    <s v=" N°1322 du 23/06/15"/>
    <n v="3672.51"/>
    <m/>
    <n v="486.029"/>
    <n v="16"/>
    <n v="41.747"/>
    <n v="0"/>
    <n v="0"/>
    <n v="370.53587999999996"/>
    <m/>
    <n v="4586.8218800000013"/>
    <s v="EUR"/>
    <n v="2.1593"/>
    <s v="PALETTE "/>
    <s v="PALETTE "/>
    <n v="6.6"/>
    <n v="26"/>
    <n v="171.6"/>
    <n v="370.53587999999996"/>
    <n v="1.4303566355878065E-2"/>
    <n v="60.307926576359719"/>
    <n v="2.3195356375522969"/>
    <n v="16.570915637552297"/>
    <n v="52.529990477625759"/>
    <n v="0"/>
    <n v="6.9519480523810602"/>
    <n v="0.22885706169404904"/>
    <n v="0.59713098465884162"/>
    <n v="0"/>
    <n v="0"/>
    <n v="5.2999845468136719"/>
    <n v="0"/>
    <n v="65.607911123173395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400m1409"/>
    <s v="bac m14 gris"/>
    <n v="3.2029999999999998"/>
    <n v="1560"/>
    <n v="4996.6799999999994"/>
    <n v="10775.840087999999"/>
    <n v="0.37782193670150982"/>
    <n v="1649.1840637975463"/>
    <n v="1.0571692716650938"/>
    <n v="7.9647590716650933"/>
    <n v="1407.9156649245062"/>
    <n v="0"/>
    <n v="217.97643211926535"/>
    <n v="6.0451509872241571"/>
    <n v="17.246815766550522"/>
    <n v="0"/>
    <n v="0"/>
    <n v="139.82153133928571"/>
    <n v="0"/>
    <n v="1789.0055951368317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420m1515"/>
    <s v="couv m15 gris"/>
    <n v="1.6359999999999999"/>
    <n v="1218"/>
    <n v="1992.6479999999999"/>
    <n v="4297.3446768000003"/>
    <n v="0.15067327235772357"/>
    <n v="657.68536835619909"/>
    <n v="0.53997156679490899"/>
    <n v="4.0681691667949096"/>
    <n v="561.46888211382111"/>
    <n v="0"/>
    <n v="86.927780348069092"/>
    <n v="2.4107723577235771"/>
    <n v="6.877933536585366"/>
    <n v="0"/>
    <n v="0"/>
    <n v="55.760043625000002"/>
    <n v="0"/>
    <n v="713.44541198119907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420m1413"/>
    <s v="couv m14 gris"/>
    <n v="1.6120000000000001"/>
    <n v="1536"/>
    <n v="2476.0320000000002"/>
    <n v="5339.8106112000005"/>
    <n v="0.18722415795586528"/>
    <n v="817.22914332171888"/>
    <n v="0.53205022351674403"/>
    <n v="4.0084894235167443"/>
    <n v="697.67210220673644"/>
    <n v="0"/>
    <n v="108.0150462253194"/>
    <n v="2.9955865272938444"/>
    <n v="8.5464083623693394"/>
    <n v="0"/>
    <n v="0"/>
    <n v="69.286523428571428"/>
    <n v="0"/>
    <n v="886.51566675029028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400m1509"/>
    <s v="bac m15 gris"/>
    <n v="3.45"/>
    <n v="900"/>
    <n v="3105"/>
    <n v="6696.2430000000004"/>
    <n v="0.23478331881533102"/>
    <n v="1024.8237866125871"/>
    <n v="1.1386930962362078"/>
    <n v="8.5789630962362082"/>
    <n v="874.89655923344947"/>
    <n v="0"/>
    <n v="135.45330534081009"/>
    <n v="3.7565331010452963"/>
    <n v="10.71738893728223"/>
    <n v="0"/>
    <n v="0"/>
    <n v="86.886863839285724"/>
    <n v="0"/>
    <n v="1111.7106504518727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460d2709"/>
    <s v="bouchon d27 rouge"/>
    <n v="2.3E-2"/>
    <n v="21000"/>
    <n v="483"/>
    <n v="1041.6378"/>
    <n v="3.6521849593495928E-2"/>
    <n v="159.41703347306907"/>
    <n v="7.5912873082413842E-3"/>
    <n v="5.7193087308241387E-2"/>
    <n v="136.09502032520322"/>
    <n v="0"/>
    <n v="21.07051416412601"/>
    <n v="0.58434959349593485"/>
    <n v="1.6671493902439023"/>
    <n v="0"/>
    <n v="0"/>
    <n v="13.515734374999997"/>
    <n v="0"/>
    <n v="172.93276784806906"/>
    <m/>
    <m/>
    <m/>
    <m/>
    <m/>
    <m/>
    <m/>
    <m/>
    <m/>
    <m/>
    <m/>
    <m/>
    <m/>
    <m/>
    <m/>
  </r>
  <r>
    <x v="3"/>
    <x v="0"/>
    <d v="2015-07-17T00:00:00"/>
    <x v="4"/>
    <x v="0"/>
    <s v="accuma 38"/>
    <s v=" N°1327 du 25/06/15"/>
    <n v="3726.4"/>
    <m/>
    <n v="576.92899999999997"/>
    <n v="16"/>
    <n v="45.648000000000003"/>
    <n v="0"/>
    <n v="0"/>
    <n v="370.07256000000001"/>
    <m/>
    <n v="4735.0495599999995"/>
    <s v="EUR"/>
    <n v="2.1566000000000001"/>
    <s v="PALETTE "/>
    <s v="PALETTE "/>
    <n v="6.6"/>
    <n v="26"/>
    <n v="171.6"/>
    <n v="370.07256000000001"/>
    <n v="1.2975464576074331E-2"/>
    <n v="56.637604438879208"/>
    <n v="2.1783694014953543"/>
    <n v="16.411929401495357"/>
    <n v="48.351771196283387"/>
    <n v="0"/>
    <n v="7.4859218024099876"/>
    <n v="0.2076074332171893"/>
    <n v="0.59230400696864116"/>
    <n v="0"/>
    <n v="0"/>
    <n v="4.8018633928571424"/>
    <n v="0"/>
    <n v="61.439467831736344"/>
    <m/>
    <m/>
    <m/>
    <m/>
    <m/>
    <m/>
    <m/>
    <m/>
    <m/>
    <m/>
    <m/>
    <m/>
    <m/>
    <m/>
    <m/>
  </r>
  <r>
    <x v="3"/>
    <x v="0"/>
    <d v="2015-07-17T00:00:00"/>
    <x v="45"/>
    <x v="0"/>
    <s v="STCM 1"/>
    <s v=" N°15400184 du 30/04/15"/>
    <n v="19650.531999999999"/>
    <m/>
    <n v="2251.643"/>
    <n v="16"/>
    <n v="586.63599999999997"/>
    <n v="10750.2"/>
    <n v="1680"/>
    <n v="0"/>
    <m/>
    <n v="34935.010999999999"/>
    <s v="EUR"/>
    <n v="2.1682000000000001"/>
    <s v="600P0002"/>
    <s v="PB DOUX "/>
    <n v="1.8448100000000001"/>
    <n v="98660"/>
    <n v="182008.9546"/>
    <n v="394631.81536372"/>
    <n v="1"/>
    <n v="34935.010999999999"/>
    <n v="0.354094982769106"/>
    <n v="4.3540120247691059"/>
    <n v="19650.531999999999"/>
    <n v="0"/>
    <n v="2251.643"/>
    <n v="16"/>
    <n v="586.63599999999997"/>
    <n v="10750.2"/>
    <n v="1680"/>
    <n v="0"/>
    <n v="0"/>
    <n v="34935.010999999999"/>
    <m/>
    <m/>
    <m/>
    <m/>
    <m/>
    <m/>
    <m/>
    <m/>
    <m/>
    <m/>
    <m/>
    <m/>
    <m/>
    <m/>
    <m/>
  </r>
  <r>
    <x v="3"/>
    <x v="1"/>
    <d v="2015-07-23T00:00:00"/>
    <x v="7"/>
    <x v="0"/>
    <s v="daramic 6"/>
    <s v=" N°1049F2 F2 du 04/06/15"/>
    <n v="4771.83"/>
    <m/>
    <n v="6477.5839999999998"/>
    <n v="16"/>
    <n v="161.53700000000001"/>
    <n v="0"/>
    <n v="0"/>
    <n v="0"/>
    <m/>
    <n v="11426.951000000001"/>
    <s v="EUR"/>
    <n v="2.1723499999999998"/>
    <s v="430P1004"/>
    <s v="SEPA 120 X161"/>
    <n v="0.71299999999999997"/>
    <n v="38092.6"/>
    <n v="27160.023799999999"/>
    <n v="59001.077701929993"/>
    <n v="0.54692556634304212"/>
    <n v="6304.3842038834964"/>
    <n v="0.16550154633402542"/>
    <n v="1.7143870963340253"/>
    <n v="2609.8358252427188"/>
    <n v="0"/>
    <n v="3542.7562977346279"/>
    <n v="8.750809061488674"/>
    <n v="88.348715210356005"/>
    <n v="0"/>
    <n v="0"/>
    <n v="0"/>
    <n v="0"/>
    <n v="6249.6916472491921"/>
    <m/>
    <m/>
    <m/>
    <m/>
    <m/>
    <m/>
    <m/>
    <m/>
    <m/>
    <m/>
    <m/>
    <m/>
    <m/>
    <m/>
    <m/>
  </r>
  <r>
    <x v="3"/>
    <x v="1"/>
    <d v="2015-07-23T00:00:00"/>
    <x v="7"/>
    <x v="0"/>
    <s v="daramic 6"/>
    <s v=" N°1049F2 F2 du 04/06/15"/>
    <n v="4771.83"/>
    <m/>
    <n v="6477.5839999999998"/>
    <n v="16"/>
    <n v="161.53700000000001"/>
    <n v="0"/>
    <n v="0"/>
    <n v="0"/>
    <m/>
    <n v="11426.951000000001"/>
    <s v="EUR"/>
    <n v="2.1723499999999998"/>
    <s v="430P1005"/>
    <s v="SEPA 1,00X161"/>
    <n v="0.71299999999999997"/>
    <n v="31556"/>
    <n v="22499.428"/>
    <n v="48876.632415799992"/>
    <n v="0.45307443365695793"/>
    <n v="5222.5667961165054"/>
    <n v="0.16550154633402539"/>
    <n v="1.7143870963340253"/>
    <n v="2161.9941747572816"/>
    <n v="0"/>
    <n v="2934.827702265372"/>
    <n v="7.2491909385113269"/>
    <n v="73.188284789644015"/>
    <n v="0"/>
    <n v="0"/>
    <n v="0"/>
    <n v="0"/>
    <n v="5177.2593527508097"/>
    <m/>
    <m/>
    <m/>
    <m/>
    <m/>
    <m/>
    <m/>
    <m/>
    <m/>
    <m/>
    <m/>
    <m/>
    <m/>
    <m/>
    <m/>
  </r>
  <r>
    <x v="3"/>
    <x v="0"/>
    <d v="2015-07-23T00:00:00"/>
    <x v="46"/>
    <x v="0"/>
    <s v="FACI 1"/>
    <s v=" N°2804  du 17/06/15"/>
    <n v="222.5"/>
    <m/>
    <n v="23.314"/>
    <n v="0"/>
    <n v="8.3379999999999992"/>
    <n v="0"/>
    <n v="89.8"/>
    <n v="0"/>
    <m/>
    <n v="343.952"/>
    <s v="EUR"/>
    <n v="2.1608999999999998"/>
    <s v="600A0005"/>
    <s v="STERATE DE SOUDE"/>
    <n v="1.85"/>
    <n v="800"/>
    <n v="1480"/>
    <n v="3198.1319999999996"/>
    <n v="1"/>
    <n v="343.952"/>
    <n v="0.42993999999999999"/>
    <n v="4.4276049999999998"/>
    <n v="222.5"/>
    <n v="0"/>
    <n v="23.314"/>
    <n v="0"/>
    <n v="8.3379999999999992"/>
    <n v="0"/>
    <n v="89.8"/>
    <n v="0"/>
    <n v="0"/>
    <n v="343.952"/>
    <m/>
    <m/>
    <m/>
    <m/>
    <m/>
    <m/>
    <m/>
    <m/>
    <m/>
    <m/>
    <m/>
    <m/>
    <m/>
    <m/>
    <m/>
  </r>
  <r>
    <x v="3"/>
    <x v="1"/>
    <d v="2015-07-31T00:00:00"/>
    <x v="4"/>
    <x v="0"/>
    <s v="accuma 40"/>
    <s v=" N°1356 du 29/06/15"/>
    <n v="3852.37"/>
    <m/>
    <n v="383.96199999999999"/>
    <n v="0"/>
    <n v="33.218000000000004"/>
    <n v="0"/>
    <n v="0"/>
    <n v="397.24599999999998"/>
    <m/>
    <n v="4666.7960000000003"/>
    <s v="EUR"/>
    <n v="2.1566000000000001"/>
    <s v="400m1104"/>
    <s v="bac m11 noir"/>
    <n v="2.036"/>
    <n v="126"/>
    <n v="256.536"/>
    <n v="553.24553760000003"/>
    <n v="2.7516346599392477E-2"/>
    <n v="117.48241762343616"/>
    <n v="0.93240013986854098"/>
    <n v="5.3232377398685413"/>
    <n v="106.00314814910159"/>
    <n v="0"/>
    <n v="10.565231472995935"/>
    <n v="0"/>
    <n v="0.91403800133861945"/>
    <n v="0"/>
    <n v="0"/>
    <n v="10.930758621222264"/>
    <n v="0"/>
    <n v="128.41317624465842"/>
    <m/>
    <m/>
    <m/>
    <m/>
    <m/>
    <m/>
    <m/>
    <m/>
    <m/>
    <m/>
    <m/>
    <m/>
    <m/>
    <m/>
    <m/>
  </r>
  <r>
    <x v="3"/>
    <x v="1"/>
    <d v="2015-07-31T00:00:00"/>
    <x v="4"/>
    <x v="0"/>
    <s v="accuma 40"/>
    <s v=" N°1356 du 29/06/15"/>
    <n v="3852.37"/>
    <m/>
    <n v="383.96199999999999"/>
    <n v="0"/>
    <n v="33.218000000000004"/>
    <n v="0"/>
    <n v="0"/>
    <n v="397.24599999999998"/>
    <m/>
    <n v="4666.7960000000003"/>
    <s v="EUR"/>
    <n v="2.1566000000000001"/>
    <s v="400m1110"/>
    <s v="bac m11 gris"/>
    <n v="2.036"/>
    <n v="3240"/>
    <n v="6596.64"/>
    <n v="14226.313824000001"/>
    <n v="0.70756319827009218"/>
    <n v="3020.976453174072"/>
    <n v="0.93240013986854076"/>
    <n v="5.3232377398685413"/>
    <n v="2725.7952381197551"/>
    <n v="0"/>
    <n v="271.6773807341811"/>
    <n v="0"/>
    <n v="23.503834320135926"/>
    <n v="0"/>
    <n v="0"/>
    <n v="281.07665026000103"/>
    <n v="0"/>
    <n v="3302.0531034340734"/>
    <m/>
    <m/>
    <m/>
    <m/>
    <m/>
    <m/>
    <m/>
    <m/>
    <m/>
    <m/>
    <m/>
    <m/>
    <m/>
    <m/>
    <m/>
  </r>
  <r>
    <x v="3"/>
    <x v="1"/>
    <d v="2015-07-31T00:00:00"/>
    <x v="4"/>
    <x v="0"/>
    <s v="accuma 40"/>
    <s v=" N°1356 du 29/06/15"/>
    <n v="3852.37"/>
    <m/>
    <n v="383.96199999999999"/>
    <n v="0"/>
    <n v="33.218000000000004"/>
    <n v="0"/>
    <n v="0"/>
    <n v="397.24599999999998"/>
    <m/>
    <n v="4666.7960000000003"/>
    <s v="EUR"/>
    <n v="2.1566000000000001"/>
    <s v="420m1124"/>
    <s v="couv m11 gris"/>
    <n v="0.82099999999999995"/>
    <n v="2784"/>
    <n v="2285.6639999999998"/>
    <n v="4929.2629823999996"/>
    <n v="0.24516295114040054"/>
    <n v="1046.7354780414971"/>
    <n v="0.37598257113559524"/>
    <n v="2.1465511711355951"/>
    <n v="944.45839808474477"/>
    <n v="0"/>
    <n v="94.133257045770463"/>
    <n v="0"/>
    <n v="8.1438229109818252"/>
    <n v="0"/>
    <n v="0"/>
    <n v="97.390001688719551"/>
    <n v="0"/>
    <n v="1144.1254797302167"/>
    <m/>
    <m/>
    <m/>
    <m/>
    <m/>
    <m/>
    <m/>
    <m/>
    <m/>
    <m/>
    <m/>
    <m/>
    <m/>
    <m/>
    <m/>
  </r>
  <r>
    <x v="3"/>
    <x v="1"/>
    <d v="2015-07-31T00:00:00"/>
    <x v="4"/>
    <x v="0"/>
    <s v="accuma 40"/>
    <s v=" N°1356 du 29/06/15"/>
    <n v="3852.37"/>
    <m/>
    <n v="383.96199999999999"/>
    <n v="0"/>
    <n v="33.218000000000004"/>
    <n v="0"/>
    <n v="0"/>
    <n v="397.24599999999998"/>
    <m/>
    <n v="4666.7960000000003"/>
    <s v="EUR"/>
    <n v="2.1566000000000001"/>
    <s v="palette 1"/>
    <s v="PALETTE 1"/>
    <n v="6.6"/>
    <n v="24"/>
    <n v="158.39999999999998"/>
    <n v="341.60543999999999"/>
    <n v="1.6990166297688309E-2"/>
    <n v="72.540364516295128"/>
    <n v="3.0225151881789638"/>
    <n v="17.256075188178961"/>
    <n v="65.452406940225515"/>
    <n v="0"/>
    <n v="6.5235782319929987"/>
    <n v="0"/>
    <n v="0.56437934407661028"/>
    <n v="0"/>
    <n v="0"/>
    <n v="6.7492756010914894"/>
    <n v="0"/>
    <n v="79.289640117386611"/>
    <m/>
    <m/>
    <m/>
    <m/>
    <m/>
    <m/>
    <m/>
    <m/>
    <m/>
    <m/>
    <m/>
    <m/>
    <m/>
    <m/>
    <m/>
  </r>
  <r>
    <x v="3"/>
    <x v="1"/>
    <d v="2015-07-31T00:00:00"/>
    <x v="4"/>
    <x v="0"/>
    <s v="accuma 40"/>
    <s v=" N°1356 du 29/06/15"/>
    <n v="3852.37"/>
    <m/>
    <n v="383.96199999999999"/>
    <n v="0"/>
    <n v="33.218000000000004"/>
    <n v="0"/>
    <n v="0"/>
    <n v="397.24599999999998"/>
    <m/>
    <n v="4666.7960000000003"/>
    <s v="EUR"/>
    <n v="2.1566000000000001"/>
    <s v="palette 2"/>
    <s v="PALETTE 2"/>
    <n v="8.6"/>
    <n v="3"/>
    <n v="25.799999999999997"/>
    <n v="55.640279999999997"/>
    <n v="2.7673376924265045E-3"/>
    <n v="11.815286644699583"/>
    <n v="3.9384288815665278"/>
    <n v="22.485188881566526"/>
    <n v="10.660808706173093"/>
    <n v="0"/>
    <n v="1.0625525150594655"/>
    <n v="0"/>
    <n v="9.1925423467023634E-2"/>
    <n v="0"/>
    <n v="0"/>
    <n v="1.0993138289656592"/>
    <n v="0"/>
    <n v="12.914600473665242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00l0116"/>
    <s v="bac l1 gris c26"/>
    <n v="1.137"/>
    <n v="1375"/>
    <n v="1563.375"/>
    <n v="3371.574525"/>
    <n v="0.16733282264288835"/>
    <n v="790.23645024241398"/>
    <n v="0.57471741835811929"/>
    <n v="3.0267716183581195"/>
    <n v="622.41116710248752"/>
    <n v="0"/>
    <n v="87.845213901305016"/>
    <n v="2.6773251622862135"/>
    <n v="5.7177625497074951"/>
    <n v="31.1741048583701"/>
    <n v="40.410876668257536"/>
    <n v="83.000092021680189"/>
    <n v="0"/>
    <n v="873.23654226409417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00m1110"/>
    <s v="bac lm11 gris"/>
    <n v="2.036"/>
    <n v="810"/>
    <n v="1649.16"/>
    <n v="3556.5784560000002"/>
    <n v="0.17651465437898506"/>
    <n v="833.59804543489531"/>
    <n v="1.0291333894257966"/>
    <n v="5.4199709894257966"/>
    <n v="656.56390842807286"/>
    <n v="0"/>
    <n v="92.66542765329892"/>
    <n v="2.8242344700637609"/>
    <n v="6.0315057401299201"/>
    <n v="32.884680110804915"/>
    <n v="42.62828903252489"/>
    <n v="87.554445835755402"/>
    <n v="0"/>
    <n v="921.15249127065078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20l0211"/>
    <s v="couv l2d"/>
    <n v="1.0720000000000001"/>
    <n v="384"/>
    <n v="411.64800000000002"/>
    <n v="887.76007680000009"/>
    <n v="4.4059948365107356E-2"/>
    <n v="208.07500073199921"/>
    <n v="0.54186198107291461"/>
    <n v="2.8537371810729146"/>
    <n v="163.88538393885332"/>
    <n v="0"/>
    <n v="23.130283273075502"/>
    <n v="0.70495917384171769"/>
    <n v="1.5055284356357184"/>
    <n v="8.2083683804195005"/>
    <n v="10.640477530173426"/>
    <n v="21.85452746816382"/>
    <n v="0"/>
    <n v="229.92952820016302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60d1810"/>
    <s v="bouchon kam 18 rouge"/>
    <n v="2.8000000000000001E-2"/>
    <n v="36000"/>
    <n v="1008"/>
    <n v="2173.8528000000001"/>
    <n v="0.10788933251717053"/>
    <n v="509.51201205363617"/>
    <n v="1.4153111445934338E-2"/>
    <n v="7.4537911445934343E-2"/>
    <n v="401.3051612308675"/>
    <n v="0"/>
    <n v="56.638986559536562"/>
    <n v="1.7262293202747285"/>
    <n v="3.6865784921117175"/>
    <n v="20.099782647948871"/>
    <n v="26.055273802896682"/>
    <n v="53.515050936501893"/>
    <n v="0"/>
    <n v="563.02706299013801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00l0118"/>
    <s v="bac l1 noir"/>
    <n v="1.137"/>
    <n v="2200"/>
    <n v="2501.4"/>
    <n v="5394.5192400000005"/>
    <n v="0.26773251622862138"/>
    <n v="1264.3783203878625"/>
    <n v="0.57471741835811929"/>
    <n v="3.0267716183581195"/>
    <n v="995.85786736398006"/>
    <n v="0"/>
    <n v="140.55234224208803"/>
    <n v="4.283720259657942"/>
    <n v="9.1484200795319932"/>
    <n v="49.878567773392163"/>
    <n v="64.657402669212061"/>
    <n v="132.8001472346883"/>
    <n v="0"/>
    <n v="1397.1784676225507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00l0207"/>
    <s v="bac l2 gris"/>
    <n v="1.232"/>
    <n v="792"/>
    <n v="975.74400000000003"/>
    <n v="2104.2895103999999"/>
    <n v="0.10443687387662107"/>
    <n v="493.20762766791972"/>
    <n v="0.62273690362111078"/>
    <n v="3.2796681036211108"/>
    <n v="388.46339607147974"/>
    <n v="0"/>
    <n v="54.826538989631388"/>
    <n v="1.6709899820259371"/>
    <n v="3.568607980364142"/>
    <n v="19.456589603214507"/>
    <n v="25.221505041203987"/>
    <n v="51.802569306533826"/>
    <n v="0"/>
    <n v="545.01019697445361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400m1515"/>
    <s v="bac m11 op"/>
    <n v="3.61"/>
    <n v="278"/>
    <n v="1003.5799999999999"/>
    <n v="2164.3206279999999"/>
    <n v="0.10741624635672817"/>
    <n v="507.27784231824216"/>
    <n v="1.8247404399936769"/>
    <n v="9.6100664399936768"/>
    <n v="399.54546994848607"/>
    <n v="0"/>
    <n v="56.390629098630654"/>
    <n v="1.7186599417076507"/>
    <n v="3.6704131380094016"/>
    <n v="20.01164669625846"/>
    <n v="25.941023495149853"/>
    <n v="53.28039168537159"/>
    <n v="0"/>
    <n v="560.55823400361373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PALETTE 1"/>
    <s v="PALETTE 1"/>
    <n v="6.6"/>
    <n v="14"/>
    <n v="92.399999999999991"/>
    <n v="199.26983999999999"/>
    <n v="9.8898554807406308E-3"/>
    <n v="46.705267771583308"/>
    <n v="3.3360905551130933"/>
    <n v="17.569650555113093"/>
    <n v="36.786306446162847"/>
    <n v="0"/>
    <n v="5.1919071012908509"/>
    <n v="0.15823768769185009"/>
    <n v="0.33793636177690739"/>
    <n v="1.8424800760619797"/>
    <n v="2.3884000985988623"/>
    <n v="4.9055463358460063"/>
    <n v="0"/>
    <n v="51.610814107429313"/>
    <m/>
    <m/>
    <m/>
    <m/>
    <m/>
    <m/>
    <m/>
    <m/>
    <m/>
    <m/>
    <m/>
    <m/>
    <m/>
    <m/>
    <m/>
  </r>
  <r>
    <x v="3"/>
    <x v="1"/>
    <d v="2015-07-31T00:00:00"/>
    <x v="4"/>
    <x v="0"/>
    <s v="accuma 41"/>
    <s v=" N°1373 du 30/06/15"/>
    <n v="3719.6"/>
    <m/>
    <n v="524.97299999999996"/>
    <n v="16"/>
    <n v="34.17"/>
    <n v="186.3"/>
    <n v="241.5"/>
    <n v="496.01799999999997"/>
    <m/>
    <n v="5218.5610000000006"/>
    <s v="EUR"/>
    <n v="2.1566000000000001"/>
    <s v="PALETTE 2"/>
    <s v="PALETTE 2"/>
    <n v="8.6"/>
    <n v="16"/>
    <n v="137.6"/>
    <n v="296.74815999999998"/>
    <n v="1.4727750153137563E-2"/>
    <n v="69.55243339144873"/>
    <n v="4.3470270869655456"/>
    <n v="22.893787086965546"/>
    <n v="54.781339469610479"/>
    <n v="0"/>
    <n v="7.7316711811430849"/>
    <n v="0.23564400245020101"/>
    <n v="0.5032472227327105"/>
    <n v="2.7437798535295284"/>
    <n v="3.5567516619827213"/>
    <n v="7.3052291754589875"/>
    <n v="0"/>
    <n v="76.85766256690772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00L0313"/>
    <s v="BAC L3 GRIS"/>
    <n v="1.2569999999999999"/>
    <n v="1584"/>
    <n v="1991.0879999999997"/>
    <n v="4288.3057799999997"/>
    <n v="0.18398246117550268"/>
    <n v="943.02528654514697"/>
    <n v="0.5953442465562796"/>
    <n v="3.3026079965562793"/>
    <n v="683.71562222040302"/>
    <n v="0"/>
    <n v="160.50629912950853"/>
    <n v="88.872727870826566"/>
    <n v="2.9437193788080429"/>
    <n v="6.9869179456008901"/>
    <n v="0"/>
    <n v="0"/>
    <n v="0"/>
    <n v="943.02528654514697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00M1104"/>
    <s v="BAC M11 NOIR"/>
    <n v="2.036"/>
    <n v="1008"/>
    <n v="2052.288"/>
    <n v="4420.11528"/>
    <n v="0.18963752344494572"/>
    <n v="972.01102074502319"/>
    <n v="0.96429664756450717"/>
    <n v="5.3493316475645072"/>
    <n v="704.73096462610727"/>
    <n v="0"/>
    <n v="165.43977545337063"/>
    <n v="91.604405700081031"/>
    <n v="3.0342003751191315"/>
    <n v="7.2016745903452586"/>
    <n v="0"/>
    <n v="0"/>
    <n v="0"/>
    <n v="972.01102074502319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00L0518"/>
    <s v="BAC L5 NOIR"/>
    <n v="1.4410000000000001"/>
    <n v="792"/>
    <n v="1141.2719999999999"/>
    <n v="2458.0145699999998"/>
    <n v="0.10545693180346037"/>
    <n v="540.53279153204335"/>
    <n v="0.68249089839904464"/>
    <n v="3.7860446483990442"/>
    <n v="391.89904996801943"/>
    <n v="0"/>
    <n v="92.000627305338824"/>
    <n v="50.940970907661537"/>
    <n v="1.6873109088553659"/>
    <n v="4.0048324421682109"/>
    <n v="0"/>
    <n v="0"/>
    <n v="0"/>
    <n v="540.53279153204335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M1013"/>
    <s v="COUV M10 GRIS"/>
    <n v="0.73899999999999999"/>
    <n v="1232"/>
    <n v="910.44799999999998"/>
    <n v="1960.8773799999999"/>
    <n v="8.41281067498343E-2"/>
    <n v="431.20921128772613"/>
    <n v="0.35000747669458288"/>
    <n v="1.9416287266945829"/>
    <n v="312.63687030373421"/>
    <n v="0"/>
    <n v="73.393360328555445"/>
    <n v="40.63808196550746"/>
    <n v="1.3460497079973488"/>
    <n v="3.1948489819317074"/>
    <n v="0"/>
    <n v="0"/>
    <n v="0"/>
    <n v="431.20921128772613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60D1809"/>
    <s v="BOUCHON D18 BLEU"/>
    <n v="2.8000000000000001E-2"/>
    <n v="18000"/>
    <n v="504"/>
    <n v="1085.49"/>
    <n v="4.6571101042471939E-2"/>
    <n v="238.70604635192123"/>
    <n v="1.3261447019551179E-2"/>
    <n v="7.3566447019551173E-2"/>
    <n v="173.0675256940342"/>
    <n v="0"/>
    <n v="40.628628549452522"/>
    <n v="22.496170358566072"/>
    <n v="0.74513761667955103"/>
    <n v="1.7685841331889143"/>
    <n v="0"/>
    <n v="0"/>
    <n v="0"/>
    <n v="238.70604635192123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00M1110"/>
    <s v="BAC M11 GRIS"/>
    <n v="2.036"/>
    <n v="135"/>
    <n v="274.86"/>
    <n v="591.97972500000003"/>
    <n v="2.5397882604233802E-2"/>
    <n v="130.18004742120846"/>
    <n v="0.96429664756450706"/>
    <n v="5.3493316475645072"/>
    <n v="94.383611333853651"/>
    <n v="0"/>
    <n v="22.157112783933567"/>
    <n v="12.268447191975138"/>
    <n v="0.40636612166774083"/>
    <n v="0.96450998977838287"/>
    <n v="0"/>
    <n v="0"/>
    <n v="0"/>
    <n v="130.18004742120846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L0109"/>
    <s v="COUV L1 GRIS"/>
    <n v="0.95099999999999996"/>
    <n v="840"/>
    <n v="798.83999999999992"/>
    <n v="1720.5016499999999"/>
    <n v="7.3815195152318019E-2"/>
    <n v="378.34908346779514"/>
    <n v="0.45041557555689898"/>
    <n v="2.4986318255568989"/>
    <n v="274.31202822504423"/>
    <n v="0"/>
    <n v="64.396376250882241"/>
    <n v="35.656430018327221"/>
    <n v="1.1810431224370883"/>
    <n v="2.8032058511044289"/>
    <n v="0"/>
    <n v="0"/>
    <n v="0"/>
    <n v="378.34908346779514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60D1815"/>
    <s v="BOUCHON D18 NOIR"/>
    <n v="2.3E-2"/>
    <n v="6500"/>
    <n v="149.5"/>
    <n v="321.98562500000003"/>
    <n v="1.3814245249701498E-2"/>
    <n v="70.806654622246484"/>
    <n v="1.0893331480345613E-2"/>
    <n v="6.042958148034562E-2"/>
    <n v="51.336498196940703"/>
    <n v="0"/>
    <n v="12.051547555839587"/>
    <n v="6.672971167868309"/>
    <n v="0.22102792399522397"/>
    <n v="0.52460977760266414"/>
    <n v="0"/>
    <n v="0"/>
    <n v="0"/>
    <n v="70.806654622246484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M1017"/>
    <s v="COUV M10 NOIR"/>
    <n v="0.73899999999999999"/>
    <n v="336"/>
    <n v="248.304"/>
    <n v="534.78474000000006"/>
    <n v="2.2944029113591176E-2"/>
    <n v="117.60251216937986"/>
    <n v="0.35000747669458293"/>
    <n v="1.9416287266945831"/>
    <n v="85.264600991927523"/>
    <n v="0"/>
    <n v="20.016370998696942"/>
    <n v="11.083113263320218"/>
    <n v="0.36710446581745881"/>
    <n v="0.87132244961773853"/>
    <n v="0"/>
    <n v="0"/>
    <n v="0"/>
    <n v="117.60251216937986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M1014"/>
    <s v="COUV M10 GF"/>
    <n v="0.73899999999999999"/>
    <n v="336"/>
    <n v="248.304"/>
    <n v="534.78474000000006"/>
    <n v="2.2944029113591176E-2"/>
    <n v="117.60251216937986"/>
    <n v="0.35000747669458293"/>
    <n v="1.9416287266945831"/>
    <n v="85.264600991927523"/>
    <n v="0"/>
    <n v="20.016370998696942"/>
    <n v="11.083113263320218"/>
    <n v="0.36710446581745881"/>
    <n v="0.87132244961773853"/>
    <n v="0"/>
    <n v="0"/>
    <n v="0"/>
    <n v="117.60251216937986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L0507"/>
    <s v="COUV L5 NOIR"/>
    <n v="1.44"/>
    <n v="384"/>
    <n v="552.96"/>
    <n v="1190.9376000000002"/>
    <n v="5.1095150858026364E-2"/>
    <n v="261.89463371182222"/>
    <n v="0.68201727529120371"/>
    <n v="3.7834172752912041"/>
    <n v="189.87979961859756"/>
    <n v="0"/>
    <n v="44.575409608542202"/>
    <n v="24.681512621969635"/>
    <n v="0.81752241372842183"/>
    <n v="1.9403894489844091"/>
    <n v="0"/>
    <n v="0"/>
    <n v="0"/>
    <n v="261.89463371182222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L0111"/>
    <s v="COUV L1 NOIR"/>
    <n v="0.95099999999999996"/>
    <n v="392"/>
    <n v="372.79199999999997"/>
    <n v="802.90076999999997"/>
    <n v="3.4447091071081737E-2"/>
    <n v="176.56290561830437"/>
    <n v="0.45041557555689893"/>
    <n v="2.4986318255568989"/>
    <n v="128.01227983835395"/>
    <n v="0"/>
    <n v="30.051642250411707"/>
    <n v="16.639667341886032"/>
    <n v="0.55115345713730779"/>
    <n v="1.3081627305154"/>
    <n v="0"/>
    <n v="0"/>
    <n v="0"/>
    <n v="176.56290561830437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00M1515"/>
    <s v="BAC M14 OP"/>
    <n v="3.61"/>
    <n v="140"/>
    <n v="505.4"/>
    <n v="1088.5052499999999"/>
    <n v="4.6700465212034352E-2"/>
    <n v="239.36911870289876"/>
    <n v="1.7097794193064197"/>
    <n v="9.4848169193064198"/>
    <n v="173.54826882096205"/>
    <n v="0"/>
    <n v="40.741485850978769"/>
    <n v="22.558659720673194"/>
    <n v="0.74720744339254963"/>
    <n v="1.7734968668922164"/>
    <n v="0"/>
    <n v="0"/>
    <n v="0"/>
    <n v="239.36911870289876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M1125"/>
    <s v="COUV M11 G NOIR"/>
    <n v="0.82099999999999995"/>
    <n v="232"/>
    <n v="190.47199999999998"/>
    <n v="410.22906999999998"/>
    <n v="1.7600180074924036E-2"/>
    <n v="90.21194059671258"/>
    <n v="0.38884457153755425"/>
    <n v="2.1570733215375544"/>
    <n v="65.4057891944327"/>
    <n v="0"/>
    <n v="15.354397097363728"/>
    <n v="8.5017669851920559"/>
    <n v="0.28160288119878457"/>
    <n v="0.66838443852531515"/>
    <n v="0"/>
    <n v="0"/>
    <n v="0"/>
    <n v="90.21194059671258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420M1124"/>
    <s v="COUV M11 G GRIS"/>
    <n v="0.82099999999999995"/>
    <n v="754"/>
    <n v="619.03399999999999"/>
    <n v="1333.2444774999999"/>
    <n v="5.7200585243503119E-2"/>
    <n v="293.1888069393159"/>
    <n v="0.38884457153755425"/>
    <n v="2.1570733215375539"/>
    <n v="212.56881488190629"/>
    <n v="0"/>
    <n v="49.901790566432119"/>
    <n v="27.630742701874183"/>
    <n v="0.9152093638960499"/>
    <n v="2.1722494252072746"/>
    <n v="0"/>
    <n v="0"/>
    <n v="0"/>
    <n v="293.1888069393159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PALETTE 1"/>
    <s v="PALETTE 1"/>
    <n v="6.6"/>
    <n v="2"/>
    <n v="13.2"/>
    <n v="28.429500000000001"/>
    <n v="1.2197193130171222E-3"/>
    <n v="6.2518250235026986"/>
    <n v="3.1259125117513493"/>
    <n v="17.340662511751351"/>
    <n v="4.5327209110342288"/>
    <n v="0"/>
    <n v="1.0640831286761374"/>
    <n v="0.58918541415292092"/>
    <n v="1.9515509008273955E-2"/>
    <n v="4.6320060631138228E-2"/>
    <n v="0"/>
    <n v="0"/>
    <n v="0"/>
    <n v="6.2518250235026986"/>
    <m/>
    <m/>
    <m/>
    <m/>
    <m/>
    <m/>
    <m/>
    <m/>
    <m/>
    <m/>
    <m/>
    <m/>
    <m/>
    <m/>
    <m/>
  </r>
  <r>
    <x v="3"/>
    <x v="1"/>
    <d v="2015-08-01T00:00:00"/>
    <x v="4"/>
    <x v="0"/>
    <s v="accuma 42"/>
    <s v=" N°1384 du30/06/15"/>
    <n v="3716.2"/>
    <m/>
    <n v="872.4"/>
    <n v="483.05"/>
    <n v="16"/>
    <n v="37.975999999999999"/>
    <n v="0"/>
    <n v="0"/>
    <m/>
    <n v="5125.6259999999993"/>
    <s v="EUR"/>
    <n v="2.1537500000000001"/>
    <s v="PALETTE 2"/>
    <s v="PALETTE 2"/>
    <n v="8.6"/>
    <n v="29"/>
    <n v="249.39999999999998"/>
    <n v="537.14524999999992"/>
    <n v="2.3045302777762896E-2"/>
    <n v="118.1216030955737"/>
    <n v="4.0731587274335759"/>
    <n v="22.595408727433572"/>
    <n v="85.640954182722467"/>
    <n v="0"/>
    <n v="20.104722143320348"/>
    <n v="11.132033506798367"/>
    <n v="0.36872484444420633"/>
    <n v="0.8751684182883237"/>
    <n v="0"/>
    <n v="0"/>
    <n v="0"/>
    <n v="118.1216030955737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420l0109"/>
    <s v="couv l1 kam d gris"/>
    <n v="0.95099999999999996"/>
    <n v="4480"/>
    <n v="4260.4799999999996"/>
    <n v="9188.3641919999991"/>
    <n v="0.31378556572256822"/>
    <n v="1339.1329314816671"/>
    <n v="0.29891360077715784"/>
    <n v="2.3498877507771576"/>
    <n v="1159.4188382109462"/>
    <n v="0"/>
    <n v="165.1280850336729"/>
    <n v="0"/>
    <n v="14.586008237047862"/>
    <n v="0"/>
    <n v="0"/>
    <n v="136.29244668603178"/>
    <n v="0"/>
    <n v="1475.4253781676991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420l0233"/>
    <s v="couv l2 g gris"/>
    <n v="1.0720000000000001"/>
    <n v="960"/>
    <n v="1029.1200000000001"/>
    <n v="2219.4516480000002"/>
    <n v="7.5794981174987203E-2"/>
    <n v="323.46789151607652"/>
    <n v="0.33694572032924636"/>
    <n v="2.6488745203292465"/>
    <n v="280.05790774270724"/>
    <n v="0"/>
    <n v="39.886729868431139"/>
    <n v="0"/>
    <n v="3.5232539049381053"/>
    <n v="0"/>
    <n v="0"/>
    <n v="32.921474278374518"/>
    <n v="0"/>
    <n v="356.38936579445107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400l0115"/>
    <s v="bac l1b gris c22"/>
    <n v="1.151"/>
    <n v="4200"/>
    <n v="4834.2"/>
    <n v="10425.67743"/>
    <n v="0.35604020716352136"/>
    <n v="1519.4617548653382"/>
    <n v="0.36177660830127101"/>
    <n v="2.8440807583012711"/>
    <n v="1315.5472030567817"/>
    <n v="0"/>
    <n v="187.36437881876731"/>
    <n v="0"/>
    <n v="16.550172989789129"/>
    <n v="0"/>
    <n v="0"/>
    <n v="154.64570794126834"/>
    <n v="0"/>
    <n v="1674.1074628066067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400l0212"/>
    <s v="bac l2 gris c 28"/>
    <n v="1.232"/>
    <n v="2640"/>
    <n v="3252.48"/>
    <n v="7014.4609920000003"/>
    <n v="0.23954607856423191"/>
    <n v="1022.3033735601372"/>
    <n v="0.38723612634853682"/>
    <n v="3.0442289263485369"/>
    <n v="885.10838753012308"/>
    <n v="0"/>
    <n v="126.05992611403423"/>
    <n v="0"/>
    <n v="11.135059915979756"/>
    <n v="0"/>
    <n v="0"/>
    <n v="104.04659967829556"/>
    <n v="0"/>
    <n v="1126.3499732384328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palette 1"/>
    <s v="PALETTE 1"/>
    <n v="6.6"/>
    <n v="24"/>
    <n v="158.39999999999998"/>
    <n v="341.61335999999994"/>
    <n v="1.1666205124881422E-2"/>
    <n v="49.787501959097582"/>
    <n v="2.0744792482957326"/>
    <n v="16.30836924829573"/>
    <n v="43.105927964129364"/>
    <n v="0"/>
    <n v="6.1392821159432236"/>
    <n v="0"/>
    <n v="0.54229187902498799"/>
    <n v="0"/>
    <n v="0"/>
    <n v="5.0672045297871202"/>
    <n v="0"/>
    <n v="54.854706488884702"/>
    <m/>
    <m/>
    <m/>
    <m/>
    <m/>
    <m/>
    <m/>
    <m/>
    <m/>
    <m/>
    <m/>
    <m/>
    <m/>
    <m/>
    <m/>
  </r>
  <r>
    <x v="3"/>
    <x v="1"/>
    <d v="2015-08-04T00:00:00"/>
    <x v="4"/>
    <x v="0"/>
    <s v="accuma 47"/>
    <s v=" N°1533 du 17/07/15"/>
    <n v="3694.94"/>
    <m/>
    <n v="526.245"/>
    <n v="0"/>
    <n v="46.484000000000002"/>
    <n v="0"/>
    <n v="0"/>
    <n v="434.34899999999999"/>
    <m/>
    <n v="4702.0180000000009"/>
    <s v="EUR"/>
    <n v="2.15665"/>
    <s v="palette 2"/>
    <s v="PALETTE 2"/>
    <n v="8.6"/>
    <n v="5"/>
    <n v="43"/>
    <n v="92.735950000000003"/>
    <n v="3.1669622498099828E-3"/>
    <n v="13.515546617684322"/>
    <n v="2.7031093235368644"/>
    <n v="21.250299323536865"/>
    <n v="11.701735495312898"/>
    <n v="0"/>
    <n v="1.6665980491512544"/>
    <n v="0"/>
    <n v="0.14721307322016725"/>
    <n v="0"/>
    <n v="0"/>
    <n v="1.3755668862427162"/>
    <n v="0"/>
    <n v="14.891113503927038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400l0212"/>
    <s v="bac l2 gris"/>
    <n v="1.232"/>
    <n v="4752"/>
    <n v="5854.4639999999999"/>
    <n v="12635.396927999998"/>
    <n v="0.29979328499878327"/>
    <n v="1563.0010714965163"/>
    <n v="0.32891436689741504"/>
    <n v="2.9878783668974149"/>
    <n v="1092.9263997915643"/>
    <n v="0"/>
    <n v="445.76923091696085"/>
    <n v="4.7966925599805323"/>
    <n v="19.508748228010823"/>
    <n v="0"/>
    <n v="0"/>
    <n v="129.9235144729177"/>
    <n v="0"/>
    <n v="1692.9245859694342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420l0211"/>
    <s v="couv l2d gris"/>
    <n v="1.0720000000000001"/>
    <n v="6720"/>
    <n v="7203.84"/>
    <n v="15547.687679999999"/>
    <n v="0.36889164545304837"/>
    <n v="1923.252007167431"/>
    <n v="0.28619821535229628"/>
    <n v="2.5998422153522962"/>
    <n v="1344.8313826636331"/>
    <n v="0"/>
    <n v="548.51310324033761"/>
    <n v="5.9022663272487739"/>
    <n v="24.005254936211667"/>
    <n v="0"/>
    <n v="0"/>
    <n v="159.86915463150575"/>
    <n v="0"/>
    <n v="2083.121161798937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400l0318"/>
    <s v="couv l3 noir"/>
    <n v="1.2569999999999999"/>
    <n v="176"/>
    <n v="221.23199999999997"/>
    <n v="477.47396399999991"/>
    <n v="1.1328768616025451E-2"/>
    <n v="59.063622741435822"/>
    <n v="0.33558876557633988"/>
    <n v="3.0485090155763395"/>
    <n v="41.300158866582379"/>
    <n v="0"/>
    <n v="16.844995288077797"/>
    <n v="0.18126029785640721"/>
    <n v="0.73720828891924017"/>
    <n v="0"/>
    <n v="0"/>
    <n v="4.9096277565072617"/>
    <n v="0"/>
    <n v="63.973250497943084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460d1810"/>
    <s v="bouchon d 18 rouge"/>
    <n v="2.8000000000000001E-2"/>
    <n v="216000"/>
    <n v="6048"/>
    <n v="13053.096"/>
    <n v="0.30970380681692494"/>
    <n v="1614.6705284054924"/>
    <n v="7.4753265203957985E-3"/>
    <n v="6.7906326520395799E-2"/>
    <n v="1129.0561981317815"/>
    <n v="0"/>
    <n v="460.50540383983565"/>
    <n v="4.9552609090707991"/>
    <n v="20.153665524804573"/>
    <n v="0"/>
    <n v="0"/>
    <n v="134.21850668689848"/>
    <n v="0"/>
    <n v="1748.8890350923912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palette 1"/>
    <s v="PALETTE 1"/>
    <n v="6.6"/>
    <n v="20"/>
    <n v="132"/>
    <n v="284.88899999999995"/>
    <n v="6.7594084821154237E-3"/>
    <n v="35.240825024723044"/>
    <n v="1.7620412512361523"/>
    <n v="16.006491251236149"/>
    <n v="24.642099562399988"/>
    <n v="0"/>
    <n v="10.050713179044029"/>
    <n v="0.10815053571384678"/>
    <n v="0.4398617475651791"/>
    <n v="0"/>
    <n v="0"/>
    <n v="2.9293721697537363"/>
    <n v="0"/>
    <n v="38.170197194476778"/>
    <m/>
    <m/>
    <m/>
    <m/>
    <m/>
    <m/>
    <m/>
    <m/>
    <m/>
    <m/>
    <m/>
    <m/>
    <m/>
    <m/>
    <m/>
  </r>
  <r>
    <x v="3"/>
    <x v="1"/>
    <d v="2015-08-05T00:00:00"/>
    <x v="4"/>
    <x v="0"/>
    <s v="accuma 48"/>
    <s v=" N°1550du 20/07/15"/>
    <n v="3645.6"/>
    <m/>
    <n v="1486.922"/>
    <n v="16"/>
    <n v="65.073999999999998"/>
    <n v="0"/>
    <n v="0"/>
    <n v="433.37700000000001"/>
    <m/>
    <n v="5646.973"/>
    <s v="EUR"/>
    <n v="2.1582499999999998"/>
    <s v="palette 2"/>
    <s v="PALETTE 2"/>
    <n v="8.6"/>
    <n v="8"/>
    <n v="68.8"/>
    <n v="148.48759999999999"/>
    <n v="3.5230856331025851E-3"/>
    <n v="18.367945164401103"/>
    <n v="2.2959931455501379"/>
    <n v="20.856943145550137"/>
    <n v="12.843760984038784"/>
    <n v="0"/>
    <n v="5.2385535357441624"/>
    <n v="5.6369370129641362E-2"/>
    <n v="0.22926127448851763"/>
    <n v="0"/>
    <n v="0"/>
    <n v="1.526824282417099"/>
    <n v="0"/>
    <n v="19.894769446818206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400l0212"/>
    <s v="bac l2 gris c 28"/>
    <n v="1.232"/>
    <n v="5808"/>
    <n v="7155.4560000000001"/>
    <n v="15443.262911999998"/>
    <n v="0.54844596185542738"/>
    <n v="2538.7031581704737"/>
    <n v="0.43710453825249201"/>
    <n v="3.0960685382524917"/>
    <n v="2081.9820412055569"/>
    <n v="0"/>
    <n v="423.44196444549095"/>
    <n v="8.775135389686838"/>
    <n v="24.504017129738642"/>
    <n v="0"/>
    <n v="0"/>
    <n v="232.94913162232166"/>
    <n v="0"/>
    <n v="2771.6522897927948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420l0211"/>
    <s v="couv l2d gris"/>
    <n v="1.0720000000000001"/>
    <n v="3216"/>
    <n v="3447.5520000000001"/>
    <n v="7440.6791039999998"/>
    <n v="0.26424534965858254"/>
    <n v="1223.1660917706618"/>
    <n v="0.38033771510281772"/>
    <n v="2.6939817151028178"/>
    <n v="1003.1144556157288"/>
    <n v="0"/>
    <n v="204.01749258299978"/>
    <n v="4.2279255945373206"/>
    <n v="11.806217977395811"/>
    <n v="0"/>
    <n v="0"/>
    <n v="112.23662679538499"/>
    <n v="0"/>
    <n v="1335.4027185660466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420l0231"/>
    <s v="couv l2d noir"/>
    <n v="1.2509999999999999"/>
    <n v="192"/>
    <n v="240.19199999999998"/>
    <n v="518.39438399999995"/>
    <n v="1.8410054155874735E-2"/>
    <n v="85.218354912291034"/>
    <n v="0.44384559850151578"/>
    <n v="3.1438163485015158"/>
    <n v="69.88729026371557"/>
    <n v="0"/>
    <n v="14.213960972451142"/>
    <n v="0.29456086649399577"/>
    <n v="0.82254280963032733"/>
    <n v="0"/>
    <n v="0"/>
    <n v="7.8195600423828591"/>
    <n v="0"/>
    <n v="93.037914954673894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420l0233"/>
    <s v="couv l2g gris"/>
    <n v="1.0720000000000001"/>
    <n v="1872"/>
    <n v="2006.7840000000001"/>
    <n v="4331.141568"/>
    <n v="0.15381445726395104"/>
    <n v="711.99220267247483"/>
    <n v="0.38033771510281777"/>
    <n v="2.6939817151028178"/>
    <n v="583.90244431363328"/>
    <n v="0"/>
    <n v="118.75645090652228"/>
    <n v="2.4610313162232167"/>
    <n v="6.8722761360960689"/>
    <n v="0"/>
    <n v="0"/>
    <n v="65.331767836119624"/>
    <n v="0"/>
    <n v="777.32397050859436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palette 1"/>
    <s v="PALETTE 1"/>
    <n v="6.6"/>
    <n v="22"/>
    <n v="145.19999999999999"/>
    <n v="313.37789999999995"/>
    <n v="1.1129179420767601E-2"/>
    <n v="51.515892008329409"/>
    <n v="2.3416314549240642"/>
    <n v="16.586081454924063"/>
    <n v="42.248012199788086"/>
    <n v="0"/>
    <n v="8.5925723304685668"/>
    <n v="0.17806687073228161"/>
    <n v="0.49724060734047565"/>
    <n v="0"/>
    <n v="0"/>
    <n v="4.7270521838945143"/>
    <n v="0"/>
    <n v="56.242944192223923"/>
    <m/>
    <m/>
    <m/>
    <m/>
    <m/>
    <m/>
    <m/>
    <m/>
    <m/>
    <m/>
    <m/>
    <m/>
    <m/>
    <m/>
    <m/>
  </r>
  <r>
    <x v="3"/>
    <x v="1"/>
    <d v="2015-08-05T00:00:00"/>
    <x v="4"/>
    <x v="0"/>
    <s v="accuma 49"/>
    <s v=" N°1559 du 21/07/15"/>
    <n v="3796.1480000000001"/>
    <m/>
    <n v="772.07600000000002"/>
    <n v="16"/>
    <n v="44.679000000000002"/>
    <n v="0"/>
    <n v="0"/>
    <n v="424.74400000000003"/>
    <m/>
    <n v="5053.6469999999999"/>
    <s v="EUR"/>
    <n v="2.1582499999999998"/>
    <s v="palette 2"/>
    <s v="PALETTE 2"/>
    <n v="8.6"/>
    <n v="6"/>
    <n v="51.599999999999994"/>
    <n v="111.36569999999998"/>
    <n v="3.95499764539675E-3"/>
    <n v="18.307300465769952"/>
    <n v="3.051216744294992"/>
    <n v="21.612166744294989"/>
    <n v="15.013756401577583"/>
    <n v="0"/>
    <n v="3.053558762067341"/>
    <n v="6.3279962326347999E-2"/>
    <n v="0.17670533979868139"/>
    <n v="0"/>
    <n v="0"/>
    <n v="1.6798615198963973"/>
    <n v="0"/>
    <n v="19.987161985666351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l0212"/>
    <s v="bac l2 gris"/>
    <n v="1.232"/>
    <n v="3168"/>
    <n v="3902.9760000000001"/>
    <n v="8407.5957503999998"/>
    <n v="0.4369746168023651"/>
    <n v="1851.0874011196381"/>
    <n v="0.58430789176756248"/>
    <n v="3.2382206917675624"/>
    <n v="1630.5707825980253"/>
    <n v="0"/>
    <n v="199.58422345292902"/>
    <n v="6.9915938688378416"/>
    <n v="13.940801199845854"/>
    <n v="0"/>
    <n v="0"/>
    <n v="197.11007317259404"/>
    <n v="0"/>
    <n v="2048.1974742922321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l0115"/>
    <s v="bac l1b gris"/>
    <n v="1.151"/>
    <n v="2400"/>
    <n v="2762.4"/>
    <n v="5950.6239599999999"/>
    <n v="0.30927648067906471"/>
    <n v="1310.139707969736"/>
    <n v="0.54589154498739001"/>
    <n v="3.0253181949873902"/>
    <n v="1154.06518765393"/>
    <n v="0"/>
    <n v="141.2592490618367"/>
    <n v="4.9484236908650354"/>
    <n v="9.8668475631042014"/>
    <n v="0"/>
    <n v="0"/>
    <n v="139.50812562823182"/>
    <n v="0"/>
    <n v="1449.6478335979677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l0313"/>
    <s v="bac l3 gris"/>
    <n v="1.2569999999999999"/>
    <n v="176"/>
    <n v="221.23199999999997"/>
    <n v="476.56691279999995"/>
    <n v="2.4768988695913281E-2"/>
    <n v="104.92500285026087"/>
    <n v="0.59616478892193669"/>
    <n v="3.3039313389219362"/>
    <n v="92.425481318800408"/>
    <n v="0"/>
    <n v="11.313012665960127"/>
    <n v="0.39630381913461249"/>
    <n v="0.79020504636572131"/>
    <n v="0"/>
    <n v="0"/>
    <n v="11.172770651963868"/>
    <n v="0"/>
    <n v="116.09777350222474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l0518"/>
    <s v="bac l5 mf"/>
    <n v="1.4410000000000001"/>
    <n v="396"/>
    <n v="570.63599999999997"/>
    <n v="1229.2355393999999"/>
    <n v="6.3888029911952929E-2"/>
    <n v="270.63889458333995"/>
    <n v="0.68343155197813121"/>
    <n v="3.7875617019781309"/>
    <n v="238.39818361645234"/>
    <n v="0"/>
    <n v="29.180282670015291"/>
    <n v="1.0222084785912469"/>
    <n v="2.0382198182810343"/>
    <n v="0"/>
    <n v="0"/>
    <n v="28.818548644653816"/>
    <n v="0"/>
    <n v="299.45744322799374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l0213"/>
    <s v="bac l2 noir"/>
    <n v="1.2549999999999999"/>
    <n v="198"/>
    <n v="248.48999999999998"/>
    <n v="535.28473350000002"/>
    <n v="2.7820776384282073E-2"/>
    <n v="117.8528149556182"/>
    <n v="0.59521623714958682"/>
    <n v="3.298674487149587"/>
    <n v="103.81322707794855"/>
    <n v="0"/>
    <n v="12.706889226533377"/>
    <n v="0.44513242214851317"/>
    <n v="0.88756622898775095"/>
    <n v="0"/>
    <n v="0"/>
    <n v="12.549367990645573"/>
    <n v="0"/>
    <n v="130.40218294626376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400m1510"/>
    <s v="bac m15 noir"/>
    <n v="3.6309999999999998"/>
    <n v="280"/>
    <n v="1016.68"/>
    <n v="2190.0812219999998"/>
    <n v="0.11382682174080203"/>
    <n v="482.18680795636806"/>
    <n v="1.7220957427013144"/>
    <n v="9.5438143927013144"/>
    <n v="424.74478532580275"/>
    <n v="0"/>
    <n v="51.989376388715655"/>
    <n v="1.8212291478528324"/>
    <n v="3.6314170939968067"/>
    <n v="0"/>
    <n v="0"/>
    <n v="51.344888924019237"/>
    <n v="0"/>
    <n v="533.53169688038724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PALETTE 1"/>
    <s v="PALETTE 1"/>
    <n v="6.6"/>
    <n v="20"/>
    <n v="132"/>
    <n v="284.34780000000001"/>
    <n v="1.4778632873456612E-2"/>
    <n v="62.604416975095994"/>
    <n v="3.1302208487547998"/>
    <n v="17.347610848754801"/>
    <n v="55.146468567303351"/>
    <n v="0"/>
    <n v="6.7500075572554463"/>
    <n v="0.2364581259753058"/>
    <n v="0.47148272456188628"/>
    <n v="0"/>
    <n v="0"/>
    <n v="6.6663309379259355"/>
    <n v="0"/>
    <n v="69.270747913021921"/>
    <m/>
    <m/>
    <m/>
    <m/>
    <m/>
    <m/>
    <m/>
    <m/>
    <m/>
    <m/>
    <m/>
    <m/>
    <m/>
    <m/>
    <m/>
  </r>
  <r>
    <x v="3"/>
    <x v="1"/>
    <d v="2015-08-05T00:00:00"/>
    <x v="4"/>
    <x v="0"/>
    <s v="accuma 43"/>
    <s v=" N°1439 du 07/07/15"/>
    <n v="3731.5"/>
    <m/>
    <n v="456.74099999999999"/>
    <n v="16"/>
    <n v="31.902999999999999"/>
    <n v="0"/>
    <n v="0"/>
    <n v="451.07900000000001"/>
    <m/>
    <n v="4687.223"/>
    <s v="EUR"/>
    <n v="2.15415"/>
    <s v="PALETTE 2"/>
    <s v="PALETTE 2"/>
    <n v="8.6"/>
    <n v="9"/>
    <n v="77.399999999999991"/>
    <n v="166.73120999999998"/>
    <n v="8.6656529121631933E-3"/>
    <n v="36.708953589942638"/>
    <n v="4.0787726211047373"/>
    <n v="22.604462621104734"/>
    <n v="32.335883841736958"/>
    <n v="0"/>
    <n v="3.9579589767543291"/>
    <n v="0.13865044659461109"/>
    <n v="0.27646032485674232"/>
    <n v="0"/>
    <n v="0"/>
    <n v="3.908894049965661"/>
    <n v="0"/>
    <n v="40.617847639908298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20l0131"/>
    <s v="couv l1 noir"/>
    <n v="1.131"/>
    <n v="168"/>
    <n v="190.00800000000001"/>
    <n v="409.78075319999999"/>
    <n v="1.6491333561540634E-2"/>
    <n v="107.94230872837382"/>
    <n v="0.64251374243079651"/>
    <n v="3.0816848924307965"/>
    <n v="61.397234849615778"/>
    <n v="0"/>
    <n v="6.075440266738692"/>
    <n v="0.26386133698465014"/>
    <n v="0.6595543944602561"/>
    <n v="0"/>
    <n v="39.546217880574439"/>
    <n v="7.4688754960210684"/>
    <n v="0"/>
    <n v="115.41118422439489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20l0138"/>
    <s v="couv l1 noir mf"/>
    <n v="1.3620000000000001"/>
    <n v="250"/>
    <n v="340.5"/>
    <n v="734.33932500000003"/>
    <n v="2.9552961336915217E-2"/>
    <n v="193.4358349227995"/>
    <n v="0.77374333969119802"/>
    <n v="3.7111006396911979"/>
    <n v="110.02567505733535"/>
    <n v="0"/>
    <n v="10.887370062442239"/>
    <n v="0.47284738139064347"/>
    <n v="1.1819411357085872"/>
    <n v="0"/>
    <n v="70.868001285922688"/>
    <n v="13.384447530604891"/>
    <n v="0"/>
    <n v="206.82028245340439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00l0115"/>
    <s v="couv l1b gris"/>
    <n v="1.151"/>
    <n v="5100"/>
    <n v="5870.1"/>
    <n v="12659.751165"/>
    <n v="0.509482638307859"/>
    <n v="3334.7656228497071"/>
    <n v="0.65387561232347202"/>
    <n v="3.1361797623234722"/>
    <n v="1896.803862420159"/>
    <n v="0"/>
    <n v="187.69442291789187"/>
    <n v="8.1517222129257441"/>
    <n v="20.376248636484512"/>
    <n v="0"/>
    <n v="1221.7393666622459"/>
    <n v="230.74315844171443"/>
    <n v="0"/>
    <n v="3565.5087812914212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20l0109"/>
    <s v="couv l1d gris"/>
    <n v="0.95099999999999996"/>
    <n v="2128"/>
    <n v="2023.7279999999998"/>
    <n v="4364.4729911999993"/>
    <n v="0.17564509644767326"/>
    <n v="1149.6667117082147"/>
    <n v="0.54025691339671744"/>
    <n v="2.5912310633967168"/>
    <n v="653.92669407468759"/>
    <n v="0"/>
    <n v="64.708004821515729"/>
    <n v="2.8103215431627722"/>
    <n v="7.024749987328244"/>
    <n v="0"/>
    <n v="421.19694128152048"/>
    <n v="79.549137245861871"/>
    <n v="0"/>
    <n v="1229.2158489540766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00m1510"/>
    <s v="bac m15 noir"/>
    <n v="3.6309999999999998"/>
    <n v="140"/>
    <n v="508.34"/>
    <n v="1096.311461"/>
    <n v="4.412027126580758E-2"/>
    <n v="288.78464706213185"/>
    <n v="2.0627474790152274"/>
    <n v="9.8935436290152268"/>
    <n v="164.25976992260161"/>
    <n v="0"/>
    <n v="16.253996174866042"/>
    <n v="0.70592434025292128"/>
    <n v="1.7645461290047084"/>
    <n v="0"/>
    <n v="105.80041049540658"/>
    <n v="19.981938495470455"/>
    <n v="0"/>
    <n v="308.7665855576023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00m1401"/>
    <s v="bac m14 noir"/>
    <n v="3.2029999999999998"/>
    <n v="120"/>
    <n v="384.35999999999996"/>
    <n v="828.92999399999985"/>
    <n v="3.3359695211326666E-2"/>
    <n v="218.3524155974367"/>
    <n v="1.8196034633119724"/>
    <n v="8.7273534133119703"/>
    <n v="124.19814527176918"/>
    <n v="0"/>
    <n v="12.289778435243166"/>
    <n v="0.53375512338122666"/>
    <n v="1.3341876502817986"/>
    <n v="0"/>
    <n v="79.996549116761344"/>
    <n v="15.108505882124213"/>
    <n v="0"/>
    <n v="233.46092147956091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400m1008"/>
    <s v="bac m10 gris"/>
    <n v="1.679"/>
    <n v="1188"/>
    <n v="1994.652"/>
    <n v="4301.7662357999998"/>
    <n v="0.17312150789016331"/>
    <n v="1133.1488252582433"/>
    <n v="0.95382897749010376"/>
    <n v="4.5748443274901041"/>
    <n v="644.53137387507797"/>
    <n v="0"/>
    <n v="63.778309749751941"/>
    <n v="2.769944126242613"/>
    <n v="6.9238215865591917"/>
    <n v="0"/>
    <n v="415.14537592061163"/>
    <n v="78.40621155893129"/>
    <n v="0"/>
    <n v="1211.5550368171746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PALETTE 1"/>
    <s v="PALETTE 1"/>
    <n v="6.6"/>
    <n v="24"/>
    <n v="158.39999999999998"/>
    <n v="341.61335999999994"/>
    <n v="1.3747985538230161E-2"/>
    <n v="89.986009549989532"/>
    <n v="3.749417064582897"/>
    <n v="17.983307064582895"/>
    <n v="51.18375015883089"/>
    <n v="0"/>
    <n v="5.0647853682550679"/>
    <n v="0.21996776861168257"/>
    <n v="0.54983693361597707"/>
    <n v="0"/>
    <n v="32.967669320675924"/>
    <n v="6.2264214063078249"/>
    <n v="0"/>
    <n v="96.212430956297368"/>
    <m/>
    <m/>
    <m/>
    <m/>
    <m/>
    <m/>
    <m/>
    <m/>
    <m/>
    <m/>
    <m/>
    <m/>
    <m/>
    <m/>
    <m/>
  </r>
  <r>
    <x v="3"/>
    <x v="1"/>
    <d v="2015-08-06T00:00:00"/>
    <x v="4"/>
    <x v="0"/>
    <s v="accuma 45"/>
    <s v=" N°1515 du 16/07/15"/>
    <n v="3723"/>
    <m/>
    <n v="368.40199999999999"/>
    <n v="16"/>
    <n v="39.994"/>
    <n v="0"/>
    <n v="2398"/>
    <n v="452.89699999999999"/>
    <m/>
    <n v="6998.2929999999997"/>
    <s v="EUR"/>
    <n v="2.15665"/>
    <s v="PALETTE 2"/>
    <s v="PALETTE 2"/>
    <n v="8.6"/>
    <n v="6"/>
    <n v="51.599999999999994"/>
    <n v="111.28313999999999"/>
    <n v="4.4785104404840674E-3"/>
    <n v="29.313624323102651"/>
    <n v="4.8856040538504422"/>
    <n v="23.43279405385044"/>
    <n v="16.673494369922182"/>
    <n v="0"/>
    <n v="1.6498922032952112"/>
    <n v="7.1656167047745079E-2"/>
    <n v="0.17911354655671979"/>
    <n v="0"/>
    <n v="10.739468036280794"/>
    <n v="2.0283039429639125"/>
    <n v="0"/>
    <n v="31.341928266066564"/>
    <m/>
    <m/>
    <m/>
    <m/>
    <m/>
    <m/>
    <m/>
    <m/>
    <m/>
    <m/>
    <m/>
    <m/>
    <m/>
    <m/>
    <m/>
  </r>
  <r>
    <x v="3"/>
    <x v="1"/>
    <d v="2015-08-14T00:00:00"/>
    <x v="15"/>
    <x v="0"/>
    <s v="goonvean 2"/>
    <s v=" N°1007939 du 20/05/15"/>
    <n v="285.5"/>
    <m/>
    <n v="1260.1320000000001"/>
    <n v="0"/>
    <n v="20.068000000000001"/>
    <n v="0"/>
    <n v="190"/>
    <n v="0"/>
    <n v="0"/>
    <n v="1755.7"/>
    <s v="GBP"/>
    <n v="3.0306000000000002"/>
    <s v="600P0002"/>
    <s v="fibre de verre "/>
    <n v="3.16"/>
    <s v="1200"/>
    <n v="3792"/>
    <n v="11492.0352"/>
    <n v="1"/>
    <n v="2205.6999999999998"/>
    <n v="1.8380833333333333"/>
    <n v="11.414779333333334"/>
    <n v="285.5"/>
    <n v="0"/>
    <n v="1260.1320000000001"/>
    <n v="0"/>
    <n v="20.068000000000001"/>
    <n v="0"/>
    <n v="190"/>
    <n v="0"/>
    <n v="0"/>
    <n v="1755.7"/>
    <m/>
    <m/>
    <m/>
    <m/>
    <m/>
    <m/>
    <m/>
    <m/>
    <m/>
    <m/>
    <m/>
    <m/>
    <m/>
    <m/>
    <m/>
  </r>
  <r>
    <x v="3"/>
    <x v="1"/>
    <d v="2015-08-25T00:00:00"/>
    <x v="42"/>
    <x v="0"/>
    <s v="metaconcept 4"/>
    <s v=" N°2279 du 23/06/15"/>
    <n v="207"/>
    <m/>
    <n v="599.04100000000005"/>
    <n v="0"/>
    <n v="164.81800000000001"/>
    <n v="0"/>
    <n v="0"/>
    <n v="0"/>
    <m/>
    <n v="970.85900000000004"/>
    <s v="EUR"/>
    <n v="2.1616499999999998"/>
    <s v="610m0004"/>
    <s v="etain metal"/>
    <n v="15.55"/>
    <n v="3000"/>
    <n v="46650"/>
    <n v="100840.97249999999"/>
    <n v="0.91959488149349311"/>
    <n v="892.79696705189122"/>
    <n v="0.29759898901729709"/>
    <n v="33.911256489017291"/>
    <n v="190.35614046915308"/>
    <n v="0"/>
    <n v="550.87503740474369"/>
    <n v="0"/>
    <n v="151.56578917799456"/>
    <n v="0"/>
    <n v="0"/>
    <n v="0"/>
    <n v="0"/>
    <n v="892.79696705189122"/>
    <m/>
    <m/>
    <m/>
    <m/>
    <m/>
    <m/>
    <m/>
    <m/>
    <m/>
    <m/>
    <m/>
    <m/>
    <m/>
    <m/>
    <m/>
  </r>
  <r>
    <x v="3"/>
    <x v="1"/>
    <d v="2015-08-25T00:00:00"/>
    <x v="42"/>
    <x v="0"/>
    <s v="metaconcept 4"/>
    <s v=" N°2279 du 23/06/15"/>
    <n v="207"/>
    <m/>
    <n v="599.04100000000005"/>
    <n v="0"/>
    <n v="164.81800000000001"/>
    <n v="0"/>
    <n v="0"/>
    <n v="0"/>
    <m/>
    <n v="970.85900000000004"/>
    <s v="EUR"/>
    <n v="2.1616499999999998"/>
    <s v="610p0002"/>
    <s v="antimoine"/>
    <n v="8.66"/>
    <n v="471"/>
    <n v="4078.86"/>
    <n v="8817.0677189999988"/>
    <n v="8.0405118506506945E-2"/>
    <n v="78.062032948108836"/>
    <n v="0.16573680031445612"/>
    <n v="18.885625800314454"/>
    <n v="16.643859530846939"/>
    <n v="0"/>
    <n v="48.165962595256431"/>
    <n v="0"/>
    <n v="13.252210822005463"/>
    <n v="0"/>
    <n v="0"/>
    <n v="0"/>
    <n v="0"/>
    <n v="78.062032948108836"/>
    <m/>
    <m/>
    <m/>
    <m/>
    <m/>
    <m/>
    <m/>
    <m/>
    <m/>
    <m/>
    <m/>
    <m/>
    <m/>
    <m/>
    <m/>
  </r>
  <r>
    <x v="3"/>
    <x v="1"/>
    <d v="2015-08-28T00:00:00"/>
    <x v="45"/>
    <x v="0"/>
    <s v="stcm 2"/>
    <s v=" N°15400230 du 11/06/15"/>
    <n v="2826.1840000000002"/>
    <m/>
    <n v="7546.5060000000003"/>
    <n v="16"/>
    <n v="1261.71"/>
    <n v="12029.6"/>
    <n v="0"/>
    <n v="0"/>
    <m/>
    <n v="23680"/>
    <s v="EUR"/>
    <n v="2.1705000000000001"/>
    <s v="600P0002"/>
    <s v="PB DOUX"/>
    <n v="1.99776"/>
    <n v="198740"/>
    <n v="397034.8224"/>
    <n v="861764.08201920008"/>
    <n v="1"/>
    <n v="40096"/>
    <n v="0.20175103149844018"/>
    <n v="4.5378891114984405"/>
    <n v="2826.1840000000002"/>
    <n v="0"/>
    <n v="7546.5060000000003"/>
    <n v="16"/>
    <n v="1261.71"/>
    <n v="12029.6"/>
    <n v="0"/>
    <n v="0"/>
    <n v="0"/>
    <n v="23680"/>
    <m/>
    <m/>
    <m/>
    <m/>
    <m/>
    <m/>
    <m/>
    <m/>
    <m/>
    <m/>
    <m/>
    <m/>
    <m/>
    <m/>
    <m/>
  </r>
  <r>
    <x v="3"/>
    <x v="0"/>
    <d v="2015-08-31T00:00:00"/>
    <x v="47"/>
    <x v="2"/>
    <s v="600UK1"/>
    <s v=" N°1/2015"/>
    <n v="504.16"/>
    <m/>
    <n v="16"/>
    <n v="0"/>
    <n v="6.2469999999999999"/>
    <n v="0"/>
    <n v="52"/>
    <n v="0"/>
    <m/>
    <n v="578.40700000000004"/>
    <s v="GBP"/>
    <n v="2.9925000000000002"/>
    <s v="1"/>
    <s v="MANDRIN"/>
    <n v="1"/>
    <n v="580"/>
    <n v="580"/>
    <n v="1735.65"/>
    <n v="1"/>
    <n v="578.40700000000004"/>
    <n v="0.99725344827586215"/>
    <n v="3.9897534482758621"/>
    <n v="504.16"/>
    <n v="0"/>
    <n v="16"/>
    <n v="0"/>
    <n v="6.2469999999999999"/>
    <n v="0"/>
    <n v="52"/>
    <n v="0"/>
    <n v="0"/>
    <n v="578.40700000000004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400l0212"/>
    <s v="bac l2 gris"/>
    <n v="1.232"/>
    <n v="2376"/>
    <n v="2927.232"/>
    <n v="6394.0992191999994"/>
    <n v="0.34919056122178144"/>
    <n v="1423.9352067897212"/>
    <n v="0.59929932945695341"/>
    <n v="3.2904185294569532"/>
    <n v="1290.0635770001982"/>
    <n v="0"/>
    <n v="123.31734507659455"/>
    <n v="0"/>
    <n v="10.554284712928345"/>
    <n v="0"/>
    <n v="0"/>
    <n v="172.3824600244283"/>
    <n v="0"/>
    <n v="1596.3176668141493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400l0213"/>
    <s v="bac l2 noir"/>
    <n v="1.2549999999999999"/>
    <n v="1386"/>
    <n v="1739.4299999999998"/>
    <n v="3799.5239204999993"/>
    <n v="0.20749723216540514"/>
    <n v="846.13574077703583"/>
    <n v="0.61048754745817879"/>
    <n v="3.3518467974581783"/>
    <n v="766.58607440115941"/>
    <n v="0"/>
    <n v="73.278062533677158"/>
    <n v="0"/>
    <n v="6.2716038421993705"/>
    <n v="0"/>
    <n v="0"/>
    <n v="102.4337061224704"/>
    <n v="0"/>
    <n v="948.56944689950615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400l0118"/>
    <s v="bac l1 noir"/>
    <n v="1.137"/>
    <n v="1540"/>
    <n v="1750.98"/>
    <n v="3824.7531629999999"/>
    <n v="0.20887503583184211"/>
    <n v="851.75417199069489"/>
    <n v="0.55308712466928245"/>
    <n v="3.0366930746692824"/>
    <n v="771.67628737859081"/>
    <n v="0"/>
    <n v="73.764636654086701"/>
    <n v="0"/>
    <n v="6.3132479580174277"/>
    <n v="0"/>
    <n v="0"/>
    <n v="103.11387681385467"/>
    <n v="0"/>
    <n v="954.86804880454952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400l0116"/>
    <s v="bac l1 gris"/>
    <n v="1.137"/>
    <n v="275"/>
    <n v="312.67500000000001"/>
    <n v="682.99163624999994"/>
    <n v="3.7299113541400378E-2"/>
    <n v="152.09895928405265"/>
    <n v="0.55308712466928234"/>
    <n v="3.036693074669282"/>
    <n v="137.79933703189121"/>
    <n v="0"/>
    <n v="13.172256545372626"/>
    <n v="0"/>
    <n v="1.1273657067888265"/>
    <n v="0"/>
    <n v="0"/>
    <n v="18.413192288188334"/>
    <n v="0"/>
    <n v="170.51215157224098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400l0509"/>
    <s v="bac l5 gris"/>
    <n v="1.4410000000000001"/>
    <n v="990"/>
    <n v="1426.5900000000001"/>
    <n v="3116.1718664999999"/>
    <n v="0.17017843571448427"/>
    <n v="693.9565181899311"/>
    <n v="0.70096617998982935"/>
    <n v="3.8486145299898293"/>
    <n v="628.71402004101924"/>
    <n v="0"/>
    <n v="60.098854929441544"/>
    <n v="0"/>
    <n v="5.1436432194702872"/>
    <n v="0"/>
    <n v="0"/>
    <n v="84.010797110119455"/>
    <n v="0"/>
    <n v="777.96731530005047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palette 1"/>
    <s v="PALETTE 1"/>
    <n v="6.6"/>
    <n v="16"/>
    <n v="105.6"/>
    <n v="230.66735999999997"/>
    <n v="1.2597062093137858E-2"/>
    <n v="51.368513953453139"/>
    <n v="3.2105321220908212"/>
    <n v="17.62724212209082"/>
    <n v="46.53909007937223"/>
    <n v="0"/>
    <n v="4.4486776723158208"/>
    <n v="0"/>
    <n v="0.38074620176509177"/>
    <n v="0"/>
    <n v="0"/>
    <n v="6.2187034640847143"/>
    <n v="0"/>
    <n v="57.58721741753785"/>
    <m/>
    <m/>
    <m/>
    <m/>
    <m/>
    <m/>
    <m/>
    <m/>
    <m/>
    <m/>
    <m/>
    <m/>
    <m/>
    <m/>
    <m/>
  </r>
  <r>
    <x v="3"/>
    <x v="1"/>
    <d v="2015-09-07T00:00:00"/>
    <x v="4"/>
    <x v="0"/>
    <s v="accuma 53"/>
    <s v=" N°1754 du 19/08/15"/>
    <n v="3694.44"/>
    <m/>
    <n v="353.15199999999999"/>
    <n v="0"/>
    <n v="30.225000000000001"/>
    <n v="0"/>
    <n v="0"/>
    <n v="493.66300000000001"/>
    <m/>
    <n v="4571.4799999999996"/>
    <s v="EUR"/>
    <n v="2.1843499999999998"/>
    <s v="palette 2"/>
    <s v="PALETTE 2"/>
    <n v="8.6"/>
    <n v="14"/>
    <n v="120.39999999999999"/>
    <n v="262.99573999999996"/>
    <n v="1.4362559431948845E-2"/>
    <n v="58.567889015111341"/>
    <n v="4.1834206439365245"/>
    <n v="22.968830643936521"/>
    <n v="53.061614067769092"/>
    <n v="0"/>
    <n v="5.0721665885115987"/>
    <n v="0"/>
    <n v="0.43410835883065385"/>
    <n v="0"/>
    <n v="0"/>
    <n v="7.0902641768541628"/>
    <n v="0"/>
    <n v="65.658153191965496"/>
    <m/>
    <m/>
    <m/>
    <m/>
    <m/>
    <m/>
    <m/>
    <m/>
    <m/>
    <m/>
    <m/>
    <m/>
    <m/>
    <m/>
    <m/>
  </r>
  <r>
    <x v="3"/>
    <x v="1"/>
    <d v="2015-09-07T00:00:00"/>
    <x v="11"/>
    <x v="0"/>
    <s v="agic 2"/>
    <s v=" N°50224 du 04/08/15"/>
    <n v="114.62"/>
    <m/>
    <n v="1334.614"/>
    <n v="0"/>
    <n v="21.428000000000001"/>
    <n v="0"/>
    <n v="107"/>
    <n v="0"/>
    <m/>
    <n v="1577.662"/>
    <s v="EUR"/>
    <n v="2.1616499999999998"/>
    <s v="600a0006"/>
    <s v="vanisperse"/>
    <n v="4.3600000000000003"/>
    <n v="1200"/>
    <n v="5232"/>
    <n v="11309.752799999998"/>
    <n v="0.92897727272727271"/>
    <n v="1465.6121420454544"/>
    <n v="1.2213434517045454"/>
    <n v="10.646137451704544"/>
    <n v="106.479375"/>
    <n v="0"/>
    <n v="1239.8260738636363"/>
    <n v="0"/>
    <n v="19.906124999999999"/>
    <n v="0"/>
    <n v="99.400568181818173"/>
    <n v="0"/>
    <n v="0"/>
    <n v="1465.6121420454544"/>
    <m/>
    <m/>
    <m/>
    <m/>
    <m/>
    <m/>
    <m/>
    <m/>
    <m/>
    <m/>
    <m/>
    <m/>
    <m/>
    <m/>
    <m/>
  </r>
  <r>
    <x v="3"/>
    <x v="1"/>
    <d v="2015-09-07T00:00:00"/>
    <x v="11"/>
    <x v="0"/>
    <s v="agic 2"/>
    <s v=" N°50224 du 04/08/15"/>
    <n v="114.62"/>
    <m/>
    <n v="1334.614"/>
    <n v="0"/>
    <n v="21.428000000000001"/>
    <n v="0"/>
    <n v="107"/>
    <n v="0"/>
    <m/>
    <n v="1577.662"/>
    <s v="EUR"/>
    <n v="2.1616499999999998"/>
    <s v="1"/>
    <s v="emballage"/>
    <n v="200"/>
    <n v="1"/>
    <n v="200"/>
    <n v="432.33"/>
    <n v="3.551136363636364E-2"/>
    <n v="56.024928977272737"/>
    <n v="56.024928977272737"/>
    <n v="488.35492897727272"/>
    <n v="4.0703125000000009"/>
    <n v="0"/>
    <n v="47.393963068181826"/>
    <n v="0"/>
    <n v="0.76093750000000004"/>
    <n v="0"/>
    <n v="3.7997159090909096"/>
    <n v="0"/>
    <n v="0"/>
    <n v="56.024928977272737"/>
    <m/>
    <m/>
    <m/>
    <m/>
    <m/>
    <m/>
    <m/>
    <m/>
    <m/>
    <m/>
    <m/>
    <m/>
    <m/>
    <m/>
    <m/>
  </r>
  <r>
    <x v="3"/>
    <x v="1"/>
    <d v="2015-09-07T00:00:00"/>
    <x v="11"/>
    <x v="0"/>
    <s v="agic 2"/>
    <s v=" N°50224 du 04/08/15"/>
    <n v="114.62"/>
    <m/>
    <n v="1334.614"/>
    <n v="0"/>
    <n v="21.428000000000001"/>
    <n v="0"/>
    <n v="107"/>
    <n v="0"/>
    <m/>
    <n v="1577.662"/>
    <s v="EUR"/>
    <n v="2.1616499999999998"/>
    <s v="2"/>
    <s v="transport"/>
    <n v="200"/>
    <n v="1"/>
    <n v="200"/>
    <n v="432.33"/>
    <n v="3.551136363636364E-2"/>
    <n v="56.024928977272737"/>
    <n v="56.024928977272737"/>
    <n v="488.35492897727272"/>
    <n v="4.0703125000000009"/>
    <n v="0"/>
    <n v="47.393963068181826"/>
    <n v="0"/>
    <n v="0.76093750000000004"/>
    <n v="0"/>
    <n v="3.7997159090909096"/>
    <n v="0"/>
    <n v="0"/>
    <n v="56.024928977272737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124"/>
    <s v="COUV L1 NOIR"/>
    <n v="0.69"/>
    <n v="576"/>
    <n v="397.43999999999994"/>
    <n v="859.12617599999976"/>
    <n v="2.7962542126036875E-2"/>
    <n v="126.44362350193124"/>
    <n v="0.21952017969085286"/>
    <n v="1.7110586796908525"/>
    <n v="99.85423793207768"/>
    <n v="0"/>
    <n v="17.340019773029482"/>
    <n v="0.44740067401659001"/>
    <n v="1.3613843259482312"/>
    <n v="7.3457598165098865"/>
    <n v="2.0971906594527656"/>
    <n v="0"/>
    <n v="0"/>
    <n v="128.44599318103462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125"/>
    <s v="COUV L1 NOIR P"/>
    <n v="1.31"/>
    <n v="1500"/>
    <n v="1965"/>
    <n v="4247.6422499999999"/>
    <n v="0.13825079327109116"/>
    <n v="625.15529433699407"/>
    <n v="0.41677019622466271"/>
    <n v="3.2485316962246626"/>
    <n v="493.69358277106653"/>
    <n v="0"/>
    <n v="85.731528920095968"/>
    <n v="2.2120126923374586"/>
    <n v="6.7308781211963442"/>
    <n v="36.318483392315649"/>
    <n v="10.368809495331837"/>
    <n v="0"/>
    <n v="0"/>
    <n v="635.05529539234374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234"/>
    <s v="COUV L2 NOIR"/>
    <n v="0.71"/>
    <n v="504"/>
    <n v="357.84"/>
    <n v="773.52483599999994"/>
    <n v="2.5176419269275961E-2"/>
    <n v="113.84507405880406"/>
    <n v="0.22588308345000804"/>
    <n v="1.760654583450008"/>
    <n v="89.90499321058445"/>
    <n v="0"/>
    <n v="15.612300411586332"/>
    <n v="0.40282270830841538"/>
    <n v="1.2257391485439695"/>
    <n v="6.613845342038795"/>
    <n v="1.8882314451956972"/>
    <n v="0"/>
    <n v="0"/>
    <n v="115.64793226625765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235"/>
    <s v="COUV L2 GRIS"/>
    <n v="1.33"/>
    <n v="250"/>
    <n v="332.5"/>
    <n v="718.74862499999995"/>
    <n v="2.3393582067500158E-2"/>
    <n v="105.78327499595447"/>
    <n v="0.42313309998381787"/>
    <n v="3.2981275999838173"/>
    <n v="83.538481563043064"/>
    <n v="0"/>
    <n v="14.506734537369928"/>
    <n v="0.37429731308000252"/>
    <n v="1.1389399365383126"/>
    <n v="6.1454940091322916"/>
    <n v="1.7545186550625118"/>
    <n v="0"/>
    <n v="0"/>
    <n v="107.4584660142261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236"/>
    <s v="COUV L2 P NOIR"/>
    <n v="1.33"/>
    <n v="250"/>
    <n v="332.5"/>
    <n v="718.74862499999995"/>
    <n v="2.3393582067500158E-2"/>
    <n v="105.78327499595447"/>
    <n v="0.42313309998381787"/>
    <n v="3.2981275999838173"/>
    <n v="83.538481563043064"/>
    <n v="0"/>
    <n v="14.506734537369928"/>
    <n v="0.37429731308000252"/>
    <n v="1.1389399365383126"/>
    <n v="6.1454940091322916"/>
    <n v="1.7545186550625118"/>
    <n v="0"/>
    <n v="0"/>
    <n v="107.4584660142261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327"/>
    <s v="COUV L3 NOIR"/>
    <n v="1.52"/>
    <n v="966"/>
    <n v="1468.32"/>
    <n v="3173.9939279999994"/>
    <n v="0.1033060584100807"/>
    <n v="467.13894238213493"/>
    <n v="0.48358068569579188"/>
    <n v="3.7692886856957912"/>
    <n v="368.90593458239817"/>
    <n v="0"/>
    <n v="64.061739717025603"/>
    <n v="1.6528969345612912"/>
    <n v="5.029558759753189"/>
    <n v="27.138501544328197"/>
    <n v="7.7479543807560525"/>
    <n v="0"/>
    <n v="0"/>
    <n v="474.53658591882248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60D1823"/>
    <s v="ŒIL MAGIQUE"/>
    <n v="0.22"/>
    <n v="1500"/>
    <n v="330"/>
    <n v="713.34449999999993"/>
    <n v="2.3217690473007677E-2"/>
    <n v="104.98791202606009"/>
    <n v="6.999194135070673E-2"/>
    <n v="0.5455549413507067"/>
    <n v="82.910372679110409"/>
    <n v="0"/>
    <n v="14.397661345359628"/>
    <n v="0.37148304756812284"/>
    <n v="1.1303764783688517"/>
    <n v="6.0992872872591164"/>
    <n v="1.7413267854755758"/>
    <n v="0"/>
    <n v="0"/>
    <n v="106.65050762314171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522"/>
    <s v="COUV L5 NOIR"/>
    <n v="0.8"/>
    <n v="1008"/>
    <n v="806.40000000000009"/>
    <n v="1743.1545600000002"/>
    <n v="5.6735592719495131E-2"/>
    <n v="256.55227956913598"/>
    <n v="0.25451615036620634"/>
    <n v="1.9838361503662065"/>
    <n v="202.60280160131711"/>
    <n v="0"/>
    <n v="35.182648814842445"/>
    <n v="0.9077694835119221"/>
    <n v="2.7622290671413401"/>
    <n v="14.904440207411371"/>
    <n v="4.255169453962135"/>
    <n v="0"/>
    <n v="0"/>
    <n v="260.61505862818632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L0523"/>
    <s v="COUV AKUMSAN NOIR"/>
    <n v="1.64"/>
    <n v="1020"/>
    <n v="1672.8"/>
    <n v="3616.0081199999995"/>
    <n v="0.11769258370680982"/>
    <n v="532.19327041573729"/>
    <n v="0.52175810825072289"/>
    <n v="4.0668641082507229"/>
    <n v="420.28021641701787"/>
    <n v="0"/>
    <n v="72.98305423793208"/>
    <n v="1.8830813393089572"/>
    <n v="5.729981130349743"/>
    <n v="30.91784173977894"/>
    <n v="8.8269437780107367"/>
    <n v="0"/>
    <n v="0"/>
    <n v="540.6211186423983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20D2302"/>
    <s v="COUV D23 NOIR"/>
    <n v="1.51"/>
    <n v="1650"/>
    <n v="2491.5"/>
    <n v="5385.7509749999999"/>
    <n v="0.17529356307120797"/>
    <n v="792.65873579675372"/>
    <n v="0.48039923381621435"/>
    <n v="3.7444907338162143"/>
    <n v="625.97331372728365"/>
    <n v="0"/>
    <n v="108.70234315746519"/>
    <n v="2.8046970091393275"/>
    <n v="8.5343424116848308"/>
    <n v="46.049619018806332"/>
    <n v="13.147017230340598"/>
    <n v="0"/>
    <n v="0"/>
    <n v="805.21133255471989"/>
    <m/>
    <m/>
    <m/>
    <m/>
    <m/>
    <m/>
    <m/>
    <m/>
    <m/>
    <m/>
    <m/>
    <m/>
    <m/>
    <m/>
    <m/>
  </r>
  <r>
    <x v="3"/>
    <x v="1"/>
    <d v="2015-09-07T00:00:00"/>
    <x v="16"/>
    <x v="0"/>
    <s v="akumsan 3"/>
    <s v=" N°0137615 du 29 /07/15"/>
    <n v="3571"/>
    <m/>
    <n v="620.11599999999999"/>
    <n v="16"/>
    <n v="48.686"/>
    <n v="262.7"/>
    <n v="75"/>
    <n v="0"/>
    <m/>
    <n v="4593.5019999999995"/>
    <s v="EUR"/>
    <n v="2.1616499999999998"/>
    <s v="400D2303"/>
    <s v="BAC D23 NOIR"/>
    <n v="2.46"/>
    <n v="1650"/>
    <n v="4059"/>
    <n v="8774.1373499999991"/>
    <n v="0.28557759281799444"/>
    <n v="1291.351317920539"/>
    <n v="0.78263716237608427"/>
    <n v="6.1002961623760834"/>
    <n v="1019.7975839530582"/>
    <n v="0"/>
    <n v="177.09123454792345"/>
    <n v="4.5692414850879111"/>
    <n v="13.903630683936877"/>
    <n v="75.021233633287139"/>
    <n v="21.418319461349583"/>
    <n v="0"/>
    <n v="0"/>
    <n v="1311.801243764643"/>
    <m/>
    <m/>
    <m/>
    <m/>
    <m/>
    <m/>
    <m/>
    <m/>
    <m/>
    <m/>
    <m/>
    <m/>
    <m/>
    <m/>
    <m/>
  </r>
  <r>
    <x v="3"/>
    <x v="1"/>
    <d v="2015-09-09T00:00:00"/>
    <x v="9"/>
    <x v="2"/>
    <s v="sovema 7"/>
    <s v=" N°80582 du 09/09/15"/>
    <n v="108.66"/>
    <m/>
    <n v="4143.1509999999998"/>
    <n v="0"/>
    <n v="35.17"/>
    <n v="0"/>
    <n v="0"/>
    <n v="0"/>
    <m/>
    <n v="4286.9809999999998"/>
    <s v="EUR"/>
    <n v="2.1901000000000002"/>
    <s v="1"/>
    <s v="lot de PDR"/>
    <n v="9793.49"/>
    <n v="1"/>
    <n v="9793.49"/>
    <n v="21448.722449000001"/>
    <n v="1"/>
    <n v="4286.9809999999998"/>
    <n v="4286.9809999999998"/>
    <n v="25735.703449000001"/>
    <n v="108.66"/>
    <n v="0"/>
    <n v="4143.1509999999998"/>
    <n v="0"/>
    <n v="35.17"/>
    <n v="0"/>
    <n v="0"/>
    <n v="0"/>
    <n v="0"/>
    <n v="4286.9809999999998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l0212"/>
    <s v="bac l2 gris c28"/>
    <n v="1.232"/>
    <n v="528"/>
    <n v="650.49599999999998"/>
    <n v="1394.5333247999999"/>
    <n v="3.8053214808588802E-2"/>
    <n v="172.23550953626443"/>
    <n v="0.32620361654595537"/>
    <n v="2.967365216545955"/>
    <n v="140.8311426851063"/>
    <n v="0"/>
    <n v="28.595316587202909"/>
    <n v="0.60885143693742083"/>
    <n v="2.2001988270177959"/>
    <n v="0"/>
    <n v="0"/>
    <n v="27.891065740740352"/>
    <n v="0"/>
    <n v="200.12657527700478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l0318"/>
    <s v="bac l3 noir c40"/>
    <n v="1.2569999999999999"/>
    <n v="1232"/>
    <n v="1548.6239999999998"/>
    <n v="3319.9401312"/>
    <n v="9.0592596618174481E-2"/>
    <n v="410.03794599826591"/>
    <n v="0.3328230081154756"/>
    <n v="3.0275796081154756"/>
    <n v="335.27414082420194"/>
    <n v="0"/>
    <n v="68.076350284306926"/>
    <n v="1.4494815458907917"/>
    <n v="5.2379733438662308"/>
    <n v="0"/>
    <n v="0"/>
    <n v="66.399753098694362"/>
    <n v="0"/>
    <n v="476.43769909696022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l0509"/>
    <s v="bac l5 gris c45"/>
    <n v="1.4410000000000001"/>
    <n v="825"/>
    <n v="1188.825"/>
    <n v="2548.6030350000001"/>
    <n v="6.9544798269044833E-2"/>
    <n v="314.771927305394"/>
    <n v="0.38154173006714426"/>
    <n v="3.4707575300671447"/>
    <n v="257.37834391390805"/>
    <n v="0"/>
    <n v="52.259855928063352"/>
    <n v="1.1127167723047173"/>
    <n v="4.0210106911179038"/>
    <n v="0"/>
    <n v="0"/>
    <n v="50.972790346498137"/>
    <n v="0"/>
    <n v="365.74471765189213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m1009"/>
    <s v="bac m10 c33"/>
    <n v="1.75"/>
    <n v="162"/>
    <n v="283.5"/>
    <n v="607.76730000000009"/>
    <n v="1.6584400823732855E-2"/>
    <n v="75.063900398359053"/>
    <n v="0.46335740986641388"/>
    <n v="4.2150074098664145"/>
    <n v="61.377209008552924"/>
    <n v="0"/>
    <n v="12.462447505398996"/>
    <n v="0.26535041317972569"/>
    <n v="0.95889347122740998"/>
    <n v="0"/>
    <n v="0"/>
    <n v="12.155519999354173"/>
    <n v="0"/>
    <n v="87.219420397713222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l0211"/>
    <s v="couv l2 d gris"/>
    <n v="1.0720000000000001"/>
    <n v="6192"/>
    <n v="6637.8240000000005"/>
    <n v="14230.167091200003"/>
    <n v="0.3883045284423059"/>
    <n v="1757.5342490223541"/>
    <n v="0.28383951050102618"/>
    <n v="2.5819931105010268"/>
    <n v="1437.07622931213"/>
    <n v="0"/>
    <n v="291.79376772514144"/>
    <n v="6.2128724550768943"/>
    <n v="22.451379530005685"/>
    <n v="0"/>
    <n v="0"/>
    <n v="284.60741581725966"/>
    <n v="0"/>
    <n v="2042.1416648396134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l0228"/>
    <s v="couv l2 noir"/>
    <n v="1.0720000000000001"/>
    <n v="1296"/>
    <n v="1389.3120000000001"/>
    <n v="2978.4070656000004"/>
    <n v="8.1273040836761692E-2"/>
    <n v="367.85600560932988"/>
    <n v="0.28383951050102613"/>
    <n v="2.5819931105010268"/>
    <n v="300.78339683277136"/>
    <n v="0"/>
    <n v="61.073114175029595"/>
    <n v="1.3003686533881871"/>
    <n v="4.6991259481407246"/>
    <n v="0"/>
    <n v="0"/>
    <n v="59.568994008263644"/>
    <n v="0"/>
    <n v="427.42499961759347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l0109"/>
    <s v="couv l1 gris"/>
    <n v="0.95099999999999996"/>
    <n v="1120"/>
    <n v="1065.1199999999999"/>
    <n v="2283.4042559999998"/>
    <n v="6.2308208131831869E-2"/>
    <n v="282.01785394109413"/>
    <n v="0.25180165530454834"/>
    <n v="2.2905554553045482"/>
    <n v="230.59644747509657"/>
    <n v="0"/>
    <n v="46.821876849913849"/>
    <n v="0.9969313301093099"/>
    <n v="3.6025982859743868"/>
    <n v="0"/>
    <n v="0"/>
    <n v="45.668738842018037"/>
    <n v="0"/>
    <n v="327.68659278311213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l0233"/>
    <s v="couv l2 gris"/>
    <n v="1.0720000000000001"/>
    <n v="1728"/>
    <n v="1852.4160000000002"/>
    <n v="3971.2094208000008"/>
    <n v="0.1083640544490156"/>
    <n v="490.47467414577324"/>
    <n v="0.28383951050102618"/>
    <n v="2.5819931105010268"/>
    <n v="401.04452911036185"/>
    <n v="0"/>
    <n v="81.430818900039469"/>
    <n v="1.7338248711842497"/>
    <n v="6.2655012641876331"/>
    <n v="0"/>
    <n v="0"/>
    <n v="79.425325344351535"/>
    <n v="0"/>
    <n v="569.89999949012474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l0331"/>
    <s v="couv l3  noir"/>
    <n v="1.4350000000000001"/>
    <n v="396"/>
    <n v="568.26"/>
    <n v="1218.235788"/>
    <n v="3.3242510095571186E-2"/>
    <n v="150.46141813182192"/>
    <n v="0.37995307609045936"/>
    <n v="3.4563060760904589"/>
    <n v="123.0272056126994"/>
    <n v="0"/>
    <n v="24.980283666377542"/>
    <n v="0.53188016152913897"/>
    <n v="1.9220486912158306"/>
    <n v="0"/>
    <n v="0"/>
    <n v="24.365064532038804"/>
    <n v="0"/>
    <n v="174.8264826638607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nat001"/>
    <s v="bac nato op"/>
    <n v="2.95"/>
    <n v="108"/>
    <n v="318.60000000000002"/>
    <n v="683.01468000000011"/>
    <n v="1.8637707592385495E-2"/>
    <n v="84.357526161965424"/>
    <n v="0.78108820520338351"/>
    <n v="7.1052982052033844"/>
    <n v="68.976292028659472"/>
    <n v="0"/>
    <n v="14.005417196543634"/>
    <n v="0.29820332147816792"/>
    <n v="1.0776136152841369"/>
    <n v="0"/>
    <n v="0"/>
    <n v="13.660489142131356"/>
    <n v="0"/>
    <n v="98.018015304096764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00m1412"/>
    <s v="bac m14"/>
    <n v="3.2080000000000002"/>
    <n v="120"/>
    <n v="384.96000000000004"/>
    <n v="825.2772480000001"/>
    <n v="2.2519685859274073E-2"/>
    <n v="101.92803914409983"/>
    <n v="0.84940032620083195"/>
    <n v="7.7267107262008325"/>
    <n v="83.343105396587418"/>
    <n v="0"/>
    <n v="16.922553057066658"/>
    <n v="0.36031497374838517"/>
    <n v="1.3020657166973677"/>
    <n v="0"/>
    <n v="0"/>
    <n v="16.505781230869072"/>
    <n v="0"/>
    <n v="118.4338203749689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20m1127"/>
    <s v="couv  m11d"/>
    <n v="1.5880000000000001"/>
    <n v="180"/>
    <n v="285.84000000000003"/>
    <n v="612.78379200000006"/>
    <n v="1.6721287941643029E-2"/>
    <n v="75.68347544926614"/>
    <n v="0.42046375249592299"/>
    <n v="3.8248181524959235"/>
    <n v="61.883814543226684"/>
    <n v="0"/>
    <n v="12.565312151475304"/>
    <n v="0.26754060706628846"/>
    <n v="0.96680814749785837"/>
    <n v="0"/>
    <n v="0"/>
    <n v="12.255851275539316"/>
    <n v="0"/>
    <n v="87.939326724805454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460d1810"/>
    <s v="bouchon d 18 rouge"/>
    <n v="2.8000000000000001E-2"/>
    <n v="24000"/>
    <n v="672"/>
    <n v="1440.6336000000001"/>
    <n v="3.9311172322922319E-2"/>
    <n v="177.92924538870292"/>
    <n v="7.4137185578626221E-3"/>
    <n v="6.7440118557862624E-2"/>
    <n v="145.48671764990323"/>
    <n v="0"/>
    <n v="29.540616309093917"/>
    <n v="0.62897875716675711"/>
    <n v="2.2729326725390457"/>
    <n v="0"/>
    <n v="0"/>
    <n v="28.813084442913588"/>
    <n v="0"/>
    <n v="206.7423298316165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palette 1"/>
    <s v="PALETTE 1"/>
    <n v="8.6"/>
    <n v="22"/>
    <n v="189.2"/>
    <n v="405.60696000000002"/>
    <n v="1.1067966969489439E-2"/>
    <n v="50.095555398128859"/>
    <n v="2.2770706999149479"/>
    <n v="20.713750699914947"/>
    <n v="40.961438957383464"/>
    <n v="0"/>
    <n v="8.3170901870246556"/>
    <n v="0.17708747151183102"/>
    <n v="0.63993878220890987"/>
    <n v="0"/>
    <n v="0"/>
    <n v="8.1122553223203138"/>
    <n v="0"/>
    <n v="58.207810720449174"/>
    <m/>
    <m/>
    <m/>
    <m/>
    <m/>
    <m/>
    <m/>
    <m/>
    <m/>
    <m/>
    <m/>
    <m/>
    <m/>
    <m/>
    <m/>
  </r>
  <r>
    <x v="3"/>
    <x v="1"/>
    <d v="2015-09-10T00:00:00"/>
    <x v="4"/>
    <x v="0"/>
    <s v="accuma 52"/>
    <s v=" N°1652 du 31/07/15"/>
    <n v="3700.9"/>
    <m/>
    <n v="751.45600000000002"/>
    <n v="16"/>
    <n v="57.819000000000003"/>
    <n v="0"/>
    <n v="0"/>
    <n v="732.94899999999996"/>
    <m/>
    <n v="5259.1239999999998"/>
    <s v="EUR"/>
    <n v="2.1438000000000001"/>
    <s v="palette 2"/>
    <s v="PALETTE 2"/>
    <n v="6.6"/>
    <n v="9"/>
    <n v="59.4"/>
    <n v="127.34172000000001"/>
    <n v="3.4748268392583125E-3"/>
    <n v="15.727674369179994"/>
    <n v="1.7475193743533326"/>
    <n v="15.896599374353334"/>
    <n v="12.859986649411089"/>
    <n v="0"/>
    <n v="2.6111794773216945"/>
    <n v="5.5597229428132999E-2"/>
    <n v="0.20091101301907638"/>
    <n v="0"/>
    <n v="0"/>
    <n v="2.5468708570075407"/>
    <n v="0"/>
    <n v="18.274545226187534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20M1208"/>
    <s v="COUV M12 NOIR"/>
    <n v="1.2270000000000001"/>
    <n v="336"/>
    <n v="412.27200000000005"/>
    <n v="900.54634320000002"/>
    <n v="4.2807285395608553E-2"/>
    <n v="177.67091031062159"/>
    <n v="0.52878247116256427"/>
    <n v="3.2089799211625643"/>
    <n v="158.14894745695207"/>
    <n v="0"/>
    <n v="18.058681416991426"/>
    <n v="0"/>
    <n v="1.4632814366780871"/>
    <n v="0"/>
    <n v="0"/>
    <n v="14.325115599357238"/>
    <n v="0"/>
    <n v="191.99602590997881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60D2702"/>
    <s v="B,D 27 NOIR"/>
    <n v="2.3E-2"/>
    <n v="6000"/>
    <n v="138"/>
    <n v="301.44029999999998"/>
    <n v="1.4328902725855698E-2"/>
    <n v="59.471867172317737"/>
    <n v="9.9119778620529557E-3"/>
    <n v="6.0152027862052954E-2"/>
    <n v="52.937271386510325"/>
    <n v="0"/>
    <n v="6.0447909039294849"/>
    <n v="0"/>
    <n v="0.48980488187792531"/>
    <n v="0"/>
    <n v="0"/>
    <n v="4.7950526659858026"/>
    <n v="0"/>
    <n v="64.266919838303536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00M1202"/>
    <s v="BAC M12 NOIR"/>
    <n v="2.3450000000000002"/>
    <n v="360"/>
    <n v="844.2"/>
    <n v="1844.02827"/>
    <n v="8.7655504935995512E-2"/>
    <n v="363.81268309326549"/>
    <n v="1.010590786370182"/>
    <n v="6.1328915363701819"/>
    <n v="323.83800365573927"/>
    <n v="0"/>
    <n v="36.978351312299068"/>
    <n v="0"/>
    <n v="2.9963281252271345"/>
    <n v="0"/>
    <n v="0"/>
    <n v="29.333213482791411"/>
    <n v="0"/>
    <n v="393.14589657605688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00M1509"/>
    <s v="BAC M15 GRIS"/>
    <n v="3.45"/>
    <n v="1000"/>
    <n v="3450"/>
    <n v="7536.0074999999997"/>
    <n v="0.35822256814639247"/>
    <n v="1486.7966793079436"/>
    <n v="1.4867966793079437"/>
    <n v="9.0228041793079434"/>
    <n v="1323.4317846627582"/>
    <n v="0"/>
    <n v="151.11977259823712"/>
    <n v="0"/>
    <n v="12.245122046948135"/>
    <n v="0"/>
    <n v="0"/>
    <n v="119.87631664964506"/>
    <n v="0"/>
    <n v="1606.6729959575885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20M1213"/>
    <s v="COUV M12 GRIS"/>
    <n v="1.2270000000000001"/>
    <n v="896"/>
    <n v="1099.3920000000001"/>
    <n v="2401.4569151999999"/>
    <n v="0.11415276105495614"/>
    <n v="473.78909416165754"/>
    <n v="0.52878247116256427"/>
    <n v="3.2089799211625643"/>
    <n v="421.73052655187217"/>
    <n v="0"/>
    <n v="48.156483778643796"/>
    <n v="0"/>
    <n v="3.902083831141566"/>
    <n v="0"/>
    <n v="0"/>
    <n v="38.200308264952632"/>
    <n v="0"/>
    <n v="511.98940242661018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00M1203"/>
    <s v="BAC M12 GRIS"/>
    <n v="2.3450000000000002"/>
    <n v="900"/>
    <n v="2110.5"/>
    <n v="4610.0706749999999"/>
    <n v="0.21913876233998877"/>
    <n v="909.53170773316367"/>
    <n v="1.010590786370182"/>
    <n v="6.1328915363701819"/>
    <n v="809.59500913934812"/>
    <n v="0"/>
    <n v="92.445878280747664"/>
    <n v="0"/>
    <n v="7.4908203130678359"/>
    <n v="0"/>
    <n v="0"/>
    <n v="73.333033706978526"/>
    <n v="0"/>
    <n v="982.8647414401421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420M1515"/>
    <s v="COUV M15 GRIS"/>
    <n v="1.6359999999999999"/>
    <n v="870"/>
    <n v="1423.32"/>
    <n v="3109.0290419999997"/>
    <n v="0.1477870567229343"/>
    <n v="613.38766654857454"/>
    <n v="0.70504329488341899"/>
    <n v="4.278639894883419"/>
    <n v="545.99041383947736"/>
    <n v="0"/>
    <n v="62.345447749137065"/>
    <n v="0"/>
    <n v="5.0518049599600632"/>
    <n v="0"/>
    <n v="0"/>
    <n v="49.45575623587618"/>
    <n v="0"/>
    <n v="662.84342278445069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palette 1"/>
    <s v="PALETTE 1"/>
    <n v="8.6"/>
    <n v="4"/>
    <n v="34.4"/>
    <n v="75.141639999999995"/>
    <n v="3.5718424186191016E-3"/>
    <n v="14.824871237157465"/>
    <n v="3.7062178092893663"/>
    <n v="22.491627809289366"/>
    <n v="13.195957505043154"/>
    <n v="0"/>
    <n v="1.5068174427186543"/>
    <n v="0"/>
    <n v="0.12209628939565675"/>
    <n v="0"/>
    <n v="0"/>
    <n v="1.1952884906515333"/>
    <n v="0"/>
    <n v="16.020159727808998"/>
    <m/>
    <m/>
    <m/>
    <m/>
    <m/>
    <m/>
    <m/>
    <m/>
    <m/>
    <m/>
    <m/>
    <m/>
    <m/>
    <m/>
    <m/>
  </r>
  <r>
    <x v="3"/>
    <x v="0"/>
    <d v="2015-09-10T00:00:00"/>
    <x v="4"/>
    <x v="0"/>
    <s v="accuma 54"/>
    <s v=" N°1760 du 20/08/15"/>
    <n v="3694.44"/>
    <m/>
    <n v="421.86"/>
    <n v="0"/>
    <n v="34.183"/>
    <n v="0"/>
    <n v="0"/>
    <n v="334.642"/>
    <m/>
    <n v="4485.125"/>
    <s v="EUR"/>
    <n v="2.1843499999999998"/>
    <s v="palette 2"/>
    <s v="PALETTE 2"/>
    <n v="6.6"/>
    <n v="18"/>
    <n v="118.8"/>
    <n v="259.50077999999996"/>
    <n v="1.2335316259649686E-2"/>
    <n v="51.197520435299609"/>
    <n v="2.8443066908499781"/>
    <n v="17.261016690849978"/>
    <n v="45.572085802300187"/>
    <n v="0"/>
    <n v="5.2037765172958164"/>
    <n v="0"/>
    <n v="0.42165811570360523"/>
    <n v="0"/>
    <n v="0"/>
    <n v="4.12791490376169"/>
    <n v="0"/>
    <n v="55.325435339061301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20M1515"/>
    <s v="COUV M15 GRIS"/>
    <n v="1.6359999999999999"/>
    <n v="58"/>
    <n v="94.887999999999991"/>
    <n v="204.05664399999998"/>
    <n v="7.8016046863563816E-3"/>
    <n v="37.395197694971451"/>
    <n v="0.64474478784433531"/>
    <n v="4.1629627878443349"/>
    <n v="28.660755136267436"/>
    <n v="0"/>
    <n v="4.6764456827004288"/>
    <n v="0.12482567498170211"/>
    <n v="0.32946956750951639"/>
    <n v="0.43234932850849794"/>
    <n v="3.171352305003869"/>
    <n v="2.8789934106664128"/>
    <n v="0"/>
    <n v="40.274191105637868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20M1507"/>
    <s v="COUV M15 D NOIR"/>
    <n v="1.6759999999999999"/>
    <n v="58"/>
    <n v="97.207999999999998"/>
    <n v="209.045804"/>
    <n v="7.9923529671963919E-3"/>
    <n v="38.309505707073448"/>
    <n v="0.66050871908747322"/>
    <n v="4.2647467190874728"/>
    <n v="29.361507095589385"/>
    <n v="0"/>
    <n v="4.7907842079498284"/>
    <n v="0.12787764747514227"/>
    <n v="0.33752505815767087"/>
    <n v="0.44292021673608961"/>
    <n v="3.2488914811653333"/>
    <n v="2.9493844476020223"/>
    <n v="0"/>
    <n v="41.25889015467547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20M1502"/>
    <s v="COUV M15 G NOIR"/>
    <n v="1.6759999999999999"/>
    <n v="174"/>
    <n v="291.62399999999997"/>
    <n v="627.13741199999993"/>
    <n v="2.397705890158917E-2"/>
    <n v="114.92851712122031"/>
    <n v="0.660508719087473"/>
    <n v="4.2647467190874728"/>
    <n v="88.084521286768137"/>
    <n v="0"/>
    <n v="14.372352623849483"/>
    <n v="0.38363294242542673"/>
    <n v="1.0125751744730123"/>
    <n v="1.3287606502082687"/>
    <n v="9.7466744434959978"/>
    <n v="8.8481533428060644"/>
    <n v="0"/>
    <n v="123.77667046402638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60D2702"/>
    <s v="B,D 27 NOIR"/>
    <n v="2.3E-2"/>
    <n v="3000"/>
    <n v="69"/>
    <n v="148.3845"/>
    <n v="5.6731169732588986E-3"/>
    <n v="27.192781394412677"/>
    <n v="9.0642604648042257E-3"/>
    <n v="5.8525760464804226E-2"/>
    <n v="20.841329824661216"/>
    <n v="0"/>
    <n v="3.4005854492278225"/>
    <n v="9.0769871572142377E-2"/>
    <n v="0.23958140289769655"/>
    <n v="0.31439279642406165"/>
    <n v="2.3061220496297423"/>
    <n v="2.0935265295504437"/>
    <n v="0"/>
    <n v="29.286307923963125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60D2709"/>
    <s v="B,D 27 ROUGE"/>
    <n v="2.3E-2"/>
    <n v="39000"/>
    <n v="897"/>
    <n v="1928.9985000000001"/>
    <n v="7.3750520652365689E-2"/>
    <n v="353.50615812736487"/>
    <n v="9.0642604648042274E-3"/>
    <n v="5.8525760464804233E-2"/>
    <n v="270.9372877205958"/>
    <n v="0"/>
    <n v="44.207610839961696"/>
    <n v="1.180008330437851"/>
    <n v="3.1145582376700554"/>
    <n v="4.0871063535128016"/>
    <n v="29.979586645186654"/>
    <n v="27.215844884155771"/>
    <n v="0"/>
    <n v="380.72200301152066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00M1606"/>
    <s v="BAC M16 GRIS"/>
    <n v="4.4580000000000002"/>
    <n v="720"/>
    <n v="3209.76"/>
    <n v="6902.5888800000012"/>
    <n v="0.26390353530561572"/>
    <n v="1264.9608986743485"/>
    <n v="1.7568901370477064"/>
    <n v="11.343819137047708"/>
    <n v="969.50241765224041"/>
    <n v="0"/>
    <n v="158.18932103642749"/>
    <n v="4.2224565648898515"/>
    <n v="11.144910199491457"/>
    <n v="14.625006119566612"/>
    <n v="107.27678710173279"/>
    <n v="97.387213238983094"/>
    <n v="0"/>
    <n v="1362.3481119133316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00M1409"/>
    <s v="BAC M14 GRIS"/>
    <n v="3.2029999999999998"/>
    <n v="840"/>
    <n v="2690.52"/>
    <n v="5785.9632600000004"/>
    <n v="0.22121209679554396"/>
    <n v="1060.329307207177"/>
    <n v="1.2622967942942582"/>
    <n v="8.1503482942942593"/>
    <n v="812.66687999778981"/>
    <n v="0"/>
    <n v="132.59917627328176"/>
    <n v="3.5393935487287034"/>
    <n v="9.3420080597726169"/>
    <n v="12.259131980215455"/>
    <n v="89.922717347388627"/>
    <n v="81.632970989653046"/>
    <n v="0"/>
    <n v="1141.9622781968301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00M1509"/>
    <s v="BAC M15 GRIS"/>
    <n v="3.45"/>
    <n v="400"/>
    <n v="1380"/>
    <n v="2967.69"/>
    <n v="0.11346233946517797"/>
    <n v="543.85562788825359"/>
    <n v="1.359639069720634"/>
    <n v="8.7788640697206333"/>
    <n v="416.82659649322432"/>
    <n v="0"/>
    <n v="68.011708984556449"/>
    <n v="1.8153974314428476"/>
    <n v="4.7916280579539317"/>
    <n v="6.2878559284812328"/>
    <n v="46.122440992594846"/>
    <n v="41.870530591008873"/>
    <n v="0"/>
    <n v="585.72615847926249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20M1611"/>
    <s v="COUV M16 GRIS"/>
    <n v="1.9039999999999999"/>
    <n v="667"/>
    <n v="1269.9679999999998"/>
    <n v="2731.0661839999998"/>
    <n v="0.10441560893182111"/>
    <n v="500.49220582463016"/>
    <n v="0.75036312717335851"/>
    <n v="4.8449151271733575"/>
    <n v="383.5916225328312"/>
    <n v="0"/>
    <n v="62.58890872152115"/>
    <n v="1.6706497429091378"/>
    <n v="4.4095755807997374"/>
    <n v="5.7865042157836628"/>
    <n v="42.444945030785284"/>
    <n v="38.532053618552432"/>
    <n v="0"/>
    <n v="539.02425944318259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00E0203"/>
    <s v="BAC E2 OP"/>
    <n v="1.554"/>
    <n v="385"/>
    <n v="598.29"/>
    <n v="1286.6226449999999"/>
    <n v="4.9190857303348788E-2"/>
    <n v="235.78506058642262"/>
    <n v="0.61242872879590293"/>
    <n v="3.9543057287959025"/>
    <n v="180.71245247531243"/>
    <n v="0"/>
    <n v="29.486032875630638"/>
    <n v="0.78705371685358061"/>
    <n v="2.0773790947777226"/>
    <n v="2.7260589300369831"/>
    <n v="19.996083493811284"/>
    <n v="18.15269546905413"/>
    <n v="0"/>
    <n v="253.93775605547677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420M1413"/>
    <s v="COUV M14 GRIS"/>
    <n v="1.6120000000000001"/>
    <n v="864"/>
    <n v="1392.768"/>
    <n v="2995.1475840000003"/>
    <n v="0.11451211276249058"/>
    <n v="548.88747474106322"/>
    <n v="0.63528642909845279"/>
    <n v="4.1018924290984531"/>
    <n v="420.68314865556164"/>
    <n v="0"/>
    <n v="68.64096514420487"/>
    <n v="1.8321938041998493"/>
    <n v="4.8359610340727404"/>
    <n v="6.3460322650717034"/>
    <n v="46.549173837952424"/>
    <n v="42.257924021868298"/>
    <n v="0"/>
    <n v="591.14539876293156"/>
    <m/>
    <m/>
    <m/>
    <m/>
    <m/>
    <m/>
    <m/>
    <m/>
    <m/>
    <m/>
    <m/>
    <m/>
    <m/>
    <m/>
    <m/>
  </r>
  <r>
    <x v="3"/>
    <x v="1"/>
    <d v="2015-09-10T00:00:00"/>
    <x v="4"/>
    <x v="0"/>
    <s v="accuma 50"/>
    <s v=" N°1607 du 27/07/15"/>
    <n v="3673.7"/>
    <m/>
    <n v="599.42100000000005"/>
    <n v="16"/>
    <n v="42.231000000000002"/>
    <n v="55.417999999999999"/>
    <n v="406.5"/>
    <n v="369.0258"/>
    <m/>
    <n v="5162.2957999999999"/>
    <s v="EUR"/>
    <n v="2.1505000000000001"/>
    <s v="palette 1"/>
    <s v="PALETTE 1"/>
    <n v="6.6"/>
    <n v="26"/>
    <n v="171.6"/>
    <n v="369.0258"/>
    <n v="1.4108795255235174E-2"/>
    <n v="67.627265033061093"/>
    <n v="2.6010486551177343"/>
    <n v="16.794348655117734"/>
    <n v="51.831481129157453"/>
    <n v="0"/>
    <n v="8.4571081606883229"/>
    <n v="0.22574072408376278"/>
    <n v="0.5958285324238366"/>
    <n v="0.78188121545462286"/>
    <n v="5.735225271253098"/>
    <n v="5.2065094560993641"/>
    <n v="0"/>
    <n v="72.833774489160461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00L0115"/>
    <s v="BAC L1B GRIS C22"/>
    <n v="1.151"/>
    <n v="600"/>
    <n v="690.6"/>
    <n v="1507.8560399999999"/>
    <n v="4.5069453358956665E-2"/>
    <n v="199.68161025991162"/>
    <n v="0.33280268376651939"/>
    <n v="2.8458960837665193"/>
    <n v="169.86226276457177"/>
    <n v="0"/>
    <n v="26.738399663721577"/>
    <n v="0.72111125374330665"/>
    <n v="2.359836577874971"/>
    <n v="0"/>
    <n v="0"/>
    <n v="202.51724505689714"/>
    <n v="0"/>
    <n v="402.1988553168087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00L0116"/>
    <s v="BAC L1H GRIS C26"/>
    <n v="1.137"/>
    <n v="825"/>
    <n v="938.02499999999998"/>
    <n v="2048.0837849999998"/>
    <n v="6.1216730360607194E-2"/>
    <n v="271.22262158131133"/>
    <n v="0.32875469282583192"/>
    <n v="2.8112804928258317"/>
    <n v="230.71973505609245"/>
    <n v="0"/>
    <n v="36.31811083776779"/>
    <n v="0.9794676857697151"/>
    <n v="3.2053080016813928"/>
    <n v="0"/>
    <n v="0"/>
    <n v="275.07419460540967"/>
    <n v="0"/>
    <n v="546.296816186721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00L0212"/>
    <s v="BAC L2 GRIS C28"/>
    <n v="1.232"/>
    <n v="2640"/>
    <n v="3252.48"/>
    <n v="7101.4648319999997"/>
    <n v="0.21226107104103589"/>
    <n v="940.42925534051176"/>
    <n v="0.35622320278049691"/>
    <n v="3.0461720027804966"/>
    <n v="799.99075064656017"/>
    <n v="0"/>
    <n v="125.9283378775864"/>
    <n v="3.3961771366565743"/>
    <n v="11.11398967970864"/>
    <n v="0"/>
    <n v="0"/>
    <n v="953.7840851472007"/>
    <n v="0"/>
    <n v="1894.2133404877122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00L0213"/>
    <s v="BAC M10 C33"/>
    <n v="1.2549999999999999"/>
    <n v="396"/>
    <n v="496.97999999999996"/>
    <n v="1085.1061319999999"/>
    <n v="3.243356057100244E-2"/>
    <n v="143.69789555020401"/>
    <n v="0.36287347361162631"/>
    <n v="3.1030404736116259"/>
    <n v="122.23884643605111"/>
    <n v="0"/>
    <n v="19.241890913519189"/>
    <n v="0.51893696913603904"/>
    <n v="1.6982212314976877"/>
    <n v="0"/>
    <n v="0"/>
    <n v="145.73851788064979"/>
    <n v="0"/>
    <n v="289.43641343085375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00M1009"/>
    <s v="COUV L1D GRIS"/>
    <n v="1.75"/>
    <n v="624"/>
    <n v="1092"/>
    <n v="2384.2727999999997"/>
    <n v="7.1265338934232092E-2"/>
    <n v="315.74329337362224"/>
    <n v="0.50599886758593304"/>
    <n v="4.3269488675859327"/>
    <n v="268.59193590922735"/>
    <n v="0"/>
    <n v="42.279658894850805"/>
    <n v="1.1402454229477135"/>
    <n v="3.7314531465963925"/>
    <n v="0"/>
    <n v="0"/>
    <n v="320.22709470334735"/>
    <n v="0"/>
    <n v="635.97038807696947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109"/>
    <s v="COUV L1 GRIS"/>
    <n v="0.95099999999999996"/>
    <n v="896"/>
    <n v="852.096"/>
    <n v="1860.4664063999999"/>
    <n v="5.560889216529618E-2"/>
    <n v="246.37692061400185"/>
    <n v="0.27497424175669849"/>
    <n v="2.3513876417566983"/>
    <n v="209.58435368178476"/>
    <n v="0"/>
    <n v="32.991143063797431"/>
    <n v="0.88974227464473887"/>
    <n v="2.9116815937749081"/>
    <n v="0"/>
    <n v="0"/>
    <n v="249.87566528236582"/>
    <n v="0"/>
    <n v="496.25258589636758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131"/>
    <s v="COUV L1 NOIR"/>
    <n v="1.131"/>
    <n v="560"/>
    <n v="633.36"/>
    <n v="1382.8782239999998"/>
    <n v="4.1333896581854608E-2"/>
    <n v="183.13111015670088"/>
    <n v="0.32701983956553732"/>
    <n v="2.796445239565537"/>
    <n v="155.78332282735184"/>
    <n v="0"/>
    <n v="24.522202159013464"/>
    <n v="0.66134234530967373"/>
    <n v="2.1642428250259074"/>
    <n v="0"/>
    <n v="0"/>
    <n v="185.73171492794143"/>
    <n v="0"/>
    <n v="368.86282508464228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217"/>
    <s v="COUV L2 NOIR"/>
    <n v="1.071"/>
    <n v="240"/>
    <n v="257.03999999999996"/>
    <n v="561.22113599999989"/>
    <n v="1.6774764395288473E-2"/>
    <n v="74.321113671021834"/>
    <n v="0.30967130696259099"/>
    <n v="2.6480927069625908"/>
    <n v="63.222409529402725"/>
    <n v="0"/>
    <n v="9.9519812475571872"/>
    <n v="0.26839623032461557"/>
    <n v="0.87832666373730439"/>
    <n v="0"/>
    <n v="0"/>
    <n v="75.376531522480207"/>
    <n v="0"/>
    <n v="149.69764519350201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233"/>
    <s v="COUV L2 GRIS"/>
    <n v="1.0720000000000001"/>
    <n v="1152"/>
    <n v="1234.944"/>
    <n v="2696.3767295999996"/>
    <n v="8.0594050114282334E-2"/>
    <n v="357.0744374468814"/>
    <n v="0.3099604491726401"/>
    <n v="2.6505652491726397"/>
    <n v="303.75091547571867"/>
    <n v="0"/>
    <n v="47.814112705350389"/>
    <n v="1.2895048018285173"/>
    <n v="4.2199044639838226"/>
    <n v="0"/>
    <n v="0"/>
    <n v="362.14517329792176"/>
    <n v="0"/>
    <n v="719.21961074480305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321"/>
    <s v="COUV L3 GRIS"/>
    <n v="1.2569999999999999"/>
    <n v="2244"/>
    <n v="2820.7079999999996"/>
    <n v="6158.7338471999983"/>
    <n v="0.18408306928067755"/>
    <n v="815.58574502318959"/>
    <n v="0.36345175803172441"/>
    <n v="3.1079855580317237"/>
    <n v="693.79067981194567"/>
    <n v="0"/>
    <n v="109.21114659521685"/>
    <n v="2.9453291084908408"/>
    <n v="9.6385895075362757"/>
    <n v="0"/>
    <n v="0"/>
    <n v="827.16769949312209"/>
    <n v="0"/>
    <n v="1642.7534445163114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507"/>
    <s v="COUV L5 NOIR"/>
    <n v="1.44"/>
    <n v="896"/>
    <n v="1290.24"/>
    <n v="2817.1100159999996"/>
    <n v="8.42027389253696E-2"/>
    <n v="373.06284509375672"/>
    <n v="0.41636478247071063"/>
    <n v="3.5604607824707104"/>
    <n v="317.35170273582548"/>
    <n v="0"/>
    <n v="49.955043124992947"/>
    <n v="1.3472438228059136"/>
    <n v="4.408855410132352"/>
    <n v="0"/>
    <n v="0"/>
    <n v="378.36062881872419"/>
    <n v="0"/>
    <n v="751.42347391248086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L0521"/>
    <s v="COUV L5 GRIS"/>
    <n v="1.44"/>
    <n v="896"/>
    <n v="1290.24"/>
    <n v="2817.1100159999996"/>
    <n v="8.42027389253696E-2"/>
    <n v="373.06284509375672"/>
    <n v="0.41636478247071063"/>
    <n v="3.5604607824707104"/>
    <n v="317.35170273582548"/>
    <n v="0"/>
    <n v="49.955043124992947"/>
    <n v="1.3472438228059136"/>
    <n v="4.408855410132352"/>
    <n v="0"/>
    <n v="0"/>
    <n v="378.36062881872419"/>
    <n v="0"/>
    <n v="751.42347391248086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420M1017"/>
    <s v="COUV M10 NOIR"/>
    <n v="0.73899999999999999"/>
    <n v="336"/>
    <n v="248.304"/>
    <n v="542.14695359999996"/>
    <n v="1.6204641683814618E-2"/>
    <n v="71.79516732403286"/>
    <n v="0.21367609322628828"/>
    <n v="1.8272086932262881"/>
    <n v="61.073674042128914"/>
    <n v="0"/>
    <n v="9.6137439763983821"/>
    <n v="0.25927426694103389"/>
    <n v="0.84847503856453343"/>
    <n v="0"/>
    <n v="0"/>
    <n v="72.814714764853434"/>
    <n v="0"/>
    <n v="144.60988208888628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palette 1"/>
    <s v="PALETTE 1"/>
    <n v="8.6"/>
    <n v="14"/>
    <n v="120.39999999999999"/>
    <n v="262.88135999999997"/>
    <n v="7.8574604465948203E-3"/>
    <n v="34.812722089912192"/>
    <n v="2.4866230064222994"/>
    <n v="21.263863006422298"/>
    <n v="29.613982677171219"/>
    <n v="0"/>
    <n v="4.6616034166117553"/>
    <n v="0.12571936714551712"/>
    <n v="0.41141662898370479"/>
    <n v="0"/>
    <n v="0"/>
    <n v="35.307089928830607"/>
    <n v="0"/>
    <n v="70.119812018742792"/>
    <m/>
    <m/>
    <m/>
    <m/>
    <m/>
    <m/>
    <m/>
    <m/>
    <m/>
    <m/>
    <m/>
    <m/>
    <m/>
    <m/>
    <m/>
  </r>
  <r>
    <x v="3"/>
    <x v="1"/>
    <d v="2015-09-12T00:00:00"/>
    <x v="4"/>
    <x v="0"/>
    <s v="accuma 55"/>
    <s v=" N°1776 du 21/08/15"/>
    <n v="3768.9"/>
    <m/>
    <n v="593.27099999999996"/>
    <n v="16"/>
    <n v="52.36"/>
    <n v="0"/>
    <n v="0"/>
    <n v="4493.4480000000003"/>
    <m/>
    <n v="8923.9789999999994"/>
    <s v="EUR"/>
    <n v="2.1833999999999998"/>
    <s v="palette 2"/>
    <s v="PALETTE 2"/>
    <n v="6.6"/>
    <n v="16"/>
    <n v="105.6"/>
    <n v="230.56703999999996"/>
    <n v="6.8915932156180474E-3"/>
    <n v="30.533417381185444"/>
    <n v="1.9083385863240903"/>
    <n v="16.318778586324086"/>
    <n v="25.973725670342859"/>
    <n v="0"/>
    <n v="4.0885823986229344"/>
    <n v="0.11026549144988876"/>
    <n v="0.36084382076976096"/>
    <n v="0"/>
    <n v="0"/>
    <n v="30.967015751532486"/>
    <n v="0"/>
    <n v="61.500433132717923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L0313"/>
    <s v="BAC L3 GRIS C33"/>
    <n v="1.2569999999999999"/>
    <n v="1408"/>
    <n v="1769.8559999999998"/>
    <n v="3858.3745727999994"/>
    <n v="0.20851788274686339"/>
    <n v="1854.1437241175856"/>
    <n v="1.3168634404244217"/>
    <n v="4.0571862904244211"/>
    <n v="1769.8559999999998"/>
    <n v="0"/>
    <n v="74.501354326626824"/>
    <n v="3.3362861239498143"/>
    <n v="6.4500836670087249"/>
    <n v="0"/>
    <n v="0"/>
    <n v="113.91769822014916"/>
    <n v="0"/>
    <n v="1968.0614223377347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L0212"/>
    <s v="BAC L2 GRIS C28"/>
    <n v="1.232"/>
    <n v="792"/>
    <n v="975.74400000000003"/>
    <n v="2127.1707071999999"/>
    <n v="0.11495854633538294"/>
    <n v="1022.2128884753278"/>
    <n v="1.2906728389839996"/>
    <n v="3.9764944389839991"/>
    <n v="975.74400000000003"/>
    <n v="0"/>
    <n v="41.073539020168973"/>
    <n v="1.839336741366127"/>
    <n v="3.5560127137924002"/>
    <n v="0"/>
    <n v="0"/>
    <n v="62.804267992492747"/>
    <n v="0"/>
    <n v="1085.0171564678205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M1102"/>
    <s v="BAC M11 OP"/>
    <n v="2.036"/>
    <n v="540"/>
    <n v="1099.44"/>
    <n v="2396.8341720000003"/>
    <n v="0.12953195119106389"/>
    <n v="1151.7997939063059"/>
    <n v="2.1329625813079738"/>
    <n v="6.5715443813079748"/>
    <n v="1099.4400000000003"/>
    <n v="0"/>
    <n v="46.280470841055219"/>
    <n v="2.0725112190570223"/>
    <n v="4.0068118461931794"/>
    <n v="0"/>
    <n v="0"/>
    <n v="70.766025106653217"/>
    <n v="0"/>
    <n v="1222.5658190129591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M1510"/>
    <s v="BAC M15 NOIR"/>
    <n v="3.6309999999999998"/>
    <n v="420"/>
    <n v="1525.02"/>
    <n v="3324.6198509999999"/>
    <n v="0.17967221149439372"/>
    <n v="1597.6476403468989"/>
    <n v="3.8039229532069023"/>
    <n v="11.719684503206903"/>
    <n v="1525.0200000000002"/>
    <n v="0"/>
    <n v="64.195084444831934"/>
    <n v="2.8747553839102995"/>
    <n v="5.557800518156081"/>
    <n v="0"/>
    <n v="0"/>
    <n v="98.158702255828672"/>
    <n v="0"/>
    <n v="1695.8063426027275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L0518"/>
    <s v="BAC L5 NOIR"/>
    <n v="1.4410000000000001"/>
    <n v="660"/>
    <n v="951.06000000000006"/>
    <n v="2073.3583530000001"/>
    <n v="0.11205036882392237"/>
    <n v="996.35333623711279"/>
    <n v="1.5096262670259284"/>
    <n v="4.6510783170259291"/>
    <n v="951.06000000000017"/>
    <n v="0"/>
    <n v="40.034476277099223"/>
    <n v="1.792805901182758"/>
    <n v="3.4660540588303905"/>
    <n v="0"/>
    <n v="0"/>
    <n v="61.215469546254099"/>
    <n v="0"/>
    <n v="1057.5688057833668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20M1502"/>
    <s v="COUV M15"/>
    <n v="1.677"/>
    <n v="406"/>
    <n v="680.86199999999997"/>
    <n v="1484.3132031"/>
    <n v="8.0216640609628659E-2"/>
    <n v="713.28741111714612"/>
    <n v="1.7568655446235126"/>
    <n v="5.4128093946235127"/>
    <n v="680.86200000000008"/>
    <n v="0"/>
    <n v="28.660603523414224"/>
    <n v="1.2834662497540585"/>
    <n v="2.4813413439776433"/>
    <n v="0"/>
    <n v="0"/>
    <n v="43.824035314492939"/>
    <n v="0"/>
    <n v="757.11144643163914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20M1108"/>
    <s v="COUV M11 G NOIR"/>
    <n v="0.82099999999999995"/>
    <n v="240"/>
    <n v="197.04"/>
    <n v="429.557052"/>
    <n v="2.321452345074513E-2"/>
    <n v="206.42384431283062"/>
    <n v="0.86009935130346094"/>
    <n v="2.649920401303461"/>
    <n v="197.04000000000002"/>
    <n v="0"/>
    <n v="8.2943170837167273"/>
    <n v="0.37143237521192207"/>
    <n v="0.71809485390189909"/>
    <n v="0"/>
    <n v="0"/>
    <n v="12.68258166613453"/>
    <n v="0"/>
    <n v="219.10642597896515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20M1110"/>
    <s v="COUV M11 D NOIR"/>
    <n v="0.82099999999999995"/>
    <n v="300"/>
    <n v="246.29999999999998"/>
    <n v="536.94631500000003"/>
    <n v="2.9018154313431414E-2"/>
    <n v="258.02980539103828"/>
    <n v="0.86009935130346094"/>
    <n v="2.649920401303461"/>
    <n v="246.30000000000004"/>
    <n v="0"/>
    <n v="10.367896354645911"/>
    <n v="0.46429046901490262"/>
    <n v="0.89761856737737389"/>
    <n v="0"/>
    <n v="0"/>
    <n v="15.853227082668164"/>
    <n v="0"/>
    <n v="273.88303247370646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400M1113"/>
    <s v="BAC M11 OP"/>
    <n v="1.714"/>
    <n v="462"/>
    <n v="791.86799999999994"/>
    <n v="1726.3118333999998"/>
    <n v="9.329495663771134E-2"/>
    <n v="829.5799672569658"/>
    <n v="1.7956276347553373"/>
    <n v="5.532233334755337"/>
    <n v="791.86800000000005"/>
    <n v="0"/>
    <n v="33.333355057087886"/>
    <n v="1.4927193062033814"/>
    <n v="2.8858928936743249"/>
    <n v="0"/>
    <n v="0"/>
    <n v="50.968994005271099"/>
    <n v="0"/>
    <n v="880.54896126223684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palette 1"/>
    <s v="PALETTE 1"/>
    <n v="8.6"/>
    <n v="23"/>
    <n v="197.79999999999998"/>
    <n v="431.21388999999999"/>
    <n v="2.3304063837583162E-2"/>
    <n v="207.22003859661942"/>
    <n v="9.0095668955051913"/>
    <n v="27.75799689550519"/>
    <n v="197.8"/>
    <n v="0"/>
    <n v="8.3263089685300891"/>
    <n v="0.3728650214013306"/>
    <n v="0.72086460668795993"/>
    <n v="0"/>
    <n v="0"/>
    <n v="12.731499459812271"/>
    <n v="0"/>
    <n v="219.9515380564317"/>
    <m/>
    <m/>
    <m/>
    <m/>
    <m/>
    <m/>
    <m/>
    <m/>
    <m/>
    <m/>
    <m/>
    <m/>
    <m/>
    <m/>
    <m/>
  </r>
  <r>
    <x v="3"/>
    <x v="1"/>
    <d v="2015-09-12T00:00:00"/>
    <x v="4"/>
    <x v="0"/>
    <s v="accuma 56"/>
    <s v=" N°1838 du 28/08/15"/>
    <n v="8487.7900000000009"/>
    <m/>
    <n v="357.29"/>
    <n v="16"/>
    <n v="30.933"/>
    <n v="0"/>
    <n v="0"/>
    <n v="546.32100000000003"/>
    <m/>
    <n v="9438.3340000000026"/>
    <s v="EUR"/>
    <n v="2.18005"/>
    <s v="palette 2"/>
    <s v="PALETTE 2"/>
    <n v="6.6"/>
    <n v="8"/>
    <n v="52.8"/>
    <n v="115.10664"/>
    <n v="6.2207005592739692E-3"/>
    <n v="55.314550242171421"/>
    <n v="6.9143187802714277"/>
    <n v="21.302648780271426"/>
    <n v="52.800000000000011"/>
    <n v="0"/>
    <n v="2.2225941028229967"/>
    <n v="9.9531208948383507E-2"/>
    <n v="0.19242493040002168"/>
    <n v="0"/>
    <n v="0"/>
    <n v="3.3984993502431142"/>
    <n v="0"/>
    <n v="58.713049592414535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0e0201"/>
    <s v="bac e2 op"/>
    <n v="1.6140000000000001"/>
    <n v="3393"/>
    <n v="5476.3020000000006"/>
    <n v="11776.787451000002"/>
    <n v="0.38346886580982398"/>
    <n v="1665.3565836661076"/>
    <n v="0.49082127429004052"/>
    <n v="3.9617282742900408"/>
    <n v="1416.7027166024461"/>
    <n v="0"/>
    <n v="161.77017573053234"/>
    <n v="0"/>
    <n v="13.108116239977212"/>
    <n v="0"/>
    <n v="0"/>
    <n v="128.32478819233111"/>
    <n v="0"/>
    <n v="1719.9057967652868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00m1510"/>
    <s v="bac m15 noir"/>
    <n v="3.45"/>
    <n v="210"/>
    <n v="724.5"/>
    <n v="1558.0372500000001"/>
    <n v="5.0731897780512729E-2"/>
    <n v="220.32218910974865"/>
    <n v="1.0491532814749935"/>
    <n v="8.4683782814749939"/>
    <n v="187.42595243623745"/>
    <n v="0"/>
    <n v="21.4017583976871"/>
    <n v="0"/>
    <n v="1.7341684618312665"/>
    <n v="0"/>
    <n v="0"/>
    <n v="16.977023737066339"/>
    <n v="0"/>
    <n v="227.53890303282216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00m1509"/>
    <s v="bac m15 gris"/>
    <n v="3.45"/>
    <n v="800"/>
    <n v="2760"/>
    <n v="5935.38"/>
    <n v="0.19326437249719136"/>
    <n v="839.32262517999482"/>
    <n v="1.0491532814749935"/>
    <n v="8.4683782814749939"/>
    <n v="714.00362832852363"/>
    <n v="0"/>
    <n v="81.530508181665155"/>
    <n v="0"/>
    <n v="6.6063560450714922"/>
    <n v="0"/>
    <n v="0"/>
    <n v="64.674376141205116"/>
    <n v="0"/>
    <n v="866.8148686964654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00m1203"/>
    <s v="bac m12 gris"/>
    <n v="2.3450000000000002"/>
    <n v="450"/>
    <n v="1055.25"/>
    <n v="2269.3151250000001"/>
    <n v="7.389211198465985E-2"/>
    <n v="320.90405805115563"/>
    <n v="0.71312012900256805"/>
    <n v="5.7560426290025681"/>
    <n v="272.98997420060675"/>
    <n v="0"/>
    <n v="31.172126361848605"/>
    <n v="0"/>
    <n v="2.5258540639716278"/>
    <n v="0"/>
    <n v="0"/>
    <n v="24.727404138770542"/>
    <n v="0"/>
    <n v="331.41535876519754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20e0204"/>
    <s v="couv e2 op"/>
    <n v="0.68600000000000005"/>
    <n v="1000"/>
    <n v="686"/>
    <n v="1475.2430000000002"/>
    <n v="4.8035999830823656E-2"/>
    <n v="208.61424669328861"/>
    <n v="0.2086142466932886"/>
    <n v="1.6838572466932886"/>
    <n v="177.46611921498814"/>
    <n v="0"/>
    <n v="20.264466888631269"/>
    <n v="0"/>
    <n v="1.6420145822170451"/>
    <n v="0"/>
    <n v="0"/>
    <n v="16.074863055386491"/>
    <n v="0"/>
    <n v="215.44746374122295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20m1213"/>
    <s v="couv m12 gris"/>
    <n v="1.2270000000000001"/>
    <n v="392"/>
    <n v="480.98400000000004"/>
    <n v="1034.3560920000002"/>
    <n v="3.3680098167097501E-2"/>
    <n v="146.2683889672372"/>
    <n v="0.37313364532458471"/>
    <n v="3.0117971453245853"/>
    <n v="124.4291018724517"/>
    <n v="0"/>
    <n v="14.208286212771752"/>
    <n v="0"/>
    <n v="1.1512867956458939"/>
    <n v="0"/>
    <n v="0"/>
    <n v="11.270775410833842"/>
    <n v="0"/>
    <n v="151.05945029170317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20e0202"/>
    <s v="couv e2 noir"/>
    <n v="0.68600000000000005"/>
    <n v="100"/>
    <n v="68.600000000000009"/>
    <n v="147.52430000000001"/>
    <n v="4.8035999830823651E-3"/>
    <n v="20.861424669328859"/>
    <n v="0.2086142466932886"/>
    <n v="1.6838572466932886"/>
    <n v="17.746611921498815"/>
    <n v="0"/>
    <n v="2.0264466888631265"/>
    <n v="0"/>
    <n v="0.16420145822170448"/>
    <n v="0"/>
    <n v="0"/>
    <n v="1.6074863055386488"/>
    <n v="0"/>
    <n v="21.544746374122294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20e0209"/>
    <s v="couv e2 d op"/>
    <n v="0.68600000000000005"/>
    <n v="2000"/>
    <n v="1372"/>
    <n v="2950.4860000000003"/>
    <n v="9.6071999661647312E-2"/>
    <n v="417.22849338657721"/>
    <n v="0.2086142466932886"/>
    <n v="1.6838572466932886"/>
    <n v="354.93223842997628"/>
    <n v="0"/>
    <n v="40.528933777262537"/>
    <n v="0"/>
    <n v="3.2840291644340902"/>
    <n v="0"/>
    <n v="0"/>
    <n v="32.149726110772981"/>
    <n v="0"/>
    <n v="430.89492748244589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420m1515"/>
    <s v="couv m15 gris"/>
    <n v="1.6359999999999999"/>
    <n v="870"/>
    <n v="1423.32"/>
    <n v="3060.8496599999999"/>
    <n v="9.9665596616921148E-2"/>
    <n v="432.83502857651814"/>
    <n v="0.49751152709944613"/>
    <n v="4.0157295270994453"/>
    <n v="368.2085667654182"/>
    <n v="0"/>
    <n v="42.044928588814358"/>
    <n v="0"/>
    <n v="3.4068690891562157"/>
    <n v="0"/>
    <n v="0"/>
    <n v="33.352294583079725"/>
    <n v="0"/>
    <n v="447.01265902646844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palette 1"/>
    <s v="PALETTE 1"/>
    <n v="8.6"/>
    <n v="18"/>
    <n v="154.79999999999998"/>
    <n v="332.89739999999995"/>
    <n v="1.0839610457451165E-2"/>
    <n v="47.075051586182312"/>
    <n v="2.6152806436767952"/>
    <n v="21.109580643676789"/>
    <n v="40.046290458425879"/>
    <n v="0"/>
    <n v="4.572798067580349"/>
    <n v="0"/>
    <n v="0.37053040426705319"/>
    <n v="0"/>
    <n v="0"/>
    <n v="3.6273889227023726"/>
    <n v="0"/>
    <n v="48.617007852975654"/>
    <m/>
    <m/>
    <m/>
    <m/>
    <m/>
    <m/>
    <m/>
    <m/>
    <m/>
    <m/>
    <m/>
    <m/>
    <m/>
    <m/>
    <m/>
  </r>
  <r>
    <x v="3"/>
    <x v="0"/>
    <d v="2015-09-14T00:00:00"/>
    <x v="4"/>
    <x v="0"/>
    <s v="accuma 51"/>
    <s v=" N°1760 du 20/08/15"/>
    <n v="3694.44"/>
    <m/>
    <n v="421.86"/>
    <n v="0"/>
    <n v="34.183"/>
    <n v="0"/>
    <n v="0"/>
    <n v="334.642"/>
    <m/>
    <n v="4485.125"/>
    <s v="EUR"/>
    <n v="2.1505000000000001"/>
    <s v="palette 2"/>
    <s v="PALETTE 2"/>
    <n v="6.6"/>
    <n v="12"/>
    <n v="79.199999999999989"/>
    <n v="170.31959999999998"/>
    <n v="5.5458472107889683E-3"/>
    <n v="24.084910113860715"/>
    <n v="2.0070758428217261"/>
    <n v="16.200375842821725"/>
    <n v="20.488799769427196"/>
    <n v="0"/>
    <n v="2.3395711043434342"/>
    <n v="0"/>
    <n v="0.1895736952063993"/>
    <n v="0"/>
    <n v="0"/>
    <n v="1.8558734023128418"/>
    <n v="0"/>
    <n v="24.873817971289871"/>
    <m/>
    <m/>
    <m/>
    <m/>
    <m/>
    <m/>
    <m/>
    <m/>
    <m/>
    <m/>
    <m/>
    <m/>
    <m/>
    <m/>
    <m/>
  </r>
  <r>
    <x v="3"/>
    <x v="0"/>
    <d v="2015-09-17T00:00:00"/>
    <x v="26"/>
    <x v="0"/>
    <s v="maribat 2"/>
    <s v=" N° 29 du  17/08/15"/>
    <n v="1062"/>
    <m/>
    <n v="16"/>
    <n v="16"/>
    <n v="775.91899999999998"/>
    <n v="7978.7109999999993"/>
    <n v="643.20000000000005"/>
    <n v="0"/>
    <m/>
    <n v="10491.83"/>
    <s v="USD"/>
    <n v="1.9483999999999999"/>
    <s v="600P0002"/>
    <s v="PLOMB DOUX"/>
    <n v="1.85"/>
    <n v="146720"/>
    <n v="271432"/>
    <n v="528858.10879999993"/>
    <n v="1"/>
    <n v="10491.83"/>
    <n v="7.1509201199563791E-2"/>
    <n v="3.6760492011995636"/>
    <n v="1062"/>
    <n v="0"/>
    <n v="16"/>
    <n v="16"/>
    <n v="775.91899999999998"/>
    <n v="7978.7109999999993"/>
    <n v="643.20000000000005"/>
    <n v="0"/>
    <n v="0"/>
    <n v="10491.83"/>
    <m/>
    <m/>
    <m/>
    <m/>
    <m/>
    <m/>
    <m/>
    <m/>
    <m/>
    <m/>
    <m/>
    <m/>
    <m/>
    <m/>
    <m/>
  </r>
  <r>
    <x v="3"/>
    <x v="1"/>
    <d v="2015-09-17T00:00:00"/>
    <x v="9"/>
    <x v="2"/>
    <s v="sovema 6"/>
    <s v=" N°80581du08/09/15"/>
    <n v="651.96"/>
    <m/>
    <n v="1892.5909999999999"/>
    <n v="0"/>
    <n v="19.846"/>
    <n v="0"/>
    <n v="0"/>
    <n v="0"/>
    <m/>
    <n v="2564.3969999999999"/>
    <s v="EUR"/>
    <n v="2.1915499999999999"/>
    <s v="690x0003"/>
    <s v="flux"/>
    <n v="16.5"/>
    <n v="300"/>
    <n v="4950"/>
    <n v="10848.172499999999"/>
    <n v="0.98019801980198018"/>
    <n v="2513.6168613861387"/>
    <n v="8.3787228712871293"/>
    <n v="44.539297871287125"/>
    <n v="639.04990099009899"/>
    <n v="0"/>
    <n v="1855.1139504950493"/>
    <n v="0"/>
    <n v="19.4530099009901"/>
    <n v="0"/>
    <n v="0"/>
    <n v="0"/>
    <n v="0"/>
    <n v="2513.6168613861387"/>
    <m/>
    <m/>
    <m/>
    <m/>
    <m/>
    <m/>
    <m/>
    <m/>
    <m/>
    <m/>
    <m/>
    <m/>
    <m/>
    <m/>
    <m/>
  </r>
  <r>
    <x v="3"/>
    <x v="1"/>
    <d v="2015-09-17T00:00:00"/>
    <x v="9"/>
    <x v="2"/>
    <s v="sovema 6"/>
    <s v=" N°80581du08/09/15"/>
    <n v="651.96"/>
    <m/>
    <n v="1892.5909999999999"/>
    <n v="0"/>
    <n v="19.846"/>
    <n v="0"/>
    <n v="0"/>
    <n v="0"/>
    <m/>
    <n v="2564.3969999999999"/>
    <s v="EUR"/>
    <n v="2.1915499999999999"/>
    <s v="emballage"/>
    <m/>
    <n v="100"/>
    <n v="1"/>
    <n v="100"/>
    <n v="219.155"/>
    <n v="1.9801980198019802E-2"/>
    <n v="50.780138613861382"/>
    <n v="50.780138613861382"/>
    <n v="269.9351386138614"/>
    <n v="12.910099009900991"/>
    <n v="0"/>
    <n v="37.477049504950493"/>
    <n v="0"/>
    <n v="0.39299009900990101"/>
    <n v="0"/>
    <n v="0"/>
    <n v="0"/>
    <n v="0"/>
    <n v="50.780138613861382"/>
    <m/>
    <m/>
    <m/>
    <m/>
    <m/>
    <m/>
    <m/>
    <m/>
    <m/>
    <m/>
    <m/>
    <m/>
    <m/>
    <m/>
    <m/>
  </r>
  <r>
    <x v="3"/>
    <x v="0"/>
    <d v="2015-09-19T00:00:00"/>
    <x v="42"/>
    <x v="0"/>
    <s v="metaconcept 5"/>
    <s v=" N°2425 du 03/09/15"/>
    <n v="175.5"/>
    <m/>
    <n v="295.82"/>
    <n v="0"/>
    <n v="82.394999999999996"/>
    <n v="0"/>
    <n v="144.1"/>
    <n v="0"/>
    <m/>
    <n v="697.81500000000005"/>
    <s v="EUR"/>
    <n v="2.1810499999999999"/>
    <s v="610P0002"/>
    <s v="ANTIMOINE"/>
    <n v="8.16"/>
    <n v="3011"/>
    <n v="24569.760000000002"/>
    <n v="53587.875048000002"/>
    <n v="1"/>
    <n v="697.81500000000005"/>
    <n v="0.23175523082032548"/>
    <n v="18.029123230820328"/>
    <n v="175.5"/>
    <n v="0"/>
    <n v="295.82"/>
    <n v="0"/>
    <n v="82.394999999999996"/>
    <n v="0"/>
    <n v="144.1"/>
    <n v="0"/>
    <n v="0"/>
    <n v="697.81500000000005"/>
    <m/>
    <m/>
    <m/>
    <m/>
    <m/>
    <m/>
    <m/>
    <m/>
    <m/>
    <m/>
    <m/>
    <m/>
    <m/>
    <m/>
    <m/>
  </r>
  <r>
    <x v="3"/>
    <x v="1"/>
    <d v="2015-09-28T00:00:00"/>
    <x v="5"/>
    <x v="0"/>
    <s v="metalliance 6"/>
    <s v=" N°107 du 06/08/15"/>
    <n v="204"/>
    <m/>
    <n v="2099.1790000000001"/>
    <n v="16"/>
    <n v="576.74099999999999"/>
    <n v="721.2"/>
    <n v="240"/>
    <n v="0"/>
    <m/>
    <n v="3857.12"/>
    <s v="USD"/>
    <n v="1.9519500000000001"/>
    <s v="600p0002"/>
    <s v="pb doux"/>
    <n v="1.9413400000000001"/>
    <s v="102140"/>
    <n v="198288.4676"/>
    <n v="387049.17433182005"/>
    <n v="1"/>
    <n v="3857.12"/>
    <n v="3.7763070295672607E-2"/>
    <n v="3.8271616832956727"/>
    <n v="204"/>
    <n v="0"/>
    <n v="2099.1790000000001"/>
    <n v="16"/>
    <n v="576.74099999999999"/>
    <n v="721.2"/>
    <n v="240"/>
    <n v="0"/>
    <n v="0"/>
    <n v="3857.12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400l0212"/>
    <s v="bac l2 gris c28"/>
    <n v="1.232"/>
    <n v="5016"/>
    <n v="6179.7119999999995"/>
    <n v="13528.3165248"/>
    <n v="0.73307305259202049"/>
    <n v="3067.8029633588749"/>
    <n v="0.61160346159467205"/>
    <n v="3.3086362615946721"/>
    <n v="2771.9705999123125"/>
    <n v="0"/>
    <n v="261.54140526546553"/>
    <n v="11.729168841472328"/>
    <n v="22.561789339624614"/>
    <n v="0"/>
    <n v="0"/>
    <n v="281.80427751216155"/>
    <n v="0"/>
    <n v="3349.6072408710361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400l0203"/>
    <s v="bac l2 op"/>
    <n v="1.2549999999999999"/>
    <n v="396"/>
    <n v="496.97999999999996"/>
    <n v="1087.963767"/>
    <n v="5.8954631814101092E-2"/>
    <n v="246.7164678111364"/>
    <n v="0.62302138336145552"/>
    <n v="3.3704046333614555"/>
    <n v="222.92526718792411"/>
    <n v="0"/>
    <n v="21.033479810844103"/>
    <n v="0.94327410902561748"/>
    <n v="1.8144467033425893"/>
    <n v="0"/>
    <n v="0"/>
    <n v="22.663044788817672"/>
    <n v="0"/>
    <n v="269.37951259995407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400l0312"/>
    <s v="bac l3b gris c34"/>
    <n v="1.357"/>
    <n v="960"/>
    <n v="1302.72"/>
    <n v="2851.8494880000003"/>
    <n v="0.15453615428561671"/>
    <n v="646.71108887062599"/>
    <n v="0.67365738424023536"/>
    <n v="3.6443339342402359"/>
    <n v="584.34786927251105"/>
    <n v="0"/>
    <n v="55.134481909096614"/>
    <n v="2.4725784685698673"/>
    <n v="4.7561592204484251"/>
    <n v="0"/>
    <n v="0"/>
    <n v="59.406015749705347"/>
    <n v="0"/>
    <n v="706.11710462033125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400m1110"/>
    <s v="bac m11 gris c46"/>
    <n v="2.036"/>
    <n v="135"/>
    <n v="274.86"/>
    <n v="601.70976900000005"/>
    <n v="3.2605477283640848E-2"/>
    <n v="136.44912942687625"/>
    <n v="1.0107342920509352"/>
    <n v="5.4678436920509359"/>
    <n v="123.29115646358571"/>
    <n v="0"/>
    <n v="11.63278655239368"/>
    <n v="0.52168763653825356"/>
    <n v="1.0034987743586143"/>
    <n v="0"/>
    <n v="0"/>
    <n v="12.534034549990798"/>
    <n v="0"/>
    <n v="148.98316397686705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palette 2"/>
    <s v="PALETTE 2"/>
    <n v="8.6"/>
    <n v="2"/>
    <n v="17.2"/>
    <n v="37.653379999999999"/>
    <n v="2.0403631276963638E-3"/>
    <n v="8.5386197560295116"/>
    <n v="4.2693098780147558"/>
    <n v="23.095999878014755"/>
    <n v="7.7152291754845157"/>
    <n v="0"/>
    <n v="0.7279485145207425"/>
    <n v="3.2645810043141821E-2"/>
    <n v="6.2796255981110993E-2"/>
    <n v="0"/>
    <n v="0"/>
    <n v="0.7843461917333977"/>
    <n v="0"/>
    <n v="9.3229659477629081"/>
    <m/>
    <m/>
    <m/>
    <m/>
    <m/>
    <m/>
    <m/>
    <m/>
    <m/>
    <m/>
    <m/>
    <m/>
    <m/>
    <m/>
    <m/>
  </r>
  <r>
    <x v="3"/>
    <x v="1"/>
    <d v="2015-10-02T00:00:00"/>
    <x v="4"/>
    <x v="0"/>
    <s v="accuma 63"/>
    <s v=" N° 2157  du 30/09/15"/>
    <n v="3781.3020000000001"/>
    <m/>
    <n v="356.774"/>
    <n v="16"/>
    <n v="30.777000000000001"/>
    <n v="0"/>
    <n v="0"/>
    <n v="384.41500000000002"/>
    <m/>
    <n v="4569.268"/>
    <s v="EUR"/>
    <n v="2.1891500000000002"/>
    <s v="palette 2"/>
    <s v="PALETTE 2"/>
    <n v="6.6"/>
    <n v="24"/>
    <n v="158.39999999999998"/>
    <n v="346.76135999999997"/>
    <n v="1.8790320896924652E-2"/>
    <n v="78.634730776457815"/>
    <n v="3.2764471156857424"/>
    <n v="17.724837115685741"/>
    <n v="71.05187798818298"/>
    <n v="0"/>
    <n v="6.7038979476793958"/>
    <n v="0.30064513435079443"/>
    <n v="0.57830970624465006"/>
    <n v="0"/>
    <n v="0"/>
    <n v="7.22328120759129"/>
    <n v="0"/>
    <n v="85.858011984049114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L0115"/>
    <s v="BAC L1 B GRIS C22"/>
    <n v="1.151"/>
    <n v="300"/>
    <n v="345.3"/>
    <n v="756.46597500000007"/>
    <n v="3.3270239034093575E-2"/>
    <n v="139.10942363863495"/>
    <n v="0.46369807879544983"/>
    <n v="2.9852513287954499"/>
    <n v="122.91490189711666"/>
    <n v="0"/>
    <n v="15.627131085030854"/>
    <n v="0"/>
    <n v="0.56739065648743181"/>
    <n v="0"/>
    <n v="0"/>
    <n v="16.822264611613566"/>
    <n v="0"/>
    <n v="155.93168825024853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L0318"/>
    <s v="BAC L3 NOIR C 40"/>
    <n v="1.2569999999999999"/>
    <n v="673"/>
    <n v="845.9609999999999"/>
    <n v="1853.2890607499999"/>
    <n v="8.1509773192936077E-2"/>
    <n v="340.80841914498478"/>
    <n v="0.50640181150814978"/>
    <n v="3.2601745615081499"/>
    <n v="301.13296647491075"/>
    <n v="0"/>
    <n v="38.28538499804165"/>
    <n v="0"/>
    <n v="1.3900676720323317"/>
    <n v="0"/>
    <n v="0"/>
    <n v="41.213379070678307"/>
    <n v="0"/>
    <n v="382.02179821566307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L0509"/>
    <s v="BAC L5 GRIS C45"/>
    <n v="1.4410000000000001"/>
    <n v="330"/>
    <n v="475.53000000000003"/>
    <n v="1041.7673475000001"/>
    <n v="4.5818119802729561E-2"/>
    <n v="191.57458506481345"/>
    <n v="0.58052904565094987"/>
    <n v="3.7373997956509504"/>
    <n v="169.27229452399621"/>
    <n v="0"/>
    <n v="21.52090832570148"/>
    <n v="0"/>
    <n v="0.7813822151157499"/>
    <n v="0"/>
    <n v="0"/>
    <n v="23.166786825255134"/>
    <n v="0"/>
    <n v="214.74137189006856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M1009"/>
    <s v="BAC M10 NOIR C33"/>
    <n v="1.75"/>
    <n v="1296"/>
    <n v="2268"/>
    <n v="4968.6210000000001"/>
    <n v="0.21852563605364672"/>
    <n v="913.69873389059956"/>
    <n v="0.70501445516249961"/>
    <n v="4.5388269551624996"/>
    <n v="807.32985086203462"/>
    <n v="0"/>
    <n v="102.64214683130602"/>
    <n v="0"/>
    <n v="3.7267361972588908"/>
    <n v="0"/>
    <n v="0"/>
    <n v="110.49202472962513"/>
    <n v="0"/>
    <n v="1024.1907586202246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M1104"/>
    <s v="BAC M11 NOIR C46"/>
    <n v="2.036"/>
    <n v="1008"/>
    <n v="2052.288"/>
    <n v="4496.0499360000003"/>
    <n v="0.19774142000232212"/>
    <n v="826.79583208944928"/>
    <n v="0.82023396040619967"/>
    <n v="5.2806009604062005"/>
    <n v="730.54381171337889"/>
    <n v="0"/>
    <n v="92.879738199350697"/>
    <n v="0"/>
    <n v="3.372282176719601"/>
    <n v="0"/>
    <n v="0"/>
    <n v="99.983005488674124"/>
    <n v="0"/>
    <n v="926.77883757812333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00M1110"/>
    <s v="BAC M11 GRIS C 46"/>
    <n v="2.036"/>
    <n v="135"/>
    <n v="274.86"/>
    <n v="602.14954499999999"/>
    <n v="2.6483225893168139E-2"/>
    <n v="110.73158465483695"/>
    <n v="0.82023396040619967"/>
    <n v="5.2806009604061996"/>
    <n v="97.840689068756106"/>
    <n v="0"/>
    <n v="12.439250651698753"/>
    <n v="0"/>
    <n v="0.45164493438208941"/>
    <n v="0"/>
    <n v="0"/>
    <n v="13.390581092233141"/>
    <n v="0"/>
    <n v="124.12216574707008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20L0331"/>
    <s v="COUV L3 NOIR"/>
    <n v="1.4350000000000001"/>
    <n v="440"/>
    <n v="631.4"/>
    <n v="1383.23955"/>
    <n v="6.0836457938391778E-2"/>
    <n v="254.36921542262988"/>
    <n v="0.57811185323324976"/>
    <n v="3.7218381032332495"/>
    <n v="224.75664366591212"/>
    <n v="0"/>
    <n v="28.575066803036432"/>
    <n v="0"/>
    <n v="1.0375049536813332"/>
    <n v="0"/>
    <n v="0"/>
    <n v="30.760434045099341"/>
    <n v="0"/>
    <n v="285.12964946772922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20M1014"/>
    <s v="COUV M10 NOIR"/>
    <n v="0.73899999999999999"/>
    <n v="112"/>
    <n v="82.768000000000001"/>
    <n v="181.32399599999999"/>
    <n v="7.9748367922787625E-3"/>
    <n v="33.344363671365585"/>
    <n v="0.29771753278004986"/>
    <n v="1.9166817827800497"/>
    <n v="29.462556038866353"/>
    <n v="0"/>
    <n v="3.7458047658437112"/>
    <n v="0"/>
    <n v="0.136002866655522"/>
    <n v="0"/>
    <n v="0"/>
    <n v="4.032276853095949"/>
    <n v="0"/>
    <n v="37.376640524461536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20M1124"/>
    <s v="COUV M11 G FLAT GRIS M18"/>
    <n v="0.82099999999999995"/>
    <n v="696"/>
    <n v="571.41599999999994"/>
    <n v="1251.8296019999998"/>
    <n v="5.5056898082553166E-2"/>
    <n v="230.20373709207706"/>
    <n v="0.33075249582194982"/>
    <n v="2.1293582458219493"/>
    <n v="203.40440655210773"/>
    <n v="0"/>
    <n v="25.860390200069467"/>
    <n v="0"/>
    <n v="0.93894033989986159"/>
    <n v="0"/>
    <n v="0"/>
    <n v="27.838144092990945"/>
    <n v="0"/>
    <n v="258.04188118506801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20M1126"/>
    <s v="COUV M11 D NOIR"/>
    <n v="0.82099999999999995"/>
    <n v="1914"/>
    <n v="1571.394"/>
    <n v="3442.5314054999999"/>
    <n v="0.15140646972702124"/>
    <n v="633.06027700321204"/>
    <n v="0.33075249582194988"/>
    <n v="2.1293582458219498"/>
    <n v="559.36211801829631"/>
    <n v="0"/>
    <n v="71.116073050191048"/>
    <n v="0"/>
    <n v="2.5820859347246201"/>
    <n v="0"/>
    <n v="0"/>
    <n v="76.554896255725112"/>
    <n v="0"/>
    <n v="709.61517325893715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60D1825"/>
    <s v="BOUCHON M18 NOIR"/>
    <n v="3.2000000000000001E-2"/>
    <n v="6000"/>
    <n v="192"/>
    <n v="420.62400000000002"/>
    <n v="1.8499524745282263E-2"/>
    <n v="77.350157366399969"/>
    <n v="1.2891692894399995E-2"/>
    <n v="8.2995692894399994E-2"/>
    <n v="68.345384199960606"/>
    <n v="0"/>
    <n v="8.6892822714333136"/>
    <n v="0"/>
    <n v="0.31549089500604366"/>
    <n v="0"/>
    <n v="0"/>
    <n v="9.3538221993333437"/>
    <n v="0"/>
    <n v="86.703979565733306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60D2101"/>
    <s v="BOUCHON PRESSION D21"/>
    <n v="2.3E-2"/>
    <n v="5800"/>
    <n v="133.4"/>
    <n v="292.24605000000003"/>
    <n v="1.2853315630315906E-2"/>
    <n v="53.742244753529974"/>
    <n v="9.2659042678499958E-3"/>
    <n v="5.9653154267849999E-2"/>
    <n v="47.485803397264299"/>
    <n v="0"/>
    <n v="6.037240911506272"/>
    <n v="0"/>
    <n v="0.21920044475940745"/>
    <n v="0"/>
    <n v="0"/>
    <n v="6.4989577155784799"/>
    <n v="0"/>
    <n v="60.241202469108458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420M1017"/>
    <s v="COUV M10 D NOIR"/>
    <n v="0.73899999999999999"/>
    <n v="952"/>
    <n v="703.52800000000002"/>
    <n v="1541.253966"/>
    <n v="6.7786112734369477E-2"/>
    <n v="283.42709120660749"/>
    <n v="0.29771753278004986"/>
    <n v="1.9166817827800497"/>
    <n v="250.43172633036397"/>
    <n v="0"/>
    <n v="31.839340509671544"/>
    <n v="0"/>
    <n v="1.156024366571937"/>
    <n v="0"/>
    <n v="0"/>
    <n v="34.274353251315567"/>
    <n v="0"/>
    <n v="317.701444457923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palette 1"/>
    <s v="PALETTE 1"/>
    <n v="8.6"/>
    <n v="23"/>
    <n v="197.79999999999998"/>
    <n v="433.33034999999995"/>
    <n v="1.9058364555295994E-2"/>
    <n v="79.686776703509949"/>
    <n v="3.4646424653699976"/>
    <n v="22.305092465369995"/>
    <n v="70.409984347667731"/>
    <n v="0"/>
    <n v="8.9517710067161946"/>
    <n v="0"/>
    <n v="0.32502134912601788"/>
    <n v="0"/>
    <n v="0"/>
    <n v="9.636385578271538"/>
    <n v="0"/>
    <n v="89.323162281781492"/>
    <m/>
    <m/>
    <m/>
    <m/>
    <m/>
    <m/>
    <m/>
    <m/>
    <m/>
    <m/>
    <m/>
    <m/>
    <m/>
    <m/>
    <m/>
  </r>
  <r>
    <x v="3"/>
    <x v="1"/>
    <d v="2015-10-05T00:00:00"/>
    <x v="4"/>
    <x v="0"/>
    <s v="accuma 60"/>
    <s v=" N°1994 du 14/09/15"/>
    <n v="3694.44"/>
    <m/>
    <n v="469.70299999999997"/>
    <n v="0"/>
    <n v="17.053999999999998"/>
    <n v="0"/>
    <n v="0"/>
    <n v="505.625"/>
    <m/>
    <n v="4686.8220000000001"/>
    <s v="EUR"/>
    <n v="2.19075"/>
    <s v="palette 2"/>
    <s v="PALETTE 2"/>
    <n v="6.6"/>
    <n v="5"/>
    <n v="33"/>
    <n v="72.294749999999993"/>
    <n v="3.1796058155953888E-3"/>
    <n v="13.294558297349994"/>
    <n v="2.6589116594699989"/>
    <n v="17.117861659469998"/>
    <n v="11.746862909368229"/>
    <n v="0"/>
    <n v="1.4934703904026008"/>
    <n v="0"/>
    <n v="5.4224997579163756E-2"/>
    <n v="0"/>
    <n v="0"/>
    <n v="1.6076881905104186"/>
    <n v="0"/>
    <n v="14.902246487860412"/>
    <m/>
    <m/>
    <m/>
    <m/>
    <m/>
    <m/>
    <m/>
    <m/>
    <m/>
    <m/>
    <m/>
    <m/>
    <m/>
    <m/>
    <m/>
  </r>
  <r>
    <x v="3"/>
    <x v="1"/>
    <d v="2015-10-07T00:00:00"/>
    <x v="4"/>
    <x v="0"/>
    <s v="accuma 57"/>
    <s v=" N°1864 du 31/08/15"/>
    <n v="1945.5139999999999"/>
    <m/>
    <n v="179.99600000000001"/>
    <n v="0"/>
    <n v="16.977"/>
    <n v="0"/>
    <n v="0"/>
    <n v="195.84899999999999"/>
    <m/>
    <n v="2338.3359999999998"/>
    <s v="EUR"/>
    <n v="2.1809500000000002"/>
    <s v="400l0212"/>
    <s v="bac l2 gris c28"/>
    <n v="1.232"/>
    <n v="2904"/>
    <n v="3577.7280000000001"/>
    <n v="7802.8458816000011"/>
    <n v="0.85909980242564077"/>
    <n v="1840.6101583995035"/>
    <n v="0.63381892506869952"/>
    <n v="3.3207493250687001"/>
    <n v="1671.390693016318"/>
    <n v="0"/>
    <n v="154.63452803740563"/>
    <n v="0"/>
    <n v="14.584937345780103"/>
    <n v="0"/>
    <n v="0"/>
    <n v="168.25383720525932"/>
    <n v="0"/>
    <n v="2008.863995604763"/>
    <m/>
    <m/>
    <m/>
    <m/>
    <m/>
    <m/>
    <m/>
    <m/>
    <m/>
    <m/>
    <m/>
    <m/>
    <m/>
    <m/>
    <m/>
  </r>
  <r>
    <x v="3"/>
    <x v="1"/>
    <d v="2015-10-07T00:00:00"/>
    <x v="4"/>
    <x v="0"/>
    <s v="accuma 57"/>
    <s v=" N°1864 du 31/08/15"/>
    <n v="1945.5139999999999"/>
    <m/>
    <n v="179.99600000000001"/>
    <n v="0"/>
    <n v="16.977"/>
    <n v="0"/>
    <n v="0"/>
    <n v="195.84899999999999"/>
    <m/>
    <n v="2338.3359999999998"/>
    <s v="EUR"/>
    <n v="2.1809500000000002"/>
    <s v="400l0213"/>
    <s v="bac l2 noir c28"/>
    <n v="1.2549999999999999"/>
    <n v="396"/>
    <n v="496.97999999999996"/>
    <n v="1083.8885310000001"/>
    <n v="0.11933702612649562"/>
    <n v="255.67802709467716"/>
    <n v="0.64565158357241703"/>
    <n v="3.3827438335724174"/>
    <n v="232.171855047463"/>
    <n v="0"/>
    <n v="21.480187354664707"/>
    <n v="0"/>
    <n v="2.0259846925495162"/>
    <n v="0"/>
    <n v="0"/>
    <n v="23.37203722984804"/>
    <n v="0"/>
    <n v="279.05006432452524"/>
    <m/>
    <m/>
    <m/>
    <m/>
    <m/>
    <m/>
    <m/>
    <m/>
    <m/>
    <m/>
    <m/>
    <m/>
    <m/>
    <m/>
    <m/>
  </r>
  <r>
    <x v="3"/>
    <x v="1"/>
    <d v="2015-10-07T00:00:00"/>
    <x v="4"/>
    <x v="0"/>
    <s v="accuma 57"/>
    <s v=" N°1864 du 31/08/15"/>
    <n v="1945.5139999999999"/>
    <m/>
    <n v="179.99600000000001"/>
    <n v="0"/>
    <n v="16.977"/>
    <n v="0"/>
    <n v="0"/>
    <n v="195.84899999999999"/>
    <m/>
    <n v="2338.3359999999998"/>
    <s v="EUR"/>
    <n v="2.1809500000000002"/>
    <s v="palette 1"/>
    <s v="PALETTE 1"/>
    <n v="8.6"/>
    <n v="2"/>
    <n v="17.2"/>
    <n v="37.512340000000002"/>
    <n v="4.1301397427979487E-3"/>
    <n v="8.8487707071279473"/>
    <n v="4.4243853535639737"/>
    <n v="23.180555353563975"/>
    <n v="8.0352446915698081"/>
    <n v="0"/>
    <n v="0.74340863314465966"/>
    <n v="0"/>
    <n v="7.0117382413480783E-2"/>
    <n v="0"/>
    <n v="0"/>
    <n v="0.80888373848723538"/>
    <n v="0"/>
    <n v="9.6576544456151829"/>
    <m/>
    <m/>
    <m/>
    <m/>
    <m/>
    <m/>
    <m/>
    <m/>
    <m/>
    <m/>
    <m/>
    <m/>
    <m/>
    <m/>
    <m/>
  </r>
  <r>
    <x v="3"/>
    <x v="1"/>
    <d v="2015-10-07T00:00:00"/>
    <x v="4"/>
    <x v="0"/>
    <s v="accuma 57"/>
    <s v=" N°1864 du 31/08/15"/>
    <n v="1945.5139999999999"/>
    <m/>
    <n v="179.99600000000001"/>
    <n v="0"/>
    <n v="16.977"/>
    <n v="0"/>
    <n v="0"/>
    <n v="195.84899999999999"/>
    <m/>
    <n v="2338.3359999999998"/>
    <s v="EUR"/>
    <n v="2.1809500000000002"/>
    <s v="palette 2"/>
    <s v="PALETTE 2"/>
    <n v="6.6"/>
    <n v="11"/>
    <n v="72.599999999999994"/>
    <n v="158.33697000000001"/>
    <n v="1.7433031705065761E-2"/>
    <n v="37.350043798691217"/>
    <n v="3.395458527153747"/>
    <n v="17.789728527153748"/>
    <n v="33.916207244649307"/>
    <n v="0"/>
    <n v="3.1378759747850169"/>
    <n v="0"/>
    <n v="0.29596057925690145"/>
    <n v="0"/>
    <n v="0"/>
    <n v="3.4142418264054242"/>
    <n v="0"/>
    <n v="40.764285625096647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00l0212"/>
    <s v="bac l2 gris c28"/>
    <n v="1.232"/>
    <n v="2904"/>
    <n v="3577.7280000000001"/>
    <n v="7803.2036544000002"/>
    <n v="0.33086359744692234"/>
    <n v="1435.5847246896462"/>
    <n v="0.49434735698679277"/>
    <n v="3.1814009569867929"/>
    <n v="1244.7419399550665"/>
    <n v="0"/>
    <n v="172.87920743839396"/>
    <n v="5.2938175591507575"/>
    <n v="12.669759737034997"/>
    <n v="0"/>
    <n v="0"/>
    <n v="162.65552227728404"/>
    <n v="0"/>
    <n v="1598.2402469669305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00l0213"/>
    <s v="bac l2 noir c 28"/>
    <n v="1.2549999999999999"/>
    <n v="2970"/>
    <n v="3727.35"/>
    <n v="8129.5367174999992"/>
    <n v="0.34470044395319765"/>
    <n v="1495.6214456694172"/>
    <n v="0.50357624433313708"/>
    <n v="3.2407939943331368"/>
    <n v="1296.7975401963249"/>
    <n v="0"/>
    <n v="180.10908426954137"/>
    <n v="5.5152071032511625"/>
    <n v="13.199614100299797"/>
    <n v="0"/>
    <n v="0"/>
    <n v="169.45784055138753"/>
    <n v="0"/>
    <n v="1665.079286220805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90b0006"/>
    <s v="couvre borne d+ noir"/>
    <n v="7.1999999999999995E-2"/>
    <n v="4400"/>
    <n v="316.79999999999995"/>
    <n v="690.95663999999988"/>
    <n v="2.9297248888452386E-2"/>
    <n v="127.11789179660384"/>
    <n v="2.88904299537736E-2"/>
    <n v="0.18592602995377358"/>
    <n v="110.21918004324672"/>
    <n v="0"/>
    <n v="15.308076219456368"/>
    <n v="0.46875598221523818"/>
    <n v="1.1218795516855071"/>
    <n v="0"/>
    <n v="0"/>
    <n v="14.402791228803189"/>
    <n v="0"/>
    <n v="141.52068302540704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90b0007"/>
    <s v="couvre borne g noir"/>
    <n v="7.1999999999999995E-2"/>
    <n v="2200"/>
    <n v="158.39999999999998"/>
    <n v="345.47831999999994"/>
    <n v="1.4648624444226193E-2"/>
    <n v="63.558945898301921"/>
    <n v="2.88904299537736E-2"/>
    <n v="0.18592602995377358"/>
    <n v="55.109590021623362"/>
    <n v="0"/>
    <n v="7.6540381097281838"/>
    <n v="0.23437799110761909"/>
    <n v="0.56093977584275356"/>
    <n v="0"/>
    <n v="0"/>
    <n v="7.2013956144015943"/>
    <n v="0"/>
    <n v="70.760341512703519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60d1828"/>
    <s v="œil magique"/>
    <n v="0.32500000000000001"/>
    <n v="2000"/>
    <n v="650"/>
    <n v="1417.6824999999999"/>
    <n v="6.011114828754436E-2"/>
    <n v="260.81638152712281"/>
    <n v="0.13040819076356142"/>
    <n v="0.83924944076356134"/>
    <n v="226.14415097257063"/>
    <n v="0"/>
    <n v="31.408615980576517"/>
    <n v="0.96177837260070975"/>
    <n v="2.3018362013749361"/>
    <n v="0"/>
    <n v="0"/>
    <n v="29.551181498491395"/>
    <n v="0"/>
    <n v="290.36756302561423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60d2101"/>
    <s v="bouchon pression d 21"/>
    <n v="2.3E-2"/>
    <n v="5800"/>
    <n v="133.4"/>
    <n v="290.95206999999999"/>
    <n v="1.2336657202397567E-2"/>
    <n v="53.527546608797209"/>
    <n v="9.2288873463443472E-3"/>
    <n v="5.9393037346344345E-2"/>
    <n v="46.411738061139886"/>
    <n v="0"/>
    <n v="6.4460144181675503"/>
    <n v="0.19738651523836107"/>
    <n v="0.47240761425141004"/>
    <n v="0"/>
    <n v="0"/>
    <n v="6.0648117106134647"/>
    <n v="0"/>
    <n v="59.592358319410678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60d2702"/>
    <s v="bouchon"/>
    <n v="2.3E-2"/>
    <n v="6000"/>
    <n v="138"/>
    <n v="300.98489999999998"/>
    <n v="1.2762059174894034E-2"/>
    <n v="55.373324078066076"/>
    <n v="9.2288873463443454E-3"/>
    <n v="5.9393037346344345E-2"/>
    <n v="48.012142821868842"/>
    <n v="0"/>
    <n v="6.6682907774147075"/>
    <n v="0.20419294679830455"/>
    <n v="0.48869753198421723"/>
    <n v="0"/>
    <n v="0"/>
    <n v="6.2739431489104813"/>
    <n v="0"/>
    <n v="61.64726722697656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60d1825"/>
    <s v="bouchon m18 noir"/>
    <n v="3.2000000000000001E-2"/>
    <n v="6000"/>
    <n v="192"/>
    <n v="418.76159999999999"/>
    <n v="1.7755908417243872E-2"/>
    <n v="77.041146543396266"/>
    <n v="1.2840191090566045E-2"/>
    <n v="8.2633791090566039E-2"/>
    <n v="66.799503056513174"/>
    <n v="0"/>
    <n v="9.2776219511856794"/>
    <n v="0.28409453467590196"/>
    <n v="0.67992700102151959"/>
    <n v="0"/>
    <n v="0"/>
    <n v="8.7289643810928421"/>
    <n v="0"/>
    <n v="85.770110924489117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20m1407"/>
    <s v="couv m14"/>
    <n v="1.6120000000000001"/>
    <n v="144"/>
    <n v="232.12800000000001"/>
    <n v="506.28277439999999"/>
    <n v="2.1466893276447845E-2"/>
    <n v="93.142746170966106"/>
    <n v="0.64682462618726466"/>
    <n v="4.1626772261872649"/>
    <n v="80.760599195324431"/>
    <n v="0"/>
    <n v="11.216644938983487"/>
    <n v="0.34347029242316551"/>
    <n v="0.82203174423501735"/>
    <n v="0"/>
    <n v="0"/>
    <n v="10.553317936741248"/>
    <n v="0"/>
    <n v="103.69606410770736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20l0338"/>
    <s v="couv l3 d noir MF"/>
    <n v="1.6479999999999999"/>
    <n v="760"/>
    <n v="1252.48"/>
    <n v="2731.7215040000001"/>
    <n v="0.11582770924182087"/>
    <n v="502.56507928475509"/>
    <n v="0.66126984116415144"/>
    <n v="4.2556402411641514"/>
    <n v="435.7554249386543"/>
    <n v="0"/>
    <n v="60.52102052823458"/>
    <n v="1.8532433478691339"/>
    <n v="4.4353904699970466"/>
    <n v="0"/>
    <n v="0"/>
    <n v="56.941944312662315"/>
    <n v="0"/>
    <n v="559.5070235974174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420M1127"/>
    <s v="COUV M11"/>
    <n v="1.5880000000000001"/>
    <n v="132"/>
    <n v="209.61600000000001"/>
    <n v="457.18297680000001"/>
    <n v="1.9385013014526001E-2"/>
    <n v="84.109671738752894"/>
    <n v="0.63719448286934011"/>
    <n v="4.1007018828693402"/>
    <n v="72.928357461948266"/>
    <n v="0"/>
    <n v="10.128843765206966"/>
    <n v="0.31016020823241602"/>
    <n v="0.74231030336524417"/>
    <n v="0"/>
    <n v="0"/>
    <n v="9.529846863058113"/>
    <n v="0"/>
    <n v="93.639518601811019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palette 1"/>
    <s v="PALETTE 1"/>
    <n v="8.6"/>
    <n v="17"/>
    <n v="146.19999999999999"/>
    <n v="318.86950999999999"/>
    <n v="1.3520384430213825E-2"/>
    <n v="58.663623045023627"/>
    <n v="3.4508013555896251"/>
    <n v="22.207831355589626"/>
    <n v="50.865038264907426"/>
    <n v="0"/>
    <n v="7.0645225482465959"/>
    <n v="0.21632615088342119"/>
    <n v="0.51773608098617796"/>
    <n v="0"/>
    <n v="0"/>
    <n v="6.6467426693529879"/>
    <n v="0"/>
    <n v="65.310365714376616"/>
    <m/>
    <m/>
    <m/>
    <m/>
    <m/>
    <m/>
    <m/>
    <m/>
    <m/>
    <m/>
    <m/>
    <m/>
    <m/>
    <m/>
    <m/>
  </r>
  <r>
    <x v="3"/>
    <x v="1"/>
    <d v="2015-10-07T00:00:00"/>
    <x v="4"/>
    <x v="0"/>
    <s v="accuma 58"/>
    <s v=" N° 1922 du 04/09/15"/>
    <n v="3762.1"/>
    <m/>
    <n v="522.50900000000001"/>
    <n v="16"/>
    <n v="38.292999999999999"/>
    <n v="0"/>
    <n v="0"/>
    <n v="491.60899999999998"/>
    <m/>
    <n v="4830.5110000000004"/>
    <s v="EUR"/>
    <n v="2.1810499999999999"/>
    <s v="palette 2"/>
    <s v="PALETTE 2"/>
    <n v="6.6"/>
    <n v="12"/>
    <n v="79.199999999999989"/>
    <n v="172.73915999999997"/>
    <n v="7.3243122221130965E-3"/>
    <n v="31.779472949150961"/>
    <n v="2.6482894124292469"/>
    <n v="17.043219412429245"/>
    <n v="27.554795010811681"/>
    <n v="0"/>
    <n v="3.8270190548640919"/>
    <n v="0.11718899555380954"/>
    <n v="0.28046988792137678"/>
    <n v="0"/>
    <n v="0"/>
    <n v="3.6006978072007971"/>
    <n v="0"/>
    <n v="35.38017075635176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331"/>
    <s v="couv l3 noir"/>
    <n v="1.4350000000000001"/>
    <n v="308"/>
    <n v="441.98"/>
    <n v="968.26768500000003"/>
    <n v="2.6280974525983037E-2"/>
    <n v="125.01720292845141"/>
    <n v="0.40590000950795913"/>
    <n v="3.5496262595079595"/>
    <n v="99.33157131840548"/>
    <n v="0"/>
    <n v="20.561025544300936"/>
    <n v="0.42049559241572859"/>
    <n v="1.5188563607801375"/>
    <n v="3.1852541125491443"/>
    <n v="0"/>
    <n v="13.472573657101838"/>
    <n v="0"/>
    <n v="138.48977658555324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338"/>
    <s v="couv l3 noir MF"/>
    <n v="1.6479999999999999"/>
    <n v="480"/>
    <n v="791.04"/>
    <n v="1732.9708799999999"/>
    <n v="4.7036748470595094E-2"/>
    <n v="223.75131952695187"/>
    <n v="0.46614858234781642"/>
    <n v="4.0765045823478161"/>
    <n v="177.78009451946122"/>
    <n v="0"/>
    <n v="36.799388312963956"/>
    <n v="0.7525879755295215"/>
    <n v="2.7183948043611021"/>
    <n v="5.7008539146361255"/>
    <n v="0"/>
    <n v="24.112730588971985"/>
    <n v="0"/>
    <n v="247.86405011592385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521"/>
    <s v="couc l5 gris"/>
    <n v="1.44"/>
    <n v="448"/>
    <n v="645.12"/>
    <n v="1413.29664"/>
    <n v="3.8360066713883381E-2"/>
    <n v="182.47680427440739"/>
    <n v="0.4073142952553736"/>
    <n v="3.5619942952553734"/>
    <n v="144.98570815179363"/>
    <n v="0"/>
    <n v="30.011151633873521"/>
    <n v="0.6137610674221341"/>
    <n v="2.2169433355954622"/>
    <n v="4.6492400857226661"/>
    <n v="0"/>
    <n v="19.664751159938319"/>
    <n v="0"/>
    <n v="202.14155543434569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60d1812"/>
    <s v="bouchon kam d18"/>
    <n v="2.9000000000000001E-2"/>
    <n v="30000"/>
    <n v="870"/>
    <n v="1905.9524999999999"/>
    <n v="5.1731860802763117E-2"/>
    <n v="246.08572005012155"/>
    <n v="8.2028573350040514E-3"/>
    <n v="7.1734607335004044E-2"/>
    <n v="195.52574109012346"/>
    <n v="0"/>
    <n v="40.472628226484936"/>
    <n v="0.82770977284420988"/>
    <n v="2.9897394313740886"/>
    <n v="6.2699015292948896"/>
    <n v="0"/>
    <n v="26.519614194485271"/>
    <n v="0"/>
    <n v="272.60533424460681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231"/>
    <s v="couv l2 noir"/>
    <n v="1.2569999999999999"/>
    <n v="528"/>
    <n v="663.69599999999991"/>
    <n v="1453.9920119999997"/>
    <n v="3.9464631134885818E-2"/>
    <n v="187.73115868320164"/>
    <n v="0.35555143690000313"/>
    <n v="3.1093241869000026"/>
    <n v="149.16051983741443"/>
    <n v="0"/>
    <n v="30.87531202690246"/>
    <n v="0.63143409815817308"/>
    <n v="2.2807794271784561"/>
    <n v="4.7831132935481611"/>
    <n v="0"/>
    <n v="20.230990646463326"/>
    <n v="0"/>
    <n v="207.96214932966495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00l0207"/>
    <s v="bac l2 gris c34"/>
    <n v="1.232"/>
    <n v="1320"/>
    <n v="1626.24"/>
    <n v="3562.6852800000001"/>
    <n v="9.6699334841247694E-2"/>
    <n v="459.99361077506865"/>
    <n v="0.34848000816293079"/>
    <n v="3.0474840081629306"/>
    <n v="365.48480596597977"/>
    <n v="0"/>
    <n v="75.653111410389499"/>
    <n v="1.5471893574599631"/>
    <n v="5.5885446584802283"/>
    <n v="11.719959382759221"/>
    <n v="0"/>
    <n v="49.571560215677849"/>
    <n v="0"/>
    <n v="509.56517099074642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00l0212"/>
    <s v="bac l2 gris c34"/>
    <n v="1.2509999999999999"/>
    <n v="528"/>
    <n v="660.52799999999991"/>
    <n v="1447.0517159999997"/>
    <n v="3.9276255807273001E-2"/>
    <n v="186.83506723363985"/>
    <n v="0.35385429400310575"/>
    <n v="3.094482544003105"/>
    <n v="148.44853644916904"/>
    <n v="0"/>
    <n v="30.727935835843262"/>
    <n v="0.62842009291636802"/>
    <n v="2.2698926518697284"/>
    <n v="4.7602822038414878"/>
    <n v="0"/>
    <n v="20.134422672017202"/>
    <n v="0"/>
    <n v="206.96948990565704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00l0316"/>
    <s v="bac l3 gris c 40"/>
    <n v="1.2569999999999999"/>
    <n v="440"/>
    <n v="553.07999999999993"/>
    <n v="1211.6600099999998"/>
    <n v="3.2887192612404852E-2"/>
    <n v="156.4426322360014"/>
    <n v="0.35555143690000318"/>
    <n v="3.1093241869000026"/>
    <n v="124.30043319784538"/>
    <n v="0"/>
    <n v="25.729426689085386"/>
    <n v="0.52619508179847763"/>
    <n v="1.9006495226487137"/>
    <n v="3.985927744623468"/>
    <n v="0"/>
    <n v="16.859158872052774"/>
    <n v="0"/>
    <n v="173.30179110805415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00l0318"/>
    <s v="bac l3 noir c 40"/>
    <n v="1.2569999999999999"/>
    <n v="1408"/>
    <n v="1769.8559999999998"/>
    <n v="3877.3120319999994"/>
    <n v="0.10523901635969553"/>
    <n v="500.61642315520447"/>
    <n v="0.35555143690000318"/>
    <n v="3.1093241869000026"/>
    <n v="397.76138623310521"/>
    <n v="0"/>
    <n v="82.334165405073236"/>
    <n v="1.6838242617551284"/>
    <n v="6.0820784724758834"/>
    <n v="12.754968782795098"/>
    <n v="0"/>
    <n v="53.949308390568874"/>
    <n v="0"/>
    <n v="554.56573154577336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00l0509"/>
    <s v="bac l5 gris c 45"/>
    <n v="1.4410000000000001"/>
    <n v="165"/>
    <n v="237.76500000000001"/>
    <n v="520.88367375000007"/>
    <n v="1.413796078594135E-2"/>
    <n v="67.253530146801339"/>
    <n v="0.40759715240485661"/>
    <n v="3.5644679024048571"/>
    <n v="53.435836586543928"/>
    <n v="0"/>
    <n v="11.06089017272436"/>
    <n v="0.2262073725750616"/>
    <n v="0.81707516770190847"/>
    <n v="1.7135208472560917"/>
    <n v="0"/>
    <n v="7.2476276654618292"/>
    <n v="0"/>
    <n v="74.501157812263159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131"/>
    <s v="couv l1 noir"/>
    <n v="1.131"/>
    <n v="280"/>
    <n v="316.68"/>
    <n v="693.76670999999999"/>
    <n v="1.8830397332205775E-2"/>
    <n v="89.575202098244247"/>
    <n v="0.31991143606515804"/>
    <n v="2.7976496860651578"/>
    <n v="71.17136975680495"/>
    <n v="0"/>
    <n v="14.732036674440518"/>
    <n v="0.30128635731529241"/>
    <n v="1.0882651530201684"/>
    <n v="2.28224415666334"/>
    <n v="0"/>
    <n v="9.653139566792639"/>
    <n v="0"/>
    <n v="99.228341665036879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211"/>
    <s v="couv l2 gris"/>
    <n v="1.0720000000000001"/>
    <n v="384"/>
    <n v="411.64800000000002"/>
    <n v="901.81785600000001"/>
    <n v="2.4477375903144635E-2"/>
    <n v="116.43757987033614"/>
    <n v="0.30322286424566702"/>
    <n v="2.6517068642456669"/>
    <n v="92.514689963525456"/>
    <n v="0"/>
    <n v="19.14997294732882"/>
    <n v="0.39163801445031415"/>
    <n v="1.4146209855704379"/>
    <n v="2.9666579594611298"/>
    <n v="0"/>
    <n v="12.547984073484452"/>
    <n v="0"/>
    <n v="128.98556394382058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217"/>
    <s v="couv l2 g noir"/>
    <n v="1.071"/>
    <n v="1200"/>
    <n v="1285.2"/>
    <n v="2815.5518999999999"/>
    <n v="7.6420445406564549E-2"/>
    <n v="363.52800851542094"/>
    <n v="0.30294000709618413"/>
    <n v="2.6492332570961841"/>
    <n v="288.83871545865134"/>
    <n v="0"/>
    <n v="59.787841145607402"/>
    <n v="1.2227271265050328"/>
    <n v="4.4165668013815846"/>
    <n v="9.2621579832756229"/>
    <n v="0"/>
    <n v="39.175871451439619"/>
    <n v="0"/>
    <n v="402.70387996686054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228"/>
    <s v="couv l2 d noir"/>
    <n v="1.0720000000000001"/>
    <n v="864"/>
    <n v="926.20800000000008"/>
    <n v="2029.0901760000002"/>
    <n v="5.5074095782075429E-2"/>
    <n v="261.98455470825633"/>
    <n v="0.30322286424566702"/>
    <n v="2.6517068642456669"/>
    <n v="208.15805241793228"/>
    <n v="0"/>
    <n v="43.087439131489845"/>
    <n v="0.88118553251320686"/>
    <n v="3.1828972175334851"/>
    <n v="6.6749804087875422"/>
    <n v="0"/>
    <n v="28.232964165340018"/>
    <n v="0"/>
    <n v="290.2175188735963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233"/>
    <s v="couv l2 g gris"/>
    <n v="1.0720000000000001"/>
    <n v="4416"/>
    <n v="4733.9520000000002"/>
    <n v="10370.905344000001"/>
    <n v="0.28148982288616331"/>
    <n v="1339.0321685088657"/>
    <n v="0.30322286424566702"/>
    <n v="2.6517068642456669"/>
    <n v="1063.9189345805428"/>
    <n v="0"/>
    <n v="220.22468889428143"/>
    <n v="4.503837166178613"/>
    <n v="16.268141334060036"/>
    <n v="34.116566533802995"/>
    <n v="0"/>
    <n v="144.30181684507122"/>
    <n v="0"/>
    <n v="1483.3339853539367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420l0321"/>
    <s v="couv l3 d"/>
    <n v="1.232"/>
    <n v="528"/>
    <n v="650.49599999999998"/>
    <n v="1425.074112"/>
    <n v="3.8679733936499081E-2"/>
    <n v="183.99744431002745"/>
    <n v="0.34848000816293079"/>
    <n v="3.0474840081629306"/>
    <n v="146.19392238639193"/>
    <n v="0"/>
    <n v="30.261244564155803"/>
    <n v="0.61887574298398529"/>
    <n v="2.2354178633920911"/>
    <n v="4.6879837531036888"/>
    <n v="0"/>
    <n v="19.828624086271141"/>
    <n v="0"/>
    <n v="203.82606839629858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palette 1"/>
    <s v="PALETTE 1"/>
    <n v="8.6"/>
    <n v="18"/>
    <n v="154.79999999999998"/>
    <n v="339.12809999999996"/>
    <n v="9.2047035083537131E-3"/>
    <n v="43.786286739952665"/>
    <n v="2.4325714855529257"/>
    <n v="21.273021485552924"/>
    <n v="34.790097380173691"/>
    <n v="0"/>
    <n v="7.2013366085745609"/>
    <n v="0.14727525613365941"/>
    <n v="0.53196742985828616"/>
    <n v="1.1156100652124701"/>
    <n v="0"/>
    <n v="4.718662387708414"/>
    <n v="0"/>
    <n v="48.504949127661071"/>
    <m/>
    <m/>
    <m/>
    <m/>
    <m/>
    <m/>
    <m/>
    <m/>
    <m/>
    <m/>
    <m/>
    <m/>
    <m/>
    <m/>
    <m/>
  </r>
  <r>
    <x v="3"/>
    <x v="1"/>
    <d v="2015-10-07T00:00:00"/>
    <x v="4"/>
    <x v="0"/>
    <s v="accuma 59"/>
    <s v=" N°1990 du 14/09/15"/>
    <n v="3779.6"/>
    <m/>
    <n v="782.35400000000004"/>
    <n v="16"/>
    <n v="57.792999999999999"/>
    <n v="121.2"/>
    <n v="0"/>
    <n v="512.63599999999997"/>
    <m/>
    <n v="5269.5829999999987"/>
    <s v="EUR"/>
    <n v="2.19075"/>
    <s v="palette 2"/>
    <s v="PALETTE 2"/>
    <n v="6.6"/>
    <n v="12"/>
    <n v="79.199999999999989"/>
    <n v="173.50739999999996"/>
    <n v="4.7093831903205034E-3"/>
    <n v="22.402286239045544"/>
    <n v="1.8668571865871286"/>
    <n v="16.325807186587124"/>
    <n v="17.799584706135374"/>
    <n v="0"/>
    <n v="3.6844047764800072"/>
    <n v="7.5350131045128055E-2"/>
    <n v="0.27216938271819285"/>
    <n v="0.57077724266684504"/>
    <n v="0"/>
    <n v="2.4141993611531416"/>
    <n v="0"/>
    <n v="24.816485600198682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00L0115"/>
    <s v="BAC L1B GRIS C 22"/>
    <n v="1.151"/>
    <n v="3000"/>
    <n v="3453"/>
    <n v="7540.6614000000009"/>
    <n v="0.20208638833173209"/>
    <n v="910.16011123705664"/>
    <n v="0.30338670374568555"/>
    <n v="2.8169405037456858"/>
    <n v="759.23856096231748"/>
    <n v="0"/>
    <n v="135.89763982060487"/>
    <n v="3.2333822133077135"/>
    <n v="11.790528240826577"/>
    <n v="0"/>
    <n v="0"/>
    <n v="112.6239567356043"/>
    <n v="0"/>
    <n v="1022.7840679726609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00L0313"/>
    <s v="BAC L3 GRIS C33"/>
    <n v="1.2569999999999999"/>
    <n v="528"/>
    <n v="663.69599999999991"/>
    <n v="1449.3793247999999"/>
    <n v="3.8842724468640961E-2"/>
    <n v="174.94052278818114"/>
    <n v="0.33132674770488851"/>
    <n v="3.0763633477048882"/>
    <n v="145.93211582868409"/>
    <n v="0"/>
    <n v="26.120683451600392"/>
    <n v="0.62148359149825538"/>
    <n v="2.2662399163983884"/>
    <n v="0"/>
    <n v="0"/>
    <n v="21.647283402720422"/>
    <n v="0"/>
    <n v="196.58780619090155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20L0211"/>
    <s v="COUV L2 D GRIS"/>
    <n v="1.0720000000000001"/>
    <n v="5760"/>
    <n v="6174.72"/>
    <n v="13484.353536000002"/>
    <n v="0.36137470714153286"/>
    <n v="1627.5655493940571"/>
    <n v="0.28256346343646827"/>
    <n v="2.6235970634364687"/>
    <n v="1357.684774730739"/>
    <n v="0"/>
    <n v="243.014733435588"/>
    <n v="5.7819953142645257"/>
    <n v="21.084045913465594"/>
    <n v="0"/>
    <n v="0"/>
    <n v="201.39629253821911"/>
    <n v="0"/>
    <n v="1828.961841932276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20L0231"/>
    <s v="COUV L2 D NOIR"/>
    <n v="1.2509999999999999"/>
    <n v="480"/>
    <n v="600.4799999999999"/>
    <n v="1311.3282239999999"/>
    <n v="3.5143016062970885E-2"/>
    <n v="158.27771317568133"/>
    <n v="0.32974523578266945"/>
    <n v="3.0616790357826691"/>
    <n v="132.0323113485816"/>
    <n v="0"/>
    <n v="23.632729440914218"/>
    <n v="0.56228825700753415"/>
    <n v="2.0503841291779734"/>
    <n v="0"/>
    <n v="0"/>
    <n v="19.585413709990053"/>
    <n v="0"/>
    <n v="177.86312688567139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20L0238"/>
    <s v="COUV L2  D NOIR MF"/>
    <n v="1.4530000000000001"/>
    <n v="368"/>
    <n v="534.70400000000006"/>
    <n v="1167.6865952000003"/>
    <n v="3.1293483981039823E-2"/>
    <n v="140.94012514303483"/>
    <n v="0.38298947049737725"/>
    <n v="3.5560508704973781"/>
    <n v="117.56961931676662"/>
    <n v="0"/>
    <n v="21.044023053181792"/>
    <n v="0.50069574369663716"/>
    <n v="1.8257870293897875"/>
    <n v="0"/>
    <n v="0"/>
    <n v="17.440046383537382"/>
    <n v="0"/>
    <n v="158.38017152657218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20L0233"/>
    <s v="COUV L2 G GRIS"/>
    <n v="1.0720000000000001"/>
    <n v="2304"/>
    <n v="2469.8879999999999"/>
    <n v="5393.7414144000004"/>
    <n v="0.14454988285661313"/>
    <n v="651.02621975762281"/>
    <n v="0.28256346343646821"/>
    <n v="2.6235970634364687"/>
    <n v="543.07390989229555"/>
    <n v="0"/>
    <n v="97.205893374235202"/>
    <n v="2.3127981257058101"/>
    <n v="8.433618365386236"/>
    <n v="0"/>
    <n v="0"/>
    <n v="80.558517015287649"/>
    <n v="0"/>
    <n v="731.58473677291033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20L0338"/>
    <s v="COUV L3 D NOIR MF"/>
    <n v="1.6479999999999999"/>
    <n v="380"/>
    <n v="626.24"/>
    <n v="1367.5829120000001"/>
    <n v="3.665061680534721E-2"/>
    <n v="165.06767102840845"/>
    <n v="0.43438860796949591"/>
    <n v="4.0332910079694964"/>
    <n v="137.69636733768945"/>
    <n v="0"/>
    <n v="24.646550234942254"/>
    <n v="0.58640986888555535"/>
    <n v="2.1383435868911778"/>
    <n v="0"/>
    <n v="0"/>
    <n v="20.425608649320832"/>
    <n v="0"/>
    <n v="185.49327967772928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400M1104"/>
    <s v="BAC M11 NOIR"/>
    <n v="2.036"/>
    <n v="1134"/>
    <n v="2308.8240000000001"/>
    <n v="5042.0098512000004"/>
    <n v="0.13512363262485463"/>
    <n v="608.57211371757489"/>
    <n v="0.53665971227299369"/>
    <n v="4.9828765122729939"/>
    <n v="507.65948777157888"/>
    <n v="0"/>
    <n v="90.866994602133857"/>
    <n v="2.1619781219976741"/>
    <n v="7.8836532218645186"/>
    <n v="0"/>
    <n v="0"/>
    <n v="75.305211203627238"/>
    <n v="0"/>
    <n v="683.8773249212021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palette 1"/>
    <s v="PALETTE 1"/>
    <n v="8.6"/>
    <n v="22"/>
    <n v="189.2"/>
    <n v="413.17496"/>
    <n v="1.1072906073664556E-2"/>
    <n v="49.870342613973676"/>
    <n v="2.2668337551806217"/>
    <n v="21.047513755180621"/>
    <n v="41.600908118757737"/>
    <n v="0"/>
    <n v="7.4462303660754241"/>
    <n v="0.17716649717863289"/>
    <n v="0.64603763196188491"/>
    <n v="0"/>
    <n v="0"/>
    <n v="6.170996992289699"/>
    <n v="0"/>
    <n v="56.041339606263371"/>
    <m/>
    <m/>
    <m/>
    <m/>
    <m/>
    <m/>
    <m/>
    <m/>
    <m/>
    <m/>
    <m/>
    <m/>
    <m/>
    <m/>
    <m/>
  </r>
  <r>
    <x v="3"/>
    <x v="1"/>
    <d v="2015-10-07T00:00:00"/>
    <x v="4"/>
    <x v="0"/>
    <s v="accuma 62"/>
    <s v=" N° 2105 du 24/09/15"/>
    <n v="3757"/>
    <m/>
    <n v="672.47299999999996"/>
    <n v="16"/>
    <n v="58.344000000000001"/>
    <n v="0"/>
    <n v="0"/>
    <n v="557.30600000000004"/>
    <m/>
    <n v="5061.1229999999996"/>
    <s v="EUR"/>
    <n v="2.1838000000000002"/>
    <s v="palette 2"/>
    <s v="PALETTE 2"/>
    <n v="6.6"/>
    <n v="10"/>
    <n v="66"/>
    <n v="144.13080000000002"/>
    <n v="3.8626416536039153E-3"/>
    <n v="17.396631144409426"/>
    <n v="1.7396631144409427"/>
    <n v="16.152743114440945"/>
    <n v="14.51194469258991"/>
    <n v="0"/>
    <n v="2.5975222207239854"/>
    <n v="6.1802266457662645E-2"/>
    <n v="0.22536196463786684"/>
    <n v="0"/>
    <n v="0"/>
    <n v="2.1526733694033839"/>
    <n v="0"/>
    <n v="19.549304513812807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400M1409"/>
    <s v="BAC M14 GRIS"/>
    <n v="3.2029999999999998"/>
    <n v="840"/>
    <n v="2690.52"/>
    <n v="5875.5575760000002"/>
    <n v="0.26850703811544091"/>
    <n v="1122.7721146401266"/>
    <n v="1.3366334698096745"/>
    <n v="8.3313448698096746"/>
    <n v="992.11739541426721"/>
    <n v="0"/>
    <n v="121.01961267012473"/>
    <n v="0"/>
    <n v="9.635106555734481"/>
    <n v="0"/>
    <n v="0"/>
    <n v="85.140295260259776"/>
    <n v="0"/>
    <n v="1207.9124099003864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420M1413"/>
    <s v="COUV M14 GRIS"/>
    <n v="1.6120000000000001"/>
    <n v="864"/>
    <n v="1392.768"/>
    <n v="3041.5267584000003"/>
    <n v="0.1389946963642591"/>
    <n v="581.21146565091487"/>
    <n v="0.67269845561448482"/>
    <n v="4.1929840556144846"/>
    <n v="513.57706338415551"/>
    <n v="0"/>
    <n v="62.646716582424311"/>
    <n v="0"/>
    <n v="4.9876856843350739"/>
    <n v="0"/>
    <n v="0"/>
    <n v="44.07351692202306"/>
    <n v="0"/>
    <n v="625.28498257293802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400M1606"/>
    <s v="BAC M16 GRIS"/>
    <n v="4.4580000000000002"/>
    <n v="864"/>
    <n v="3851.712"/>
    <n v="8411.3686656000009"/>
    <n v="0.38439103994532697"/>
    <n v="1607.3453559998627"/>
    <n v="1.8603534212961375"/>
    <n v="11.595733821296138"/>
    <n v="1420.3018291355866"/>
    <n v="0"/>
    <n v="173.25003878687818"/>
    <n v="0"/>
    <n v="13.793488077398113"/>
    <n v="0"/>
    <n v="0"/>
    <n v="121.88569382033425"/>
    <n v="0"/>
    <n v="1729.2310498201973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420M1611"/>
    <s v="COUV M16 GRIS"/>
    <n v="1.9039999999999999"/>
    <n v="874"/>
    <n v="1664.096"/>
    <n v="3634.0528448000005"/>
    <n v="0.16607253917449147"/>
    <n v="694.43846724208561"/>
    <n v="0.7945520220161163"/>
    <n v="4.9525072220161173"/>
    <n v="613.62806789739557"/>
    <n v="0"/>
    <n v="74.851052348952578"/>
    <n v="0"/>
    <n v="5.9593469957374516"/>
    <n v="0"/>
    <n v="0"/>
    <n v="52.659569444351746"/>
    <n v="0"/>
    <n v="747.09803668643735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460D2710"/>
    <s v="BOUCHON D 27JAUNE"/>
    <n v="2.3E-2"/>
    <n v="12000"/>
    <n v="276"/>
    <n v="602.72880000000009"/>
    <n v="2.754409650174007E-2"/>
    <n v="115.17665865359668"/>
    <n v="9.5980548877997226E-3"/>
    <n v="5.982545488779973E-2"/>
    <n v="101.77378392813945"/>
    <n v="0"/>
    <n v="12.414482366588773"/>
    <n v="0"/>
    <n v="0.98839235886844068"/>
    <n v="0"/>
    <n v="0"/>
    <n v="8.7338958609605957"/>
    <n v="0"/>
    <n v="123.91055451455728"/>
    <m/>
    <m/>
    <m/>
    <m/>
    <m/>
    <m/>
    <m/>
    <m/>
    <m/>
    <m/>
    <m/>
    <m/>
    <m/>
    <m/>
    <m/>
  </r>
  <r>
    <x v="3"/>
    <x v="0"/>
    <d v="2015-10-12T00:00:00"/>
    <x v="4"/>
    <x v="0"/>
    <s v="accuma 61"/>
    <s v=" N° 2085  du 22/09/15"/>
    <n v="3694.94"/>
    <m/>
    <n v="450.71300000000002"/>
    <n v="0"/>
    <n v="35.884"/>
    <n v="0"/>
    <n v="0"/>
    <n v="317.08776"/>
    <m/>
    <n v="4498.6247600000006"/>
    <s v="EUR"/>
    <n v="2.1838000000000002"/>
    <s v="palette 2"/>
    <s v="PALETTE 2"/>
    <n v="6.6"/>
    <n v="22"/>
    <n v="145.19999999999999"/>
    <n v="317.08776"/>
    <n v="1.4490589898741513E-2"/>
    <n v="60.592937813413897"/>
    <n v="2.754224446064268"/>
    <n v="17.167304446064268"/>
    <n v="53.541860240455968"/>
    <n v="0"/>
    <n v="6.5310972450314839"/>
    <n v="0"/>
    <n v="0.51998032792644044"/>
    <n v="0"/>
    <n v="0"/>
    <n v="4.5947886920705736"/>
    <n v="0"/>
    <n v="65.187726505484477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400l0212"/>
    <s v="bac l2 gris c28"/>
    <n v="1.232"/>
    <n v="2376"/>
    <n v="2927.232"/>
    <n v="6448.3993728000005"/>
    <n v="0.27316690789676285"/>
    <n v="1170.649135118156"/>
    <n v="0.49269744744030136"/>
    <n v="3.2066702474403015"/>
    <n v="1036.1767150340008"/>
    <n v="0"/>
    <n v="119.71075354832207"/>
    <n v="4.3706705263482055"/>
    <n v="10.390996009484962"/>
    <n v="0"/>
    <n v="0"/>
    <n v="149.5973986074911"/>
    <n v="0"/>
    <n v="1320.2465337256469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400l0218"/>
    <s v="bac l2 noir c34"/>
    <n v="1.2549999999999999"/>
    <n v="3762"/>
    <n v="4721.3099999999995"/>
    <n v="10400.573799"/>
    <n v="0.44058880673689865"/>
    <n v="1888.1309947843904"/>
    <n v="0.50189553290387834"/>
    <n v="3.266535032903878"/>
    <n v="1671.2414617144038"/>
    <n v="0"/>
    <n v="193.08055454273131"/>
    <n v="7.0494209077903784"/>
    <n v="16.759557619464889"/>
    <n v="0"/>
    <n v="0"/>
    <n v="241.2844947102019"/>
    <n v="0"/>
    <n v="2129.4154894945923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420l0321"/>
    <s v="couv l3 gris"/>
    <n v="1.2569999999999999"/>
    <n v="1584"/>
    <n v="1991.0879999999997"/>
    <n v="4386.1677551999992"/>
    <n v="0.18580671170250584"/>
    <n v="796.26946041316103"/>
    <n v="0.50269536642245016"/>
    <n v="3.27174066642245"/>
    <n v="704.80201882994515"/>
    <n v="0"/>
    <n v="81.42663268952424"/>
    <n v="2.9729073872400935"/>
    <n v="7.0679015064516202"/>
    <n v="0"/>
    <n v="0"/>
    <n v="101.75537340347199"/>
    <n v="0"/>
    <n v="898.02483381663296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420m1014"/>
    <s v="couv m10 noir"/>
    <n v="0.73899999999999999"/>
    <n v="1120"/>
    <n v="827.68"/>
    <n v="1823.296272"/>
    <n v="7.7238423988256713E-2"/>
    <n v="331.00310332580244"/>
    <n v="0.29553848511232361"/>
    <n v="1.9234815851123237"/>
    <n v="292.98078987225534"/>
    <n v="0"/>
    <n v="33.848426259645706"/>
    <n v="1.2358147838121074"/>
    <n v="2.9380724100892972"/>
    <n v="0"/>
    <n v="0"/>
    <n v="42.298927751352892"/>
    <n v="0"/>
    <n v="373.30203107715533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palette 1"/>
    <s v="PALETTE 1"/>
    <n v="8.6"/>
    <n v="22"/>
    <n v="189.2"/>
    <n v="416.78868"/>
    <n v="1.7655990018579849E-2"/>
    <n v="75.664250856903422"/>
    <n v="3.4392841298592463"/>
    <n v="22.384224129859245"/>
    <n v="66.97270133847708"/>
    <n v="0"/>
    <n v="7.7374374738123031"/>
    <n v="0.28249584029727759"/>
    <n v="0.67161620431675895"/>
    <n v="0"/>
    <n v="0"/>
    <n v="9.6691440297650875"/>
    <n v="0"/>
    <n v="85.333394886668501"/>
    <m/>
    <m/>
    <m/>
    <m/>
    <m/>
    <m/>
    <m/>
    <m/>
    <m/>
    <m/>
    <m/>
    <m/>
    <m/>
    <m/>
    <m/>
  </r>
  <r>
    <x v="3"/>
    <x v="1"/>
    <d v="2015-10-21T00:00:00"/>
    <x v="4"/>
    <x v="0"/>
    <s v="accuma 65"/>
    <s v=" N° 2223  du 05/10/15"/>
    <n v="3793.2"/>
    <m/>
    <n v="438.233"/>
    <n v="16"/>
    <n v="38.039000000000001"/>
    <n v="0"/>
    <n v="0"/>
    <n v="547.64099999999996"/>
    <m/>
    <n v="4833.1129999999994"/>
    <s v="EUR"/>
    <n v="2.2029000000000001"/>
    <s v="palette 2"/>
    <s v="PALETTE 2"/>
    <n v="6.6"/>
    <n v="9"/>
    <n v="59.4"/>
    <n v="130.85226"/>
    <n v="5.543159656995999E-3"/>
    <n v="23.755055501585957"/>
    <n v="2.6394506112873284"/>
    <n v="17.178590611287326"/>
    <n v="21.026313210917223"/>
    <n v="0"/>
    <n v="2.4291954859643279"/>
    <n v="8.8690554511935984E-2"/>
    <n v="0.21085625019247081"/>
    <n v="0"/>
    <n v="0"/>
    <n v="3.0356614977169456"/>
    <n v="0"/>
    <n v="26.790716999302902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m1009"/>
    <s v="bac m10 noir"/>
    <n v="1.75"/>
    <n v="1296"/>
    <n v="2268"/>
    <n v="4964.9922000000006"/>
    <n v="0.16972539060412811"/>
    <n v="742.93521833285672"/>
    <n v="0.57325248328152523"/>
    <n v="4.4042649832815259"/>
    <n v="639.38949148387144"/>
    <n v="0"/>
    <n v="92.909545795996365"/>
    <n v="2.7156062496660498"/>
    <n v="7.9205748033228467"/>
    <n v="0"/>
    <n v="0"/>
    <n v="93.111519010815286"/>
    <n v="0"/>
    <n v="836.04673734367202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l0211"/>
    <s v="bac l2b gris"/>
    <n v="1.2410000000000001"/>
    <n v="864"/>
    <n v="1072.2240000000002"/>
    <n v="2347.2591696000004"/>
    <n v="8.0239698948465915E-2"/>
    <n v="351.23146893374303"/>
    <n v="0.4065179038584989"/>
    <n v="3.1232530538584991"/>
    <n v="302.2789938786608"/>
    <n v="0"/>
    <n v="43.924093841078673"/>
    <n v="1.2838351831754546"/>
    <n v="3.7445460308280589"/>
    <n v="0"/>
    <n v="0"/>
    <n v="44.019579082827349"/>
    <n v="0"/>
    <n v="395.25104801657034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l0312"/>
    <s v="bac l3b grios c34"/>
    <n v="1.357"/>
    <n v="240"/>
    <n v="325.68"/>
    <n v="712.96237200000007"/>
    <n v="2.4372206883576917E-2"/>
    <n v="106.68392500292981"/>
    <n v="0.4445163541788742"/>
    <n v="3.4151929041788747"/>
    <n v="91.814977771810959"/>
    <n v="0"/>
    <n v="13.341614142345723"/>
    <n v="0.38995531013723067"/>
    <n v="1.1373777786358841"/>
    <n v="0"/>
    <n v="0"/>
    <n v="13.370617068537181"/>
    <n v="0"/>
    <n v="120.05454207146698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l0313"/>
    <s v="bac l3 gris c 33"/>
    <n v="1.2569999999999999"/>
    <n v="1232"/>
    <n v="1548.6239999999998"/>
    <n v="3390.1702295999999"/>
    <n v="0.11589101115472983"/>
    <n v="507.28717352535352"/>
    <n v="0.41175906941992979"/>
    <n v="3.1635206194199297"/>
    <n v="436.58461722209819"/>
    <n v="0"/>
    <n v="63.440014307221801"/>
    <n v="1.8542561784756773"/>
    <n v="5.4082858175577773"/>
    <n v="0"/>
    <n v="0"/>
    <n v="63.577924610495941"/>
    <n v="0"/>
    <n v="570.86509813584939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l0212"/>
    <s v="bac l2 gris c28"/>
    <n v="1.232"/>
    <n v="264"/>
    <n v="325.24799999999999"/>
    <n v="712.01665920000005"/>
    <n v="2.4339878237747557E-2"/>
    <n v="106.54241353277115"/>
    <n v="0.40356974823019376"/>
    <n v="3.100602548230194"/>
    <n v="91.693189297242597"/>
    <n v="0"/>
    <n v="13.323917086003627"/>
    <n v="0.38943805180396091"/>
    <n v="1.1358690977209653"/>
    <n v="0"/>
    <n v="0"/>
    <n v="13.352881541106548"/>
    <n v="0"/>
    <n v="119.89529507387769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l0203"/>
    <s v="bac l2 op"/>
    <n v="1.2549999999999999"/>
    <n v="198"/>
    <n v="248.48999999999998"/>
    <n v="543.98188349999998"/>
    <n v="1.8595706486428477E-2"/>
    <n v="81.398576897500675"/>
    <n v="0.41110392372475091"/>
    <n v="3.1584871737247511"/>
    <n v="70.053745475673352"/>
    <n v="0"/>
    <n v="10.179494283442299"/>
    <n v="0.29753130378285564"/>
    <n v="0.86780583460215777"/>
    <n v="0"/>
    <n v="0"/>
    <n v="10.201623174161149"/>
    <n v="0"/>
    <n v="91.600200071661817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m1110"/>
    <s v="bac m11 gris"/>
    <n v="2.036"/>
    <n v="405"/>
    <n v="824.58"/>
    <n v="1805.1293070000002"/>
    <n v="6.1707302726786581E-2"/>
    <n v="270.1100186653029"/>
    <n v="0.66693831769210599"/>
    <n v="5.1240477176921058"/>
    <n v="232.4637508323504"/>
    <n v="0"/>
    <n v="33.779256292972967"/>
    <n v="0.98731684362858529"/>
    <n v="2.8796946963509495"/>
    <n v="0"/>
    <n v="0"/>
    <n v="33.852687983217848"/>
    <n v="0"/>
    <n v="303.96270664852074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00m1112"/>
    <s v="bac m11 noir"/>
    <n v="1.714"/>
    <n v="154"/>
    <n v="263.95600000000002"/>
    <n v="577.83927740000013"/>
    <n v="1.9753101941050816E-2"/>
    <n v="86.464818558319038"/>
    <n v="0.56145986076830545"/>
    <n v="4.3136629607683066"/>
    <n v="74.413885632326625"/>
    <n v="0"/>
    <n v="10.813065286652566"/>
    <n v="0.31604963105681305"/>
    <n v="0.92181800828301841"/>
    <n v="0"/>
    <n v="0"/>
    <n v="10.836571477962419"/>
    <n v="0"/>
    <n v="97.301390036281447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20l0321"/>
    <s v="couv l3 gris"/>
    <n v="1.2569999999999999"/>
    <n v="1760"/>
    <n v="2212.3199999999997"/>
    <n v="4843.1003279999995"/>
    <n v="0.16555858736389975"/>
    <n v="724.69596217907645"/>
    <n v="0.41175906941992979"/>
    <n v="3.1635206194199297"/>
    <n v="623.69231031728316"/>
    <n v="0"/>
    <n v="90.628591867459718"/>
    <n v="2.648937397822396"/>
    <n v="7.72612259651111"/>
    <n v="0"/>
    <n v="0"/>
    <n v="90.825606586422765"/>
    <n v="0"/>
    <n v="815.52156876549907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20m1014"/>
    <s v="couv m10 noir"/>
    <n v="0.73899999999999999"/>
    <n v="1120"/>
    <n v="827.68"/>
    <n v="1811.9156720000001"/>
    <n v="6.1939290694543542E-2"/>
    <n v="271.12549449283017"/>
    <n v="0.24207633436859838"/>
    <n v="1.8598581843685984"/>
    <n v="233.33769590448441"/>
    <n v="0"/>
    <n v="33.90624905839077"/>
    <n v="0.99102865111269667"/>
    <n v="2.8905208788422634"/>
    <n v="0"/>
    <n v="0"/>
    <n v="33.979956814317283"/>
    <n v="0"/>
    <n v="305.10545130714746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420l0109"/>
    <s v="couv l1 gris"/>
    <n v="0.95099999999999996"/>
    <n v="3360"/>
    <n v="3195.3599999999997"/>
    <n v="6995.1223439999994"/>
    <n v="0.23912421698448269"/>
    <n v="1046.7131742734025"/>
    <n v="0.31152177805756026"/>
    <n v="2.3934034280575598"/>
    <n v="900.82875022394319"/>
    <n v="0"/>
    <n v="130.89922674369265"/>
    <n v="3.825987471751723"/>
    <n v="11.159209834014854"/>
    <n v="0"/>
    <n v="0"/>
    <n v="131.18378456190419"/>
    <n v="0"/>
    <n v="1177.8969588353066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palette 1"/>
    <s v="PALETTE 1"/>
    <n v="8.6"/>
    <n v="23"/>
    <n v="197.79999999999998"/>
    <n v="433.01387"/>
    <n v="1.4802329039460554E-2"/>
    <n v="64.793909253191813"/>
    <n v="2.8171264892692092"/>
    <n v="21.643816489269209"/>
    <n v="55.763333957455799"/>
    <n v="0"/>
    <n v="8.1029577418201413"/>
    <n v="0.23683726463136887"/>
    <n v="0.69078028928450574"/>
    <n v="0"/>
    <n v="0"/>
    <n v="8.1205725133771001"/>
    <n v="0"/>
    <n v="72.914481766568912"/>
    <m/>
    <m/>
    <m/>
    <m/>
    <m/>
    <m/>
    <m/>
    <m/>
    <m/>
    <m/>
    <m/>
    <m/>
    <m/>
    <m/>
    <m/>
  </r>
  <r>
    <x v="3"/>
    <x v="1"/>
    <d v="2015-10-22T00:00:00"/>
    <x v="4"/>
    <x v="0"/>
    <s v="accuma 64"/>
    <s v=" N° 2158  du 30/09/15"/>
    <n v="3767.2"/>
    <m/>
    <n v="547.41099999999994"/>
    <n v="16"/>
    <n v="46.667000000000002"/>
    <n v="0"/>
    <n v="0"/>
    <n v="548.601"/>
    <m/>
    <n v="4925.8789999999999"/>
    <s v="EUR"/>
    <n v="2.1891500000000002"/>
    <s v="palette 2"/>
    <s v="PALETTE 2"/>
    <n v="6.6"/>
    <n v="8"/>
    <n v="52.8"/>
    <n v="115.58712"/>
    <n v="3.9512789346992788E-3"/>
    <n v="17.295846352722592"/>
    <n v="2.161980794090324"/>
    <n v="16.610370794090322"/>
    <n v="14.885258002799123"/>
    <n v="0"/>
    <n v="2.1629735529226668"/>
    <n v="6.3220462955188461E-2"/>
    <n v="0.18439433404561126"/>
    <n v="0"/>
    <n v="0"/>
    <n v="2.1676755748549592"/>
    <n v="0"/>
    <n v="19.463521927577549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20l0338"/>
    <s v="couv l3d noir"/>
    <n v="1.6479999999999999"/>
    <n v="1406"/>
    <n v="2317.0879999999997"/>
    <n v="5104.3131551999995"/>
    <n v="0.16370628830118888"/>
    <n v="764.57941489567474"/>
    <n v="0.54379759238668191"/>
    <n v="4.1741767923866817"/>
    <n v="620.88883963991907"/>
    <n v="0"/>
    <n v="133.03526036280795"/>
    <n v="2.6193006128190222"/>
    <n v="8.0360142801287608"/>
    <n v="0"/>
    <n v="0"/>
    <n v="80.059578055966611"/>
    <n v="0"/>
    <n v="844.63899295164128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20m1127"/>
    <s v="couv m11"/>
    <n v="1.5880000000000001"/>
    <n v="33"/>
    <n v="52.404000000000003"/>
    <n v="115.44077160000001"/>
    <n v="3.7024335425048611E-3"/>
    <n v="17.291971499655144"/>
    <n v="0.52399913635318618"/>
    <n v="4.0222043363531865"/>
    <n v="14.042219696658186"/>
    <n v="0"/>
    <n v="3.0087678085824052"/>
    <n v="5.9238936680077778E-2"/>
    <n v="0.18174505773447863"/>
    <n v="0"/>
    <n v="0"/>
    <n v="1.8106529093607473"/>
    <n v="0"/>
    <n v="19.102624409015892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60d1811"/>
    <s v="bouchon jaune"/>
    <n v="2.8000000000000001E-2"/>
    <n v="18000"/>
    <n v="504"/>
    <n v="1110.2616"/>
    <n v="3.5608474647401918E-2"/>
    <n v="166.3070306813639"/>
    <n v="9.2392794822979945E-3"/>
    <n v="7.0920479482298002E-2"/>
    <n v="135.05226179520125"/>
    <n v="0"/>
    <n v="28.937084488312578"/>
    <n v="0.56973559435843069"/>
    <n v="1.7479488034916655"/>
    <n v="0"/>
    <n v="0"/>
    <n v="17.414110875464022"/>
    <n v="0"/>
    <n v="183.72114155682792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60d1810"/>
    <s v="bouchon rouge"/>
    <n v="2.8000000000000001E-2"/>
    <n v="36000"/>
    <n v="1008"/>
    <n v="2220.5232000000001"/>
    <n v="7.1216949294803836E-2"/>
    <n v="332.6140613627278"/>
    <n v="9.2392794822979945E-3"/>
    <n v="7.0920479482298002E-2"/>
    <n v="270.10452359040249"/>
    <n v="0"/>
    <n v="57.874168976625157"/>
    <n v="1.1394711887168614"/>
    <n v="3.495897606983331"/>
    <n v="0"/>
    <n v="0"/>
    <n v="34.828221750928044"/>
    <n v="0"/>
    <n v="367.44228311365583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60d1825"/>
    <s v="bouchon noir"/>
    <n v="3.2000000000000001E-2"/>
    <n v="12000"/>
    <n v="384"/>
    <n v="845.91360000000009"/>
    <n v="2.7130266398020509E-2"/>
    <n v="126.7101186143725"/>
    <n v="1.0559176551197709E-2"/>
    <n v="8.1051976551197724E-2"/>
    <n v="102.89696136777238"/>
    <n v="0"/>
    <n v="22.047302467285775"/>
    <n v="0.43408426236832814"/>
    <n v="1.3317705169460308"/>
    <n v="0"/>
    <n v="0"/>
    <n v="13.267894000353541"/>
    <n v="0"/>
    <n v="139.97801261472603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90b0006"/>
    <s v="couvre borne d+ noir"/>
    <n v="7.1999999999999995E-2"/>
    <n v="1650"/>
    <n v="118.8"/>
    <n v="261.70452"/>
    <n v="8.3934261668875947E-3"/>
    <n v="39.20094294632149"/>
    <n v="2.3758147240194843E-2"/>
    <n v="0.18236694724019484"/>
    <n v="31.833747423154581"/>
    <n v="0"/>
    <n v="6.8208842008165362"/>
    <n v="0.13429481867020152"/>
    <n v="0.41201650368017828"/>
    <n v="0"/>
    <n v="0"/>
    <n v="4.104754706359377"/>
    <n v="0"/>
    <n v="43.30569765268087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90b0007"/>
    <s v="couvre borne g- noir"/>
    <n v="7.1999999999999995E-2"/>
    <n v="2200"/>
    <n v="158.39999999999998"/>
    <n v="348.93935999999997"/>
    <n v="1.1191234889183457E-2"/>
    <n v="52.267923928428644"/>
    <n v="2.3758147240194837E-2"/>
    <n v="0.18236694724019484"/>
    <n v="42.444996564206093"/>
    <n v="0"/>
    <n v="9.0945122677553787"/>
    <n v="0.17905975822693532"/>
    <n v="0.54935533824023752"/>
    <n v="0"/>
    <n v="0"/>
    <n v="5.4730062751458348"/>
    <n v="0"/>
    <n v="57.740930203574479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111"/>
    <s v="bac l1b noir"/>
    <n v="1.151"/>
    <n v="720"/>
    <n v="828.72"/>
    <n v="1825.5872880000002"/>
    <n v="5.8550506170228007E-2"/>
    <n v="273.45627473464265"/>
    <n v="0.37980038157589258"/>
    <n v="2.915338281575893"/>
    <n v="222.06450475182376"/>
    <n v="0"/>
    <n v="47.580834637211105"/>
    <n v="0.93680809872364812"/>
    <n v="2.8741272468841523"/>
    <n v="0"/>
    <n v="0"/>
    <n v="28.633773739512986"/>
    <n v="0"/>
    <n v="302.09004847415559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312"/>
    <s v="bac l3b gris"/>
    <n v="1.357"/>
    <n v="1680"/>
    <n v="2279.7599999999998"/>
    <n v="5022.0833039999998"/>
    <n v="0.16106900032174798"/>
    <n v="752.26213544870257"/>
    <n v="0.44777508062422772"/>
    <n v="3.4371103806242278"/>
    <n v="610.88639752029349"/>
    <n v="0"/>
    <n v="130.8920788354672"/>
    <n v="2.5771040051479677"/>
    <n v="7.906555087793965"/>
    <n v="0"/>
    <n v="0"/>
    <n v="78.769828193348914"/>
    <n v="0"/>
    <n v="831.03196364205144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115"/>
    <s v="bac l1b gris"/>
    <n v="1.151"/>
    <n v="1800"/>
    <n v="2071.8000000000002"/>
    <n v="4563.9682200000007"/>
    <n v="0.14637626542557003"/>
    <n v="683.64068683660662"/>
    <n v="0.37980038157589258"/>
    <n v="2.915338281575893"/>
    <n v="555.16126187955945"/>
    <n v="0"/>
    <n v="118.95208659302777"/>
    <n v="2.3420202468091205"/>
    <n v="7.1853181172103815"/>
    <n v="0"/>
    <n v="0"/>
    <n v="71.584434348782466"/>
    <n v="0"/>
    <n v="755.22512118538907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314"/>
    <s v="bac l3 noir"/>
    <n v="1.2569999999999999"/>
    <n v="352"/>
    <n v="442.46399999999994"/>
    <n v="974.70394559999988"/>
    <n v="3.1260849457119121E-2"/>
    <n v="146.00173417341065"/>
    <n v="0.41477765390173482"/>
    <n v="3.1838229539017346"/>
    <n v="118.56302373601568"/>
    <n v="0"/>
    <n v="25.404004267930024"/>
    <n v="0.50017359131390593"/>
    <n v="1.5345325781510635"/>
    <n v="0"/>
    <n v="0"/>
    <n v="15.287930861907363"/>
    <n v="0"/>
    <n v="161.28966503531802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509"/>
    <s v="bac l5 gris"/>
    <n v="1.4410000000000001"/>
    <n v="330"/>
    <n v="475.53000000000003"/>
    <n v="1047.5450370000001"/>
    <n v="3.3597019740236177E-2"/>
    <n v="156.91266329347019"/>
    <n v="0.47549291907112179"/>
    <n v="3.6498718190711221"/>
    <n v="127.42341676879374"/>
    <n v="0"/>
    <n v="27.302483703823967"/>
    <n v="0.53755231584377883"/>
    <n v="1.6492105050087136"/>
    <n v="0"/>
    <n v="0"/>
    <n v="16.43042092184406"/>
    <n v="0"/>
    <n v="173.34308421531424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313"/>
    <s v="bac l3 gris"/>
    <n v="1.2569999999999999"/>
    <n v="528"/>
    <n v="663.69599999999991"/>
    <n v="1462.0559183999999"/>
    <n v="4.6891274185678684E-2"/>
    <n v="219.00260126011599"/>
    <n v="0.41477765390173482"/>
    <n v="3.1838229539017346"/>
    <n v="177.84453560402355"/>
    <n v="0"/>
    <n v="38.106006401895037"/>
    <n v="0.75026038697085895"/>
    <n v="2.3017988672265952"/>
    <n v="0"/>
    <n v="0"/>
    <n v="22.931896292861047"/>
    <n v="0"/>
    <n v="241.93449755297704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m1112"/>
    <s v="bac m11 noir"/>
    <n v="1.714"/>
    <n v="154"/>
    <n v="263.95600000000002"/>
    <n v="581.46867240000006"/>
    <n v="1.8648949472280994E-2"/>
    <n v="87.098687679623197"/>
    <n v="0.56557589402352726"/>
    <n v="4.3413464940235276"/>
    <n v="70.729870663520117"/>
    <n v="0"/>
    <n v="15.154994192851259"/>
    <n v="0.2983831915564959"/>
    <n v="0.91543963169532938"/>
    <n v="0"/>
    <n v="0"/>
    <n v="9.1201568457221853"/>
    <n v="0"/>
    <n v="96.218844525345375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00l0212"/>
    <s v="bac l2 gris"/>
    <n v="1.232"/>
    <n v="264"/>
    <n v="325.24799999999999"/>
    <n v="716.48881919999997"/>
    <n v="2.2979335639123365E-2"/>
    <n v="107.32347046637348"/>
    <n v="0.40652829722111167"/>
    <n v="3.1205010972211116"/>
    <n v="87.153726278503186"/>
    <n v="0"/>
    <n v="18.674065189791044"/>
    <n v="0.36766937022597385"/>
    <n v="1.1280096278532878"/>
    <n v="0"/>
    <n v="0"/>
    <n v="11.237906218299447"/>
    <n v="0"/>
    <n v="118.56137668467292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20l0109"/>
    <s v="couv l1 gris"/>
    <n v="0.95099999999999996"/>
    <n v="112"/>
    <n v="106.512"/>
    <n v="234.63528480000002"/>
    <n v="7.5252576421509379E-3"/>
    <n v="35.146219150661565"/>
    <n v="0.31380552813090684"/>
    <n v="2.4087634281309072"/>
    <n v="28.541044659385861"/>
    <n v="0"/>
    <n v="6.1153705218633911"/>
    <n v="0.12040412227441501"/>
    <n v="0.36939984713790525"/>
    <n v="0"/>
    <n v="0"/>
    <n v="3.6801820983480633"/>
    <n v="0"/>
    <n v="38.826401249009628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20m1124"/>
    <s v="couv m11 gris"/>
    <n v="0.82099999999999995"/>
    <n v="1276"/>
    <n v="1047.596"/>
    <n v="2307.7492284"/>
    <n v="7.4014475410158043E-2"/>
    <n v="345.67972244776604"/>
    <n v="0.27090887339166619"/>
    <n v="2.079489773391666"/>
    <n v="280.71470088810639"/>
    <n v="0"/>
    <n v="60.147567384163288"/>
    <n v="1.1842316065625287"/>
    <n v="3.6332225689338382"/>
    <n v="0"/>
    <n v="0"/>
    <n v="36.196335112485329"/>
    <n v="0"/>
    <n v="381.87605756025135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420l0331"/>
    <s v="couv l3 noir"/>
    <n v="1.4350000000000001"/>
    <n v="616"/>
    <n v="883.96"/>
    <n v="1947.2754840000002"/>
    <n v="6.2453308034359917E-2"/>
    <n v="291.68405325614771"/>
    <n v="0.47351307346777227"/>
    <n v="3.6346745734677728"/>
    <n v="236.86666138191686"/>
    <n v="0"/>
    <n v="50.752430960890443"/>
    <n v="0.99925292854975867"/>
    <n v="3.0657079847906599"/>
    <n v="0"/>
    <n v="0"/>
    <n v="30.542415574355509"/>
    <n v="0"/>
    <n v="322.22646883050317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palette 1"/>
    <s v="PALETTE 1"/>
    <n v="8.6"/>
    <n v="12"/>
    <n v="103.19999999999999"/>
    <n v="227.33927999999997"/>
    <n v="7.2912590944680103E-3"/>
    <n v="34.053344377612603"/>
    <n v="2.8377786981343838"/>
    <n v="21.782718698134381"/>
    <n v="27.653558367588822"/>
    <n v="0"/>
    <n v="5.9252125380830503"/>
    <n v="0.11666014551148816"/>
    <n v="0.35791332642924567"/>
    <n v="0"/>
    <n v="0"/>
    <n v="3.5657465125950134"/>
    <n v="0"/>
    <n v="37.619090890207616"/>
    <m/>
    <m/>
    <m/>
    <m/>
    <m/>
    <m/>
    <m/>
    <m/>
    <m/>
    <m/>
    <m/>
    <m/>
    <m/>
    <m/>
    <m/>
  </r>
  <r>
    <x v="3"/>
    <x v="1"/>
    <d v="2015-10-28T00:00:00"/>
    <x v="4"/>
    <x v="0"/>
    <s v="accuma 66"/>
    <s v=" N° 2235 du 06/10/15"/>
    <n v="3792.7"/>
    <m/>
    <n v="812.64599999999996"/>
    <n v="16"/>
    <n v="49.088000000000001"/>
    <n v="0"/>
    <n v="0"/>
    <n v="489.04399999999998"/>
    <m/>
    <n v="5159.4779999999992"/>
    <s v="EUR"/>
    <n v="2.2029000000000001"/>
    <s v="palette 2"/>
    <s v="PALETTE 2"/>
    <n v="6.6"/>
    <n v="18"/>
    <n v="118.8"/>
    <n v="261.70452"/>
    <n v="8.3934261668875947E-3"/>
    <n v="39.20094294632149"/>
    <n v="2.1778301636845274"/>
    <n v="16.716970163684529"/>
    <n v="31.833747423154581"/>
    <n v="0"/>
    <n v="6.8208842008165362"/>
    <n v="0.13429481867020152"/>
    <n v="0.41201650368017828"/>
    <n v="0"/>
    <n v="0"/>
    <n v="4.104754706359377"/>
    <n v="0"/>
    <n v="43.30569765268087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00l0116"/>
    <s v="bac l1 gris c26"/>
    <n v="1.137"/>
    <n v="1100"/>
    <n v="1250.7"/>
    <n v="2761.1703900000002"/>
    <n v="0.1065038994375654"/>
    <n v="240.11282827419231"/>
    <n v="0.21828438934017483"/>
    <n v="2.7284392893401752"/>
    <n v="181.05662904386119"/>
    <n v="0"/>
    <n v="54.636606915370486"/>
    <n v="0"/>
    <n v="4.4195923149606511"/>
    <n v="0"/>
    <n v="0"/>
    <n v="55.960663393178301"/>
    <n v="0"/>
    <n v="296.0734916673706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00l0118"/>
    <s v="bac l1 noir c28"/>
    <n v="1.137"/>
    <n v="660"/>
    <n v="750.42"/>
    <n v="1656.7022339999999"/>
    <n v="6.3902339662539234E-2"/>
    <n v="144.06769696451539"/>
    <n v="0.21828438934017483"/>
    <n v="2.7284392893401748"/>
    <n v="108.6339774263167"/>
    <n v="0"/>
    <n v="32.78196414922229"/>
    <n v="0"/>
    <n v="2.6517553889763907"/>
    <n v="0"/>
    <n v="0"/>
    <n v="33.576398035906976"/>
    <n v="0"/>
    <n v="177.64409500042237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00l0212"/>
    <s v="bac l2 gris c28"/>
    <n v="1.232"/>
    <n v="1584"/>
    <n v="1951.4880000000001"/>
    <n v="4308.3000576000004"/>
    <n v="0.16617980467387514"/>
    <n v="374.65203727764214"/>
    <n v="0.23652275080659227"/>
    <n v="2.9564091508065924"/>
    <n v="282.50566794558773"/>
    <n v="0"/>
    <n v="85.250405977502609"/>
    <n v="0"/>
    <n v="6.8959633545517969"/>
    <n v="0"/>
    <n v="0"/>
    <n v="87.316353309208239"/>
    <n v="0"/>
    <n v="461.96839058685038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00l0313"/>
    <s v="bac l3 gris c33"/>
    <n v="1.2569999999999999"/>
    <n v="2112"/>
    <n v="2654.7839999999997"/>
    <n v="5860.9666367999989"/>
    <n v="0.2260692797349145"/>
    <n v="509.67273902380526"/>
    <n v="0.24132231961354417"/>
    <n v="3.0164012196135439"/>
    <n v="384.31777554935468"/>
    <n v="0"/>
    <n v="115.97376657329087"/>
    <n v="0"/>
    <n v="9.3811969011597469"/>
    <n v="0"/>
    <n v="0"/>
    <n v="118.78425985895532"/>
    <n v="0"/>
    <n v="628.45699888276067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20l0211"/>
    <s v="couv l2 kam d gris"/>
    <n v="1.0720000000000001"/>
    <n v="2880"/>
    <n v="3087.36"/>
    <n v="6815.9646720000001"/>
    <n v="0.26290547610742937"/>
    <n v="592.71987007324731"/>
    <n v="0.20580551044209977"/>
    <n v="2.5724599104420998"/>
    <n v="446.93930938262992"/>
    <n v="0"/>
    <n v="134.87077214858738"/>
    <n v="0"/>
    <n v="10.909788542029997"/>
    <n v="0"/>
    <n v="0"/>
    <n v="138.13921302755494"/>
    <n v="0"/>
    <n v="730.8590831008022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20l0233"/>
    <s v="couv l2 g gris"/>
    <n v="1.0720000000000001"/>
    <n v="1440"/>
    <n v="1543.68"/>
    <n v="3407.982336"/>
    <n v="0.13145273805371469"/>
    <n v="296.35993503662365"/>
    <n v="0.20580551044209977"/>
    <n v="2.5724599104420998"/>
    <n v="223.46965469131496"/>
    <n v="0"/>
    <n v="67.435386074293689"/>
    <n v="0"/>
    <n v="5.4548942710149984"/>
    <n v="0"/>
    <n v="0"/>
    <n v="69.069606513777472"/>
    <n v="0"/>
    <n v="365.4295415504011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460d2101"/>
    <s v="bouchon pression d21"/>
    <n v="2.3E-2"/>
    <n v="11600"/>
    <n v="266.8"/>
    <n v="589.01436000000001"/>
    <n v="2.2719469393093827E-2"/>
    <n v="51.220998307791248"/>
    <n v="4.4156033023957974E-3"/>
    <n v="5.5192703302395799E-2"/>
    <n v="38.623097968259508"/>
    <n v="0"/>
    <n v="11.655110518126525"/>
    <n v="0"/>
    <n v="0.9427898214052145"/>
    <n v="0"/>
    <n v="0"/>
    <n v="11.93755896162147"/>
    <n v="0"/>
    <n v="63.158557269412718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palette 1"/>
    <s v="PALETTE 1"/>
    <n v="8.6"/>
    <n v="20"/>
    <n v="172"/>
    <n v="379.7244"/>
    <n v="1.4646734391349843E-2"/>
    <n v="33.021033391829441"/>
    <n v="1.6510516695914721"/>
    <n v="20.63727166959147"/>
    <n v="24.899448465294732"/>
    <n v="0"/>
    <n v="7.5137893894968606"/>
    <n v="0"/>
    <n v="0.60779553703784439"/>
    <n v="0"/>
    <n v="0"/>
    <n v="7.6958775914501221"/>
    <n v="0"/>
    <n v="40.716910983279561"/>
    <m/>
    <m/>
    <m/>
    <m/>
    <m/>
    <m/>
    <m/>
    <m/>
    <m/>
    <m/>
    <m/>
    <m/>
    <m/>
    <m/>
    <m/>
  </r>
  <r>
    <x v="3"/>
    <x v="1"/>
    <d v="2015-11-03T00:00:00"/>
    <x v="4"/>
    <x v="0"/>
    <s v="accuma 67"/>
    <s v=" N° 2263 du 09/10/15"/>
    <n v="1700"/>
    <m/>
    <n v="513.00099999999998"/>
    <n v="0"/>
    <n v="41.497"/>
    <n v="0"/>
    <n v="0"/>
    <n v="525.43299999999999"/>
    <m/>
    <n v="2779.931"/>
    <s v="EUR"/>
    <n v="2.2077"/>
    <s v="palette 2"/>
    <s v="PALETTE 2"/>
    <n v="6.6"/>
    <n v="10"/>
    <n v="66"/>
    <n v="145.70820000000001"/>
    <n v="5.6202585455179628E-3"/>
    <n v="12.670861650353157"/>
    <n v="1.2670861650353156"/>
    <n v="15.837906165035317"/>
    <n v="9.554439527380536"/>
    <n v="0"/>
    <n v="2.8831982541092604"/>
    <n v="0"/>
    <n v="0.23322386886335891"/>
    <n v="0"/>
    <n v="0"/>
    <n v="2.9530693083471395"/>
    <n v="0"/>
    <n v="15.623930958700296"/>
    <m/>
    <m/>
    <m/>
    <m/>
    <m/>
    <m/>
    <m/>
    <m/>
    <m/>
    <m/>
    <m/>
    <m/>
    <m/>
    <m/>
    <m/>
  </r>
  <r>
    <x v="3"/>
    <x v="1"/>
    <d v="2015-11-03T00:00:00"/>
    <x v="5"/>
    <x v="0"/>
    <s v="metalliance 7"/>
    <s v=" N°173 du 22/09/15"/>
    <n v="524.32000000000005"/>
    <m/>
    <n v="1015.7"/>
    <n v="16"/>
    <n v="274.67500000000001"/>
    <n v="31.6"/>
    <n v="0"/>
    <n v="0"/>
    <m/>
    <n v="1862.2949999999998"/>
    <s v="USD"/>
    <n v="1.9721"/>
    <s v="600p0002"/>
    <s v="pb doux"/>
    <n v="1.8673500000000001"/>
    <s v="50700"/>
    <n v="94674.645000000004"/>
    <n v="186707.86740449999"/>
    <n v="1"/>
    <n v="1862.2949999999998"/>
    <n v="3.6731656804733726E-2"/>
    <n v="3.7193325918047337"/>
    <n v="524.32000000000005"/>
    <n v="0"/>
    <n v="1015.7"/>
    <n v="16"/>
    <n v="274.67500000000001"/>
    <n v="31.6"/>
    <n v="0"/>
    <n v="0"/>
    <n v="0"/>
    <n v="1862.2949999999998"/>
    <m/>
    <m/>
    <m/>
    <m/>
    <m/>
    <m/>
    <m/>
    <m/>
    <m/>
    <m/>
    <m/>
    <m/>
    <m/>
    <m/>
    <m/>
  </r>
  <r>
    <x v="3"/>
    <x v="1"/>
    <d v="2015-11-03T00:00:00"/>
    <x v="5"/>
    <x v="0"/>
    <s v="metalliance 8"/>
    <s v=" N°181du 09/10/15"/>
    <n v="524.32000000000005"/>
    <m/>
    <n v="972.53800000000001"/>
    <n v="16"/>
    <n v="262.78199999999998"/>
    <n v="31.6"/>
    <n v="0"/>
    <n v="0"/>
    <m/>
    <n v="1807.24"/>
    <s v="USD"/>
    <n v="1.9721"/>
    <s v="600P0002"/>
    <s v="PB DOUX"/>
    <n v="1.8673500000000001"/>
    <n v="48530"/>
    <n v="90622.495500000005"/>
    <n v="178716.62337555"/>
    <n v="1"/>
    <n v="1807.24"/>
    <n v="3.7239645580053576E-2"/>
    <n v="3.7198405805800534"/>
    <n v="524.32000000000005"/>
    <n v="0"/>
    <n v="972.53800000000001"/>
    <n v="16"/>
    <n v="262.78199999999998"/>
    <n v="31.6"/>
    <n v="0"/>
    <n v="0"/>
    <n v="0"/>
    <n v="1807.24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00m1409"/>
    <s v="bac m14 gris"/>
    <n v="3.2029999999999998"/>
    <n v="360"/>
    <n v="1153.08"/>
    <n v="2522.4201539999999"/>
    <n v="9.7904696178568507E-2"/>
    <n v="411.93009298347982"/>
    <n v="1.1442502582874439"/>
    <n v="8.1509729082874429"/>
    <n v="361.7519780980399"/>
    <n v="0"/>
    <n v="46.088342011972593"/>
    <n v="0"/>
    <n v="4.0897728734673429"/>
    <n v="0"/>
    <n v="0"/>
    <n v="36.751815350323362"/>
    <n v="0"/>
    <n v="448.68190833380316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00m1509"/>
    <s v="bac m15 gris"/>
    <n v="3.45"/>
    <n v="1300"/>
    <n v="4485"/>
    <n v="9811.1617499999993"/>
    <n v="0.38080841083088746"/>
    <n v="1602.2361562345257"/>
    <n v="1.2324893509496351"/>
    <n v="8.7795368509496345"/>
    <n v="1407.0642295154794"/>
    <n v="0"/>
    <n v="179.26441697340778"/>
    <n v="0"/>
    <n v="15.907509745638663"/>
    <n v="0"/>
    <n v="0"/>
    <n v="142.94922455180929"/>
    <n v="0"/>
    <n v="1745.1853807863349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00m1606"/>
    <s v="bac m16 gris"/>
    <n v="4.4580000000000002"/>
    <n v="504"/>
    <n v="2246.8319999999999"/>
    <n v="4915.0573415999997"/>
    <n v="0.19077202303767773"/>
    <n v="802.6656560501076"/>
    <n v="1.5925905874010071"/>
    <n v="11.344688487401006"/>
    <n v="704.89117880283698"/>
    <n v="0"/>
    <n v="89.805357528917682"/>
    <n v="0"/>
    <n v="7.9691197183529123"/>
    <n v="0"/>
    <n v="0"/>
    <n v="71.61268497172594"/>
    <n v="0"/>
    <n v="874.27834102183351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20m1515"/>
    <s v="couv m15 gris"/>
    <n v="1.6359999999999999"/>
    <n v="1334"/>
    <n v="2182.424"/>
    <n v="4774.1616211999999"/>
    <n v="0.18530332557395515"/>
    <n v="779.65633021939334"/>
    <n v="0.58445002265321844"/>
    <n v="4.1632818226532189"/>
    <n v="684.68466979622985"/>
    <n v="0"/>
    <n v="87.230984603962668"/>
    <n v="0"/>
    <n v="7.7406758192008294"/>
    <n v="0"/>
    <n v="0"/>
    <n v="69.559825739856834"/>
    <n v="0"/>
    <n v="849.21615595925016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20m1413"/>
    <s v="couv m14 gris"/>
    <n v="1.6120000000000001"/>
    <n v="384"/>
    <n v="619.00800000000004"/>
    <n v="1354.1109504000001"/>
    <n v="5.255818344963345E-2"/>
    <n v="221.13645453699476"/>
    <n v="0.57587618369009053"/>
    <n v="4.1022067836900904"/>
    <n v="194.19933435538863"/>
    <n v="0"/>
    <n v="24.741607184364597"/>
    <n v="0"/>
    <n v="2.1955129972415381"/>
    <n v="0"/>
    <n v="0"/>
    <n v="19.729479061620154"/>
    <n v="0"/>
    <n v="240.8659335986149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420m1611"/>
    <s v="couv m16 gris"/>
    <n v="1.9039999999999999"/>
    <n v="483"/>
    <n v="919.63199999999995"/>
    <n v="2011.7409815999997"/>
    <n v="7.808329999313951E-2"/>
    <n v="328.53236138913479"/>
    <n v="0.68019122440814661"/>
    <n v="4.8452864244081466"/>
    <n v="288.51310847665093"/>
    <n v="0"/>
    <n v="36.757479221870447"/>
    <n v="0"/>
    <n v="3.2617736906134169"/>
    <n v="0"/>
    <n v="0"/>
    <n v="29.311188689638684"/>
    <n v="0"/>
    <n v="357.84355007877343"/>
    <m/>
    <m/>
    <m/>
    <m/>
    <m/>
    <m/>
    <m/>
    <m/>
    <m/>
    <m/>
    <m/>
    <m/>
    <m/>
    <m/>
    <m/>
  </r>
  <r>
    <x v="3"/>
    <x v="0"/>
    <d v="2015-11-06T00:00:00"/>
    <x v="4"/>
    <x v="0"/>
    <s v="accuma 69"/>
    <s v=" N° 2325 du 15/10/15"/>
    <n v="3694.94"/>
    <m/>
    <n v="470.74700000000001"/>
    <n v="0"/>
    <n v="41.773000000000003"/>
    <n v="0"/>
    <n v="0"/>
    <n v="375.38357999999999"/>
    <m/>
    <n v="4582.8435799999997"/>
    <s v="EUR"/>
    <n v="2.1875499999999999"/>
    <s v="palette 1"/>
    <s v="PALETTE 1"/>
    <n v="6.6"/>
    <n v="26"/>
    <n v="171.6"/>
    <n v="375.38357999999999"/>
    <n v="1.4570060936138305E-2"/>
    <n v="61.302948586364472"/>
    <n v="2.3578057148601719"/>
    <n v="16.795635714860172"/>
    <n v="53.835500955374869"/>
    <n v="0"/>
    <n v="6.8588124755042985"/>
    <n v="0"/>
    <n v="0.60863515548530545"/>
    <n v="0"/>
    <n v="0"/>
    <n v="5.4693616350257486"/>
    <n v="0"/>
    <n v="66.772310221390214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00l0207"/>
    <s v="bac l2 gris c34"/>
    <n v="1.232"/>
    <n v="1056"/>
    <n v="1300.992"/>
    <n v="2845.9850495999999"/>
    <n v="0.11856781592183262"/>
    <n v="517.4582863908829"/>
    <n v="0.49001731665803305"/>
    <n v="3.1850789166580329"/>
    <n v="447.87806786313052"/>
    <n v="0"/>
    <n v="63.031362350941748"/>
    <n v="1.8970850547493219"/>
    <n v="4.651771122061259"/>
    <n v="0"/>
    <n v="0"/>
    <n v="59.655855199463097"/>
    <n v="0"/>
    <n v="577.11414159034598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00l0212"/>
    <s v="bac l2 gris c28"/>
    <n v="1.232"/>
    <n v="1056"/>
    <n v="1300.992"/>
    <n v="2845.9850495999999"/>
    <n v="0.11856781592183262"/>
    <n v="517.4582863908829"/>
    <n v="0.49001731665803305"/>
    <n v="3.1850789166580329"/>
    <n v="447.87806786313052"/>
    <n v="0"/>
    <n v="63.031362350941748"/>
    <n v="1.8970850547493219"/>
    <n v="4.651771122061259"/>
    <n v="0"/>
    <n v="0"/>
    <n v="59.655855199463097"/>
    <n v="0"/>
    <n v="577.11414159034598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00m1009"/>
    <s v="bac m10 c33"/>
    <n v="1.75"/>
    <n v="1296"/>
    <n v="2268"/>
    <n v="4961.3634000000002"/>
    <n v="0.20669750967778155"/>
    <n v="902.07733293865181"/>
    <n v="0.69604732479834241"/>
    <n v="4.5242598247983423"/>
    <n v="780.77917305685207"/>
    <n v="0"/>
    <n v="109.88163632976674"/>
    <n v="3.3071601548445049"/>
    <n v="8.1093633971884032"/>
    <n v="0"/>
    <n v="0"/>
    <n v="103.99716492674997"/>
    <n v="0"/>
    <n v="1006.0744978654017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00m1104"/>
    <s v="bac m11 c46 noir"/>
    <n v="2.036"/>
    <n v="756"/>
    <n v="1539.2160000000001"/>
    <n v="3367.1119607999999"/>
    <n v="0.14027870990132107"/>
    <n v="612.20981662103168"/>
    <n v="0.80980134473681442"/>
    <n v="5.2636531447368142"/>
    <n v="529.88879878125022"/>
    <n v="0"/>
    <n v="74.573003855801687"/>
    <n v="2.2444593584211372"/>
    <n v="5.5035546255585297"/>
    <n v="0"/>
    <n v="0"/>
    <n v="70.579409263620988"/>
    <n v="0"/>
    <n v="682.78922588465264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00m1110"/>
    <s v="bac m11 c46 gris"/>
    <n v="2.036"/>
    <n v="675"/>
    <n v="1374.3"/>
    <n v="3006.3499649999999"/>
    <n v="0.12524884812617954"/>
    <n v="546.61590769734971"/>
    <n v="0.80980134473681442"/>
    <n v="5.2636531447368142"/>
    <n v="473.11499891183058"/>
    <n v="0"/>
    <n v="66.583039156965796"/>
    <n v="2.0039815700188726"/>
    <n v="4.9138880585344014"/>
    <n v="0"/>
    <n v="0"/>
    <n v="63.017329699661595"/>
    <n v="0"/>
    <n v="609.63323739701127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20m1013"/>
    <s v="couv m10 gris"/>
    <n v="0.73899999999999999"/>
    <n v="1344"/>
    <n v="993.21600000000001"/>
    <n v="2172.7096607999997"/>
    <n v="9.0518198312225503E-2"/>
    <n v="395.04305128394878"/>
    <n v="0.29393084172912853"/>
    <n v="1.9105302917291285"/>
    <n v="341.9234423046006"/>
    <n v="0"/>
    <n v="48.120017331968953"/>
    <n v="1.4482911729956081"/>
    <n v="3.551300474383543"/>
    <n v="0"/>
    <n v="0"/>
    <n v="45.543054744218203"/>
    <n v="0"/>
    <n v="440.58610602816697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20m1014"/>
    <s v="couv m10 g noir"/>
    <n v="0.73899999999999999"/>
    <n v="1344"/>
    <n v="993.21600000000001"/>
    <n v="2172.7096607999997"/>
    <n v="9.0518198312225503E-2"/>
    <n v="395.04305128394878"/>
    <n v="0.29393084172912853"/>
    <n v="1.9105302917291285"/>
    <n v="341.9234423046006"/>
    <n v="0"/>
    <n v="48.120017331968953"/>
    <n v="1.4482911729956081"/>
    <n v="3.551300474383543"/>
    <n v="0"/>
    <n v="0"/>
    <n v="45.543054744218203"/>
    <n v="0"/>
    <n v="440.58610602816697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20m1017"/>
    <s v="couv m10 d noir"/>
    <n v="0.73899999999999999"/>
    <n v="616"/>
    <n v="455.22399999999999"/>
    <n v="995.82526119999989"/>
    <n v="4.1487507559770022E-2"/>
    <n v="181.06139850514319"/>
    <n v="0.29393084172912853"/>
    <n v="1.9105302917291285"/>
    <n v="156.7149110562753"/>
    <n v="0"/>
    <n v="22.055007943819103"/>
    <n v="0.66380012095632035"/>
    <n v="1.627679384092457"/>
    <n v="0"/>
    <n v="0"/>
    <n v="20.873900091100008"/>
    <n v="0"/>
    <n v="201.93529859624317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60d1825"/>
    <s v="bouchon m18 noir"/>
    <n v="3.2000000000000001E-2"/>
    <n v="12000"/>
    <n v="384"/>
    <n v="840.01919999999996"/>
    <n v="3.4996403754968305E-2"/>
    <n v="152.73267012717915"/>
    <n v="1.2727722510598262E-2"/>
    <n v="8.2729322510598252E-2"/>
    <n v="132.19541554401729"/>
    <n v="0"/>
    <n v="18.604298214563681"/>
    <n v="0.55994246007949289"/>
    <n v="1.3730139085186714"/>
    <n v="0"/>
    <n v="0"/>
    <n v="17.607985596063489"/>
    <n v="0"/>
    <n v="170.34065572324261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460d2101"/>
    <s v="bouchon pression d21"/>
    <n v="2.3E-2"/>
    <n v="5800"/>
    <n v="133.4"/>
    <n v="291.81916999999999"/>
    <n v="1.2157604846127009E-2"/>
    <n v="53.058693216056497"/>
    <n v="9.1480505544925001E-3"/>
    <n v="5.9461700554492493E-2"/>
    <n v="45.924136545760163"/>
    <n v="0"/>
    <n v="6.4630556818301947"/>
    <n v="0.19452167753803215"/>
    <n v="0.47697931092810092"/>
    <n v="0"/>
    <n v="0"/>
    <n v="6.116940829465805"/>
    <n v="0"/>
    <n v="59.175634045522301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palette 1"/>
    <s v="PALETTE 1"/>
    <n v="8.6"/>
    <n v="16"/>
    <n v="137.6"/>
    <n v="301.00687999999997"/>
    <n v="1.2540378012196974E-2"/>
    <n v="54.729206795572516"/>
    <n v="3.4205754247232822"/>
    <n v="22.23350542472328"/>
    <n v="47.370023903272852"/>
    <n v="0"/>
    <n v="6.6665401935519846"/>
    <n v="0.20064604819515158"/>
    <n v="0.49199665055252384"/>
    <n v="0"/>
    <n v="0"/>
    <n v="6.3095281719227492"/>
    <n v="0"/>
    <n v="61.038734967495259"/>
    <m/>
    <m/>
    <m/>
    <m/>
    <m/>
    <m/>
    <m/>
    <m/>
    <m/>
    <m/>
    <m/>
    <m/>
    <m/>
    <m/>
    <m/>
  </r>
  <r>
    <x v="3"/>
    <x v="1"/>
    <d v="2015-11-10T00:00:00"/>
    <x v="4"/>
    <x v="0"/>
    <s v="accuma 71"/>
    <s v=" N° 2368 du 09/10/15"/>
    <n v="3777.4"/>
    <m/>
    <n v="531.60599999999999"/>
    <n v="16"/>
    <n v="39.232999999999997"/>
    <n v="0"/>
    <n v="0"/>
    <n v="503.137"/>
    <m/>
    <n v="4867.3760000000002"/>
    <s v="EUR"/>
    <n v="2.1875499999999999"/>
    <s v="palette 2"/>
    <s v="PALETTE 2"/>
    <n v="6.6"/>
    <n v="14"/>
    <n v="92.399999999999991"/>
    <n v="202.12961999999996"/>
    <n v="8.4210096535392472E-3"/>
    <n v="36.751298749352472"/>
    <n v="2.6250927678108908"/>
    <n v="17.062922767810889"/>
    <n v="31.809521865279152"/>
    <n v="0"/>
    <n v="4.4766592578793851"/>
    <n v="0.13473615445662795"/>
    <n v="0.33038147173730525"/>
    <n v="0"/>
    <n v="0"/>
    <n v="4.2369215340527759"/>
    <n v="0"/>
    <n v="40.988220283405248"/>
    <m/>
    <m/>
    <m/>
    <m/>
    <m/>
    <m/>
    <m/>
    <m/>
    <m/>
    <m/>
    <m/>
    <m/>
    <m/>
    <m/>
    <m/>
  </r>
  <r>
    <x v="3"/>
    <x v="0"/>
    <d v="2015-11-10T00:00:00"/>
    <x v="20"/>
    <x v="2"/>
    <s v="wirtz 3"/>
    <s v=" N° 9098 du  31/08/15"/>
    <n v="1129.5899999999999"/>
    <m/>
    <n v="116.908"/>
    <n v="0"/>
    <n v="15.254"/>
    <n v="0"/>
    <n v="0"/>
    <n v="0"/>
    <m/>
    <n v="1261.7519999999997"/>
    <s v="USD"/>
    <n v="1.97865"/>
    <s v="1"/>
    <s v="moule grille "/>
    <n v="4047"/>
    <n v="1"/>
    <n v="4047"/>
    <n v="8007.5965500000002"/>
    <n v="1"/>
    <n v="1261.7519999999997"/>
    <n v="1261.7519999999997"/>
    <n v="9269.3485500000006"/>
    <n v="1129.5899999999999"/>
    <n v="0"/>
    <n v="116.908"/>
    <n v="0"/>
    <n v="15.254"/>
    <n v="0"/>
    <n v="0"/>
    <n v="0"/>
    <n v="0"/>
    <n v="1261.7519999999997"/>
    <m/>
    <m/>
    <m/>
    <m/>
    <m/>
    <m/>
    <m/>
    <m/>
    <m/>
    <m/>
    <m/>
    <m/>
    <m/>
    <m/>
    <m/>
  </r>
  <r>
    <x v="3"/>
    <x v="1"/>
    <d v="2015-11-12T00:00:00"/>
    <x v="9"/>
    <x v="2"/>
    <s v="sovema 8"/>
    <s v=" 9990423  09/09/2015"/>
    <n v="325.98"/>
    <m/>
    <n v="1094"/>
    <n v="0"/>
    <n v="18.306000000000001"/>
    <n v="0"/>
    <n v="0"/>
    <n v="0"/>
    <m/>
    <n v="1438.2860000000001"/>
    <s v="EUR"/>
    <n v="2.1850499999999999"/>
    <s v="1"/>
    <s v="LOT DE PDR"/>
    <n v="0"/>
    <n v="1"/>
    <n v="0"/>
    <n v="0"/>
    <m/>
    <m/>
    <m/>
    <m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00l0103"/>
    <s v="bac l1 noir c22"/>
    <n v="1.151"/>
    <n v="240"/>
    <n v="276.24"/>
    <n v="604.28881200000001"/>
    <n v="1.9722744928590011E-2"/>
    <n v="84.980712497725989"/>
    <n v="0.35408630207385827"/>
    <n v="2.871956352073858"/>
    <n v="72.895265256068683"/>
    <n v="0"/>
    <n v="10.801910724449606"/>
    <n v="0.31556391885744017"/>
    <n v="0.96797259835026916"/>
    <n v="0"/>
    <n v="0"/>
    <n v="11.355626788319771"/>
    <n v="0"/>
    <n v="96.336339286045757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00l0118"/>
    <s v="bac l1 noir c28"/>
    <n v="1.137"/>
    <n v="880"/>
    <n v="1000.5600000000001"/>
    <n v="2188.775028"/>
    <n v="7.1437118685744358E-2"/>
    <n v="307.80589956821865"/>
    <n v="0.34977943132752121"/>
    <n v="2.8370237813275212"/>
    <n v="264.03159066251112"/>
    <n v="0"/>
    <n v="39.125252658757958"/>
    <n v="1.1429938989719097"/>
    <n v="3.5060623479776476"/>
    <n v="0"/>
    <n v="0"/>
    <n v="41.130849765860233"/>
    <n v="0"/>
    <n v="348.93674933407885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00l0318"/>
    <s v="bac l3 noir"/>
    <n v="1.2569999999999999"/>
    <n v="2112"/>
    <n v="2654.7839999999997"/>
    <n v="5807.4727391999986"/>
    <n v="0.18954397506697759"/>
    <n v="816.70082481741576"/>
    <n v="0.38669546629612489"/>
    <n v="3.1364458162961242"/>
    <n v="700.55453184754924"/>
    <n v="0"/>
    <n v="103.81096061648282"/>
    <n v="3.0327036010716415"/>
    <n v="9.3026287523121933"/>
    <n v="0"/>
    <n v="0"/>
    <n v="109.13240771648823"/>
    <n v="0"/>
    <n v="925.83323253390404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00m1009"/>
    <s v="bac m10 noir"/>
    <n v="1.75"/>
    <n v="324"/>
    <n v="567"/>
    <n v="1240.34085"/>
    <n v="4.0482176276102434E-2"/>
    <n v="174.42826522665305"/>
    <n v="0.53835884329213901"/>
    <n v="4.3665713432921391"/>
    <n v="149.6221235164746"/>
    <n v="0"/>
    <n v="22.171602160305991"/>
    <n v="0.64771482041763895"/>
    <n v="1.9868247294548314"/>
    <n v="0"/>
    <n v="0"/>
    <n v="23.308139259257569"/>
    <n v="0"/>
    <n v="197.73640448591061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00m1110"/>
    <s v="bac m11 gris"/>
    <n v="2.036"/>
    <n v="810"/>
    <n v="1649.16"/>
    <n v="3607.6199579999998"/>
    <n v="0.11774530128306365"/>
    <n v="507.33706857352229"/>
    <n v="0.62634205996731152"/>
    <n v="5.0801938599673111"/>
    <n v="435.18663354220325"/>
    <n v="0"/>
    <n v="64.487688569118561"/>
    <n v="1.8839248205290184"/>
    <n v="5.778821641671481"/>
    <n v="0"/>
    <n v="0"/>
    <n v="67.793387902640575"/>
    <n v="0"/>
    <n v="575.13045647616286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20l0109"/>
    <s v="couv l1 gris"/>
    <n v="0.95099999999999996"/>
    <n v="4760"/>
    <n v="4526.76"/>
    <n v="9902.5138380000008"/>
    <n v="0.32319770066950526"/>
    <n v="1392.5835871206421"/>
    <n v="0.2925595771261853"/>
    <n v="2.3729196271261856"/>
    <n v="1194.5387016744914"/>
    <n v="0"/>
    <n v="177.01150228428"/>
    <n v="5.1711632107120842"/>
    <n v="15.862219951158648"/>
    <n v="0"/>
    <n v="0"/>
    <n v="186.08527773057637"/>
    <n v="0"/>
    <n v="1578.6688648512184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20l0211"/>
    <s v="couv l2 gris"/>
    <n v="1.0720000000000001"/>
    <n v="48"/>
    <n v="51.456000000000003"/>
    <n v="112.5625728"/>
    <n v="3.673811044908513E-3"/>
    <n v="15.829595794537319"/>
    <n v="0.3297832457195275"/>
    <n v="2.6748368457195273"/>
    <n v="13.578405621981863"/>
    <n v="0"/>
    <n v="2.0121022235638537"/>
    <n v="5.8780976718536208E-2"/>
    <n v="0.18030697227306491"/>
    <n v="0"/>
    <n v="0"/>
    <n v="2.1152444686496601"/>
    <n v="0"/>
    <n v="17.944840263186979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20l0111"/>
    <s v="couv l1 noir"/>
    <n v="0.95099999999999996"/>
    <n v="1064"/>
    <n v="1011.8639999999999"/>
    <n v="2213.5030931999995"/>
    <n v="7.2244191914359976E-2"/>
    <n v="311.28339006226111"/>
    <n v="0.29255957712618524"/>
    <n v="2.3729196271261848"/>
    <n v="267.01453331547447"/>
    <n v="0"/>
    <n v="39.567276981191988"/>
    <n v="1.1559070706297596"/>
    <n v="3.5456726949648734"/>
    <n v="0"/>
    <n v="0"/>
    <n v="41.595532669187648"/>
    <n v="0"/>
    <n v="352.87892273144871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420l0238"/>
    <s v="couv l2 noir"/>
    <n v="1.4530000000000001"/>
    <n v="1380"/>
    <n v="2005.14"/>
    <n v="4386.3440069999997"/>
    <n v="0.1431612538593722"/>
    <n v="616.84848630788554"/>
    <n v="0.44699165674484459"/>
    <n v="3.6255018067448441"/>
    <n v="529.12399426423963"/>
    <n v="0"/>
    <n v="78.407700803731842"/>
    <n v="2.2905800617499552"/>
    <n v="7.0262111781641279"/>
    <n v="0"/>
    <n v="0"/>
    <n v="82.426953005833724"/>
    <n v="0"/>
    <n v="699.27543931371929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palette 1"/>
    <s v="PALETTE 1"/>
    <n v="8.6"/>
    <n v="26"/>
    <n v="223.6"/>
    <n v="489.13617999999997"/>
    <n v="1.5964399674314823E-2"/>
    <n v="68.786878491498456"/>
    <n v="2.6456491727499407"/>
    <n v="21.458579172749939"/>
    <n v="59.004421196267586"/>
    <n v="0"/>
    <n v="8.7435101288261361"/>
    <n v="0.25543039478903717"/>
    <n v="0.78351677161569722"/>
    <n v="0"/>
    <n v="0"/>
    <n v="9.1917106496825269"/>
    <n v="0"/>
    <n v="77.978589141180976"/>
    <m/>
    <m/>
    <m/>
    <m/>
    <m/>
    <m/>
    <m/>
    <m/>
    <m/>
    <m/>
    <m/>
    <m/>
    <m/>
    <m/>
    <m/>
  </r>
  <r>
    <x v="3"/>
    <x v="1"/>
    <d v="2015-11-13T00:00:00"/>
    <x v="4"/>
    <x v="0"/>
    <s v="accuma 70"/>
    <s v=" N° 2339 du  19/10/15"/>
    <n v="3696"/>
    <m/>
    <n v="547.68799999999999"/>
    <n v="16"/>
    <n v="49.079000000000001"/>
    <n v="0"/>
    <n v="0"/>
    <n v="575.76300000000003"/>
    <m/>
    <n v="4884.53"/>
    <s v="EUR"/>
    <n v="2.1875499999999999"/>
    <s v="palette 2"/>
    <s v="PALETTE 2"/>
    <n v="6.6"/>
    <n v="6"/>
    <n v="39.599999999999994"/>
    <n v="86.626979999999989"/>
    <n v="2.8273265970611221E-3"/>
    <n v="12.182291539639259"/>
    <n v="2.0303819232732097"/>
    <n v="16.468211923273209"/>
    <n v="10.449799102737908"/>
    <n v="0"/>
    <n v="1.5484928492912118"/>
    <n v="4.5237225552977954E-2"/>
    <n v="0.1387623620571628"/>
    <n v="0"/>
    <n v="0"/>
    <n v="1.627870043503703"/>
    <n v="0"/>
    <n v="13.810161583142962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00L0116"/>
    <s v="BAC L1 GRIS C26"/>
    <n v="1.137"/>
    <n v="1925"/>
    <n v="2188.7249999999999"/>
    <n v="4825.7008800000003"/>
    <n v="0.17173810203278247"/>
    <n v="783.53774497626478"/>
    <n v="0.4070325947928648"/>
    <n v="2.9138901947928648"/>
    <n v="652.22696390010128"/>
    <n v="0"/>
    <n v="120.85278935287715"/>
    <n v="2.7478096325245196"/>
    <n v="7.7101820907617693"/>
    <n v="0"/>
    <n v="0"/>
    <n v="76.789772776224126"/>
    <n v="0"/>
    <n v="860.32751775248892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00L0118"/>
    <s v="BAC L1 NOIR C28"/>
    <n v="1.137"/>
    <n v="1100"/>
    <n v="1250.7"/>
    <n v="2757.5433600000001"/>
    <n v="9.8136058304447132E-2"/>
    <n v="447.7358542721513"/>
    <n v="0.4070325947928648"/>
    <n v="2.9138901947928648"/>
    <n v="372.70112222862934"/>
    <n v="0"/>
    <n v="69.058736773072667"/>
    <n v="1.5701769328711541"/>
    <n v="4.4058183375781539"/>
    <n v="0"/>
    <n v="0"/>
    <n v="43.879870157842355"/>
    <n v="0"/>
    <n v="491.61572442999369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00L0212"/>
    <s v="BAC L2 GRIS C28"/>
    <n v="1.232"/>
    <n v="528"/>
    <n v="650.49599999999998"/>
    <n v="1434.2135808"/>
    <n v="5.1041107685943582E-2"/>
    <n v="232.86989866524132"/>
    <n v="0.44104147474477523"/>
    <n v="3.1573550747447752"/>
    <n v="193.84391876967655"/>
    <n v="0"/>
    <n v="35.917831643029238"/>
    <n v="0.81665772297509731"/>
    <n v="2.2914905295604373"/>
    <n v="0"/>
    <n v="0"/>
    <n v="22.82216360293901"/>
    <n v="0"/>
    <n v="255.69206226818034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00M1008"/>
    <s v="BAC M10 GRIS"/>
    <n v="1.679"/>
    <n v="1386"/>
    <n v="2327.0940000000001"/>
    <n v="5130.7768512000002"/>
    <n v="0.18259521265205814"/>
    <n v="833.07221560853748"/>
    <n v="0.60106220462376436"/>
    <n v="4.3029214046237652"/>
    <n v="693.4600986099864"/>
    <n v="0"/>
    <n v="128.4929815241039"/>
    <n v="2.9215234024329302"/>
    <n v="8.1976120720141505"/>
    <n v="0"/>
    <n v="0"/>
    <n v="81.644345218752704"/>
    <n v="0"/>
    <n v="914.7165608272901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00M1009"/>
    <s v="BAC M10 NOIR"/>
    <n v="1.75"/>
    <n v="648"/>
    <n v="1134"/>
    <n v="2500.2431999999999"/>
    <n v="8.8979203739700197E-2"/>
    <n v="405.95863016280447"/>
    <n v="0.62647936753519207"/>
    <n v="4.4848793675351919"/>
    <n v="337.92521996263343"/>
    <n v="0"/>
    <n v="62.615021588441984"/>
    <n v="1.4236672598352031"/>
    <n v="3.9947213518938405"/>
    <n v="0"/>
    <n v="0"/>
    <n v="39.785538305743366"/>
    <n v="0"/>
    <n v="445.7441684685478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20L0131"/>
    <s v="COUV L1NOIR"/>
    <n v="1.131"/>
    <n v="952"/>
    <n v="1076.712"/>
    <n v="2373.9346175999999"/>
    <n v="8.4484106187813129E-2"/>
    <n v="385.45020158717244"/>
    <n v="0.40488466553274416"/>
    <n v="2.8985134655327438"/>
    <n v="320.85373848007674"/>
    <n v="0"/>
    <n v="59.451803460788845"/>
    <n v="1.3517456990050101"/>
    <n v="3.7929139473018707"/>
    <n v="0"/>
    <n v="0"/>
    <n v="37.775631852075449"/>
    <n v="0"/>
    <n v="423.22583343924788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20L0138"/>
    <s v="COUV L1D NOIR"/>
    <n v="1.3620000000000001"/>
    <n v="1200"/>
    <n v="1634.4"/>
    <n v="3603.5251200000002"/>
    <n v="0.12824304285023458"/>
    <n v="585.09593045686745"/>
    <n v="0.48757994204738953"/>
    <n v="3.4905175420473897"/>
    <n v="487.04142813662088"/>
    <n v="0"/>
    <n v="90.245142225881466"/>
    <n v="2.0518886856037533"/>
    <n v="5.7574714087612815"/>
    <n v="0"/>
    <n v="0"/>
    <n v="57.341696478753938"/>
    <n v="0"/>
    <n v="642.43762693562132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20L0231"/>
    <s v="COUV L2 NOIR"/>
    <n v="1.2509999999999999"/>
    <n v="624"/>
    <n v="780.62399999999991"/>
    <n v="1721.1197951999998"/>
    <n v="6.1251589012433619E-2"/>
    <n v="279.45418845873814"/>
    <n v="0.44784325073515729"/>
    <n v="3.206048050735157"/>
    <n v="232.6212847514204"/>
    <n v="0"/>
    <n v="43.102988194405583"/>
    <n v="0.9800254241989379"/>
    <n v="2.7498900887132076"/>
    <n v="0"/>
    <n v="0"/>
    <n v="27.387606749896481"/>
    <n v="0"/>
    <n v="306.84179520863461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60D1810"/>
    <s v="BOUCHON D18 ROUGE"/>
    <n v="2.8000000000000001E-2"/>
    <n v="18000"/>
    <n v="504"/>
    <n v="1111.2192"/>
    <n v="3.9546312773200087E-2"/>
    <n v="180.42605785013532"/>
    <n v="1.0023669880563073E-2"/>
    <n v="7.1758069880563075E-2"/>
    <n v="150.18898665005929"/>
    <n v="0"/>
    <n v="27.828898483751992"/>
    <n v="0.6327410043712014"/>
    <n v="1.775431711952818"/>
    <n v="0"/>
    <n v="0"/>
    <n v="17.682461469219273"/>
    <n v="0"/>
    <n v="198.1085193193546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60D1812"/>
    <s v="BOUCHON D18 GRIS"/>
    <n v="2.9000000000000001E-2"/>
    <n v="24000"/>
    <n v="696"/>
    <n v="1534.5408"/>
    <n v="5.4611574782038222E-2"/>
    <n v="249.15979417399643"/>
    <n v="1.0381658090583185E-2"/>
    <n v="7.4320858090583183E-2"/>
    <n v="207.40383870722476"/>
    <n v="0"/>
    <n v="38.43038362041942"/>
    <n v="0.87378519651261155"/>
    <n v="2.4517866498396059"/>
    <n v="0"/>
    <n v="0"/>
    <n v="24.418637267017097"/>
    <n v="0"/>
    <n v="273.57843144101349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460D1815"/>
    <s v="BOUCHON D18 NOIR"/>
    <n v="2.3E-2"/>
    <n v="13000"/>
    <n v="299"/>
    <n v="659.23520000000008"/>
    <n v="2.3461006982513549E-2"/>
    <n v="107.03847479601285"/>
    <n v="8.2337288304625261E-3"/>
    <n v="5.894412883046253E-2"/>
    <n v="89.100212318189961"/>
    <n v="0"/>
    <n v="16.509604457622714"/>
    <n v="0.37537611172021679"/>
    <n v="1.0532819084799458"/>
    <n v="0"/>
    <n v="0"/>
    <n v="10.490190435112231"/>
    <n v="0"/>
    <n v="117.52866523112507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palette 1"/>
    <s v="PALETTE 1"/>
    <n v="8.6"/>
    <n v="9"/>
    <n v="77.399999999999991"/>
    <n v="170.65151999999998"/>
    <n v="6.0731837473128698E-3"/>
    <n v="27.708287455556491"/>
    <n v="3.0786986061729436"/>
    <n v="22.039978606172941"/>
    <n v="23.064737235544818"/>
    <n v="0"/>
    <n v="4.2737236957190552"/>
    <n v="9.7170939957005917E-2"/>
    <n v="0.27265558433561132"/>
    <n v="0"/>
    <n v="0"/>
    <n v="2.7155208684872454"/>
    <n v="0"/>
    <n v="30.423808324043737"/>
    <m/>
    <m/>
    <m/>
    <m/>
    <m/>
    <m/>
    <m/>
    <m/>
    <m/>
    <m/>
    <m/>
    <m/>
    <m/>
    <m/>
    <m/>
  </r>
  <r>
    <x v="3"/>
    <x v="1"/>
    <d v="2015-11-13T00:00:00"/>
    <x v="4"/>
    <x v="0"/>
    <s v="accuma 68"/>
    <s v=" N° 2288 du 12/10/15"/>
    <n v="3797.8"/>
    <m/>
    <n v="703.70399999999995"/>
    <n v="16"/>
    <n v="44.895000000000003"/>
    <n v="0"/>
    <n v="0"/>
    <n v="447.13299999999998"/>
    <m/>
    <n v="5009.5320000000002"/>
    <s v="EUR"/>
    <n v="2.2048000000000001"/>
    <s v="palette 2"/>
    <s v="PALETTE 2"/>
    <n v="6.6"/>
    <n v="19"/>
    <n v="125.39999999999999"/>
    <n v="276.48192"/>
    <n v="9.8394992495224043E-3"/>
    <n v="44.891721536521771"/>
    <n v="2.362722186132725"/>
    <n v="16.914402186132726"/>
    <n v="37.368450249836187"/>
    <n v="0"/>
    <n v="6.9240949798859139"/>
    <n v="0.15743198799235847"/>
    <n v="0.44174431880730836"/>
    <n v="0"/>
    <n v="0"/>
    <n v="4.3995648179367013"/>
    <n v="0"/>
    <n v="49.291286354458471"/>
    <m/>
    <m/>
    <m/>
    <m/>
    <m/>
    <m/>
    <m/>
    <m/>
    <m/>
    <m/>
    <m/>
    <m/>
    <m/>
    <m/>
    <m/>
  </r>
  <r>
    <x v="3"/>
    <x v="1"/>
    <d v="2015-11-18T00:00:00"/>
    <x v="45"/>
    <x v="0"/>
    <s v="stcm 3"/>
    <s v=" N°15400362 du  12/10/15"/>
    <n v="2828.5520000000001"/>
    <m/>
    <n v="7376.1959999999999"/>
    <n v="0"/>
    <n v="1250.752"/>
    <n v="1634.4"/>
    <n v="0"/>
    <n v="0"/>
    <m/>
    <n v="13089.9"/>
    <s v="EUR"/>
    <n v="2.1875499999999999"/>
    <s v="600P0002"/>
    <s v="PLOMB DOUX"/>
    <n v="1.9066799999999999"/>
    <n v="201940"/>
    <n v="385034.95919999998"/>
    <n v="842283.22499795991"/>
    <n v="1"/>
    <n v="13089.9"/>
    <n v="6.4820738833316821E-2"/>
    <n v="4.2357785728333157"/>
    <n v="2828.5520000000001"/>
    <n v="0"/>
    <n v="7376.1959999999999"/>
    <n v="0"/>
    <n v="1250.752"/>
    <n v="1634.4"/>
    <n v="0"/>
    <n v="0"/>
    <n v="0"/>
    <n v="13089.9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M1008"/>
    <s v="BAC M10 P15,4"/>
    <n v="1.679"/>
    <n v="1584"/>
    <n v="2659.5360000000001"/>
    <n v="5767.6027463999999"/>
    <n v="0.22385104608441045"/>
    <n v="980.50608422964444"/>
    <n v="0.61900636630659367"/>
    <n v="4.2601697163065939"/>
    <n v="827.00425869608932"/>
    <n v="0"/>
    <n v="142.97769245294248"/>
    <n v="0"/>
    <n v="10.524133080612474"/>
    <n v="0"/>
    <n v="0"/>
    <n v="103.59602561740432"/>
    <n v="0"/>
    <n v="1084.1021098470487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L0318"/>
    <s v="BAC L3 NOIR"/>
    <n v="1.2569999999999999"/>
    <n v="528"/>
    <n v="663.69599999999991"/>
    <n v="1439.3243303999998"/>
    <n v="5.5862768498730175E-2"/>
    <n v="244.68853442061999"/>
    <n v="0.46342525458450756"/>
    <n v="3.1894183045845073"/>
    <n v="206.38164645244871"/>
    <n v="0"/>
    <n v="35.680555769971939"/>
    <n v="0"/>
    <n v="2.6263321981993006"/>
    <n v="0"/>
    <n v="0"/>
    <n v="25.85273063352734"/>
    <n v="0"/>
    <n v="270.54126505414729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L0116"/>
    <s v="BAC L1 C26 GRIS"/>
    <n v="1.137"/>
    <n v="175"/>
    <n v="198.97499999999999"/>
    <n v="431.50713374999998"/>
    <n v="1.6747568709220544E-2"/>
    <n v="73.357231528203982"/>
    <n v="0.4191841801611656"/>
    <n v="2.8849392301611654"/>
    <n v="61.87288774209275"/>
    <n v="0"/>
    <n v="10.696973590815928"/>
    <n v="0"/>
    <n v="0.78737019529529473"/>
    <n v="0"/>
    <n v="0"/>
    <n v="7.7506073229401764"/>
    <n v="0"/>
    <n v="81.107838851144152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M1110"/>
    <s v="BAC M11 P8,5"/>
    <n v="2.036"/>
    <n v="810"/>
    <n v="1649.16"/>
    <n v="3576.4508340000002"/>
    <n v="0.13880849560245334"/>
    <n v="608.00508579998927"/>
    <n v="0.75062356271603614"/>
    <n v="5.1659949627160371"/>
    <n v="512.81965849352775"/>
    <n v="0"/>
    <n v="88.659484694207791"/>
    <n v="0"/>
    <n v="6.5259426122537416"/>
    <n v="0"/>
    <n v="0"/>
    <n v="64.23918367985938"/>
    <n v="0"/>
    <n v="672.24426947984875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L0331"/>
    <s v="COUV L3 NOIR"/>
    <n v="1.4350000000000001"/>
    <n v="396"/>
    <n v="568.26"/>
    <n v="1232.357049"/>
    <n v="4.782999570147841E-2"/>
    <n v="209.50360793173613"/>
    <n v="0.52904951497913166"/>
    <n v="3.6410622649791318"/>
    <n v="176.70504931936989"/>
    <n v="0"/>
    <n v="30.549879194456885"/>
    <n v="0"/>
    <n v="2.2486794179093059"/>
    <n v="0"/>
    <n v="0"/>
    <n v="22.135243710687195"/>
    <n v="0"/>
    <n v="231.6388516424233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M1009"/>
    <s v="BAC M10 NOIR"/>
    <n v="1.75"/>
    <n v="972"/>
    <n v="1701"/>
    <n v="3688.87365"/>
    <n v="0.14317182748779569"/>
    <n v="627.11722995087314"/>
    <n v="0.64518233534040448"/>
    <n v="4.4403198353404045"/>
    <n v="528.93972634401189"/>
    <n v="0"/>
    <n v="91.446423309349882"/>
    <n v="0"/>
    <n v="6.7310802975112276"/>
    <n v="0"/>
    <n v="0"/>
    <n v="66.258490043076975"/>
    <n v="0"/>
    <n v="693.37571999395004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00L0212"/>
    <s v="BAC L2 GRIS"/>
    <n v="1.232"/>
    <n v="264"/>
    <n v="325.24799999999999"/>
    <n v="705.34907520000002"/>
    <n v="2.7375867458407158E-2"/>
    <n v="119.91100811702621"/>
    <n v="0.45420836407964477"/>
    <n v="3.1259851640796446"/>
    <n v="101.13849977303774"/>
    <n v="0"/>
    <n v="17.4854593112989"/>
    <n v="0"/>
    <n v="1.2870490326895543"/>
    <n v="0"/>
    <n v="0"/>
    <n v="12.669277701076249"/>
    <n v="0"/>
    <n v="132.58028581810245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L0521"/>
    <s v="COUV L5 GRIS"/>
    <n v="1.44"/>
    <n v="352"/>
    <n v="506.88"/>
    <n v="1099.245312"/>
    <n v="4.2663689545569594E-2"/>
    <n v="186.87429836419668"/>
    <n v="0.53089289308010423"/>
    <n v="3.6537488930801043"/>
    <n v="157.61844120473413"/>
    <n v="0"/>
    <n v="27.250066459167119"/>
    <n v="0"/>
    <n v="2.005790700295409"/>
    <n v="0"/>
    <n v="0"/>
    <n v="19.744328884794154"/>
    <n v="0"/>
    <n v="206.61862724899083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M1013"/>
    <s v="COUV M10 FLAT GRIS"/>
    <n v="0.73899999999999999"/>
    <n v="1512"/>
    <n v="1117.3679999999999"/>
    <n v="2423.1801132000001"/>
    <n v="9.4047982678649791E-2"/>
    <n v="411.94634038550686"/>
    <n v="0.27245128332374791"/>
    <n v="1.8750836333237477"/>
    <n v="347.45462912731097"/>
    <n v="0"/>
    <n v="60.070139400541834"/>
    <n v="0"/>
    <n v="4.4215718576540413"/>
    <n v="0"/>
    <n v="0"/>
    <n v="43.524465903852338"/>
    <n v="0"/>
    <n v="455.47080628935919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M1014"/>
    <s v="COUV M10 FLAT NOIR"/>
    <n v="0.73899999999999999"/>
    <n v="392"/>
    <n v="289.68799999999999"/>
    <n v="628.23188119999998"/>
    <n v="2.4382810324094388E-2"/>
    <n v="106.80090306290917"/>
    <n v="0.27245128332374791"/>
    <n v="1.8750836333237477"/>
    <n v="90.080829773747269"/>
    <n v="0"/>
    <n v="15.573739844584919"/>
    <n v="0"/>
    <n v="1.1463334445769737"/>
    <n v="0"/>
    <n v="0"/>
    <n v="11.284120789887643"/>
    <n v="0"/>
    <n v="118.08502385279682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M1124"/>
    <s v="COUV M11 FLAT GRIS"/>
    <n v="0.82099999999999995"/>
    <n v="1334"/>
    <n v="1095.2139999999999"/>
    <n v="2375.1358410999997"/>
    <n v="9.2183297983667631E-2"/>
    <n v="403.77870069571748"/>
    <n v="0.30268268417969824"/>
    <n v="2.083144334179698"/>
    <n v="340.56566340278107"/>
    <n v="0"/>
    <n v="58.879131721532218"/>
    <n v="0"/>
    <n v="4.3339055714041503"/>
    <n v="0"/>
    <n v="0"/>
    <n v="42.661508473861545"/>
    <n v="0"/>
    <n v="446.44020916957902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20M1127"/>
    <s v="COUV M11 NOIR"/>
    <n v="1.5880000000000001"/>
    <n v="33"/>
    <n v="52.404000000000003"/>
    <n v="113.6459346"/>
    <n v="4.4108033202060236E-3"/>
    <n v="19.32007720067346"/>
    <n v="0.58545688486889269"/>
    <n v="4.0292730848688931"/>
    <n v="16.295448218301942"/>
    <n v="0"/>
    <n v="2.817259475075351"/>
    <n v="0"/>
    <n v="0.20736950729616602"/>
    <n v="0"/>
    <n v="0"/>
    <n v="2.0412756685581459"/>
    <n v="0"/>
    <n v="21.361352869231606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460D1810"/>
    <s v="BOUCHON D18 ROUGE"/>
    <n v="2.8000000000000001E-2"/>
    <n v="30000"/>
    <n v="840"/>
    <n v="1821.6659999999999"/>
    <n v="7.070213703101022E-2"/>
    <n v="309.68752096339415"/>
    <n v="1.0322917365446471E-2"/>
    <n v="7.104511736544647E-2"/>
    <n v="261.20480313284543"/>
    <n v="0"/>
    <n v="45.158727560172785"/>
    <n v="0"/>
    <n v="3.3239902703759148"/>
    <n v="0"/>
    <n v="0"/>
    <n v="32.720241996581223"/>
    <n v="0"/>
    <n v="342.40776295997534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palette 1"/>
    <s v="PALETTE 1"/>
    <n v="8.6"/>
    <n v="11"/>
    <n v="94.6"/>
    <n v="205.15428999999997"/>
    <n v="7.9624073370637687E-3"/>
    <n v="34.876713670401287"/>
    <n v="3.1706103336728444"/>
    <n v="21.821000333672842"/>
    <n v="29.41663616234187"/>
    <n v="0"/>
    <n v="5.0857328895146958"/>
    <n v="0"/>
    <n v="0.37434461854471607"/>
    <n v="0"/>
    <n v="0"/>
    <n v="3.6849224915197416"/>
    <n v="0"/>
    <n v="38.561636161921029"/>
    <m/>
    <m/>
    <m/>
    <m/>
    <m/>
    <m/>
    <m/>
    <m/>
    <m/>
    <m/>
    <m/>
    <m/>
    <m/>
    <m/>
    <m/>
  </r>
  <r>
    <x v="3"/>
    <x v="1"/>
    <d v="2015-11-23T00:00:00"/>
    <x v="4"/>
    <x v="0"/>
    <s v="accuma 73"/>
    <s v=" 2480  03/11/2015"/>
    <n v="3694.44"/>
    <m/>
    <n v="638.71799999999996"/>
    <n v="0"/>
    <n v="47.014000000000003"/>
    <n v="0"/>
    <n v="0"/>
    <n v="462.79"/>
    <m/>
    <n v="4842.9620000000004"/>
    <s v="EUR"/>
    <n v="2.16865"/>
    <s v="palette 2"/>
    <s v="PALETTE 2"/>
    <n v="6.6"/>
    <n v="18"/>
    <n v="118.8"/>
    <n v="257.63562000000002"/>
    <n v="9.9993022372428745E-3"/>
    <n v="43.7986636791086"/>
    <n v="2.433259093283811"/>
    <n v="16.746349093283811"/>
    <n v="36.941822157359567"/>
    <n v="0"/>
    <n v="6.3867343263672938"/>
    <n v="0"/>
    <n v="0.47010719538173651"/>
    <n v="0"/>
    <n v="0"/>
    <n v="4.6275770823736302"/>
    <n v="0"/>
    <n v="48.426240761482234"/>
    <m/>
    <m/>
    <m/>
    <m/>
    <m/>
    <m/>
    <m/>
    <m/>
    <m/>
    <m/>
    <m/>
    <m/>
    <m/>
    <m/>
    <m/>
  </r>
  <r>
    <x v="3"/>
    <x v="1"/>
    <d v="2015-11-23T00:00:00"/>
    <x v="7"/>
    <x v="0"/>
    <s v="daramic 10"/>
    <s v=" N°102144f2  du 29/10/15"/>
    <n v="3390.1880000000001"/>
    <m/>
    <n v="4305.067"/>
    <n v="0"/>
    <n v="109.486"/>
    <n v="0"/>
    <n v="0"/>
    <n v="0"/>
    <m/>
    <n v="7804.741"/>
    <s v="EUR"/>
    <n v="2.1669999999999998"/>
    <s v="430p1004"/>
    <s v="sep 161X1,2"/>
    <n v="0.69899999999999995"/>
    <n v="41022.800000000003"/>
    <n v="28674.9372"/>
    <n v="62138.588912399995"/>
    <n v="0.86666666666666659"/>
    <n v="6764.1088666666665"/>
    <n v="0.16488657202011237"/>
    <n v="1.6796195720201119"/>
    <n v="2938.1629333333331"/>
    <n v="0"/>
    <n v="3731.0580666666665"/>
    <n v="0"/>
    <n v="94.887866666666667"/>
    <n v="0"/>
    <n v="0"/>
    <n v="0"/>
    <n v="0"/>
    <n v="6764.1088666666665"/>
    <m/>
    <m/>
    <m/>
    <m/>
    <m/>
    <m/>
    <m/>
    <m/>
    <m/>
    <m/>
    <m/>
    <m/>
    <m/>
    <m/>
    <m/>
  </r>
  <r>
    <x v="3"/>
    <x v="1"/>
    <d v="2015-11-23T00:00:00"/>
    <x v="7"/>
    <x v="0"/>
    <s v="daramic 10"/>
    <s v=" N°102144f2  du 29/10/15"/>
    <n v="3390.1880000000001"/>
    <m/>
    <n v="4305.067"/>
    <n v="0"/>
    <n v="109.486"/>
    <n v="0"/>
    <n v="0"/>
    <n v="0"/>
    <m/>
    <n v="7804.741"/>
    <s v="EUR"/>
    <n v="2.1669999999999998"/>
    <s v="430P1005"/>
    <s v="sep 161X1,0"/>
    <n v="0.69899999999999995"/>
    <n v="6311.2"/>
    <n v="4411.5287999999991"/>
    <n v="9559.7829095999969"/>
    <n v="0.13333333333333328"/>
    <n v="1040.6321333333328"/>
    <n v="0.16488657202011231"/>
    <n v="1.6796195720201117"/>
    <n v="452.02506666666648"/>
    <n v="0"/>
    <n v="574.00893333333306"/>
    <n v="0"/>
    <n v="14.598133333333328"/>
    <n v="0"/>
    <n v="0"/>
    <n v="0"/>
    <n v="0"/>
    <n v="1040.6321333333328"/>
    <m/>
    <m/>
    <m/>
    <m/>
    <m/>
    <m/>
    <m/>
    <m/>
    <m/>
    <m/>
    <m/>
    <m/>
    <m/>
    <m/>
    <m/>
  </r>
  <r>
    <x v="3"/>
    <x v="0"/>
    <d v="2015-11-24T00:00:00"/>
    <x v="7"/>
    <x v="0"/>
    <s v="daramic 9"/>
    <s v=" N°102143F2  du 29/10/15"/>
    <n v="1672.4929999999999"/>
    <m/>
    <n v="1869.617"/>
    <n v="0"/>
    <n v="49.213000000000001"/>
    <n v="0"/>
    <n v="0"/>
    <n v="0"/>
    <m/>
    <n v="3591.3229999999999"/>
    <s v="EUR"/>
    <n v="2.1669999999999998"/>
    <s v="430P1018"/>
    <s v="SEP 1,30X161"/>
    <n v="0.69899999999999995"/>
    <n v="13524"/>
    <n v="9453.2759999999998"/>
    <n v="20485.249091999998"/>
    <n v="0.66346477932344494"/>
    <n v="2382.7163216742124"/>
    <n v="0.17618428879578618"/>
    <n v="1.6909172887957862"/>
    <n v="1109.6401991650064"/>
    <n v="0"/>
    <n v="1240.4250303243612"/>
    <n v="0"/>
    <n v="32.6510921848447"/>
    <n v="0"/>
    <n v="0"/>
    <n v="0"/>
    <n v="0"/>
    <n v="2382.7163216742124"/>
    <m/>
    <m/>
    <m/>
    <m/>
    <m/>
    <m/>
    <m/>
    <m/>
    <m/>
    <m/>
    <m/>
    <m/>
    <m/>
    <m/>
    <m/>
  </r>
  <r>
    <x v="3"/>
    <x v="0"/>
    <d v="2015-11-24T00:00:00"/>
    <x v="7"/>
    <x v="0"/>
    <s v="daramic 9"/>
    <s v=" N°102143F2  du 29/10/15"/>
    <n v="1672.4929999999999"/>
    <m/>
    <n v="1869.617"/>
    <n v="0"/>
    <n v="49.213000000000001"/>
    <n v="0"/>
    <n v="0"/>
    <n v="0"/>
    <m/>
    <n v="3591.3229999999999"/>
    <s v="EUR"/>
    <n v="2.1669999999999998"/>
    <s v="430P1001"/>
    <s v="SEP 1,3X160"/>
    <n v="1.7410000000000001"/>
    <n v="1680"/>
    <n v="2924.88"/>
    <n v="6338.2149599999993"/>
    <n v="0.20527855779811757"/>
    <n v="737.22160602720896"/>
    <n v="0.43882238454000533"/>
    <n v="4.2115693845400051"/>
    <n v="343.32695096744703"/>
    <n v="0"/>
    <n v="383.7922813948432"/>
    <n v="0"/>
    <n v="10.10237366491876"/>
    <n v="0"/>
    <n v="0"/>
    <n v="0"/>
    <n v="0"/>
    <n v="737.22160602720896"/>
    <m/>
    <m/>
    <m/>
    <m/>
    <m/>
    <m/>
    <m/>
    <m/>
    <m/>
    <m/>
    <m/>
    <m/>
    <m/>
    <m/>
    <m/>
  </r>
  <r>
    <x v="3"/>
    <x v="0"/>
    <d v="2015-11-24T00:00:00"/>
    <x v="7"/>
    <x v="0"/>
    <s v="daramic 9"/>
    <s v=" N°102143F2  du 29/10/15"/>
    <n v="1672.4929999999999"/>
    <m/>
    <n v="1869.617"/>
    <n v="0"/>
    <n v="49.213000000000001"/>
    <n v="0"/>
    <n v="0"/>
    <n v="0"/>
    <m/>
    <n v="3591.3229999999999"/>
    <s v="EUR"/>
    <n v="2.1669999999999998"/>
    <s v="430P0001"/>
    <s v="SEP 1,00X123"/>
    <n v="0.73099999999999998"/>
    <n v="2558.4"/>
    <n v="1870.1904"/>
    <n v="4052.7025967999994"/>
    <n v="0.1312566628784376"/>
    <n v="471.38507229857913"/>
    <n v="0.18424995008543588"/>
    <n v="1.7683269500854357"/>
    <n v="219.52584986754673"/>
    <n v="0"/>
    <n v="245.39968828079586"/>
    <n v="0"/>
    <n v="6.45953415023655"/>
    <n v="0"/>
    <n v="0"/>
    <n v="0"/>
    <n v="0"/>
    <n v="471.38507229857913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00M1203"/>
    <s v="BAC M12 GRIS"/>
    <n v="2.3450000000000002"/>
    <n v="450"/>
    <n v="1055.25"/>
    <n v="2288.4679124999998"/>
    <n v="8.8799252344375995E-2"/>
    <n v="378.731208828577"/>
    <n v="0.84162490850794891"/>
    <n v="5.9271091585079487"/>
    <n v="331.95824503898081"/>
    <n v="0"/>
    <n v="43.084065248706068"/>
    <n v="0"/>
    <n v="3.6888985408900679"/>
    <n v="0"/>
    <n v="0"/>
    <n v="33.045783959181875"/>
    <n v="0"/>
    <n v="411.7769927877589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00M1509"/>
    <s v="BAC M15 GRIS"/>
    <n v="3.45"/>
    <n v="1400"/>
    <n v="4830"/>
    <n v="10474.5795"/>
    <n v="0.40644433908868616"/>
    <n v="1733.4960802104022"/>
    <n v="1.238211485864573"/>
    <n v="8.7200539858645723"/>
    <n v="1519.4108728152355"/>
    <n v="0"/>
    <n v="197.2006966607442"/>
    <n v="0"/>
    <n v="16.8845107344222"/>
    <n v="0"/>
    <n v="0"/>
    <n v="151.25433453953895"/>
    <n v="0"/>
    <n v="1884.7504147499412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20M1213"/>
    <s v="COUV M12 G GRIS"/>
    <n v="1.2270000000000001"/>
    <n v="448"/>
    <n v="549.69600000000003"/>
    <n v="1192.0982304000001"/>
    <n v="4.625690008689326E-2"/>
    <n v="197.28692780690216"/>
    <n v="0.44037260671183515"/>
    <n v="3.1013061567118352"/>
    <n v="172.92216959483309"/>
    <n v="0"/>
    <n v="22.443154068659307"/>
    <n v="0"/>
    <n v="1.92160414340972"/>
    <n v="0"/>
    <n v="0"/>
    <n v="17.214058525682486"/>
    <n v="0"/>
    <n v="214.50098633258463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20M1515"/>
    <s v="COUV M15 G GRIS"/>
    <n v="1.6359999999999999"/>
    <n v="870"/>
    <n v="1423.32"/>
    <n v="3086.682918"/>
    <n v="0.11977233058213432"/>
    <n v="510.83222378572873"/>
    <n v="0.58716347561578019"/>
    <n v="4.1350748756157802"/>
    <n v="447.74490341519277"/>
    <n v="0"/>
    <n v="58.111738213492842"/>
    <n v="0"/>
    <n v="4.9755821570430241"/>
    <n v="0"/>
    <n v="0"/>
    <n v="44.572115825427865"/>
    <n v="0"/>
    <n v="555.40433961115662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00M1409"/>
    <s v="BAC M14 GRIS"/>
    <n v="3.2029999999999998"/>
    <n v="720"/>
    <n v="2306.16"/>
    <n v="5001.2538839999997"/>
    <n v="0.1940632871703446"/>
    <n v="827.68515949027346"/>
    <n v="1.1495627215142687"/>
    <n v="8.0957486715142686"/>
    <n v="725.46678642889924"/>
    <n v="0"/>
    <n v="94.15659598574365"/>
    <n v="0"/>
    <n v="8.0617770756304559"/>
    <n v="0"/>
    <n v="0"/>
    <n v="72.218777669089675"/>
    <n v="0"/>
    <n v="899.90393715936318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420M1413"/>
    <s v="COUV M14 GRIS"/>
    <n v="1.6120000000000001"/>
    <n v="960"/>
    <n v="1547.52"/>
    <n v="3356.0292479999998"/>
    <n v="0.13022375644441481"/>
    <n v="555.40783727685323"/>
    <n v="0.57854983049672215"/>
    <n v="4.0744136304967222"/>
    <n v="486.81546871615592"/>
    <n v="0"/>
    <n v="63.182613270483401"/>
    <n v="0"/>
    <n v="5.4097552902138801"/>
    <n v="0"/>
    <n v="0"/>
    <n v="48.461512999301718"/>
    <n v="0"/>
    <n v="603.86935027615493"/>
    <m/>
    <m/>
    <m/>
    <m/>
    <m/>
    <m/>
    <m/>
    <m/>
    <m/>
    <m/>
    <m/>
    <m/>
    <m/>
    <m/>
    <m/>
  </r>
  <r>
    <x v="3"/>
    <x v="0"/>
    <d v="2015-11-25T00:00:00"/>
    <x v="4"/>
    <x v="0"/>
    <s v="accuma 74"/>
    <s v=" 2529  09/11/2015"/>
    <n v="3738.3"/>
    <m/>
    <n v="485.185"/>
    <n v="0"/>
    <n v="41.542000000000002"/>
    <n v="0"/>
    <n v="0"/>
    <n v="372.14033999999998"/>
    <m/>
    <n v="4637.1673400000009"/>
    <s v="EUR"/>
    <n v="2.16865"/>
    <s v="palette 2"/>
    <s v="PALETTE 2"/>
    <n v="6.6"/>
    <n v="26"/>
    <n v="171.6"/>
    <n v="372.14033999999998"/>
    <n v="1.4440134283150836E-2"/>
    <n v="61.587562601263976"/>
    <n v="2.3687524077409221"/>
    <n v="16.68184240774092"/>
    <n v="53.981553990702771"/>
    <n v="0"/>
    <n v="7.0061365521705383"/>
    <n v="0"/>
    <n v="0.59987205839065205"/>
    <n v="0"/>
    <n v="0"/>
    <n v="5.3737564817774084"/>
    <n v="0"/>
    <n v="66.961319083041388"/>
    <m/>
    <m/>
    <m/>
    <m/>
    <m/>
    <m/>
    <m/>
    <m/>
    <m/>
    <m/>
    <m/>
    <m/>
    <m/>
    <m/>
    <m/>
  </r>
  <r>
    <x v="3"/>
    <x v="0"/>
    <d v="2015-11-25T00:00:00"/>
    <x v="42"/>
    <x v="0"/>
    <s v="metaconcept 6"/>
    <s v=" N°2501 / 2502  du 02/11/15"/>
    <n v="437.6"/>
    <m/>
    <n v="402.41699999999997"/>
    <n v="0"/>
    <n v="175.316"/>
    <n v="0"/>
    <n v="43.128"/>
    <n v="0"/>
    <m/>
    <n v="1058.461"/>
    <s v="EUR"/>
    <n v="2.1715"/>
    <s v="610p0002"/>
    <s v="antimoine"/>
    <n v="8.14"/>
    <n v="2191"/>
    <n v="17834.740000000002"/>
    <n v="38728.137910000005"/>
    <n v="0.40825270787542056"/>
    <n v="432.11956943052553"/>
    <n v="0.19722481489298291"/>
    <n v="17.873234814892985"/>
    <n v="178.65138496628404"/>
    <n v="0"/>
    <n v="164.28782994510311"/>
    <n v="0"/>
    <n v="71.573231733887226"/>
    <n v="0"/>
    <n v="17.607122785251139"/>
    <n v="0"/>
    <n v="0"/>
    <n v="432.11956943052553"/>
    <m/>
    <m/>
    <m/>
    <m/>
    <m/>
    <m/>
    <m/>
    <m/>
    <m/>
    <m/>
    <m/>
    <m/>
    <m/>
    <m/>
    <m/>
  </r>
  <r>
    <x v="3"/>
    <x v="0"/>
    <d v="2015-11-25T00:00:00"/>
    <x v="42"/>
    <x v="0"/>
    <s v="metaconcept 6"/>
    <s v=" N°2501 / 2502  du 02/11/15"/>
    <n v="437.6"/>
    <m/>
    <n v="402.41699999999997"/>
    <n v="0"/>
    <n v="175.316"/>
    <n v="0"/>
    <n v="43.128"/>
    <n v="0"/>
    <m/>
    <n v="1058.461"/>
    <s v="EUR"/>
    <n v="2.1715"/>
    <s v="610m0004"/>
    <s v="etain metal"/>
    <n v="15.95"/>
    <n v="1000"/>
    <n v="15950"/>
    <n v="34635.425000000003"/>
    <n v="0.36510937028591151"/>
    <n v="386.45402918219617"/>
    <n v="0.38645402918219618"/>
    <n v="35.021879029182202"/>
    <n v="159.7718604371149"/>
    <n v="0"/>
    <n v="146.92621746234565"/>
    <n v="0"/>
    <n v="64.009514361044864"/>
    <n v="0"/>
    <n v="15.746436921690792"/>
    <n v="0"/>
    <n v="0"/>
    <n v="386.45402918219617"/>
    <m/>
    <m/>
    <m/>
    <m/>
    <m/>
    <m/>
    <m/>
    <m/>
    <m/>
    <m/>
    <m/>
    <m/>
    <m/>
    <m/>
    <m/>
  </r>
  <r>
    <x v="3"/>
    <x v="0"/>
    <d v="2015-11-25T00:00:00"/>
    <x v="42"/>
    <x v="0"/>
    <s v="metaconcept 6"/>
    <s v=" N°2501 / 2502  du 02/11/15"/>
    <n v="437.6"/>
    <m/>
    <n v="402.41699999999997"/>
    <n v="0"/>
    <n v="175.316"/>
    <n v="0"/>
    <n v="43.128"/>
    <n v="0"/>
    <m/>
    <n v="1058.461"/>
    <s v="EUR"/>
    <n v="2.1715"/>
    <s v="600p0013"/>
    <s v="calcium"/>
    <n v="10.4"/>
    <n v="952"/>
    <n v="9900.8000000000011"/>
    <n v="21499.587200000002"/>
    <n v="0.22663792183866788"/>
    <n v="239.88740138727823"/>
    <n v="0.25198256448243511"/>
    <n v="22.835582564482436"/>
    <n v="99.176754596601072"/>
    <n v="0"/>
    <n v="91.202952592551199"/>
    <n v="0"/>
    <n v="39.733253905067897"/>
    <n v="0"/>
    <n v="9.7744402930580687"/>
    <n v="0"/>
    <n v="0"/>
    <n v="239.88740138727823"/>
    <m/>
    <m/>
    <m/>
    <m/>
    <m/>
    <m/>
    <m/>
    <m/>
    <m/>
    <m/>
    <m/>
    <m/>
    <m/>
    <m/>
    <m/>
  </r>
  <r>
    <x v="3"/>
    <x v="1"/>
    <d v="2015-11-25T00:00:00"/>
    <x v="9"/>
    <x v="2"/>
    <s v="sovema 9"/>
    <s v="  80639 29/09/2015"/>
    <n v="319.45999999999998"/>
    <m/>
    <n v="29.555"/>
    <n v="0"/>
    <n v="4.9939999999999998"/>
    <n v="0"/>
    <n v="0"/>
    <n v="0"/>
    <m/>
    <n v="354.00900000000001"/>
    <s v="EUR"/>
    <n v="2.1846999999999999"/>
    <s v="2"/>
    <s v="REDUCTEUR"/>
    <n v="424.755"/>
    <n v="1"/>
    <n v="424.755"/>
    <n v="927.96224849999999"/>
    <n v="1"/>
    <n v="354.00900000000001"/>
    <n v="354.00900000000001"/>
    <n v="1281.9712485"/>
    <n v="319.45999999999998"/>
    <n v="0"/>
    <n v="29.555"/>
    <n v="0"/>
    <n v="4.9939999999999998"/>
    <n v="0"/>
    <n v="0"/>
    <n v="0"/>
    <n v="0"/>
    <n v="354.00900000000001"/>
    <m/>
    <m/>
    <m/>
    <m/>
    <m/>
    <m/>
    <m/>
    <m/>
    <m/>
    <m/>
    <m/>
    <m/>
    <m/>
    <m/>
    <m/>
  </r>
  <r>
    <x v="3"/>
    <x v="1"/>
    <d v="2015-11-25T00:00:00"/>
    <x v="9"/>
    <x v="2"/>
    <s v="sovema 10"/>
    <s v="  80725  30/10/2015"/>
    <n v="108.66"/>
    <m/>
    <n v="2732.011"/>
    <n v="0"/>
    <n v="15.847"/>
    <n v="0"/>
    <n v="0"/>
    <n v="0"/>
    <m/>
    <n v="2856.518"/>
    <s v="EUR"/>
    <n v="2.1663000000000001"/>
    <s v="1"/>
    <s v="CARTE DSP"/>
    <n v="1223.8599999999999"/>
    <n v="2"/>
    <n v="2447.7199999999998"/>
    <n v="5302.4958360000001"/>
    <n v="0.57905693764963051"/>
    <n v="1654.0865654210472"/>
    <n v="827.04328271052361"/>
    <n v="3478.2912007105238"/>
    <n v="62.920326845008852"/>
    <n v="0"/>
    <n v="1581.9899232851046"/>
    <n v="0"/>
    <n v="9.1763152909336938"/>
    <n v="0"/>
    <n v="0"/>
    <n v="0"/>
    <n v="0"/>
    <n v="1654.0865654210472"/>
    <m/>
    <m/>
    <m/>
    <m/>
    <m/>
    <m/>
    <m/>
    <m/>
    <m/>
    <m/>
    <m/>
    <m/>
    <m/>
    <m/>
    <m/>
  </r>
  <r>
    <x v="3"/>
    <x v="1"/>
    <d v="2015-11-25T00:00:00"/>
    <x v="9"/>
    <x v="2"/>
    <s v="sovema 10"/>
    <s v="  80725  30/10/2015"/>
    <n v="108.66"/>
    <m/>
    <n v="2732.011"/>
    <n v="0"/>
    <n v="15.847"/>
    <n v="0"/>
    <n v="0"/>
    <n v="0"/>
    <m/>
    <n v="2856.518"/>
    <s v="EUR"/>
    <n v="2.1663000000000001"/>
    <s v="2"/>
    <s v="CARTE ELECTRONIQUE"/>
    <n v="560.67999999999995"/>
    <n v="2"/>
    <n v="1121.3599999999999"/>
    <n v="2429.2021679999998"/>
    <n v="0.26528005147761574"/>
    <n v="757.77724208673601"/>
    <n v="378.888621043368"/>
    <n v="1593.4897050433678"/>
    <n v="28.825330393557724"/>
    <n v="0"/>
    <n v="724.74801871741249"/>
    <n v="0"/>
    <n v="4.2038929757657764"/>
    <n v="0"/>
    <n v="0"/>
    <n v="0"/>
    <n v="0"/>
    <n v="757.77724208673601"/>
    <m/>
    <m/>
    <m/>
    <m/>
    <m/>
    <m/>
    <m/>
    <m/>
    <m/>
    <m/>
    <m/>
    <m/>
    <m/>
    <m/>
    <m/>
  </r>
  <r>
    <x v="3"/>
    <x v="1"/>
    <d v="2015-11-25T00:00:00"/>
    <x v="9"/>
    <x v="2"/>
    <s v="sovema 10"/>
    <s v="  80725  30/10/2015"/>
    <n v="108.66"/>
    <m/>
    <n v="2732.011"/>
    <n v="0"/>
    <n v="15.847"/>
    <n v="0"/>
    <n v="0"/>
    <n v="0"/>
    <m/>
    <n v="2856.518"/>
    <s v="EUR"/>
    <n v="2.1663000000000001"/>
    <s v="3"/>
    <s v="AIR SERVOMOTEUR"/>
    <n v="658"/>
    <n v="1"/>
    <n v="658"/>
    <n v="1425.4254000000001"/>
    <n v="0.15566301087275378"/>
    <n v="444.65419249221685"/>
    <n v="444.65419249221685"/>
    <n v="1870.079592492217"/>
    <n v="16.914342761433424"/>
    <n v="0"/>
    <n v="425.27305799748291"/>
    <n v="0"/>
    <n v="2.4667917333005289"/>
    <n v="0"/>
    <n v="0"/>
    <n v="0"/>
    <n v="0"/>
    <n v="444.65419249221685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00M1606"/>
    <s v="BAC M16 GRIS"/>
    <n v="4.4580000000000002"/>
    <n v="432"/>
    <n v="1925.856"/>
    <n v="4208.7657024"/>
    <n v="0.14350856845982329"/>
    <n v="615.03625044251783"/>
    <n v="1.423695024172495"/>
    <n v="11.166208224172495"/>
    <n v="530.40766902750693"/>
    <n v="0"/>
    <n v="75.627724001210737"/>
    <n v="2.2961370953571727"/>
    <n v="6.704720318442944"/>
    <n v="0"/>
    <n v="0"/>
    <n v="59.023926138977636"/>
    <n v="0"/>
    <n v="674.06017658149551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00M1509"/>
    <s v="BAC M15 GRIS"/>
    <n v="3.45"/>
    <n v="1200"/>
    <n v="4140"/>
    <n v="9047.5560000000005"/>
    <n v="0.30849942748765669"/>
    <n v="1322.1393898775527"/>
    <n v="1.1017828248979606"/>
    <n v="8.6414128248979623"/>
    <n v="1140.2138839943791"/>
    <n v="0"/>
    <n v="162.57642179114768"/>
    <n v="4.935990839802507"/>
    <n v="14.413093252223319"/>
    <n v="0"/>
    <n v="0"/>
    <n v="126.88334653025329"/>
    <n v="0"/>
    <n v="1449.0227364078062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00E0201"/>
    <s v="BAC E2 OP"/>
    <n v="1.6140000000000001"/>
    <n v="1305"/>
    <n v="2106.27"/>
    <n v="4603.0424579999999"/>
    <n v="0.15695243698899192"/>
    <n v="672.65278568052952"/>
    <n v="0.51544274764791531"/>
    <n v="4.0426783476479153"/>
    <n v="580.09620711131413"/>
    <n v="0"/>
    <n v="82.71252172126583"/>
    <n v="2.5112389918238707"/>
    <n v="7.3328178561257022"/>
    <n v="0"/>
    <n v="0"/>
    <n v="64.553281714076462"/>
    <n v="0"/>
    <n v="737.20606739460607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20M1515"/>
    <s v="COUV M15 G GRIS"/>
    <n v="1.6359999999999999"/>
    <n v="1856"/>
    <n v="3036.4159999999997"/>
    <n v="6635.7835263999996"/>
    <n v="0.22626391246723682"/>
    <n v="969.70173856387407"/>
    <n v="0.52246860914001836"/>
    <n v="4.0977830091400183"/>
    <n v="836.27142047890732"/>
    <n v="0"/>
    <n v="119.2390454950216"/>
    <n v="3.6202225994757891"/>
    <n v="10.571049990469303"/>
    <n v="0"/>
    <n v="0"/>
    <n v="93.060537086474753"/>
    <n v="0"/>
    <n v="1062.7622756503488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20E0204"/>
    <s v="COUV E2 OP"/>
    <n v="0.68600000000000005"/>
    <n v="1800"/>
    <n v="1234.8000000000002"/>
    <n v="2698.5319200000004"/>
    <n v="9.2013307502840216E-2"/>
    <n v="394.34244411130487"/>
    <n v="0.21907913561739159"/>
    <n v="1.7182635356173919"/>
    <n v="340.08118453049747"/>
    <n v="0"/>
    <n v="48.490184934229269"/>
    <n v="1.4722129200454435"/>
    <n v="4.2988617265326949"/>
    <n v="0"/>
    <n v="0"/>
    <n v="37.844337269458158"/>
    <n v="0"/>
    <n v="432.18678138076308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420M1611"/>
    <s v="COUV M16 G GRIS"/>
    <n v="1.9039999999999999"/>
    <n v="414"/>
    <n v="788.25599999999997"/>
    <n v="1722.6546624"/>
    <n v="5.8738290993649828E-2"/>
    <n v="251.73533983268601"/>
    <n v="0.60805637640745414"/>
    <n v="4.7690579764074537"/>
    <n v="217.09672351252976"/>
    <n v="0"/>
    <n v="30.954550709034514"/>
    <n v="0.93981265589839724"/>
    <n v="2.7442529552233199"/>
    <n v="0"/>
    <n v="0"/>
    <n v="24.158589179360224"/>
    <n v="0"/>
    <n v="275.89392901204627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palette 1"/>
    <s v="PALETTE 1"/>
    <n v="8.6"/>
    <n v="5"/>
    <n v="43"/>
    <n v="93.972200000000001"/>
    <n v="3.2042211067558543E-3"/>
    <n v="13.73236564365574"/>
    <n v="2.7464731287311479"/>
    <n v="21.540913128731148"/>
    <n v="11.842801210569638"/>
    <n v="0"/>
    <n v="1.6885956852703743"/>
    <n v="5.1267537708093669E-2"/>
    <n v="0.14970121010763351"/>
    <n v="0"/>
    <n v="0"/>
    <n v="1.3178705074398287"/>
    <n v="0"/>
    <n v="15.05023615109557"/>
    <m/>
    <m/>
    <m/>
    <m/>
    <m/>
    <m/>
    <m/>
    <m/>
    <m/>
    <m/>
    <m/>
    <m/>
    <m/>
    <m/>
    <m/>
  </r>
  <r>
    <x v="3"/>
    <x v="0"/>
    <d v="2015-11-26T00:00:00"/>
    <x v="4"/>
    <x v="0"/>
    <s v="accuma 72"/>
    <s v=" 2416 28/10/2015"/>
    <n v="3696"/>
    <m/>
    <n v="526.99099999999999"/>
    <n v="16"/>
    <n v="46.72"/>
    <n v="0"/>
    <n v="0"/>
    <n v="411.29199999999997"/>
    <m/>
    <n v="4697.0030000000006"/>
    <s v="EUR"/>
    <n v="2.1854"/>
    <s v="palette 2"/>
    <s v="PALETTE 2"/>
    <n v="6.6"/>
    <n v="22"/>
    <n v="145.19999999999999"/>
    <n v="317.32007999999996"/>
    <n v="1.0819834993045348E-2"/>
    <n v="46.370685847879372"/>
    <n v="2.1077584476308804"/>
    <n v="16.531398447630878"/>
    <n v="39.990110134295605"/>
    <n v="0"/>
    <n v="5.7019556628199606"/>
    <n v="0.17311735988872556"/>
    <n v="0.5055026908750786"/>
    <n v="0"/>
    <n v="0"/>
    <n v="4.4501115739596067"/>
    <n v="0"/>
    <n v="50.820797421838982"/>
    <m/>
    <m/>
    <m/>
    <m/>
    <m/>
    <m/>
    <m/>
    <m/>
    <m/>
    <m/>
    <m/>
    <m/>
    <m/>
    <m/>
    <m/>
  </r>
  <r>
    <x v="3"/>
    <x v="0"/>
    <d v="2015-11-26T00:00:00"/>
    <x v="8"/>
    <x v="0"/>
    <s v="orion 3"/>
    <s v=" N°67111  du  16/10/15"/>
    <n v="325.5"/>
    <m/>
    <n v="58.228000000000002"/>
    <n v="0"/>
    <n v="17.966000000000001"/>
    <n v="0"/>
    <n v="79.7"/>
    <n v="0"/>
    <m/>
    <n v="481.39400000000001"/>
    <s v="EUR"/>
    <n v="2.1626500000000002"/>
    <s v="600A0004"/>
    <s v="NOIR DE FUMER"/>
    <n v="3.72"/>
    <n v="1200"/>
    <n v="4464"/>
    <n v="9654.0696000000007"/>
    <n v="1"/>
    <n v="481.39400000000001"/>
    <n v="0.40116166666666669"/>
    <n v="8.4462196666666678"/>
    <n v="325.5"/>
    <n v="0"/>
    <n v="58.228000000000002"/>
    <n v="0"/>
    <n v="17.966000000000001"/>
    <n v="0"/>
    <n v="79.7"/>
    <n v="0"/>
    <n v="0"/>
    <n v="481.39400000000001"/>
    <m/>
    <m/>
    <m/>
    <m/>
    <m/>
    <m/>
    <m/>
    <m/>
    <m/>
    <m/>
    <m/>
    <m/>
    <m/>
    <m/>
    <m/>
  </r>
  <r>
    <x v="3"/>
    <x v="1"/>
    <d v="2015-11-27T00:00:00"/>
    <x v="21"/>
    <x v="0"/>
    <s v="glatfelter 2"/>
    <s v=" N° 50719188  du  17/11/15"/>
    <n v="4222.3590000000004"/>
    <m/>
    <n v="399.23899999999998"/>
    <n v="0"/>
    <n v="34.097999999999999"/>
    <n v="0"/>
    <n v="0"/>
    <n v="0"/>
    <m/>
    <n v="4655.6959999999999"/>
    <s v="EUR"/>
    <n v="2.1642999999999999"/>
    <s v="430P2010"/>
    <s v="SEP PAPIER 102"/>
    <n v="5.9374999999999997E-2"/>
    <n v="161120"/>
    <n v="9566.5"/>
    <n v="20704.775949999999"/>
    <n v="1"/>
    <n v="4655.6959999999999"/>
    <n v="2.8895829195630586E-2"/>
    <n v="0.15740114169563058"/>
    <n v="4222.3590000000004"/>
    <n v="0"/>
    <n v="399.23899999999998"/>
    <n v="0"/>
    <n v="34.097999999999999"/>
    <n v="0"/>
    <n v="0"/>
    <n v="0"/>
    <n v="0"/>
    <n v="4655.6959999999999"/>
    <m/>
    <m/>
    <m/>
    <m/>
    <m/>
    <m/>
    <m/>
    <m/>
    <m/>
    <m/>
    <m/>
    <m/>
    <m/>
    <m/>
    <m/>
  </r>
  <r>
    <x v="3"/>
    <x v="1"/>
    <d v="2015-11-27T00:00:00"/>
    <x v="8"/>
    <x v="0"/>
    <s v="orion 4"/>
    <s v=" N°67122  du  16/10/15"/>
    <n v="325.5"/>
    <m/>
    <n v="58.228000000000002"/>
    <n v="0"/>
    <n v="17.966000000000001"/>
    <n v="0"/>
    <n v="79.7"/>
    <n v="0"/>
    <m/>
    <n v="481.39400000000001"/>
    <s v="EUR"/>
    <n v="2.1626500000000002"/>
    <s v="600A0004"/>
    <s v="NOIR DE FUMER"/>
    <n v="3.72"/>
    <n v="1200"/>
    <n v="4464"/>
    <n v="9654.0696000000007"/>
    <n v="1"/>
    <n v="481.39400000000001"/>
    <n v="0.40116166666666669"/>
    <n v="8.4462196666666678"/>
    <n v="325.5"/>
    <n v="0"/>
    <n v="58.228000000000002"/>
    <n v="0"/>
    <n v="17.966000000000001"/>
    <n v="0"/>
    <n v="79.7"/>
    <n v="0"/>
    <n v="0"/>
    <n v="481.39400000000001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081"/>
    <s v="lame inf"/>
    <n v="318"/>
    <n v="12"/>
    <n v="3816"/>
    <n v="7433.5680000000002"/>
    <n v="0.28307555357738956"/>
    <n v="1551.6056134416376"/>
    <n v="129.30046778680313"/>
    <n v="748.76446778680315"/>
    <n v="314.55355513519527"/>
    <n v="0"/>
    <n v="1180.7738074997219"/>
    <n v="0"/>
    <n v="11.991080449538222"/>
    <n v="34.266295760543002"/>
    <n v="10.02087459663959"/>
    <n v="0"/>
    <n v="0"/>
    <n v="1551.6056134416376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082"/>
    <s v="lame sup"/>
    <n v="174"/>
    <n v="12"/>
    <n v="2088"/>
    <n v="4067.424"/>
    <n v="0.15489039724045844"/>
    <n v="848.99175075108485"/>
    <n v="70.749312562590404"/>
    <n v="409.70131256259037"/>
    <n v="172.11420941359742"/>
    <n v="0"/>
    <n v="646.08378146211192"/>
    <n v="0"/>
    <n v="6.5611572271058192"/>
    <n v="18.749482585957495"/>
    <n v="5.4831200623122287"/>
    <n v="0"/>
    <n v="0"/>
    <n v="848.99175075108485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72"/>
    <s v="came transparent"/>
    <n v="291"/>
    <n v="6"/>
    <n v="1746"/>
    <n v="3401.2080000000001"/>
    <n v="0.12952041838210748"/>
    <n v="709.93275709357954"/>
    <n v="118.32212618226326"/>
    <n v="685.19012618226327"/>
    <n v="143.92308890619785"/>
    <n v="0"/>
    <n v="540.25971380883493"/>
    <n v="0"/>
    <n v="5.4864849226660732"/>
    <n v="15.678446645154111"/>
    <n v="4.5850228107266044"/>
    <n v="0"/>
    <n v="0"/>
    <n v="709.93275709357954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73"/>
    <s v="corps de pompe"/>
    <n v="185"/>
    <n v="6"/>
    <n v="1110"/>
    <n v="2162.2799999999997"/>
    <n v="8.2341159452542556E-2"/>
    <n v="451.33182151997323"/>
    <n v="75.221970253328877"/>
    <n v="435.60197025332883"/>
    <n v="91.497496383665293"/>
    <n v="0"/>
    <n v="343.46407922554801"/>
    <n v="0"/>
    <n v="3.4879715144097028"/>
    <n v="9.967397351730277"/>
    <n v="2.9148770446200065"/>
    <n v="0"/>
    <n v="0"/>
    <n v="451.33182151997323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76"/>
    <s v="couv corps"/>
    <n v="70"/>
    <n v="6"/>
    <n v="420"/>
    <n v="818.16"/>
    <n v="3.1156114387448537E-2"/>
    <n v="170.77420273728717"/>
    <n v="28.462367122881194"/>
    <n v="164.82236712288119"/>
    <n v="34.620674307332813"/>
    <n v="0"/>
    <n v="129.95938132858575"/>
    <n v="0"/>
    <n v="1.31977300545232"/>
    <n v="3.7714476466006452"/>
    <n v="1.1029264493156781"/>
    <n v="0"/>
    <n v="0"/>
    <n v="170.77420273728717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090"/>
    <s v="turbine de pompe"/>
    <n v="100"/>
    <n v="6"/>
    <n v="600"/>
    <n v="1168.8"/>
    <n v="4.4508734839212194E-2"/>
    <n v="243.9631467675531"/>
    <n v="40.660524461258852"/>
    <n v="235.46052446125884"/>
    <n v="49.458106153332594"/>
    <n v="0"/>
    <n v="185.65625904083674"/>
    <n v="0"/>
    <n v="1.8853900077890284"/>
    <n v="5.3877823522866359"/>
    <n v="1.5756092133081117"/>
    <n v="0"/>
    <n v="0"/>
    <n v="243.9631467675531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70"/>
    <s v="bague exterieur"/>
    <n v="63"/>
    <n v="6"/>
    <n v="378"/>
    <n v="736.34399999999994"/>
    <n v="2.804050294870368E-2"/>
    <n v="153.69678246355843"/>
    <n v="25.616130410593072"/>
    <n v="148.34013041059308"/>
    <n v="31.158606876599531"/>
    <n v="0"/>
    <n v="116.96344319572715"/>
    <n v="0"/>
    <n v="1.187795704907088"/>
    <n v="3.3943028819405803"/>
    <n v="0.9926338043841102"/>
    <n v="0"/>
    <n v="0"/>
    <n v="153.69678246355843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75"/>
    <s v="bague interieur"/>
    <n v="71"/>
    <n v="6"/>
    <n v="426"/>
    <n v="829.84799999999996"/>
    <n v="3.1601201735840655E-2"/>
    <n v="173.21383420496267"/>
    <n v="28.868972367493779"/>
    <n v="167.17697236749376"/>
    <n v="35.115255368866137"/>
    <n v="0"/>
    <n v="131.81594391899409"/>
    <n v="0"/>
    <n v="1.33862690553021"/>
    <n v="3.8253254701235111"/>
    <n v="1.1186825414487591"/>
    <n v="0"/>
    <n v="0"/>
    <n v="173.21383420496267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05"/>
    <s v="vanne interieur"/>
    <n v="104"/>
    <n v="7"/>
    <n v="728"/>
    <n v="1418.144"/>
    <n v="5.40039316049108E-2"/>
    <n v="296.00861807796446"/>
    <n v="42.286945439709207"/>
    <n v="244.87894543970921"/>
    <n v="60.00916879937688"/>
    <n v="0"/>
    <n v="225.2629276362153"/>
    <n v="0"/>
    <n v="2.2876065427840215"/>
    <n v="6.5371759207744518"/>
    <n v="1.9117391788138423"/>
    <n v="0"/>
    <n v="0"/>
    <n v="296.00861807796446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06"/>
    <s v="siege de soupape"/>
    <n v="61"/>
    <n v="9"/>
    <n v="549"/>
    <n v="1069.452"/>
    <n v="4.0725492377879161E-2"/>
    <n v="223.22627929231109"/>
    <n v="24.802919921367899"/>
    <n v="143.63091992136791"/>
    <n v="45.254167130299322"/>
    <n v="0"/>
    <n v="169.87547702236566"/>
    <n v="0"/>
    <n v="1.7251318571269612"/>
    <n v="4.9298208523422726"/>
    <n v="1.4416824301769222"/>
    <n v="0"/>
    <n v="0"/>
    <n v="223.22627929231109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702mec107"/>
    <s v="bille ciramique"/>
    <n v="4.75"/>
    <n v="50"/>
    <n v="237.5"/>
    <n v="462.65"/>
    <n v="1.7618040873854827E-2"/>
    <n v="96.568745595489759"/>
    <n v="1.9313749119097952"/>
    <n v="11.184374911909796"/>
    <n v="19.577167019027485"/>
    <n v="0"/>
    <n v="73.488935870331218"/>
    <n v="0"/>
    <n v="0.7463002114164905"/>
    <n v="2.1326638477801265"/>
    <n v="0.62367864693446085"/>
    <n v="0"/>
    <n v="0"/>
    <n v="96.568745595489759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sans code "/>
    <s v="raccord coude"/>
    <n v="76"/>
    <n v="15"/>
    <n v="1140"/>
    <n v="2220.7199999999998"/>
    <n v="8.4566596194503171E-2"/>
    <n v="463.52997885835089"/>
    <n v="30.901998590556726"/>
    <n v="178.9499985905567"/>
    <n v="93.970401691331929"/>
    <n v="0"/>
    <n v="352.74689217758987"/>
    <n v="0"/>
    <n v="3.5822410147991541"/>
    <n v="10.236786469344608"/>
    <n v="2.993657505285412"/>
    <n v="0"/>
    <n v="0"/>
    <n v="463.52997885835089"/>
    <m/>
    <m/>
    <m/>
    <m/>
    <m/>
    <m/>
    <m/>
    <m/>
    <m/>
    <m/>
    <m/>
    <m/>
    <m/>
    <m/>
    <m/>
  </r>
  <r>
    <x v="3"/>
    <x v="0"/>
    <d v="2015-11-30T00:00:00"/>
    <x v="20"/>
    <x v="2"/>
    <s v="wirtz 4"/>
    <s v=" N° 22270 du  21/09/15"/>
    <n v="1111.2"/>
    <m/>
    <n v="4171.232"/>
    <n v="0"/>
    <n v="42.36"/>
    <n v="121.05"/>
    <n v="35.4"/>
    <n v="0"/>
    <m/>
    <n v="5481.2419999999993"/>
    <s v="USD"/>
    <n v="1.948"/>
    <s v="sans code "/>
    <s v="palier complet"/>
    <n v="121"/>
    <n v="2"/>
    <n v="242"/>
    <n v="471.416"/>
    <n v="1.7951856385148918E-2"/>
    <n v="98.39846919624641"/>
    <n v="49.199234598123205"/>
    <n v="284.90723459812318"/>
    <n v="19.948102815177478"/>
    <n v="0"/>
    <n v="74.881357813137498"/>
    <n v="0"/>
    <n v="0.76044063647490823"/>
    <n v="2.1730722154222764"/>
    <n v="0.63549571603427168"/>
    <n v="0"/>
    <n v="0"/>
    <n v="98.39846919624641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00l0313"/>
    <s v="bac l3 gris c33"/>
    <n v="1.2569999999999999"/>
    <n v="2112"/>
    <n v="2654.7839999999997"/>
    <n v="5749.0674911999995"/>
    <n v="0.22754430660965852"/>
    <n v="966.28987999288256"/>
    <n v="0.45752361742087244"/>
    <n v="3.1796199674208721"/>
    <n v="847.92110415023149"/>
    <n v="0"/>
    <n v="105.43993588539678"/>
    <n v="3.6407089057545363"/>
    <n v="9.2881310514996525"/>
    <n v="0"/>
    <n v="0"/>
    <n v="115.30557438707174"/>
    <n v="0"/>
    <n v="1081.5954543799542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00l0212"/>
    <s v="bac l2 gris c28"/>
    <n v="1.232"/>
    <n v="528"/>
    <n v="650.49599999999998"/>
    <n v="1408.6816128"/>
    <n v="5.5754690879693578E-2"/>
    <n v="236.76792604439765"/>
    <n v="0.44842410235681374"/>
    <n v="3.1163817023568141"/>
    <n v="207.76428009409014"/>
    <n v="0"/>
    <n v="25.83572016921417"/>
    <n v="0.89207505407509724"/>
    <n v="2.2758507270182124"/>
    <n v="0"/>
    <n v="0"/>
    <n v="28.253076301685041"/>
    <n v="0"/>
    <n v="265.0210023460827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00l0318"/>
    <s v="bac l3 noir c 40"/>
    <n v="1.2569999999999999"/>
    <n v="176"/>
    <n v="221.23199999999997"/>
    <n v="479.08895759999996"/>
    <n v="1.8962025550804874E-2"/>
    <n v="80.524156666073537"/>
    <n v="0.45752361742087239"/>
    <n v="3.1796199674208721"/>
    <n v="70.660092012519286"/>
    <n v="0"/>
    <n v="8.7866613237830649"/>
    <n v="0.30339240881287799"/>
    <n v="0.77401092095830426"/>
    <n v="0"/>
    <n v="0"/>
    <n v="9.6087978655893114"/>
    <n v="0"/>
    <n v="90.132954531662847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00l0511"/>
    <s v="bac l5 c52 op"/>
    <n v="1.641"/>
    <n v="96"/>
    <n v="157.536"/>
    <n v="341.15208480000001"/>
    <n v="1.3502574931165461E-2"/>
    <n v="57.340048205262185"/>
    <n v="0.59729216880481439"/>
    <n v="4.1509597188048142"/>
    <n v="50.315995223494973"/>
    <n v="0"/>
    <n v="6.2568501767533133"/>
    <n v="0.21604119889864737"/>
    <n v="0.55116160611524301"/>
    <n v="0"/>
    <n v="0"/>
    <n v="6.8422813180438542"/>
    <n v="0"/>
    <n v="64.182329523306038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00m1008"/>
    <s v="bac m10 c33"/>
    <n v="1.679"/>
    <n v="1980"/>
    <n v="3324.42"/>
    <n v="7199.1977310000002"/>
    <n v="0.28493950685979763"/>
    <n v="1210.0243947703236"/>
    <n v="0.61112343170218364"/>
    <n v="4.2470818817021838"/>
    <n v="1061.7985783623499"/>
    <n v="0"/>
    <n v="132.03583856770675"/>
    <n v="4.5590321097567621"/>
    <n v="11.63094573051008"/>
    <n v="0"/>
    <n v="0"/>
    <n v="144.38996076662698"/>
    <n v="0"/>
    <n v="1354.4143555369506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420l0321"/>
    <s v="couv l3d gris"/>
    <n v="1.2569999999999999"/>
    <n v="3520"/>
    <n v="4424.6399999999994"/>
    <n v="9581.7791519999992"/>
    <n v="0.37924051101609751"/>
    <n v="1610.4831333214709"/>
    <n v="0.45752361742087239"/>
    <n v="3.1796199674208721"/>
    <n v="1413.2018402503859"/>
    <n v="0"/>
    <n v="175.7332264756613"/>
    <n v="6.0678481762575602"/>
    <n v="15.480218419166086"/>
    <n v="0"/>
    <n v="0"/>
    <n v="192.17595731178622"/>
    <n v="0"/>
    <n v="1802.6590906332569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palette 1"/>
    <s v="PALETTE 1"/>
    <n v="8.6"/>
    <n v="18"/>
    <n v="154.79999999999998"/>
    <n v="335.22713999999996"/>
    <n v="1.3268069516456005E-2"/>
    <n v="56.344197276651592"/>
    <n v="3.1302331820361995"/>
    <n v="21.753963182036198"/>
    <n v="49.442134246121661"/>
    <n v="0"/>
    <n v="6.1481845886744164"/>
    <n v="0.21228911226329608"/>
    <n v="0.54158932959221773"/>
    <n v="0"/>
    <n v="0"/>
    <n v="6.723448278699399"/>
    <n v="0"/>
    <n v="63.067645555350992"/>
    <m/>
    <m/>
    <m/>
    <m/>
    <m/>
    <m/>
    <m/>
    <m/>
    <m/>
    <m/>
    <m/>
    <m/>
    <m/>
    <m/>
    <m/>
  </r>
  <r>
    <x v="3"/>
    <x v="1"/>
    <d v="2015-12-05T00:00:00"/>
    <x v="4"/>
    <x v="0"/>
    <s v="accuma 75"/>
    <s v="  2572  13/11/2015"/>
    <n v="3726.4"/>
    <m/>
    <n v="463.38200000000001"/>
    <n v="16"/>
    <n v="40.819000000000003"/>
    <n v="0"/>
    <n v="0"/>
    <n v="506.73899999999998"/>
    <m/>
    <n v="4753.34"/>
    <s v="EUR"/>
    <n v="2.1655500000000001"/>
    <s v="palette 2"/>
    <s v="PALETTE 2"/>
    <n v="6.6"/>
    <n v="12"/>
    <n v="79.199999999999989"/>
    <n v="171.51155999999997"/>
    <n v="6.7883146363263277E-3"/>
    <n v="28.827263722938024"/>
    <n v="2.4022719769115022"/>
    <n v="16.694901976911499"/>
    <n v="25.295975660806427"/>
    <n v="0"/>
    <n v="3.1455828128101664"/>
    <n v="0.10861303418122124"/>
    <n v="0.27709221514020438"/>
    <n v="0"/>
    <n v="0"/>
    <n v="3.439903770497367"/>
    <n v="0"/>
    <n v="32.267167493435387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400L0207"/>
    <s v="BAC L2 GRIS C34 TAXI "/>
    <n v="1.232"/>
    <n v="528"/>
    <n v="650.49599999999998"/>
    <n v="1408.6816128"/>
    <n v="5.4440314970751857E-2"/>
    <n v="233.04418062411665"/>
    <n v="0.44137155421234214"/>
    <n v="3.1093291542123422"/>
    <n v="203.32913238426113"/>
    <n v="0"/>
    <n v="26.579068336280354"/>
    <n v="0.87104503953202972"/>
    <n v="2.2649348640431604"/>
    <n v="0"/>
    <n v="0"/>
    <n v="22.729811425958374"/>
    <n v="0"/>
    <n v="255.77399205007504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400L0212"/>
    <s v="BAC L2 C28"/>
    <n v="1.232"/>
    <n v="5280"/>
    <n v="6504.96"/>
    <n v="14086.816128"/>
    <n v="0.54440314970751857"/>
    <n v="2330.4418062411664"/>
    <n v="0.44137155421234214"/>
    <n v="3.1093291542123422"/>
    <n v="2033.2913238426111"/>
    <n v="0"/>
    <n v="265.79068336280352"/>
    <n v="8.7104503953202972"/>
    <n v="22.649348640431601"/>
    <n v="0"/>
    <n v="0"/>
    <n v="227.29811425958371"/>
    <n v="0"/>
    <n v="2557.7399205007505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400L0316"/>
    <s v="BAC L3 GRIS C40 TAXI"/>
    <n v="1.2569999999999999"/>
    <n v="440"/>
    <n v="553.07999999999993"/>
    <n v="1197.7223939999999"/>
    <n v="4.628752429534299E-2"/>
    <n v="198.14430130175501"/>
    <n v="0.45032795750398863"/>
    <n v="3.1724243075039884"/>
    <n v="172.87927449067652"/>
    <n v="0"/>
    <n v="22.598680261569534"/>
    <n v="0.74060038872548783"/>
    <n v="1.9257461607834496"/>
    <n v="0"/>
    <n v="0"/>
    <n v="19.325874568743014"/>
    <n v="0"/>
    <n v="217.47017587049803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420L0109"/>
    <s v="COUV L1D GRIS"/>
    <n v="0.95099999999999996"/>
    <n v="4256"/>
    <n v="4047.4559999999997"/>
    <n v="8764.9683408000001"/>
    <n v="0.33873348870747771"/>
    <n v="1450.0259296477836"/>
    <n v="0.34070158121423488"/>
    <n v="2.4001396312142349"/>
    <n v="1265.1357069735586"/>
    <n v="0"/>
    <n v="165.3778187907196"/>
    <n v="5.4197358193196434"/>
    <n v="14.092668064185903"/>
    <n v="0"/>
    <n v="0"/>
    <n v="141.42732873816868"/>
    <n v="0"/>
    <n v="1591.4532583859523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palette 1"/>
    <s v="PALETTE 1"/>
    <n v="8.6"/>
    <n v="4"/>
    <n v="34.4"/>
    <n v="74.494919999999993"/>
    <n v="2.8789521149920425E-3"/>
    <n v="12.324010929305656"/>
    <n v="3.081002732326414"/>
    <n v="21.704732732326413"/>
    <n v="10.752598254283781"/>
    <n v="0"/>
    <n v="1.4055735173898749"/>
    <n v="4.606323383987268E-2"/>
    <n v="0.11977592379212894"/>
    <n v="0"/>
    <n v="0"/>
    <n v="1.2020143291472476"/>
    <n v="0"/>
    <n v="13.526025258452904"/>
    <m/>
    <m/>
    <m/>
    <m/>
    <m/>
    <m/>
    <m/>
    <m/>
    <m/>
    <m/>
    <m/>
    <m/>
    <m/>
    <m/>
    <m/>
  </r>
  <r>
    <x v="3"/>
    <x v="1"/>
    <d v="2015-12-05T00:00:00"/>
    <x v="4"/>
    <x v="0"/>
    <s v="accuma 76"/>
    <s v="  2595 17/11/2015"/>
    <n v="3734.9"/>
    <m/>
    <n v="488.22399999999999"/>
    <n v="16"/>
    <n v="41.603999999999999"/>
    <n v="0"/>
    <n v="0"/>
    <n v="417.51799999999997"/>
    <m/>
    <n v="4698.2460000000001"/>
    <s v="EUR"/>
    <n v="2.1655500000000001"/>
    <s v="palette 2"/>
    <s v="PALETTE 2"/>
    <n v="6.6"/>
    <n v="24"/>
    <n v="158.39999999999998"/>
    <n v="343.02311999999995"/>
    <n v="1.3256570203916846E-2"/>
    <n v="56.74777125587255"/>
    <n v="2.3644904689946897"/>
    <n v="16.657120468994687"/>
    <n v="49.511964054609031"/>
    <n v="0"/>
    <n v="6.4721757312370976"/>
    <n v="0.21210512326266953"/>
    <n v="0.55152634676375645"/>
    <n v="0"/>
    <n v="0"/>
    <n v="5.5348566783989535"/>
    <n v="0"/>
    <n v="62.282627934271503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124"/>
    <s v="COUV COUVERCLE L1 NOIR T-AKUMSAN"/>
    <n v="0.69"/>
    <n v="960"/>
    <n v="662.4"/>
    <n v="1436.5800000000002"/>
    <n v="7.1515405394317208E-2"/>
    <n v="268.61851359375709"/>
    <n v="0.27981095166016362"/>
    <n v="1.7762484516601638"/>
    <n v="219.98031426183883"/>
    <n v="0"/>
    <n v="36.896013404819954"/>
    <n v="1.1442464863090753"/>
    <n v="2.3736678204427828"/>
    <n v="0"/>
    <n v="8.2242716203464781"/>
    <n v="0"/>
    <n v="0"/>
    <n v="268.61851359375709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125"/>
    <s v="COUVERCLE L1 NOIR P NOIR T-AKUMSAN"/>
    <n v="1.31"/>
    <n v="540"/>
    <n v="707.4"/>
    <n v="1534.1737500000002"/>
    <n v="7.6373788912952878E-2"/>
    <n v="286.8670539194199"/>
    <n v="0.53123528503596273"/>
    <n v="3.372297785035963"/>
    <n v="234.92462908940936"/>
    <n v="0"/>
    <n v="39.402536054603914"/>
    <n v="1.221980622607246"/>
    <n v="2.534922427809819"/>
    <n v="0"/>
    <n v="8.7829857249895813"/>
    <n v="0"/>
    <n v="0"/>
    <n v="286.8670539194199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234"/>
    <s v="COUV COUVERCLE  L2 NOIR T-AKUMSAN"/>
    <n v="0.71"/>
    <n v="1728"/>
    <n v="1226.8799999999999"/>
    <n v="2660.7959999999998"/>
    <n v="0.13245896825208314"/>
    <n v="497.52820343887169"/>
    <n v="0.28792141402712484"/>
    <n v="1.8277339140271247"/>
    <n v="407.44179945888396"/>
    <n v="0"/>
    <n v="68.337833523709989"/>
    <n v="2.1193434920333303"/>
    <n v="4.3964456152548923"/>
    <n v="0"/>
    <n v="15.232781348989562"/>
    <n v="0"/>
    <n v="0"/>
    <n v="497.52820343887169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235"/>
    <s v="COUVERCLE  L2 GAUCHE NOIR P GRIS T-AKUMSAN"/>
    <n v="1.33"/>
    <n v="700"/>
    <n v="931"/>
    <n v="2019.1062500000003"/>
    <n v="0.10051455679666262"/>
    <n v="377.54202318204688"/>
    <n v="0.53934574740292407"/>
    <n v="3.4237832474029242"/>
    <n v="309.1812689881823"/>
    <n v="0"/>
    <n v="51.857168598863787"/>
    <n v="1.6082329087466019"/>
    <n v="3.336178654638029"/>
    <n v="0"/>
    <n v="11.5591740316162"/>
    <n v="0"/>
    <n v="0"/>
    <n v="377.54202318204688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236"/>
    <s v="COUVERCLE  L2 NOIR P NOIR T-AKUMSAN"/>
    <n v="1.33"/>
    <n v="900"/>
    <n v="1197"/>
    <n v="2595.9937500000001"/>
    <n v="0.12923300159570908"/>
    <n v="485.41117266263166"/>
    <n v="0.53934574740292407"/>
    <n v="3.4237832474029242"/>
    <n v="397.51877441337723"/>
    <n v="0"/>
    <n v="66.673502484253447"/>
    <n v="2.0677280255313453"/>
    <n v="4.2893725559631806"/>
    <n v="0"/>
    <n v="14.861795183506544"/>
    <n v="0"/>
    <n v="0"/>
    <n v="485.41117266263166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325"/>
    <s v="COUV COUVERCLE L3 NOIR T-AKUMSAN"/>
    <n v="0.74"/>
    <n v="432"/>
    <n v="319.68"/>
    <n v="693.30600000000004"/>
    <n v="3.4513956516387868E-2"/>
    <n v="129.63763047350886"/>
    <n v="0.30008710757756679"/>
    <n v="1.9049621075775669"/>
    <n v="106.16441253506135"/>
    <n v="0"/>
    <n v="17.806336904065279"/>
    <n v="0.55222330426220589"/>
    <n v="1.1455527307354298"/>
    <n v="0"/>
    <n v="3.969104999384605"/>
    <n v="0"/>
    <n v="0"/>
    <n v="129.63763047350886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523"/>
    <s v="COUVERCLE L5 NOIR P NOIR T-AKUMSAN "/>
    <n v="1.64"/>
    <n v="270"/>
    <n v="442.79999999999995"/>
    <n v="960.32249999999999"/>
    <n v="4.7806493823375082E-2"/>
    <n v="179.56563680452237"/>
    <n v="0.6650579140908236"/>
    <n v="4.2218079140908236"/>
    <n v="147.05205790329441"/>
    <n v="0"/>
    <n v="24.664182873874203"/>
    <n v="0.76490390117400131"/>
    <n v="1.5867453364916424"/>
    <n v="0"/>
    <n v="5.4977467896881347"/>
    <n v="0"/>
    <n v="0"/>
    <n v="179.56563680452237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60d1813"/>
    <s v="OEIL MAGIC NOIR D57.2 AKUMSAN"/>
    <n v="0.22"/>
    <n v="3000"/>
    <n v="660"/>
    <n v="1431.3750000000002"/>
    <n v="7.1256291606656641E-2"/>
    <n v="267.64525810972174"/>
    <n v="8.921508603657391E-2"/>
    <n v="0.56634008603657393"/>
    <n v="219.18328413770175"/>
    <n v="0"/>
    <n v="36.76233219683148"/>
    <n v="1.1401006657065063"/>
    <n v="2.3650675747165408"/>
    <n v="0"/>
    <n v="8.194473534765514"/>
    <n v="0"/>
    <n v="0"/>
    <n v="267.64525810972174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l0327"/>
    <s v="COUVERCLE L3 NOIR P NOIR T-AKUMSAN"/>
    <n v="1.52"/>
    <n v="294"/>
    <n v="446.88"/>
    <n v="969.17100000000005"/>
    <n v="4.8246987262398053E-2"/>
    <n v="181.22017112738249"/>
    <n v="0.61639513988905603"/>
    <n v="3.9128951398890561"/>
    <n v="148.40700911432748"/>
    <n v="0"/>
    <n v="24.891440927454617"/>
    <n v="0.77195179619836884"/>
    <n v="1.6013657542262538"/>
    <n v="0"/>
    <n v="5.5484035351757761"/>
    <n v="0"/>
    <n v="0"/>
    <n v="181.22017112738249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00d2303"/>
    <s v="BAC D23 P7 C33 B01 NOIR AVEC LISTEAUX"/>
    <n v="2.46"/>
    <n v="655"/>
    <n v="1611.3"/>
    <n v="3494.506875"/>
    <n v="0.17396251919061489"/>
    <n v="653.41940059423428"/>
    <n v="0.99758687113623556"/>
    <n v="6.3327118711362349"/>
    <n v="535.10609959254361"/>
    <n v="0"/>
    <n v="89.750221013264465"/>
    <n v="2.7834003070498383"/>
    <n v="5.7739899744556995"/>
    <n v="0"/>
    <n v="20.005689706920712"/>
    <n v="0"/>
    <n v="0"/>
    <n v="653.41940059423428"/>
    <m/>
    <m/>
    <m/>
    <m/>
    <m/>
    <m/>
    <m/>
    <m/>
    <m/>
    <m/>
    <m/>
    <m/>
    <m/>
    <m/>
    <m/>
  </r>
  <r>
    <x v="3"/>
    <x v="1"/>
    <d v="2015-12-07T00:00:00"/>
    <x v="16"/>
    <x v="0"/>
    <s v="akumsan 4"/>
    <s v="  0137976/0137977  06/11/2015"/>
    <n v="3075.9850000000001"/>
    <m/>
    <n v="515.91700000000003"/>
    <n v="16"/>
    <n v="33.191000000000003"/>
    <n v="0"/>
    <n v="115"/>
    <n v="0"/>
    <m/>
    <n v="3756.0929999999998"/>
    <s v="EUR"/>
    <n v="2.1687500000000002"/>
    <s v="420d2302"/>
    <s v="COUV D23 DROITE NOIR POIGNEE NOIR "/>
    <n v="1.51"/>
    <n v="700"/>
    <n v="1057"/>
    <n v="2292.3687500000001"/>
    <n v="0.11411803064884252"/>
    <n v="428.63793609390279"/>
    <n v="0.61233990870557542"/>
    <n v="3.8871524087055755"/>
    <n v="351.02535050537989"/>
    <n v="0"/>
    <n v="58.875432018258891"/>
    <n v="1.8258884903814803"/>
    <n v="3.7876915552657322"/>
    <n v="0"/>
    <n v="13.123573524616889"/>
    <n v="0"/>
    <n v="0"/>
    <n v="428.63793609390279"/>
    <m/>
    <m/>
    <m/>
    <m/>
    <m/>
    <m/>
    <m/>
    <m/>
    <m/>
    <m/>
    <m/>
    <m/>
    <m/>
    <m/>
    <m/>
  </r>
  <r>
    <x v="3"/>
    <x v="1"/>
    <d v="2015-12-07T00:00:00"/>
    <x v="9"/>
    <x v="2"/>
    <s v="sovema 11"/>
    <s v="  80777  /  9990557  19/11/2015"/>
    <n v="287"/>
    <m/>
    <n v="5191.4629999999997"/>
    <n v="0"/>
    <n v="43.271000000000001"/>
    <n v="0"/>
    <n v="0"/>
    <n v="0"/>
    <m/>
    <n v="5521.7339999999995"/>
    <s v="EUR"/>
    <n v="2.17"/>
    <s v="1"/>
    <s v="lot de pdr"/>
    <n v="10139.459999999999"/>
    <n v="1"/>
    <n v="10139.459999999999"/>
    <n v="22002.628199999999"/>
    <n v="1"/>
    <n v="5521.7339999999995"/>
    <n v="5521.7339999999995"/>
    <n v="27524.3622"/>
    <n v="287"/>
    <n v="0"/>
    <n v="5191.4629999999997"/>
    <n v="0"/>
    <n v="43.271000000000001"/>
    <n v="0"/>
    <n v="0"/>
    <n v="0"/>
    <n v="0"/>
    <n v="5521.7339999999995"/>
    <m/>
    <m/>
    <m/>
    <m/>
    <m/>
    <m/>
    <m/>
    <m/>
    <m/>
    <m/>
    <m/>
    <m/>
    <m/>
    <m/>
    <m/>
  </r>
  <r>
    <x v="3"/>
    <x v="1"/>
    <d v="2015-12-07T00:00:00"/>
    <x v="9"/>
    <x v="2"/>
    <s v="sovema 11"/>
    <s v="  80777  /  9990557  19/11/2015"/>
    <n v="287"/>
    <m/>
    <n v="5191.4629999999997"/>
    <n v="0"/>
    <n v="43.271000000000001"/>
    <n v="0"/>
    <n v="0"/>
    <n v="0"/>
    <m/>
    <n v="5521.7339999999995"/>
    <s v="EUR"/>
    <n v="2.17"/>
    <s v="2"/>
    <s v="bande pour deparateur"/>
    <n v="0"/>
    <n v="4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</r>
  <r>
    <x v="3"/>
    <x v="1"/>
    <d v="2015-12-08T00:00:00"/>
    <x v="4"/>
    <x v="0"/>
    <s v="accuma 78"/>
    <s v="  2603 18/11/2015"/>
    <n v="3694.44"/>
    <m/>
    <n v="398.05399999999997"/>
    <n v="16"/>
    <n v="34.613"/>
    <n v="0"/>
    <n v="0"/>
    <n v="462.81099999999998"/>
    <m/>
    <n v="4605.9180000000006"/>
    <s v="EUR"/>
    <n v="2.1687500000000002"/>
    <s v="400m1110"/>
    <s v="bac m11 c46"/>
    <n v="2.036"/>
    <n v="2430"/>
    <n v="4947.4800000000005"/>
    <n v="10729.847250000003"/>
    <n v="0.50715462502285924"/>
    <n v="2101.1958770145839"/>
    <n v="0.86468966132287406"/>
    <n v="5.2802646613228754"/>
    <n v="1873.652332869452"/>
    <n v="0"/>
    <n v="201.87492710884919"/>
    <n v="8.1144740003657478"/>
    <n v="17.554143035916226"/>
    <n v="0"/>
    <n v="0"/>
    <n v="234.71673916145448"/>
    <n v="0"/>
    <n v="2335.9126161760382"/>
    <m/>
    <m/>
    <m/>
    <m/>
    <m/>
    <m/>
    <m/>
    <m/>
    <m/>
    <m/>
    <m/>
    <m/>
    <m/>
    <m/>
    <m/>
  </r>
  <r>
    <x v="3"/>
    <x v="1"/>
    <d v="2015-12-08T00:00:00"/>
    <x v="4"/>
    <x v="0"/>
    <s v="accuma 78"/>
    <s v="  2603 18/11/2015"/>
    <n v="3694.44"/>
    <m/>
    <n v="398.05399999999997"/>
    <n v="16"/>
    <n v="34.613"/>
    <n v="0"/>
    <n v="0"/>
    <n v="462.81099999999998"/>
    <m/>
    <n v="4605.9180000000006"/>
    <s v="EUR"/>
    <n v="2.1687500000000002"/>
    <s v="400m1104"/>
    <s v="bac m11 noir"/>
    <n v="2.036"/>
    <n v="1134"/>
    <n v="2308.8240000000001"/>
    <n v="5007.2620500000003"/>
    <n v="0.23667215834400093"/>
    <n v="980.55807594013891"/>
    <n v="0.86468966132287384"/>
    <n v="5.2802646613228745"/>
    <n v="874.37108867241079"/>
    <n v="0"/>
    <n v="94.208299317462945"/>
    <n v="3.7867545335040149"/>
    <n v="8.1919334167609037"/>
    <n v="0"/>
    <n v="0"/>
    <n v="109.53447827534541"/>
    <n v="0"/>
    <n v="1090.0925542154841"/>
    <m/>
    <m/>
    <m/>
    <m/>
    <m/>
    <m/>
    <m/>
    <m/>
    <m/>
    <m/>
    <m/>
    <m/>
    <m/>
    <m/>
    <m/>
  </r>
  <r>
    <x v="3"/>
    <x v="1"/>
    <d v="2015-12-08T00:00:00"/>
    <x v="4"/>
    <x v="0"/>
    <s v="accuma 78"/>
    <s v="  2603 18/11/2015"/>
    <n v="3694.44"/>
    <m/>
    <n v="398.05399999999997"/>
    <n v="16"/>
    <n v="34.613"/>
    <n v="0"/>
    <n v="0"/>
    <n v="462.81099999999998"/>
    <m/>
    <n v="4605.9180000000006"/>
    <s v="EUR"/>
    <n v="2.1687500000000002"/>
    <s v="420m1124"/>
    <s v="couv m11 gris g"/>
    <n v="0.82099999999999995"/>
    <n v="2784"/>
    <n v="2285.6639999999998"/>
    <n v="4957.0338000000002"/>
    <n v="0.23429808081048298"/>
    <n v="970.72201869247795"/>
    <n v="0.34867888602459696"/>
    <n v="2.1292226360245969"/>
    <n v="865.60020166948073"/>
    <n v="0"/>
    <n v="93.263288258935987"/>
    <n v="3.7487692929677277"/>
    <n v="8.1097594710932466"/>
    <n v="0"/>
    <n v="0"/>
    <n v="108.43572907798043"/>
    <n v="0"/>
    <n v="1079.1577477704582"/>
    <m/>
    <m/>
    <m/>
    <m/>
    <m/>
    <m/>
    <m/>
    <m/>
    <m/>
    <m/>
    <m/>
    <m/>
    <m/>
    <m/>
    <m/>
  </r>
  <r>
    <x v="3"/>
    <x v="1"/>
    <d v="2015-12-08T00:00:00"/>
    <x v="4"/>
    <x v="0"/>
    <s v="accuma 78"/>
    <s v="  2603 18/11/2015"/>
    <n v="3694.44"/>
    <m/>
    <n v="398.05399999999997"/>
    <n v="16"/>
    <n v="34.613"/>
    <n v="0"/>
    <n v="0"/>
    <n v="462.81099999999998"/>
    <m/>
    <n v="4605.9180000000006"/>
    <s v="EUR"/>
    <n v="2.1687500000000002"/>
    <s v="palette 1"/>
    <s v="PALETTE 1"/>
    <n v="8.6"/>
    <n v="11"/>
    <n v="94.6"/>
    <n v="205.16374999999999"/>
    <n v="9.6972251584973509E-3"/>
    <n v="40.176641434746493"/>
    <n v="3.6524219486133176"/>
    <n v="22.303671948613317"/>
    <n v="35.825816514558952"/>
    <n v="0"/>
    <n v="3.8600192632405044"/>
    <n v="0.15515560253595762"/>
    <n v="0.33565005441106882"/>
    <n v="0"/>
    <n v="0"/>
    <n v="4.4879824728293176"/>
    <n v="0"/>
    <n v="44.664623907575809"/>
    <m/>
    <m/>
    <m/>
    <m/>
    <m/>
    <m/>
    <m/>
    <m/>
    <m/>
    <m/>
    <m/>
    <m/>
    <m/>
    <m/>
    <m/>
  </r>
  <r>
    <x v="3"/>
    <x v="1"/>
    <d v="2015-12-08T00:00:00"/>
    <x v="4"/>
    <x v="0"/>
    <s v="accuma 78"/>
    <s v="  2603 18/11/2015"/>
    <n v="3694.44"/>
    <m/>
    <n v="398.05399999999997"/>
    <n v="16"/>
    <n v="34.613"/>
    <n v="0"/>
    <n v="0"/>
    <n v="462.81099999999998"/>
    <m/>
    <n v="4605.9180000000006"/>
    <s v="EUR"/>
    <n v="2.1687500000000002"/>
    <s v="palette 2"/>
    <s v="PALETTE 2"/>
    <n v="6.6"/>
    <n v="18"/>
    <n v="118.8"/>
    <n v="257.64750000000004"/>
    <n v="1.2177910664159465E-2"/>
    <n v="50.454386918053743"/>
    <n v="2.80302149544743"/>
    <n v="17.116771495447431"/>
    <n v="44.990560274097298"/>
    <n v="0"/>
    <n v="4.8474660515113319"/>
    <n v="0.19484657062655145"/>
    <n v="0.42151402181855158"/>
    <n v="0"/>
    <n v="0"/>
    <n v="5.6360710123903059"/>
    <n v="0"/>
    <n v="56.090457930444046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00l0116"/>
    <s v="bac l1 gris c26"/>
    <n v="1.137"/>
    <n v="1375"/>
    <n v="1563.375"/>
    <n v="3380.8766062499999"/>
    <n v="0.11145532223358212"/>
    <n v="483.87882326420743"/>
    <n v="0.35191187146487812"/>
    <n v="2.8107312214648781"/>
    <n v="411.9388709753195"/>
    <n v="0"/>
    <n v="64.556928833490971"/>
    <n v="1.7832851557373139"/>
    <n v="5.5997382996596325"/>
    <n v="0"/>
    <n v="0"/>
    <n v="51.435293746931343"/>
    <n v="0"/>
    <n v="535.31411701113882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00l0312"/>
    <s v="bac l3b gris c34"/>
    <n v="1.357"/>
    <n v="480"/>
    <n v="651.36"/>
    <n v="1408.5985680000001"/>
    <n v="4.6436420366237185E-2"/>
    <n v="201.6018615632041"/>
    <n v="0.42000387825667518"/>
    <n v="3.3545842282566753"/>
    <n v="171.62900967361264"/>
    <n v="0"/>
    <n v="26.89681053169117"/>
    <n v="0.74298272585979497"/>
    <n v="2.3330586320404887"/>
    <n v="0"/>
    <n v="0"/>
    <n v="21.429850761974066"/>
    <n v="0"/>
    <n v="223.03171232517818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00l0313"/>
    <s v="bac l3 gris c33"/>
    <n v="1.2569999999999999"/>
    <n v="704"/>
    <n v="884.92799999999988"/>
    <n v="1913.7010463999998"/>
    <n v="6.308782946735067E-2"/>
    <n v="273.89328811932427"/>
    <n v="0.38905296607858558"/>
    <n v="3.1073783160785853"/>
    <n v="233.17261771132809"/>
    <n v="0"/>
    <n v="36.541606408419916"/>
    <n v="1.0094052714776107"/>
    <n v="3.1696587280986321"/>
    <n v="0"/>
    <n v="0"/>
    <n v="29.114276245228726"/>
    <n v="0"/>
    <n v="303.00756436455299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00m1008"/>
    <s v="bac m10 p15,4 c33"/>
    <n v="1.679"/>
    <n v="1782"/>
    <n v="2991.9780000000001"/>
    <n v="6470.3020238999998"/>
    <n v="0.21330254872042123"/>
    <n v="926.04448316775995"/>
    <n v="0.51966581547012347"/>
    <n v="4.150587265470123"/>
    <n v="788.36622007067683"/>
    <n v="0"/>
    <n v="123.54867566474493"/>
    <n v="3.4128407795267397"/>
    <n v="10.716746652811404"/>
    <n v="0"/>
    <n v="0"/>
    <n v="98.436566603889759"/>
    <n v="0"/>
    <n v="1024.4810497716499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20l0228"/>
    <s v="couv l2 kam noir"/>
    <n v="1.0720000000000001"/>
    <n v="960"/>
    <n v="1029.1200000000001"/>
    <n v="2225.5234560000004"/>
    <n v="7.3367490983944378E-2"/>
    <n v="318.52202740715518"/>
    <n v="0.33179377854911996"/>
    <n v="2.6500473785491203"/>
    <n v="271.16624667665843"/>
    <n v="0"/>
    <n v="42.495771392738291"/>
    <n v="1.17387985574311"/>
    <n v="3.6861294820153332"/>
    <n v="0"/>
    <n v="0"/>
    <n v="33.85821667919852"/>
    <n v="0"/>
    <n v="352.38024408635368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20l0233"/>
    <s v="couv l2 g gris"/>
    <n v="1.0720000000000001"/>
    <n v="4464"/>
    <n v="4785.4080000000004"/>
    <n v="10348.684070400001"/>
    <n v="0.34115883307534134"/>
    <n v="1481.1274274432715"/>
    <n v="0.33179377854911996"/>
    <n v="2.6500473785491203"/>
    <n v="1260.9230470464615"/>
    <n v="0"/>
    <n v="197.60533697623305"/>
    <n v="5.4585413292054614"/>
    <n v="17.1405020913713"/>
    <n v="0"/>
    <n v="0"/>
    <n v="157.44070755827312"/>
    <n v="0"/>
    <n v="1638.5681350015445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20l0217"/>
    <s v="couv l2 g noir"/>
    <n v="1.071"/>
    <n v="288"/>
    <n v="308.44799999999998"/>
    <n v="667.03422239999998"/>
    <n v="2.1989715348079596E-2"/>
    <n v="95.467469595073652"/>
    <n v="0.33148426942733905"/>
    <n v="2.647575319427339"/>
    <n v="81.273987926502187"/>
    <n v="0"/>
    <n v="12.736838944483967"/>
    <n v="0.35183544556927354"/>
    <n v="1.104807278518215"/>
    <n v="0"/>
    <n v="0"/>
    <n v="10.147989756554557"/>
    <n v="0"/>
    <n v="105.6154593516282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20l0307"/>
    <s v="couv l3 euro kam d noir"/>
    <n v="1.2569999999999999"/>
    <n v="920"/>
    <n v="1156.4399999999998"/>
    <n v="2500.8593219999998"/>
    <n v="8.2444322599378714E-2"/>
    <n v="357.92872879229873"/>
    <n v="0.38905296607858558"/>
    <n v="3.1073783160785853"/>
    <n v="304.71421632730375"/>
    <n v="0"/>
    <n v="47.753235647366935"/>
    <n v="1.3191091615900594"/>
    <n v="4.1421676560379854"/>
    <n v="0"/>
    <n v="0"/>
    <n v="38.047065547742086"/>
    <n v="0"/>
    <n v="395.97579434004081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420l0321"/>
    <s v="couv l3 kam d gris"/>
    <n v="1.2569999999999999"/>
    <n v="352"/>
    <n v="442.46399999999994"/>
    <n v="956.85052319999988"/>
    <n v="3.1543914733675335E-2"/>
    <n v="136.94664405966213"/>
    <n v="0.38905296607858558"/>
    <n v="3.1073783160785853"/>
    <n v="116.58630885566404"/>
    <n v="0"/>
    <n v="18.270803204209958"/>
    <n v="0.50470263573880536"/>
    <n v="1.5848293640493161"/>
    <n v="0"/>
    <n v="0"/>
    <n v="14.557138122614363"/>
    <n v="0"/>
    <n v="151.5037821822765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palette 1"/>
    <s v="PALETTE 1"/>
    <n v="8.6"/>
    <n v="11"/>
    <n v="94.6"/>
    <n v="204.57722999999999"/>
    <n v="6.7441742917066401E-3"/>
    <n v="29.27956292047271"/>
    <n v="2.6617784473157009"/>
    <n v="21.259708447315699"/>
    <n v="24.92646818214774"/>
    <n v="0"/>
    <n v="3.9063471448937364"/>
    <n v="0.10790678866730624"/>
    <n v="0.33884080476392497"/>
    <n v="0"/>
    <n v="0"/>
    <n v="3.1123555055311138"/>
    <n v="0"/>
    <n v="32.391918426003826"/>
    <m/>
    <m/>
    <m/>
    <m/>
    <m/>
    <m/>
    <m/>
    <m/>
    <m/>
    <m/>
    <m/>
    <m/>
    <m/>
    <m/>
    <m/>
  </r>
  <r>
    <x v="3"/>
    <x v="1"/>
    <d v="2015-12-08T00:00:00"/>
    <x v="4"/>
    <x v="0"/>
    <s v="accuma 80"/>
    <s v="  2618  20/11/2015"/>
    <n v="3696"/>
    <m/>
    <n v="579.21799999999996"/>
    <n v="16"/>
    <n v="50.241999999999997"/>
    <n v="0"/>
    <n v="0"/>
    <n v="461.488"/>
    <m/>
    <n v="4802.9480000000003"/>
    <s v="EUR"/>
    <n v="2.16255"/>
    <s v="palette 2"/>
    <s v="PALETTE 2"/>
    <n v="6.6"/>
    <n v="18"/>
    <n v="118.8"/>
    <n v="256.91093999999998"/>
    <n v="8.4694281802827568E-3"/>
    <n v="36.769683667570376"/>
    <n v="2.0427602037539097"/>
    <n v="16.31559020375391"/>
    <n v="31.303006554325069"/>
    <n v="0"/>
    <n v="4.9056452517270177"/>
    <n v="0.13551085088452411"/>
    <n v="0.42552101063376624"/>
    <n v="0"/>
    <n v="0"/>
    <n v="3.908539472062329"/>
    <n v="0"/>
    <n v="40.678223139632706"/>
    <m/>
    <m/>
    <m/>
    <m/>
    <m/>
    <m/>
    <m/>
    <m/>
    <m/>
    <m/>
    <m/>
    <m/>
    <m/>
    <m/>
    <m/>
  </r>
  <r>
    <x v="3"/>
    <x v="1"/>
    <d v="2015-12-08T00:00:00"/>
    <x v="45"/>
    <x v="0"/>
    <s v="stcm 4"/>
    <s v=" N°15400395 du  05/11/15"/>
    <n v="2828.5520000000001"/>
    <m/>
    <n v="5910.2910000000002"/>
    <n v="0"/>
    <n v="1000.92"/>
    <n v="2033.6"/>
    <n v="0"/>
    <n v="0"/>
    <m/>
    <n v="11773.363000000001"/>
    <s v="EUR"/>
    <n v="2.16865"/>
    <s v="600P0002"/>
    <s v="PLOMB DOUX"/>
    <n v="1.55244"/>
    <n v="150080"/>
    <n v="232990.19520000002"/>
    <n v="505274.18682048004"/>
    <n v="1"/>
    <n v="11773.363000000001"/>
    <n v="7.8447248134328365E-2"/>
    <n v="3.4451462541343285"/>
    <n v="2828.5520000000001"/>
    <n v="0"/>
    <n v="5910.2910000000002"/>
    <n v="0"/>
    <n v="1000.92"/>
    <n v="2033.6"/>
    <n v="0"/>
    <n v="0"/>
    <n v="0"/>
    <n v="11773.363000000001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00l0212"/>
    <s v="bac l2 gris c28"/>
    <n v="1.232"/>
    <n v="2376"/>
    <n v="2927.232"/>
    <n v="6349.1662079999996"/>
    <n v="0.20735160801284211"/>
    <n v="893.23962457812172"/>
    <n v="0.37594260293691989"/>
    <n v="3.0481506029369196"/>
    <n v="766.37154321546438"/>
    <n v="0"/>
    <n v="113.50074524889357"/>
    <n v="3.3176257282054737"/>
    <n v="10.049710385558418"/>
    <n v="0"/>
    <n v="0"/>
    <n v="88.509900044753763"/>
    <n v="0"/>
    <n v="981.74952462287558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00m1104"/>
    <s v="bac m11 noir"/>
    <n v="2.036"/>
    <n v="126"/>
    <n v="256.536"/>
    <n v="556.42658400000005"/>
    <n v="1.8171826528673666E-2"/>
    <n v="78.281502911546838"/>
    <n v="0.62128176913926059"/>
    <n v="5.037365769139261"/>
    <n v="67.163070849977871"/>
    <n v="0"/>
    <n v="9.9469489207449779"/>
    <n v="0.29074922445877865"/>
    <n v="0.88073391636522658"/>
    <n v="0"/>
    <n v="0"/>
    <n v="7.7568077002031117"/>
    <n v="0"/>
    <n v="86.038310611749964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00m1110"/>
    <s v="bac m11 gris"/>
    <n v="2.036"/>
    <n v="1485"/>
    <n v="3023.46"/>
    <n v="6557.8847400000004"/>
    <n v="0.21416795551651105"/>
    <n v="922.60342717180197"/>
    <n v="0.62128176913926059"/>
    <n v="5.037365769139261"/>
    <n v="791.56476358902489"/>
    <n v="0"/>
    <n v="117.23189799449437"/>
    <n v="3.4266872882641768"/>
    <n v="10.380078300018742"/>
    <n v="0"/>
    <n v="0"/>
    <n v="91.419519323822385"/>
    <n v="0"/>
    <n v="1014.0229464956245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l0228"/>
    <s v="couv l2 noir"/>
    <n v="1.0720000000000001"/>
    <n v="1920"/>
    <n v="2058.2400000000002"/>
    <n v="4464.3225600000005"/>
    <n v="0.14579622444560331"/>
    <n v="628.0682654779921"/>
    <n v="0.32711888826978758"/>
    <n v="2.6522868882697876"/>
    <n v="538.86284555094983"/>
    <n v="0"/>
    <n v="79.806374725707684"/>
    <n v="2.3327395911296529"/>
    <n v="7.0663056102050552"/>
    <n v="0"/>
    <n v="0"/>
    <n v="62.234430570625776"/>
    <n v="0"/>
    <n v="690.30269604861792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l0211"/>
    <s v="couv l2d gris"/>
    <n v="1.0720000000000001"/>
    <n v="960"/>
    <n v="1029.1200000000001"/>
    <n v="2232.1612800000003"/>
    <n v="7.2898112222801653E-2"/>
    <n v="314.03413273899605"/>
    <n v="0.32711888826978758"/>
    <n v="2.6522868882697876"/>
    <n v="269.43142277547491"/>
    <n v="0"/>
    <n v="39.903187362853842"/>
    <n v="1.1663697955648265"/>
    <n v="3.5331528051025276"/>
    <n v="0"/>
    <n v="0"/>
    <n v="31.117215285312888"/>
    <n v="0"/>
    <n v="345.15134802430896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m1013"/>
    <s v="couv m10 gris"/>
    <n v="0.73899999999999999"/>
    <n v="3360"/>
    <n v="2483.04"/>
    <n v="5385.7137599999996"/>
    <n v="0.17588709632861607"/>
    <n v="757.69522791922861"/>
    <n v="0.22550453211881805"/>
    <n v="1.8283955321188179"/>
    <n v="650.07870803056505"/>
    <n v="0"/>
    <n v="96.277606449646854"/>
    <n v="2.8141935412578571"/>
    <n v="8.5247198977590344"/>
    <n v="0"/>
    <n v="0"/>
    <n v="75.078990051736724"/>
    <n v="0"/>
    <n v="832.77421797096542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m1124"/>
    <s v="couv m11 gris"/>
    <n v="0.82099999999999995"/>
    <n v="1450"/>
    <n v="1190.4499999999998"/>
    <n v="2582.0860499999994"/>
    <n v="8.4325985012082355E-2"/>
    <n v="363.26369453429891"/>
    <n v="0.25052668588572341"/>
    <n v="2.0312756858857233"/>
    <n v="311.6688406046564"/>
    <n v="0"/>
    <n v="46.158610653868678"/>
    <n v="1.3492157601933177"/>
    <n v="4.0870275155805951"/>
    <n v="0"/>
    <n v="0"/>
    <n v="35.995305636272462"/>
    <n v="0"/>
    <n v="399.25900017057143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m1125"/>
    <s v="couv m11 g noir"/>
    <n v="0.82099999999999995"/>
    <n v="232"/>
    <n v="190.47199999999998"/>
    <n v="413.13376799999998"/>
    <n v="1.3492157601933178E-2"/>
    <n v="58.122191125487831"/>
    <n v="0.25052668588572341"/>
    <n v="2.0312756858857233"/>
    <n v="49.867014496745028"/>
    <n v="0"/>
    <n v="7.385377704618989"/>
    <n v="0.21587452163093085"/>
    <n v="0.6539244024928953"/>
    <n v="0"/>
    <n v="0"/>
    <n v="5.7592489018035939"/>
    <n v="0"/>
    <n v="63.881440027291433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420m1126"/>
    <s v="couv m11 d noir"/>
    <n v="0.82099999999999995"/>
    <n v="928"/>
    <n v="761.88799999999992"/>
    <n v="1652.5350719999999"/>
    <n v="5.3968630407732712E-2"/>
    <n v="232.48876450195132"/>
    <n v="0.25052668588572341"/>
    <n v="2.0312756858857233"/>
    <n v="199.46805798698011"/>
    <n v="0"/>
    <n v="29.541510818475956"/>
    <n v="0.8634980865237234"/>
    <n v="2.6156976099715812"/>
    <n v="0"/>
    <n v="0"/>
    <n v="23.036995607214376"/>
    <n v="0"/>
    <n v="255.52576010916573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palette 1"/>
    <s v="PALETTE 1"/>
    <n v="8.6"/>
    <n v="6"/>
    <n v="51.599999999999994"/>
    <n v="111.92039999999999"/>
    <n v="3.6551059066936451E-3"/>
    <n v="15.745647980150217"/>
    <n v="2.6242746633583693"/>
    <n v="21.277674663358368"/>
    <n v="13.509271431139712"/>
    <n v="0"/>
    <n v="2.0007428365236879"/>
    <n v="5.8481694507098322E-2"/>
    <n v="0.17715201797972088"/>
    <n v="0"/>
    <n v="0"/>
    <n v="1.5602148522253425"/>
    <n v="0"/>
    <n v="17.30586283237556"/>
    <m/>
    <m/>
    <m/>
    <m/>
    <m/>
    <m/>
    <m/>
    <m/>
    <m/>
    <m/>
    <m/>
    <m/>
    <m/>
    <m/>
    <m/>
  </r>
  <r>
    <x v="3"/>
    <x v="1"/>
    <d v="2015-12-09T00:00:00"/>
    <x v="4"/>
    <x v="0"/>
    <s v="accuma 77"/>
    <s v="  2600  18/11/2015"/>
    <n v="3696"/>
    <m/>
    <n v="547.38300000000004"/>
    <n v="16"/>
    <n v="48.466999999999999"/>
    <n v="0"/>
    <n v="0"/>
    <n v="426.85899999999998"/>
    <m/>
    <n v="4734.7089999999998"/>
    <s v="EUR"/>
    <n v="2.169"/>
    <s v="palette 2"/>
    <s v="PALETTE 2"/>
    <n v="6.6"/>
    <n v="22"/>
    <n v="145.19999999999999"/>
    <n v="314.93879999999996"/>
    <n v="1.0285298016510024E-2"/>
    <n v="44.307521060422701"/>
    <n v="2.0139782300192137"/>
    <n v="16.329378230019213"/>
    <n v="38.01446146902105"/>
    <n v="0"/>
    <n v="5.6299972841713073"/>
    <n v="0.16456476826416039"/>
    <n v="0.49849753896619131"/>
    <n v="0"/>
    <n v="0"/>
    <n v="4.3903720260294525"/>
    <n v="0"/>
    <n v="48.697893086452162"/>
    <m/>
    <m/>
    <m/>
    <m/>
    <m/>
    <m/>
    <m/>
    <m/>
    <m/>
    <m/>
    <m/>
    <m/>
    <m/>
    <m/>
    <m/>
  </r>
  <r>
    <x v="3"/>
    <x v="1"/>
    <d v="2015-12-14T00:00:00"/>
    <x v="48"/>
    <x v="2"/>
    <s v="KFM TRAIDING 1"/>
    <s v="  2015079  06/05/2015"/>
    <n v="4845"/>
    <m/>
    <n v="100.35899999999999"/>
    <n v="0"/>
    <n v="37.89"/>
    <n v="0"/>
    <n v="0"/>
    <n v="0"/>
    <m/>
    <n v="4983.2490000000007"/>
    <s v="EUR"/>
    <n v="2.19075"/>
    <s v="1"/>
    <s v="telescopique komatsu wh716"/>
    <n v="21700"/>
    <n v="1"/>
    <n v="21700"/>
    <n v="47539.275000000001"/>
    <n v="1"/>
    <n v="4983.2490000000007"/>
    <n v="4983.2490000000007"/>
    <n v="52522.524000000005"/>
    <n v="4845"/>
    <n v="0"/>
    <n v="100.35899999999999"/>
    <n v="0"/>
    <n v="37.89"/>
    <n v="0"/>
    <n v="0"/>
    <n v="0"/>
    <n v="0"/>
    <n v="4983.2490000000007"/>
    <m/>
    <m/>
    <m/>
    <m/>
    <m/>
    <m/>
    <m/>
    <m/>
    <m/>
    <m/>
    <m/>
    <m/>
    <m/>
    <m/>
    <m/>
  </r>
  <r>
    <x v="3"/>
    <x v="1"/>
    <d v="2015-12-14T00:00:00"/>
    <x v="49"/>
    <x v="2"/>
    <s v="MED ENERGY 1"/>
    <s v="  97   02/07/2015"/>
    <n v="2608.75"/>
    <m/>
    <n v="42.665999999999997"/>
    <n v="0"/>
    <n v="16.414999999999999"/>
    <n v="0"/>
    <n v="0"/>
    <n v="0"/>
    <m/>
    <n v="2667.8310000000001"/>
    <s v="EUR"/>
    <n v="2.19075"/>
    <s v="1"/>
    <s v="CHARIOT ELEVATEUR"/>
    <n v="8100"/>
    <n v="1"/>
    <n v="8100"/>
    <n v="17745.075000000001"/>
    <n v="1"/>
    <n v="2667.8310000000001"/>
    <n v="2667.8310000000001"/>
    <n v="20412.906000000003"/>
    <n v="2608.75"/>
    <n v="0"/>
    <n v="42.665999999999997"/>
    <n v="0"/>
    <n v="16.414999999999999"/>
    <n v="0"/>
    <n v="0"/>
    <n v="0"/>
    <n v="0"/>
    <n v="2667.8310000000001"/>
    <m/>
    <m/>
    <m/>
    <m/>
    <m/>
    <m/>
    <m/>
    <m/>
    <m/>
    <m/>
    <m/>
    <m/>
    <m/>
    <m/>
    <m/>
  </r>
  <r>
    <x v="3"/>
    <x v="0"/>
    <d v="2015-12-15T00:00:00"/>
    <x v="13"/>
    <x v="2"/>
    <s v="TBS 2"/>
    <s v="  146975  27/10/2015"/>
    <n v="90"/>
    <m/>
    <n v="357.29399999999998"/>
    <n v="0"/>
    <n v="7.468"/>
    <n v="0"/>
    <n v="0"/>
    <n v="0"/>
    <m/>
    <n v="454.762"/>
    <s v="GBP"/>
    <n v="3.0781999999999998"/>
    <s v="702MEC040"/>
    <s v="BROSSE "/>
    <n v="15.2"/>
    <n v="50"/>
    <n v="760"/>
    <n v="2339.4319999999998"/>
    <n v="1"/>
    <n v="454.762"/>
    <n v="9.0952400000000004"/>
    <n v="55.883879999999991"/>
    <n v="90"/>
    <n v="0"/>
    <n v="357.29399999999998"/>
    <n v="0"/>
    <n v="7.468"/>
    <n v="0"/>
    <n v="0"/>
    <n v="0"/>
    <n v="0"/>
    <n v="454.762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400l0115"/>
    <s v="bac l1b gris c22"/>
    <n v="1.151"/>
    <n v="4800"/>
    <n v="5524.8"/>
    <n v="11985.224880000002"/>
    <n v="0.57878411754698122"/>
    <n v="1230.0922001590695"/>
    <n v="0.25626920836647282"/>
    <n v="2.7531910583664727"/>
    <n v="983.93299982986809"/>
    <n v="0"/>
    <n v="226.43481638731774"/>
    <n v="0"/>
    <n v="19.724383941883573"/>
    <n v="0"/>
    <n v="0"/>
    <n v="273.71742730208325"/>
    <n v="0"/>
    <n v="1503.8096274611528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400l0103"/>
    <s v="bac l1b noir c22"/>
    <n v="1.151"/>
    <n v="1680"/>
    <n v="1933.68"/>
    <n v="4194.828708"/>
    <n v="0.20257444114144341"/>
    <n v="430.53227005567425"/>
    <n v="0.25626920836647277"/>
    <n v="2.7531910583664727"/>
    <n v="344.3765499404538"/>
    <n v="0"/>
    <n v="79.252185735561198"/>
    <n v="0"/>
    <n v="6.9035343796592503"/>
    <n v="0"/>
    <n v="0"/>
    <n v="95.801099555729138"/>
    <n v="0"/>
    <n v="526.33336961140344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400m1104"/>
    <s v="bac m11 noir"/>
    <n v="2.036"/>
    <n v="378"/>
    <n v="769.60800000000006"/>
    <n v="1669.5491148000003"/>
    <n v="8.0624979571585792E-2"/>
    <n v="171.35259158340958"/>
    <n v="0.45331373434764438"/>
    <n v="4.8701103343476451"/>
    <n v="137.06246527169586"/>
    <n v="0"/>
    <n v="31.542507632893653"/>
    <n v="0"/>
    <n v="2.7476186788200723"/>
    <n v="0"/>
    <n v="0"/>
    <n v="38.129004089035213"/>
    <n v="0"/>
    <n v="209.4815956724448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400m1110"/>
    <s v="bac m11 gris"/>
    <n v="2.036"/>
    <n v="540"/>
    <n v="1099.44"/>
    <n v="2385.0701640000002"/>
    <n v="0.11517854224512254"/>
    <n v="244.78941654772794"/>
    <n v="0.45331373434764433"/>
    <n v="4.8701103343476451"/>
    <n v="195.80352181670833"/>
    <n v="0"/>
    <n v="45.060725189848071"/>
    <n v="0"/>
    <n v="3.9251695411715311"/>
    <n v="0"/>
    <n v="0"/>
    <n v="54.470005841478866"/>
    <n v="0"/>
    <n v="299.2594223892068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palette 1"/>
    <s v="PALETTE 1"/>
    <n v="8.6"/>
    <n v="10"/>
    <n v="86"/>
    <n v="186.5641"/>
    <n v="9.0094544796264792E-3"/>
    <n v="19.147829643368077"/>
    <n v="1.9147829643368077"/>
    <n v="20.571192964336809"/>
    <n v="15.316072615365014"/>
    <n v="0"/>
    <n v="3.5247238287918696"/>
    <n v="0"/>
    <n v="0.30703319921119077"/>
    <n v="0"/>
    <n v="0"/>
    <n v="4.2607331935959953"/>
    <n v="0"/>
    <n v="23.408562836964073"/>
    <m/>
    <m/>
    <m/>
    <m/>
    <m/>
    <m/>
    <m/>
    <m/>
    <m/>
    <m/>
    <m/>
    <m/>
    <m/>
    <m/>
    <m/>
  </r>
  <r>
    <x v="3"/>
    <x v="1"/>
    <d v="2015-12-16T00:00:00"/>
    <x v="4"/>
    <x v="0"/>
    <s v="accuma 82"/>
    <s v="  2658   25/11/2015"/>
    <n v="1700"/>
    <m/>
    <n v="391.22500000000002"/>
    <n v="0"/>
    <n v="34.079000000000001"/>
    <n v="0"/>
    <n v="0"/>
    <n v="472.91800000000001"/>
    <m/>
    <n v="2598.2220000000002"/>
    <s v="EUR"/>
    <n v="2.1693500000000001"/>
    <s v="palette 2"/>
    <s v="PALETTE 2"/>
    <n v="6.6"/>
    <n v="20"/>
    <n v="132"/>
    <n v="286.35419999999999"/>
    <n v="1.3828465015240644E-2"/>
    <n v="29.389692010751002"/>
    <n v="1.4694846005375501"/>
    <n v="15.78719460053755"/>
    <n v="23.508390525909093"/>
    <n v="0"/>
    <n v="5.4100412255875208"/>
    <n v="0"/>
    <n v="0.47126025925438592"/>
    <n v="0"/>
    <n v="0"/>
    <n v="6.5397300180775746"/>
    <n v="0"/>
    <n v="35.929422028828576"/>
    <m/>
    <m/>
    <m/>
    <m/>
    <m/>
    <m/>
    <m/>
    <m/>
    <m/>
    <m/>
    <m/>
    <m/>
    <m/>
    <m/>
    <m/>
  </r>
  <r>
    <x v="3"/>
    <x v="1"/>
    <d v="2015-12-16T00:00:00"/>
    <x v="20"/>
    <x v="0"/>
    <s v="wirtz 5"/>
    <s v="  23264  04/12/2015"/>
    <n v="2040"/>
    <m/>
    <n v="364.66199999999998"/>
    <n v="0"/>
    <n v="6.6970000000000001"/>
    <n v="0"/>
    <n v="0"/>
    <n v="0"/>
    <m/>
    <n v="2411.3589999999999"/>
    <s v="USD"/>
    <n v="2.00305"/>
    <s v="690X0010"/>
    <s v="CORK POWDER LIEGE"/>
    <n v="2.75"/>
    <n v="200"/>
    <n v="550"/>
    <n v="1101.6775"/>
    <n v="0.53006939090208183"/>
    <n v="1278.1875963762532"/>
    <n v="6.3909379818812662"/>
    <n v="11.899325481881267"/>
    <n v="1081.341557440247"/>
    <n v="0"/>
    <n v="193.29616422513496"/>
    <n v="0"/>
    <n v="3.5498747108712418"/>
    <n v="0"/>
    <n v="0"/>
    <n v="0"/>
    <n v="0"/>
    <n v="1278.1875963762532"/>
    <m/>
    <m/>
    <m/>
    <m/>
    <m/>
    <m/>
    <m/>
    <m/>
    <m/>
    <m/>
    <m/>
    <m/>
    <m/>
    <m/>
    <m/>
  </r>
  <r>
    <x v="3"/>
    <x v="1"/>
    <d v="2015-12-16T00:00:00"/>
    <x v="20"/>
    <x v="0"/>
    <s v="wirtz 5"/>
    <s v="  23264  04/12/2015"/>
    <n v="2040"/>
    <m/>
    <n v="364.66199999999998"/>
    <n v="0"/>
    <n v="6.6970000000000001"/>
    <n v="0"/>
    <n v="0"/>
    <n v="0"/>
    <m/>
    <n v="2411.3589999999999"/>
    <s v="USD"/>
    <n v="2.00305"/>
    <s v="690X0012"/>
    <s v="BOUT SILICATE SODIUM"/>
    <n v="1.25"/>
    <n v="200"/>
    <n v="250"/>
    <n v="500.76249999999999"/>
    <n v="0.24094063222821899"/>
    <n v="580.99436198920591"/>
    <n v="2.9049718099460295"/>
    <n v="5.4087843099460295"/>
    <n v="491.51888974556675"/>
    <n v="0"/>
    <n v="87.861892829606788"/>
    <n v="0"/>
    <n v="1.6135794140323825"/>
    <n v="0"/>
    <n v="0"/>
    <n v="0"/>
    <n v="0"/>
    <n v="580.99436198920591"/>
    <m/>
    <m/>
    <m/>
    <m/>
    <m/>
    <m/>
    <m/>
    <m/>
    <m/>
    <m/>
    <m/>
    <m/>
    <m/>
    <m/>
    <m/>
  </r>
  <r>
    <x v="3"/>
    <x v="1"/>
    <d v="2015-12-16T00:00:00"/>
    <x v="20"/>
    <x v="0"/>
    <s v="wirtz 5"/>
    <s v="  23264  04/12/2015"/>
    <n v="2040"/>
    <m/>
    <n v="364.66199999999998"/>
    <n v="0"/>
    <n v="6.6970000000000001"/>
    <n v="0"/>
    <n v="0"/>
    <n v="0"/>
    <m/>
    <n v="2411.3589999999999"/>
    <s v="USD"/>
    <n v="2.00305"/>
    <s v="690X0014"/>
    <s v="EX-TEND"/>
    <n v="13.2"/>
    <n v="18"/>
    <n v="237.6"/>
    <n v="475.92467999999997"/>
    <n v="0.22898997686969932"/>
    <n v="552.1770416345413"/>
    <n v="30.67650231303007"/>
    <n v="57.116762313030065"/>
    <n v="467.13955281418663"/>
    <n v="0"/>
    <n v="83.503942945258288"/>
    <n v="0"/>
    <n v="1.5335458750963764"/>
    <n v="0"/>
    <n v="0"/>
    <n v="0"/>
    <n v="0"/>
    <n v="552.1770416345413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103"/>
    <s v="bac l1b noir c22"/>
    <n v="1.151"/>
    <n v="1920"/>
    <n v="2209.92"/>
    <n v="4794.0899520000003"/>
    <n v="0.23752359468538375"/>
    <n v="994.66781899659941"/>
    <n v="0.5180561557273955"/>
    <n v="3.0149780057273956"/>
    <n v="888.74203423430038"/>
    <n v="0"/>
    <n v="94.213733831957455"/>
    <n v="3.8003775149661401"/>
    <n v="7.9116734153754464"/>
    <n v="0"/>
    <n v="0"/>
    <n v="130.4667225651929"/>
    <n v="0"/>
    <n v="1125.1345415617923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115"/>
    <s v="bac l1b gris c22"/>
    <n v="1.151"/>
    <n v="3000"/>
    <n v="3453"/>
    <n v="7490.7655500000001"/>
    <n v="0.37113061669591207"/>
    <n v="1554.1684671821863"/>
    <n v="0.51805615572739538"/>
    <n v="3.0149780057273956"/>
    <n v="1388.6594284910941"/>
    <n v="0"/>
    <n v="147.20895911243352"/>
    <n v="5.9380898671345932"/>
    <n v="12.361989711524135"/>
    <n v="0"/>
    <n v="0"/>
    <n v="203.85425400811388"/>
    <n v="0"/>
    <n v="1758.0227211903004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218"/>
    <s v="bac l2 noir c34"/>
    <n v="1.2549999999999999"/>
    <n v="1386"/>
    <n v="1739.4299999999998"/>
    <n v="3773.4324704999999"/>
    <n v="0.18695503289874613"/>
    <n v="782.90392611373022"/>
    <n v="0.56486574755680397"/>
    <n v="3.287399997556804"/>
    <n v="699.5296465972383"/>
    <n v="0"/>
    <n v="74.155713799287653"/>
    <n v="2.991280526379938"/>
    <n v="6.2272851908243343"/>
    <n v="0"/>
    <n v="0"/>
    <n v="102.69047351559037"/>
    <n v="0"/>
    <n v="885.59439962932072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312"/>
    <s v="bac l3b gris c34"/>
    <n v="1.357"/>
    <n v="240"/>
    <n v="325.68"/>
    <n v="706.51390800000001"/>
    <n v="3.5004291701570996E-2"/>
    <n v="146.58603718270908"/>
    <n v="0.61077515492795453"/>
    <n v="3.5545831049279544"/>
    <n v="130.97555825976818"/>
    <n v="0"/>
    <n v="13.884452303428134"/>
    <n v="0.56006866722513593"/>
    <n v="1.1659579522876282"/>
    <n v="0"/>
    <n v="0"/>
    <n v="19.227122341547215"/>
    <n v="0"/>
    <n v="165.81315952425632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313"/>
    <s v="bac l3 gris c33"/>
    <n v="1.2569999999999999"/>
    <n v="704"/>
    <n v="884.92799999999988"/>
    <n v="1919.7185567999998"/>
    <n v="9.5112619279316551E-2"/>
    <n v="398.29921613860341"/>
    <n v="0.56576593201506165"/>
    <n v="3.2926388820150612"/>
    <n v="355.88288755741871"/>
    <n v="0"/>
    <n v="37.726420437140909"/>
    <n v="1.5218019084690648"/>
    <n v="3.1681062355747547"/>
    <n v="0"/>
    <n v="0"/>
    <n v="52.243364405123714"/>
    <n v="0"/>
    <n v="450.54258054372718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318"/>
    <s v="bac l3 noir c40"/>
    <n v="1.2569999999999999"/>
    <n v="176"/>
    <n v="221.23199999999997"/>
    <n v="479.92963919999994"/>
    <n v="2.3778154819829138E-2"/>
    <n v="99.574804034650853"/>
    <n v="0.56576593201506165"/>
    <n v="3.2926388820150612"/>
    <n v="88.970721889354678"/>
    <n v="0"/>
    <n v="9.4316051092852273"/>
    <n v="0.38045047711726621"/>
    <n v="0.79202655889368867"/>
    <n v="0"/>
    <n v="0"/>
    <n v="13.060841101280928"/>
    <n v="0"/>
    <n v="112.6356451359318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400l0511"/>
    <s v="bac l5 op c52"/>
    <n v="1.641"/>
    <n v="132"/>
    <n v="216.61199999999999"/>
    <n v="469.90724219999998"/>
    <n v="2.3281594307481873E-2"/>
    <n v="97.495377936075229"/>
    <n v="0.73860134800056987"/>
    <n v="4.2985046980005697"/>
    <n v="87.112741420304914"/>
    <n v="0"/>
    <n v="9.2346443820626849"/>
    <n v="0.37250550891970996"/>
    <n v="0.77548662478791364"/>
    <n v="0"/>
    <n v="0"/>
    <n v="12.788090839619336"/>
    <n v="0"/>
    <n v="110.28346877569457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palette 1"/>
    <s v="PALETTE 1"/>
    <n v="8.6"/>
    <n v="21"/>
    <n v="180.6"/>
    <n v="391.78460999999999"/>
    <n v="1.9411001846302265E-2"/>
    <n v="81.286656580684294"/>
    <n v="3.8707931705087759"/>
    <n v="22.527203170508777"/>
    <n v="72.630145608309178"/>
    <n v="0"/>
    <n v="7.6993738823357933"/>
    <n v="0.31057602954083624"/>
    <n v="0.64656106049848205"/>
    <n v="0"/>
    <n v="0"/>
    <n v="10.662055683135062"/>
    <n v="0"/>
    <n v="91.94871226381936"/>
    <m/>
    <m/>
    <m/>
    <m/>
    <m/>
    <m/>
    <m/>
    <m/>
    <m/>
    <m/>
    <m/>
    <m/>
    <m/>
    <m/>
    <m/>
  </r>
  <r>
    <x v="3"/>
    <x v="1"/>
    <d v="2015-12-17T00:00:00"/>
    <x v="4"/>
    <x v="0"/>
    <s v="accuma 81"/>
    <s v="  2691  27/11/2015"/>
    <n v="3741.7"/>
    <m/>
    <n v="396.65"/>
    <n v="16"/>
    <n v="33.308999999999997"/>
    <n v="0"/>
    <n v="0"/>
    <n v="549.279"/>
    <m/>
    <n v="4736.9380000000001"/>
    <s v="EUR"/>
    <n v="2.1693500000000001"/>
    <s v="palette 2"/>
    <s v="PALETTE 2"/>
    <n v="6.6"/>
    <n v="11"/>
    <n v="72.599999999999994"/>
    <n v="157.49481"/>
    <n v="7.8030937654570568E-3"/>
    <n v="32.676695834760132"/>
    <n v="2.9706087122509213"/>
    <n v="17.28831871225092"/>
    <n v="29.196835942210669"/>
    <n v="0"/>
    <n v="3.0950971420685414"/>
    <n v="0.12484950024731291"/>
    <n v="0.25991325023360906"/>
    <n v="0"/>
    <n v="0"/>
    <n v="4.286075540396487"/>
    <n v="0"/>
    <n v="36.96277137515662"/>
    <m/>
    <m/>
    <m/>
    <m/>
    <m/>
    <m/>
    <m/>
    <m/>
    <m/>
    <m/>
    <m/>
    <m/>
    <m/>
    <m/>
    <m/>
  </r>
  <r>
    <x v="3"/>
    <x v="1"/>
    <d v="2015-12-21T00:00:00"/>
    <x v="9"/>
    <x v="2"/>
    <s v="sovema 12"/>
    <s v="  80815  09/12/2015"/>
    <n v="272.86200000000002"/>
    <m/>
    <n v="352.38099999999997"/>
    <n v="0"/>
    <n v="7.1959999999999997"/>
    <n v="0"/>
    <n v="0"/>
    <n v="0"/>
    <m/>
    <n v="632.43899999999996"/>
    <s v="EUR"/>
    <n v="2.2008999999999999"/>
    <s v="F0252372"/>
    <s v="POINTE WELMATIC D.11/1,8"/>
    <n v="88.92"/>
    <n v="8"/>
    <n v="711.36"/>
    <n v="1565.632224"/>
    <n v="0.64109011274231487"/>
    <n v="405.45038981263684"/>
    <n v="50.681298726579605"/>
    <n v="246.38532672657959"/>
    <n v="174.92913034309353"/>
    <n v="0"/>
    <n v="225.90797501824963"/>
    <n v="0"/>
    <n v="4.6132844512936977"/>
    <n v="0"/>
    <n v="0"/>
    <n v="0"/>
    <n v="0"/>
    <n v="405.45038981263684"/>
    <m/>
    <m/>
    <m/>
    <m/>
    <m/>
    <m/>
    <m/>
    <m/>
    <m/>
    <m/>
    <m/>
    <m/>
    <m/>
    <m/>
    <m/>
  </r>
  <r>
    <x v="3"/>
    <x v="1"/>
    <d v="2015-12-21T00:00:00"/>
    <x v="9"/>
    <x v="2"/>
    <s v="sovema 12"/>
    <s v="  80815  09/12/2015"/>
    <n v="272.86200000000002"/>
    <m/>
    <n v="352.38099999999997"/>
    <n v="0"/>
    <n v="7.1959999999999997"/>
    <n v="0"/>
    <n v="0"/>
    <n v="0"/>
    <m/>
    <n v="632.43899999999996"/>
    <s v="EUR"/>
    <n v="2.2008999999999999"/>
    <s v="2"/>
    <s v="JET DE REFROIDISSEMENT"/>
    <n v="132.75"/>
    <n v="3"/>
    <n v="398.25"/>
    <n v="876.50842499999999"/>
    <n v="0.35890988725768513"/>
    <n v="226.98861018736312"/>
    <n v="75.662870062454374"/>
    <n v="367.83234506245435"/>
    <n v="97.93286965690649"/>
    <n v="0"/>
    <n v="126.47302498175034"/>
    <n v="0"/>
    <n v="2.582715548706302"/>
    <n v="0"/>
    <n v="0"/>
    <n v="0"/>
    <n v="0"/>
    <n v="226.98861018736312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00l0115"/>
    <s v="bac l1b c22 gris"/>
    <n v="1.151"/>
    <n v="1500"/>
    <n v="1726.5"/>
    <n v="3786.6461249999998"/>
    <n v="0.16799793556663717"/>
    <n v="744.58801817121741"/>
    <n v="0.49639201211414496"/>
    <n v="3.020822762114145"/>
    <n v="635.4521912808051"/>
    <n v="0"/>
    <n v="100.27141582023863"/>
    <n v="2.6879669690661947"/>
    <n v="6.1764441011074158"/>
    <n v="0"/>
    <n v="0"/>
    <n v="93.073376272950483"/>
    <n v="0"/>
    <n v="837.66139444416785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00l0314"/>
    <s v="bac l3 noir c33"/>
    <n v="1.2569999999999999"/>
    <n v="2112"/>
    <n v="2654.7839999999997"/>
    <n v="5822.6050079999986"/>
    <n v="0.25832506885336765"/>
    <n v="1144.9292541168011"/>
    <n v="0.54210665441136419"/>
    <n v="3.2990219044113633"/>
    <n v="977.11457293786316"/>
    <n v="0"/>
    <n v="154.18415892088987"/>
    <n v="4.1332011016538823"/>
    <n v="9.4973211563940616"/>
    <n v="0"/>
    <n v="0"/>
    <n v="143.11596302079846"/>
    <n v="0"/>
    <n v="1288.0452171375996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00l0318"/>
    <s v="bac l3 noir c40"/>
    <n v="1.2569999999999999"/>
    <n v="1056"/>
    <n v="1327.3919999999998"/>
    <n v="2911.3025039999993"/>
    <n v="0.12916253442668382"/>
    <n v="572.46462705840054"/>
    <n v="0.54210665441136419"/>
    <n v="3.2990219044113633"/>
    <n v="488.55728646893158"/>
    <n v="0"/>
    <n v="77.092079460444936"/>
    <n v="2.0666005508269412"/>
    <n v="4.7486605781970308"/>
    <n v="0"/>
    <n v="0"/>
    <n v="71.55798151039923"/>
    <n v="0"/>
    <n v="644.0226085687998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00l0511"/>
    <s v="bac l5 op c52"/>
    <n v="1.641"/>
    <n v="264"/>
    <n v="433.22399999999999"/>
    <n v="950.1685379999999"/>
    <n v="4.2155075376727955E-2"/>
    <n v="186.83660560915578"/>
    <n v="0.70771441518619616"/>
    <n v="4.3068376651861957"/>
    <n v="159.45157261247348"/>
    <n v="0"/>
    <n v="25.160720444429224"/>
    <n v="0.67448120602764727"/>
    <n v="1.5498313462254032"/>
    <n v="0"/>
    <n v="0"/>
    <n v="23.354544084837936"/>
    <n v="0"/>
    <n v="210.19114969399374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20l0228"/>
    <s v="couv l2 kam noir"/>
    <n v="1.0720000000000001"/>
    <n v="240"/>
    <n v="257.28000000000003"/>
    <n v="564.27936"/>
    <n v="2.5034757522493144E-2"/>
    <n v="110.95719971913745"/>
    <n v="0.46232166549640602"/>
    <n v="2.813485665496406"/>
    <n v="94.693970328830318"/>
    <n v="0"/>
    <n v="14.94227040963278"/>
    <n v="0.4005561203598903"/>
    <n v="0.92040286031446039"/>
    <n v="0"/>
    <n v="0"/>
    <n v="13.869631188824039"/>
    <n v="0"/>
    <n v="124.82683090796149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20l0231"/>
    <s v="couv l2 EK NOIR"/>
    <n v="1.2509999999999999"/>
    <n v="480"/>
    <n v="600.4799999999999"/>
    <n v="1317.0027599999999"/>
    <n v="5.8430003098206937E-2"/>
    <n v="258.96913591164355"/>
    <n v="0.53951903314925742"/>
    <n v="3.283274783149257"/>
    <n v="221.01148671896775"/>
    <n v="0"/>
    <n v="34.874590079198889"/>
    <n v="0.93488004957131099"/>
    <n v="2.148179063905578"/>
    <n v="0"/>
    <n v="0"/>
    <n v="32.371098166453116"/>
    <n v="0"/>
    <n v="291.34023407809667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20l0238"/>
    <s v="COUV L2 D NOIR"/>
    <n v="1.4530000000000001"/>
    <n v="184"/>
    <n v="267.35200000000003"/>
    <n v="586.36977400000001"/>
    <n v="2.6014818459085771E-2"/>
    <n v="115.30095327779399"/>
    <n v="0.62663561564018477"/>
    <n v="3.8134278656401848"/>
    <n v="98.401050821491935"/>
    <n v="0"/>
    <n v="15.527230560308393"/>
    <n v="0.41623709534537234"/>
    <n v="0.95643480064828845"/>
    <n v="0"/>
    <n v="0"/>
    <n v="14.412599648610403"/>
    <n v="0"/>
    <n v="129.71355292640439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20l0331"/>
    <s v="COUV L3 EKD NOIR"/>
    <n v="1.4350000000000001"/>
    <n v="484"/>
    <n v="694.54000000000008"/>
    <n v="1523.2998550000002"/>
    <n v="6.7582557873415702E-2"/>
    <n v="299.53441189727045"/>
    <n v="0.61887275185386459"/>
    <n v="3.7661865018538649"/>
    <n v="255.63102515619488"/>
    <n v="0"/>
    <n v="40.337393074884766"/>
    <n v="1.0813209259746512"/>
    <n v="2.4846727402161282"/>
    <n v="0"/>
    <n v="0"/>
    <n v="37.441750800240399"/>
    <n v="0"/>
    <n v="336.97616269751086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20m1110"/>
    <s v="COUV M11 D NOIR"/>
    <n v="0.82099999999999995"/>
    <n v="60"/>
    <n v="49.26"/>
    <n v="108.03949499999999"/>
    <n v="4.7932686394512288E-3"/>
    <n v="21.244370561896417"/>
    <n v="1.2075565889831501"/>
    <n v="3.0082148389831502"/>
    <n v="18.130538628724274"/>
    <n v="0"/>
    <n v="2.8609151134114996"/>
    <n v="7.669229823121966E-2"/>
    <n v="0.17622452152942442"/>
    <n v="0"/>
    <n v="0"/>
    <n v="2.6555427252855726"/>
    <n v="0"/>
    <n v="23.899913287181992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00m1009"/>
    <s v="BAC M10 NOIR C33"/>
    <n v="1.75"/>
    <n v="486"/>
    <n v="850.5"/>
    <n v="1865.3591249999999"/>
    <n v="8.275832273352153E-2"/>
    <n v="366.79531390363184"/>
    <n v="0.15440538395287193"/>
    <n v="3.9925928839528719"/>
    <n v="313.03335573954519"/>
    <n v="0"/>
    <n v="49.395215265052393"/>
    <n v="1.3241331637363445"/>
    <n v="3.0426097352979191"/>
    <n v="0"/>
    <n v="0"/>
    <n v="45.849352169211933"/>
    <n v="0"/>
    <n v="412.64466607284385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60d1815"/>
    <s v="BOUCHON D18 NOIR FILTRAGE"/>
    <n v="2.3E-2"/>
    <n v="13000"/>
    <n v="299"/>
    <n v="655.78174999999999"/>
    <n v="2.9094342736417325E-2"/>
    <n v="128.94979289498639"/>
    <n v="1.7317157677175943E-2"/>
    <n v="6.7761907677175937E-2"/>
    <n v="110.04935140049854"/>
    <n v="0"/>
    <n v="17.36527850000078"/>
    <n v="0.4655094837826772"/>
    <n v="1.069653510704383"/>
    <n v="0"/>
    <n v="0"/>
    <n v="16.118702291116243"/>
    <n v="0"/>
    <n v="145.06849518610264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60d1811"/>
    <s v="BOUCHON KAM D18 JAUNE"/>
    <n v="2.8000000000000001E-2"/>
    <n v="6000"/>
    <n v="168"/>
    <n v="368.46600000000001"/>
    <n v="1.6347323009090673E-2"/>
    <n v="72.453395338989012"/>
    <n v="1.4835695236078701E-2"/>
    <n v="7.6246695236078701E-2"/>
    <n v="61.833749281885474"/>
    <n v="0"/>
    <n v="9.7570795585288685"/>
    <n v="0.26155716814545077"/>
    <n v="0.60100933042921856"/>
    <n v="0"/>
    <n v="0"/>
    <n v="9.0566621568813694"/>
    <n v="0"/>
    <n v="81.510057495870385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60d1812"/>
    <s v="BOUCHON KAM D18 GRIS"/>
    <n v="2.9000000000000001E-2"/>
    <n v="6000"/>
    <n v="174"/>
    <n v="381.62549999999999"/>
    <n v="1.6931155973701054E-2"/>
    <n v="75.041016601095762"/>
    <n v="3.3207806197036623E-3"/>
    <n v="6.692503061970366E-2"/>
    <n v="64.04209747052424"/>
    <n v="0"/>
    <n v="10.105546685619185"/>
    <n v="0.27089849557921686"/>
    <n v="0.62247394937311928"/>
    <n v="0"/>
    <n v="0"/>
    <n v="9.3801143767699884"/>
    <n v="0"/>
    <n v="84.421130977865758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460d1836"/>
    <s v="BOUCHON KAM D 18 NOIR"/>
    <n v="2.9000000000000001E-2"/>
    <n v="18000"/>
    <n v="522"/>
    <n v="1144.8764999999999"/>
    <n v="5.0793467921103154E-2"/>
    <n v="225.12304980328724"/>
    <n v="0.24622922222222229"/>
    <n v="0.30983347222222229"/>
    <n v="192.12629241157268"/>
    <n v="0"/>
    <n v="30.316640056857548"/>
    <n v="0.81269548673765046"/>
    <n v="1.8674218481193574"/>
    <n v="0"/>
    <n v="0"/>
    <n v="28.140343130309962"/>
    <n v="0"/>
    <n v="253.26339293359723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palette 1"/>
    <s v="PALETTE 1"/>
    <n v="8.6"/>
    <n v="24"/>
    <n v="206.39999999999998"/>
    <n v="452.68679999999995"/>
    <n v="2.008385398259711E-2"/>
    <n v="89.014171416472209"/>
    <n v="3.7089238090196752"/>
    <n v="22.570873809019673"/>
    <n v="75.967177689173568"/>
    <n v="0"/>
    <n v="11.987269171906894"/>
    <n v="0.32134166372155376"/>
    <n v="0.73838289167018278"/>
    <n v="0"/>
    <n v="0"/>
    <n v="11.126756364168537"/>
    <n v="0"/>
    <n v="100.14092778064075"/>
    <m/>
    <m/>
    <m/>
    <m/>
    <m/>
    <m/>
    <m/>
    <m/>
    <m/>
    <m/>
    <m/>
    <m/>
    <m/>
    <m/>
    <m/>
  </r>
  <r>
    <x v="3"/>
    <x v="1"/>
    <d v="2015-12-22T00:00:00"/>
    <x v="4"/>
    <x v="0"/>
    <s v="accuma 84"/>
    <s v="  2760  04/12/2015"/>
    <n v="3782.5"/>
    <m/>
    <n v="596.86099999999999"/>
    <n v="16"/>
    <n v="36.765000000000001"/>
    <n v="0"/>
    <n v="0"/>
    <n v="554.01499999999999"/>
    <m/>
    <n v="4986.1410000000005"/>
    <s v="EUR"/>
    <n v="2.1932499999999999"/>
    <s v="palette 2"/>
    <s v="PALETTE 2"/>
    <n v="6.6"/>
    <n v="7"/>
    <n v="46.199999999999996"/>
    <n v="101.32814999999999"/>
    <n v="4.4955138274999345E-3"/>
    <n v="19.924683718221974"/>
    <n v="2.8463833883174248"/>
    <n v="17.321833388317422"/>
    <n v="17.004281052518504"/>
    <n v="0"/>
    <n v="2.6831968785954383"/>
    <n v="7.1928221239998952E-2"/>
    <n v="0.1652775658680351"/>
    <n v="0"/>
    <n v="0"/>
    <n v="2.4905820931423763"/>
    <n v="0"/>
    <n v="22.415265811364353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00L0212"/>
    <s v="BAC L2 GRIS C28"/>
    <n v="1.232"/>
    <n v="2112"/>
    <n v="2601.9839999999999"/>
    <n v="5706.8014079999994"/>
    <n v="0.11599348720649057"/>
    <n v="589.59663537289964"/>
    <n v="0.27916507356671383"/>
    <n v="2.9812490735667136"/>
    <n v="433.02688643927058"/>
    <n v="0"/>
    <n v="145.98047149957412"/>
    <n v="1.8558957953038491"/>
    <n v="8.7333816387510872"/>
    <n v="0"/>
    <n v="0"/>
    <n v="62.735657523066457"/>
    <n v="0"/>
    <n v="652.33229289596625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00L0313"/>
    <s v="BAC L3 GRIS C33"/>
    <n v="1.2569999999999999"/>
    <n v="1232"/>
    <n v="1548.6239999999998"/>
    <n v="3396.5195879999997"/>
    <n v="6.9035896504999361E-2"/>
    <n v="350.91049747335933"/>
    <n v="0.2848299492478566"/>
    <n v="3.0417451992478561"/>
    <n v="257.72480883246362"/>
    <n v="0"/>
    <n v="86.883263577161301"/>
    <n v="1.1045743440799898"/>
    <n v="5.1978507196544124"/>
    <n v="0"/>
    <n v="0"/>
    <n v="37.33840980421143"/>
    <n v="0"/>
    <n v="388.24890727757082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20L0109"/>
    <s v="COUV L1 D GRIS"/>
    <n v="0.95099999999999996"/>
    <n v="5992"/>
    <n v="5698.3919999999998"/>
    <n v="12497.998253999998"/>
    <n v="0.2540278339719107"/>
    <n v="1291.2272904967317"/>
    <n v="0.21549187091066951"/>
    <n v="2.3012726209106691"/>
    <n v="948.33670978393695"/>
    <n v="0"/>
    <n v="319.69987169383097"/>
    <n v="4.0644453435505712"/>
    <n v="19.126263675413099"/>
    <n v="0"/>
    <n v="0"/>
    <n v="137.39222414287778"/>
    <n v="0"/>
    <n v="1428.6195146396096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20L0211"/>
    <s v="COUV L2 D GRIS"/>
    <n v="1.0720000000000001"/>
    <n v="4704"/>
    <n v="5042.6880000000001"/>
    <n v="11059.875456"/>
    <n v="0.22479729545390115"/>
    <n v="1142.6480247516115"/>
    <n v="0.2429098692074004"/>
    <n v="2.5940738692074001"/>
    <n v="839.21326338850372"/>
    <n v="0"/>
    <n v="282.91256666653004"/>
    <n v="3.5967567272624184"/>
    <n v="16.925437969315126"/>
    <n v="0"/>
    <n v="0"/>
    <n v="121.58274123271971"/>
    <n v="0"/>
    <n v="1264.2307659843311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20L0111"/>
    <s v="COUV L1 D NOIR"/>
    <n v="0.95099999999999996"/>
    <n v="3360"/>
    <n v="3195.3599999999997"/>
    <n v="7008.2233199999991"/>
    <n v="0.14244551437677236"/>
    <n v="724.05268625984957"/>
    <n v="9.0354767114226589E-2"/>
    <n v="2.176135517114226"/>
    <n v="531.77759427136652"/>
    <n v="0"/>
    <n v="179.27095608999866"/>
    <n v="2.2791282300283577"/>
    <n v="10.725007668455945"/>
    <n v="0"/>
    <n v="0"/>
    <n v="77.042368678249218"/>
    <n v="0"/>
    <n v="801.09505493809888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20L0228"/>
    <s v="COUV L2 NOIR KAM"/>
    <n v="1.0720000000000001"/>
    <n v="192"/>
    <n v="205.82400000000001"/>
    <n v="451.42348800000002"/>
    <n v="9.1753998144449463E-3"/>
    <n v="46.638694887820883"/>
    <n v="0.59481194651998692"/>
    <n v="2.9459759465199871"/>
    <n v="34.253602587285869"/>
    <n v="0"/>
    <n v="11.547451700674696"/>
    <n v="0.14680639703111914"/>
    <n v="0.69083420282918895"/>
    <n v="0"/>
    <n v="0"/>
    <n v="4.9625608666416214"/>
    <n v="0"/>
    <n v="51.601255754462507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20L0231"/>
    <s v="COUV L2 D NOIR"/>
    <n v="1.2509999999999999"/>
    <n v="384"/>
    <n v="480.38399999999996"/>
    <n v="1053.6022079999998"/>
    <n v="2.1414972328116837E-2"/>
    <n v="108.85262556840281"/>
    <n v="0.30802761516213606"/>
    <n v="3.0517833651621356"/>
    <n v="79.946374695325773"/>
    <n v="0"/>
    <n v="26.951235219298585"/>
    <n v="0.34263955724986939"/>
    <n v="1.6123760965285729"/>
    <n v="0"/>
    <n v="0"/>
    <n v="11.582394858523632"/>
    <n v="0"/>
    <n v="120.43502042692646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60D1810"/>
    <s v="BOUCHON D18 ROUGE"/>
    <n v="2.8000000000000001E-2"/>
    <n v="47850"/>
    <n v="1339.8"/>
    <n v="2938.5163499999999"/>
    <n v="5.9726760102773911E-2"/>
    <n v="303.59201750380134"/>
    <n v="2.8318458995388544E-3"/>
    <n v="6.4242845899538853E-2"/>
    <n v="222.97194081567557"/>
    <n v="0"/>
    <n v="75.167501304823332"/>
    <n v="0.95562816164438258"/>
    <n v="4.4969472216580533"/>
    <n v="0"/>
    <n v="0"/>
    <n v="32.303516835385786"/>
    <n v="0"/>
    <n v="335.89553433918718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60D1811"/>
    <s v="BOUCHON D18 JAUNE"/>
    <n v="2.8000000000000001E-2"/>
    <n v="18000"/>
    <n v="504"/>
    <n v="1105.3979999999999"/>
    <n v="2.246774674712498E-2"/>
    <n v="114.20389373183748"/>
    <n v="5.6459927622055893E-3"/>
    <n v="6.7056992762205586E-2"/>
    <n v="83.876592156366968"/>
    <n v="0"/>
    <n v="28.27617603943197"/>
    <n v="0.35948394795399968"/>
    <n v="1.6916415880845341"/>
    <n v="0"/>
    <n v="0"/>
    <n v="12.151793166916281"/>
    <n v="0"/>
    <n v="126.35568689875377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60D1812"/>
    <s v="BAOUCHON D18 GRIS"/>
    <n v="2.9000000000000001E-2"/>
    <n v="18000"/>
    <n v="522"/>
    <n v="1144.8764999999999"/>
    <n v="2.3270166273808013E-2"/>
    <n v="118.28260422226025"/>
    <n v="2.2735034400319502E-3"/>
    <n v="6.5877753440031939E-2"/>
    <n v="86.872184733380067"/>
    <n v="0"/>
    <n v="29.28603946941168"/>
    <n v="0.37232266038092821"/>
    <n v="1.752057359087553"/>
    <n v="0"/>
    <n v="0"/>
    <n v="12.585785780020434"/>
    <n v="0"/>
    <n v="130.86839000228068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60D1818"/>
    <s v="BOUCHON D 18 ROUGE FILETAGE"/>
    <n v="2.3E-2"/>
    <n v="26000"/>
    <n v="598"/>
    <n v="1311.5635"/>
    <n v="2.6658159830914165E-2"/>
    <n v="135.50382629293418"/>
    <n v="5.7520276146987752E-4"/>
    <n v="5.1019952761469874E-2"/>
    <n v="99.520242280768755"/>
    <n v="0"/>
    <n v="33.549907284881584"/>
    <n v="0.42653055729462663"/>
    <n v="2.0071461699891895"/>
    <n v="0"/>
    <n v="0"/>
    <n v="14.418199035349081"/>
    <n v="0"/>
    <n v="149.92202532828327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460D1819"/>
    <s v="BOUCHON D 18 JAUNE FILETAGE"/>
    <n v="2.3E-2"/>
    <n v="19500"/>
    <n v="448.5"/>
    <n v="983.67262499999993"/>
    <n v="1.9993619873185622E-2"/>
    <n v="101.62786971970061"/>
    <n v="5.2116856266513131E-3"/>
    <n v="5.5656435626651311E-2"/>
    <n v="74.640181710576556"/>
    <n v="0"/>
    <n v="25.162430463661185"/>
    <n v="0.31989791797096995"/>
    <n v="1.5053596274918919"/>
    <n v="0"/>
    <n v="0"/>
    <n v="10.813649276511811"/>
    <n v="0"/>
    <n v="112.44151899621244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palette 1"/>
    <s v="palette 1"/>
    <n v="8.6"/>
    <n v="21"/>
    <n v="180.6"/>
    <n v="396.10094999999995"/>
    <n v="8.0509425843864509E-3"/>
    <n v="40.923061920575101"/>
    <n v="1.9487172343131001"/>
    <n v="20.810667234313097"/>
    <n v="30.055778856031498"/>
    <n v="0"/>
    <n v="10.132296414129788"/>
    <n v="0.12881508135018321"/>
    <n v="0.60617156906362468"/>
    <n v="0"/>
    <n v="0"/>
    <n v="4.3543925514783339"/>
    <n v="0"/>
    <n v="45.277454472053435"/>
    <m/>
    <m/>
    <m/>
    <m/>
    <m/>
    <m/>
    <m/>
    <m/>
    <m/>
    <m/>
    <m/>
    <m/>
    <m/>
    <m/>
    <m/>
  </r>
  <r>
    <x v="3"/>
    <x v="1"/>
    <d v="2015-12-22T00:00:00"/>
    <x v="4"/>
    <x v="2"/>
    <s v="accuma 79"/>
    <s v="  2606  27/11/2015"/>
    <n v="3733.2"/>
    <m/>
    <n v="1258.5229999999999"/>
    <n v="16"/>
    <n v="75.292000000000002"/>
    <n v="0"/>
    <n v="0"/>
    <n v="540.85500000000002"/>
    <m/>
    <n v="5623.8700000000008"/>
    <s v="EUR"/>
    <n v="2.1932499999999999"/>
    <s v="palette 2"/>
    <s v="palette 2"/>
    <n v="6.6"/>
    <n v="10"/>
    <n v="66"/>
    <n v="144.75450000000001"/>
    <n v="2.9422049311711288E-3"/>
    <n v="14.955271798216817"/>
    <n v="1.4955271798216816"/>
    <n v="15.970977179821682"/>
    <n v="10.983839449048057"/>
    <n v="0"/>
    <n v="3.7028325765922823"/>
    <n v="4.7075278898738061E-2"/>
    <n v="0.22152449367773663"/>
    <n v="0"/>
    <n v="0"/>
    <n v="1.5913062480485609"/>
    <n v="0"/>
    <n v="16.546578046265378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E0209"/>
    <s v="COUV E2 OP"/>
    <n v="0.68600000000000005"/>
    <n v="2000"/>
    <n v="1372"/>
    <n v="3009.1389999999997"/>
    <n v="9.306072239267528E-2"/>
    <n v="416.90533594717294"/>
    <n v="0.20845266797358647"/>
    <n v="1.7130221679735864"/>
    <n v="352.00218245029424"/>
    <n v="0"/>
    <n v="58.652637016652299"/>
    <n v="1.4889715582828045"/>
    <n v="4.7615449219436234"/>
    <n v="0"/>
    <n v="0"/>
    <n v="43.147883119531073"/>
    <n v="0"/>
    <n v="460.05321906670406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208"/>
    <s v="COUV M12 NOIR"/>
    <n v="1.2270000000000001"/>
    <n v="448"/>
    <n v="549.69600000000003"/>
    <n v="1205.620752"/>
    <n v="3.7285063306387783E-2"/>
    <n v="167.03439908805922"/>
    <n v="0.37284464082156077"/>
    <n v="3.063962390821561"/>
    <n v="141.03075195641179"/>
    <n v="0"/>
    <n v="23.499358569610575"/>
    <n v="0.59656101290220453"/>
    <n v="1.9077275491346373"/>
    <n v="0"/>
    <n v="0"/>
    <n v="17.287331457196615"/>
    <n v="0"/>
    <n v="184.32173054525583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413"/>
    <s v="COUV M14 GRIS"/>
    <n v="1.6120000000000001"/>
    <n v="96"/>
    <n v="154.75200000000001"/>
    <n v="339.40982400000001"/>
    <n v="1.0496598332151084E-2"/>
    <n v="47.024004772956943"/>
    <n v="0.48983338305163482"/>
    <n v="4.0253523830516347"/>
    <n v="39.703383191361475"/>
    <n v="0"/>
    <n v="6.615607058018206"/>
    <n v="0.16794557331441734"/>
    <n v="0.53706895026284229"/>
    <n v="0"/>
    <n v="0"/>
    <n v="4.8667793064968468"/>
    <n v="0"/>
    <n v="51.890784079453788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D2709"/>
    <s v="BOUCHON D27 ROUGE"/>
    <n v="2.3E-2"/>
    <n v="9000"/>
    <n v="207"/>
    <n v="454.00274999999999"/>
    <n v="1.4040502576737451E-2"/>
    <n v="62.900440627598257"/>
    <n v="6.9889378475109171E-3"/>
    <n v="5.7433687847510913E-2"/>
    <n v="53.10820099650941"/>
    <n v="0"/>
    <n v="8.8491952350196978"/>
    <n v="0.22464804122779922"/>
    <n v="0.71839635484134834"/>
    <n v="0"/>
    <n v="0"/>
    <n v="6.5099211412120495"/>
    <n v="0"/>
    <n v="69.410361768810304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502"/>
    <s v="COUV M15 NOIR"/>
    <n v="1.6759999999999999"/>
    <n v="116"/>
    <n v="194.416"/>
    <n v="426.40289199999995"/>
    <n v="1.3186948545695595E-2"/>
    <n v="59.076580024420977"/>
    <n v="0.50928086227949121"/>
    <n v="4.1851678622794903"/>
    <n v="49.879632874093588"/>
    <n v="0"/>
    <n v="8.3112325643071969"/>
    <n v="0.21099117673112952"/>
    <n v="0.67472340928906083"/>
    <n v="0"/>
    <n v="0"/>
    <n v="6.1141682540574003"/>
    <n v="0"/>
    <n v="65.190748278478381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604"/>
    <s v="COUV M16 NOIR"/>
    <n v="1.9039999999999999"/>
    <n v="46"/>
    <n v="87.584000000000003"/>
    <n v="192.09360799999999"/>
    <n v="5.9406926458018018E-3"/>
    <n v="26.613875323321572"/>
    <n v="0.5785625070287298"/>
    <n v="4.7545105070287299"/>
    <n v="22.470669932745317"/>
    <n v="0"/>
    <n v="3.7441928283283348"/>
    <n v="9.5051082332828829E-2"/>
    <n v="0.30396147991509498"/>
    <n v="0"/>
    <n v="0"/>
    <n v="2.7544199673039431"/>
    <n v="0"/>
    <n v="29.368295290625518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515"/>
    <s v="COUV M15 GRIS"/>
    <n v="1.6359999999999999"/>
    <n v="870"/>
    <n v="1423.32"/>
    <n v="3121.6965899999996"/>
    <n v="9.6541681775468347E-2"/>
    <n v="432.49978335301034"/>
    <n v="0.49712618776208084"/>
    <n v="4.0852831877620801"/>
    <n v="365.16891131570901"/>
    <n v="0"/>
    <n v="60.846553439170222"/>
    <n v="1.5446669084074935"/>
    <n v="4.9396516897236129"/>
    <n v="0"/>
    <n v="0"/>
    <n v="44.761840380241225"/>
    <n v="0"/>
    <n v="477.26162373325161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20M1213"/>
    <s v="COUV M12 GRIS"/>
    <n v="1.2270000000000001"/>
    <n v="1344"/>
    <n v="1649.0880000000002"/>
    <n v="3616.8622560000003"/>
    <n v="0.11185518991916335"/>
    <n v="501.1031972641776"/>
    <n v="0.37284464082156071"/>
    <n v="3.063962390821561"/>
    <n v="423.09225586923537"/>
    <n v="0"/>
    <n v="70.49807570883172"/>
    <n v="1.7896830387066136"/>
    <n v="5.7231826474039114"/>
    <n v="0"/>
    <n v="0"/>
    <n v="51.861994371589844"/>
    <n v="0"/>
    <n v="552.9651916357675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00E0201"/>
    <s v="BAC E2 OP"/>
    <n v="1.6140000000000001"/>
    <n v="1044"/>
    <n v="1685.0160000000001"/>
    <n v="3695.6613419999999"/>
    <n v="0.11429213280117795"/>
    <n v="512.02052591571555"/>
    <n v="0.49044111677750529"/>
    <n v="4.0303466167775053"/>
    <n v="432.30999232045559"/>
    <n v="0"/>
    <n v="72.033988203536012"/>
    <n v="1.8286741248188472"/>
    <n v="5.8478712669050701"/>
    <n v="0"/>
    <n v="0"/>
    <n v="52.991890249664564"/>
    <n v="0"/>
    <n v="565.01241616538005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00M1509"/>
    <s v="BAC M15 GRIS"/>
    <n v="3.45"/>
    <n v="400"/>
    <n v="1380"/>
    <n v="3026.6849999999999"/>
    <n v="9.3603350511583014E-2"/>
    <n v="419.33627085065507"/>
    <n v="1.0483406771266377"/>
    <n v="8.6150531771266365"/>
    <n v="354.05467331006275"/>
    <n v="0"/>
    <n v="58.994634900131331"/>
    <n v="1.4976536081853282"/>
    <n v="4.7893090322756562"/>
    <n v="0"/>
    <n v="0"/>
    <n v="43.399474274747"/>
    <n v="0"/>
    <n v="462.7357451254021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00M1203"/>
    <s v="BAC M12 GRIS"/>
    <n v="2.3450000000000002"/>
    <n v="1350"/>
    <n v="3165.7500000000005"/>
    <n v="6943.2811875000007"/>
    <n v="0.21472812092901736"/>
    <n v="961.96652133729083"/>
    <n v="0.71256779358317834"/>
    <n v="5.8557390435831795"/>
    <n v="812.20911741400812"/>
    <n v="0"/>
    <n v="135.33497495296433"/>
    <n v="3.4356499348642777"/>
    <n v="10.986779035454102"/>
    <n v="0"/>
    <n v="0"/>
    <n v="99.559337453101691"/>
    <n v="0"/>
    <n v="1061.5258587903925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00M1202"/>
    <s v="BAC M12 NOIR"/>
    <n v="2.3450000000000002"/>
    <n v="480"/>
    <n v="1125.6000000000001"/>
    <n v="2468.7222000000002"/>
    <n v="7.634777633031728E-2"/>
    <n v="342.03254091992562"/>
    <n v="0.71256779358317834"/>
    <n v="5.8557390435831786"/>
    <n v="288.78546396942511"/>
    <n v="0"/>
    <n v="48.119102205498422"/>
    <n v="1.2215644212850765"/>
    <n v="3.9064103237170138"/>
    <n v="0"/>
    <n v="0"/>
    <n v="35.398875538880603"/>
    <n v="0"/>
    <n v="377.43141645880621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400M1409"/>
    <s v="BAC M14 GRIS"/>
    <n v="3.2029999999999998"/>
    <n v="480"/>
    <n v="1537.4399999999998"/>
    <n v="3371.9902799999995"/>
    <n v="0.10428227189168708"/>
    <n v="467.17706975118193"/>
    <n v="0.97328556198162908"/>
    <n v="7.998265311981628"/>
    <n v="394.4476934303064"/>
    <n v="0"/>
    <n v="65.725153246998474"/>
    <n v="1.6685163502669933"/>
    <n v="5.3357067236100608"/>
    <n v="0"/>
    <n v="0"/>
    <n v="48.350788209396391"/>
    <n v="0"/>
    <n v="515.52785796057833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palette 1"/>
    <s v="PALETTE 1"/>
    <n v="8.6"/>
    <n v="10"/>
    <n v="86"/>
    <n v="188.61949999999999"/>
    <n v="5.8332522782580717E-3"/>
    <n v="26.132550212432125"/>
    <n v="2.6132550212432126"/>
    <n v="21.475205021243212"/>
    <n v="22.064276742511154"/>
    <n v="0"/>
    <n v="3.6764772473994882"/>
    <n v="9.3332036452129147E-2"/>
    <n v="0.29846418606935249"/>
    <n v="0"/>
    <n v="0"/>
    <n v="2.70460491857119"/>
    <n v="0"/>
    <n v="28.837155131003318"/>
    <m/>
    <m/>
    <m/>
    <m/>
    <m/>
    <m/>
    <m/>
    <m/>
    <m/>
    <m/>
    <m/>
    <m/>
    <m/>
    <m/>
    <m/>
  </r>
  <r>
    <x v="3"/>
    <x v="0"/>
    <d v="2015-12-24T00:00:00"/>
    <x v="4"/>
    <x v="0"/>
    <s v="accuma 83"/>
    <s v="  2758  04/12/2015"/>
    <n v="3782.5"/>
    <m/>
    <n v="630.26199999999994"/>
    <n v="16"/>
    <n v="51.165999999999997"/>
    <n v="0"/>
    <n v="0"/>
    <n v="463.65300000000002"/>
    <m/>
    <n v="4943.5810000000001"/>
    <s v="EUR"/>
    <n v="2.1932499999999999"/>
    <s v="palette 2"/>
    <s v="PALETTE 2"/>
    <n v="6.6"/>
    <n v="19"/>
    <n v="125.39999999999999"/>
    <n v="275.03354999999999"/>
    <n v="8.5056957638786294E-3"/>
    <n v="38.104904612081256"/>
    <n v="2.0055212953726977"/>
    <n v="16.480971295372697"/>
    <n v="32.172794226870913"/>
    <n v="0"/>
    <n v="5.3608168235336722"/>
    <n v="0.13609113222205807"/>
    <n v="0.4352024294546139"/>
    <n v="0"/>
    <n v="0"/>
    <n v="3.9436913580096182"/>
    <n v="0"/>
    <n v="42.048595970090879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00m1102"/>
    <s v="bac m11 c46 op"/>
    <n v="2.036"/>
    <n v="540"/>
    <n v="1099.44"/>
    <n v="2415.1398479999998"/>
    <n v="6.6862271529275596E-2"/>
    <n v="337.18449631626254"/>
    <n v="0.62441573391900473"/>
    <n v="5.0968969339190044"/>
    <n v="254.04320067548264"/>
    <n v="0"/>
    <n v="67.416626622524831"/>
    <n v="1.0697963444684095"/>
    <n v="3.3016589681156292"/>
    <n v="6.1178978449287174"/>
    <n v="5.2353158607422792"/>
    <n v="29.492747384748878"/>
    <n v="0"/>
    <n v="366.67724370101138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00m1104"/>
    <s v="bac m11 c46 noir"/>
    <n v="2.036"/>
    <n v="630"/>
    <n v="1282.68"/>
    <n v="2817.6631560000001"/>
    <n v="7.8005983450821534E-2"/>
    <n v="393.38191236897296"/>
    <n v="0.62441573391900473"/>
    <n v="5.0968969339190044"/>
    <n v="296.3837341213964"/>
    <n v="0"/>
    <n v="78.652731059612293"/>
    <n v="1.2480957352131445"/>
    <n v="3.8519354628015674"/>
    <n v="7.1375474857501704"/>
    <n v="6.1078685041993257"/>
    <n v="34.408205282207021"/>
    <n v="0"/>
    <n v="427.79011765117997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00m1110"/>
    <s v="bac m11 gris"/>
    <n v="2.036"/>
    <n v="1215"/>
    <n v="2473.7400000000002"/>
    <n v="5434.0646580000002"/>
    <n v="0.15044011094087012"/>
    <n v="758.66511671159083"/>
    <n v="0.62441573391900485"/>
    <n v="5.0968969339190044"/>
    <n v="571.59720151983606"/>
    <n v="0"/>
    <n v="151.68740990068088"/>
    <n v="2.4070417750539219"/>
    <n v="7.4287326782601673"/>
    <n v="13.765270151089616"/>
    <n v="11.779460686670131"/>
    <n v="66.358681615684986"/>
    <n v="0"/>
    <n v="825.0237983272757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00m1008"/>
    <s v="bac m10 gris"/>
    <n v="1.679"/>
    <n v="990"/>
    <n v="1662.21"/>
    <n v="3651.3767069999999"/>
    <n v="0.10108704100148912"/>
    <n v="509.77901624632062"/>
    <n v="0.51492829923870775"/>
    <n v="4.2031875992387073"/>
    <n v="384.08021228515793"/>
    <n v="0"/>
    <n v="101.92515365843246"/>
    <n v="1.6173926560238259"/>
    <n v="4.9916780846535325"/>
    <n v="9.2494642516362546"/>
    <n v="7.9151153104165974"/>
    <n v="44.589190524633842"/>
    <n v="0"/>
    <n v="554.36820677095443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m1108"/>
    <s v="couv m11 noir"/>
    <n v="0.82099999999999995"/>
    <n v="240"/>
    <n v="197.04"/>
    <n v="432.83776799999998"/>
    <n v="1.1982956761740944E-2"/>
    <n v="60.429703443713493"/>
    <n v="0.25179043101547288"/>
    <n v="2.0552811310154731"/>
    <n v="45.529244216234716"/>
    <n v="0"/>
    <n v="12.082307456252538"/>
    <n v="0.19172730818785511"/>
    <n v="0.5917184048947679"/>
    <n v="1.0964405436992963"/>
    <n v="0.93826551444431594"/>
    <n v="5.2856462787336449"/>
    <n v="0"/>
    <n v="65.715349722447144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m1124"/>
    <s v="couv m11 gris"/>
    <n v="0.82099999999999995"/>
    <n v="1218"/>
    <n v="999.97799999999995"/>
    <n v="2196.6516726"/>
    <n v="6.0813505565835299E-2"/>
    <n v="306.68074497684603"/>
    <n v="0.25179043101547294"/>
    <n v="2.0552811310154731"/>
    <n v="231.06091439739123"/>
    <n v="0"/>
    <n v="61.317710340481646"/>
    <n v="0.97301608905336479"/>
    <n v="3.0029709048409474"/>
    <n v="5.5644357592739295"/>
    <n v="4.7616974858049037"/>
    <n v="26.824654864573251"/>
    <n v="0"/>
    <n v="333.50539984141926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m1125"/>
    <s v="couv m11 noir"/>
    <n v="0.82099999999999995"/>
    <n v="348"/>
    <n v="285.70799999999997"/>
    <n v="627.61476359999995"/>
    <n v="1.7375287304524371E-2"/>
    <n v="87.623069993384576"/>
    <n v="0.25179043101547294"/>
    <n v="2.0552811310154726"/>
    <n v="66.017404113540351"/>
    <n v="0"/>
    <n v="17.519345811566183"/>
    <n v="0.27800459687238993"/>
    <n v="0.85799168709741347"/>
    <n v="1.58983878836398"/>
    <n v="1.3604849959442582"/>
    <n v="7.6641871041637861"/>
    <n v="0"/>
    <n v="95.287257097548363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m1126"/>
    <s v="couv m11d noir"/>
    <n v="0.82099999999999995"/>
    <n v="986"/>
    <n v="809.50599999999997"/>
    <n v="1778.2418301999999"/>
    <n v="4.9229980696152378E-2"/>
    <n v="248.26536498125628"/>
    <n v="0.25179043101547288"/>
    <n v="2.0552811310154726"/>
    <n v="187.04931165503095"/>
    <n v="0"/>
    <n v="49.638146466104182"/>
    <n v="0.78767969113843805"/>
    <n v="2.4309764467760044"/>
    <n v="4.5045432336979427"/>
    <n v="3.8547074885087311"/>
    <n v="21.715196795130726"/>
    <n v="0"/>
    <n v="269.98056177638699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10"/>
    <s v="bouchon d18 rouge"/>
    <n v="2.8000000000000001E-2"/>
    <n v="60000"/>
    <n v="1680"/>
    <n v="3690.4559999999997"/>
    <n v="0.10216893706721877"/>
    <n v="515.2349867308094"/>
    <n v="8.5872497788468238E-3"/>
    <n v="7.0094849778846821E-2"/>
    <n v="388.19087638689774"/>
    <n v="0"/>
    <n v="103.01601972444308"/>
    <n v="1.6347029930755004"/>
    <n v="5.0451021123792632"/>
    <n v="9.3484577416505186"/>
    <n v="7.9998277723632301"/>
    <n v="45.066411633538998"/>
    <n v="0"/>
    <n v="560.3013983643483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11"/>
    <s v="bouchon d18 jaune "/>
    <n v="2.8000000000000001E-2"/>
    <n v="36000"/>
    <n v="1008"/>
    <n v="2214.2736"/>
    <n v="6.1301362240331267E-2"/>
    <n v="309.14099203848565"/>
    <n v="8.5872497788468238E-3"/>
    <n v="7.0094849778846821E-2"/>
    <n v="232.91452583213865"/>
    <n v="0"/>
    <n v="61.809611834665859"/>
    <n v="0.98082179584530027"/>
    <n v="3.0270612674275581"/>
    <n v="5.6090746449903106"/>
    <n v="4.7998966634179379"/>
    <n v="27.0398469801234"/>
    <n v="0"/>
    <n v="336.18083901860905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12"/>
    <s v="bouchon d18 gris"/>
    <n v="2.9000000000000001E-2"/>
    <n v="12000"/>
    <n v="348"/>
    <n v="764.45159999999998"/>
    <n v="2.1163565535352459E-2"/>
    <n v="106.72724725138194"/>
    <n v="8.8939372709484956E-3"/>
    <n v="7.2598237270948496E-2"/>
    <n v="80.410967251571662"/>
    <n v="0"/>
    <n v="21.339032657206069"/>
    <n v="0.33861704856563934"/>
    <n v="1.0450568661357045"/>
    <n v="1.93646624648475"/>
    <n v="1.6571071814180975"/>
    <n v="9.3351852669473629"/>
    <n v="0"/>
    <n v="116.06243251832929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18"/>
    <s v="bouchon d18 rouge filtrage"/>
    <n v="2.3E-2"/>
    <n v="19500"/>
    <n v="448.5"/>
    <n v="985.21994999999993"/>
    <n v="2.7275457306337868E-2"/>
    <n v="137.54934020759998"/>
    <n v="7.0538123183384602E-3"/>
    <n v="5.7577912318338455E-2"/>
    <n v="103.63310003543073"/>
    <n v="0"/>
    <n v="27.501598122864717"/>
    <n v="0.43640731690140588"/>
    <n v="1.3468620817869639"/>
    <n v="2.4957043435299151"/>
    <n v="2.135668307086255"/>
    <n v="12.031122391453714"/>
    <n v="0"/>
    <n v="149.5804625990537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28"/>
    <s v="œil magique"/>
    <n v="0.33500000000000002"/>
    <n v="5000"/>
    <n v="1675"/>
    <n v="3679.4724999999999"/>
    <n v="0.10186486284975681"/>
    <n v="513.70154927030103"/>
    <n v="0.1027403098540602"/>
    <n v="0.83863480985406025"/>
    <n v="387.03554639765099"/>
    <n v="0"/>
    <n v="102.70942442764415"/>
    <n v="1.6298378055961089"/>
    <n v="5.0300869275209914"/>
    <n v="9.3206349507527477"/>
    <n v="7.9760187611359576"/>
    <n v="44.932285408439178"/>
    <n v="0"/>
    <n v="558.63383467874019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l0131"/>
    <s v="couv l1d noir"/>
    <n v="1.131"/>
    <n v="280"/>
    <n v="316.68"/>
    <n v="695.65095599999995"/>
    <n v="1.9258844637170737E-2"/>
    <n v="97.121794998757551"/>
    <n v="0.34686355356699128"/>
    <n v="2.831331253566991"/>
    <n v="73.173980198930209"/>
    <n v="0"/>
    <n v="19.418519718057521"/>
    <n v="0.30814151419473179"/>
    <n v="0.95100174818349104"/>
    <n v="1.7621842843011224"/>
    <n v="1.5079675350904687"/>
    <n v="8.4950185929221007"/>
    <n v="0"/>
    <n v="105.61681359167966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20m1013"/>
    <s v="couv m10 gris"/>
    <n v="0.73899999999999999"/>
    <n v="448"/>
    <n v="331.072"/>
    <n v="727.26586239999995"/>
    <n v="2.0134091864713245E-2"/>
    <n v="101.53564138508483"/>
    <n v="0.22664205666313578"/>
    <n v="1.8500033566631355"/>
    <n v="76.499482039977977"/>
    <n v="0"/>
    <n v="20.301023620363583"/>
    <n v="0.32214546983541192"/>
    <n v="0.99422145627954006"/>
    <n v="1.8422694056212618"/>
    <n v="1.576499393007047"/>
    <n v="8.8810875192494176"/>
    <n v="0"/>
    <n v="110.41672890433424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460d1828"/>
    <s v="œil magique"/>
    <n v="0.32500000000000001"/>
    <n v="5000"/>
    <n v="1625"/>
    <n v="3569.6374999999998"/>
    <n v="9.8824120675137211E-2"/>
    <n v="498.36717466521742"/>
    <n v="9.9673434933043481E-2"/>
    <n v="0.81360093493304342"/>
    <n v="375.48224650518381"/>
    <n v="0"/>
    <n v="99.643471459654776"/>
    <n v="1.5811859308021954"/>
    <n v="4.879935078938276"/>
    <n v="9.0424070417750553"/>
    <n v="7.7379286488632433"/>
    <n v="43.591023157440993"/>
    <n v="0"/>
    <n v="541.95819782265835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palette 1"/>
    <s v="PALETTE 1"/>
    <n v="8.6"/>
    <n v="8"/>
    <n v="68.8"/>
    <n v="151.13296"/>
    <n v="4.1840612322765784E-3"/>
    <n v="21.10009945659505"/>
    <n v="2.6375124320743812"/>
    <n v="21.52913243207438"/>
    <n v="15.89734065203486"/>
    <n v="0"/>
    <n v="4.2187512839533836"/>
    <n v="6.6944979716425254E-2"/>
    <n v="0.20660894364981744"/>
    <n v="0.38284160275330692"/>
    <n v="0.32761199448725609"/>
    <n v="1.8455768573735019"/>
    <n v="0"/>
    <n v="22.945676313968551"/>
    <m/>
    <m/>
    <m/>
    <m/>
    <m/>
    <m/>
    <m/>
    <m/>
    <m/>
    <m/>
    <m/>
    <m/>
    <m/>
    <m/>
    <m/>
  </r>
  <r>
    <x v="3"/>
    <x v="1"/>
    <d v="2015-12-25T00:00:00"/>
    <x v="4"/>
    <x v="0"/>
    <s v="accuma 85"/>
    <s v="  2798  11/12/2015"/>
    <n v="3799.5"/>
    <m/>
    <n v="1008.2910000000001"/>
    <n v="16"/>
    <n v="49.38"/>
    <n v="91.5"/>
    <n v="78.3"/>
    <n v="441.09699999999998"/>
    <m/>
    <n v="5484.0680000000002"/>
    <s v="EUR"/>
    <n v="2.1966999999999999"/>
    <s v="palette 2"/>
    <s v="PALETTE 2"/>
    <n v="6.6"/>
    <n v="20"/>
    <n v="132"/>
    <n v="289.96439999999996"/>
    <n v="8.0275593409957595E-3"/>
    <n v="40.482748957420732"/>
    <n v="2.0241374478710368"/>
    <n v="16.522357447871034"/>
    <n v="30.50071171611339"/>
    <n v="0"/>
    <n v="8.0941158354919551"/>
    <n v="0.12844094945593215"/>
    <n v="0.39640088025837061"/>
    <n v="0.73452167970111204"/>
    <n v="0.62855789639996795"/>
    <n v="3.5409323426352062"/>
    <n v="0"/>
    <n v="44.023681300055934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l0115"/>
    <s v="bac l1b gris c22"/>
    <n v="1.151"/>
    <n v="600"/>
    <n v="690.6"/>
    <n v="1517.0410199999999"/>
    <n v="7.4999071471096052E-2"/>
    <n v="316.33550859600575"/>
    <n v="0.52722584766000957"/>
    <n v="3.0556275476600092"/>
    <n v="284.95897205442947"/>
    <n v="0"/>
    <n v="28.878092473659649"/>
    <n v="0"/>
    <n v="2.4984440679166231"/>
    <n v="0"/>
    <n v="0"/>
    <n v="44.350850912575588"/>
    <n v="0"/>
    <n v="360.68635950858135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l0313"/>
    <s v="bac 3 gris c33"/>
    <n v="1.2569999999999999"/>
    <n v="2640"/>
    <n v="3318.4799999999996"/>
    <n v="7289.705015999999"/>
    <n v="0.36038650259977234"/>
    <n v="1520.0594534689733"/>
    <n v="0.57578009601097468"/>
    <n v="3.3370319960109742"/>
    <n v="1369.288516627835"/>
    <n v="0"/>
    <n v="138.76538128003193"/>
    <n v="0"/>
    <n v="12.005555561106217"/>
    <n v="0"/>
    <n v="0"/>
    <n v="213.11527908538056"/>
    <n v="0"/>
    <n v="1733.1747325543538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l0513"/>
    <s v="bac l5 noir"/>
    <n v="1.4410000000000001"/>
    <n v="396"/>
    <n v="570.63599999999997"/>
    <n v="1253.5161011999999"/>
    <n v="6.1970996449435795E-2"/>
    <n v="261.38492511322085"/>
    <n v="0.6600629422051032"/>
    <n v="3.8255076422051029"/>
    <n v="235.45880100963132"/>
    <n v="0"/>
    <n v="23.861684298869456"/>
    <n v="0"/>
    <n v="2.0644398047200547"/>
    <n v="0"/>
    <n v="0"/>
    <n v="36.646672692366757"/>
    <n v="0"/>
    <n v="298.03159780558758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l0518"/>
    <s v="bac l5 noir c52"/>
    <n v="1.4410000000000001"/>
    <n v="1056"/>
    <n v="1521.6960000000001"/>
    <n v="3342.7096031999999"/>
    <n v="0.16525599053182882"/>
    <n v="697.02646696858903"/>
    <n v="0.6600629422051032"/>
    <n v="3.8255076422051033"/>
    <n v="627.89013602568366"/>
    <n v="0"/>
    <n v="63.63115813031856"/>
    <n v="0"/>
    <n v="5.5051728125868138"/>
    <n v="0"/>
    <n v="0"/>
    <n v="97.724460512978027"/>
    <n v="0"/>
    <n v="794.75092748156703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m1008"/>
    <s v="bac m10g c33"/>
    <n v="1.679"/>
    <n v="198"/>
    <n v="332.44200000000001"/>
    <n v="730.2753414"/>
    <n v="3.6103158583831618E-2"/>
    <n v="152.27803236124146"/>
    <n v="0.76908097152142152"/>
    <n v="4.4573402715214216"/>
    <n v="137.17395103926825"/>
    <n v="0"/>
    <n v="13.901376800070029"/>
    <n v="0"/>
    <n v="1.2027045219031829"/>
    <n v="0"/>
    <n v="0"/>
    <n v="21.349675034865996"/>
    <n v="0"/>
    <n v="173.62770739610744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00m1009"/>
    <s v="bac m10 noir c33"/>
    <n v="1.75"/>
    <n v="162"/>
    <n v="283.5"/>
    <n v="622.76445000000001"/>
    <n v="3.0788063657769666E-2"/>
    <n v="129.85971139149672"/>
    <n v="0.80160315673763405"/>
    <n v="4.6458281567376343"/>
    <n v="116.97924786769585"/>
    <n v="0"/>
    <n v="11.854820759169579"/>
    <n v="0"/>
    <n v="1.0256427646312809"/>
    <n v="0"/>
    <n v="0"/>
    <n v="18.206583020149406"/>
    <n v="0"/>
    <n v="148.06629441164611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20l0109"/>
    <s v="couv l1 d gris"/>
    <n v="0.95099999999999996"/>
    <n v="1120"/>
    <n v="1065.1199999999999"/>
    <n v="2339.7491039999995"/>
    <n v="0.1156718954608946"/>
    <n v="487.88774531679348"/>
    <n v="0.43561405831856559"/>
    <n v="2.5246757583185655"/>
    <n v="439.49536680366901"/>
    <n v="0"/>
    <n v="44.539000659635619"/>
    <n v="0"/>
    <n v="3.8533778534887819"/>
    <n v="0"/>
    <n v="0"/>
    <n v="68.402806724590945"/>
    <n v="0"/>
    <n v="556.29055204138444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420l0321"/>
    <s v="couv l3 d gris"/>
    <n v="1.2569999999999999"/>
    <n v="920"/>
    <n v="1156.4399999999998"/>
    <n v="2540.3517479999996"/>
    <n v="0.12558923575446612"/>
    <n v="529.71768833009673"/>
    <n v="0.57578009601097468"/>
    <n v="3.3370319960109742"/>
    <n v="477.17630124909402"/>
    <n v="0"/>
    <n v="48.357632870314163"/>
    <n v="0"/>
    <n v="4.1837542106885302"/>
    <n v="0"/>
    <n v="0"/>
    <n v="74.267445741875051"/>
    <n v="0"/>
    <n v="603.98513407197186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palette 1"/>
    <s v="PALETTE 1"/>
    <n v="8.6"/>
    <n v="29"/>
    <n v="249.39999999999998"/>
    <n v="547.85697999999991"/>
    <n v="2.7084808029092605E-2"/>
    <n v="114.23990130878052"/>
    <n v="3.9393069416820867"/>
    <n v="22.830926941682083"/>
    <n v="102.90872810653735"/>
    <n v="0"/>
    <n v="10.428896992369991"/>
    <n v="0"/>
    <n v="0.90227620987316204"/>
    <n v="0"/>
    <n v="0"/>
    <n v="16.016655397619971"/>
    <n v="0"/>
    <n v="130.25655670640049"/>
    <m/>
    <m/>
    <m/>
    <m/>
    <m/>
    <m/>
    <m/>
    <m/>
    <m/>
    <m/>
    <m/>
    <m/>
    <m/>
    <m/>
    <m/>
  </r>
  <r>
    <x v="3"/>
    <x v="1"/>
    <d v="2015-12-25T00:00:00"/>
    <x v="4"/>
    <x v="0"/>
    <s v="accuma 86"/>
    <s v="  2803  11/12/2015"/>
    <n v="3799.5"/>
    <m/>
    <n v="385.04599999999999"/>
    <n v="0"/>
    <n v="33.313000000000002"/>
    <n v="0"/>
    <n v="0"/>
    <n v="591.35199999999998"/>
    <m/>
    <n v="4809.2110000000002"/>
    <s v="EUR"/>
    <n v="2.1966999999999999"/>
    <s v="palette 2"/>
    <s v="PALETTE 2"/>
    <n v="6.6"/>
    <n v="3"/>
    <n v="19.799999999999997"/>
    <n v="43.494659999999989"/>
    <n v="2.150277461812484E-3"/>
    <n v="9.0695671448029422"/>
    <n v="3.0231890482676476"/>
    <n v="17.521409048267643"/>
    <n v="8.1699792161565323"/>
    <n v="0"/>
    <n v="0.82795573556104973"/>
    <n v="0"/>
    <n v="7.1632193085359286E-2"/>
    <n v="0"/>
    <n v="0"/>
    <n v="1.2715708775977359"/>
    <n v="0"/>
    <n v="10.341138022400678"/>
    <m/>
    <m/>
    <m/>
    <m/>
    <m/>
    <m/>
    <m/>
    <m/>
    <m/>
    <m/>
    <m/>
    <m/>
    <m/>
    <m/>
    <m/>
  </r>
  <r>
    <x v="3"/>
    <x v="1"/>
    <d v="2015-12-26T00:00:00"/>
    <x v="21"/>
    <x v="0"/>
    <s v="glatfelter 3"/>
    <s v=" 23371/23370   17/12/2015"/>
    <n v="1821.72"/>
    <m/>
    <n v="488.322"/>
    <n v="0"/>
    <n v="45.929000000000002"/>
    <n v="0"/>
    <n v="49"/>
    <n v="0"/>
    <m/>
    <n v="2404.971"/>
    <s v="EUR"/>
    <n v="2.1915499999999999"/>
    <s v="430P1014"/>
    <s v="SEP PAPIER 126"/>
    <n v="5.8479999999999997E-2"/>
    <n v="128000"/>
    <n v="7485.44"/>
    <n v="16404.716031999997"/>
    <n v="0.57140407430744555"/>
    <n v="1374.2102279912517"/>
    <n v="1.0736017406181655E-2"/>
    <n v="0.13889786140618163"/>
    <n v="1040.9382302473598"/>
    <n v="0"/>
    <n v="279.0291803739604"/>
    <n v="0"/>
    <n v="26.24401772886667"/>
    <n v="0"/>
    <n v="27.998799641064831"/>
    <n v="0"/>
    <n v="0"/>
    <n v="1374.2102279912517"/>
    <m/>
    <m/>
    <m/>
    <m/>
    <m/>
    <m/>
    <m/>
    <m/>
    <m/>
    <m/>
    <m/>
    <m/>
    <m/>
    <m/>
    <m/>
  </r>
  <r>
    <x v="3"/>
    <x v="1"/>
    <d v="2015-12-26T00:00:00"/>
    <x v="21"/>
    <x v="0"/>
    <s v="glatfelter 3"/>
    <s v=" 23371/23370   17/12/2015"/>
    <n v="1821.72"/>
    <m/>
    <n v="488.322"/>
    <n v="0"/>
    <n v="45.929000000000002"/>
    <n v="0"/>
    <n v="49"/>
    <n v="0"/>
    <m/>
    <n v="2404.971"/>
    <s v="EUR"/>
    <n v="2.1915499999999999"/>
    <s v="430P2010"/>
    <s v="SEP PAPIER 102"/>
    <n v="5.8340000000000003E-2"/>
    <n v="96240"/>
    <n v="5614.6415999999999"/>
    <n v="12304.767798479999"/>
    <n v="0.4285959256925545"/>
    <n v="1030.7607720087485"/>
    <n v="1.0710315586125816E-2"/>
    <n v="0.13856534258612579"/>
    <n v="780.78176975264034"/>
    <n v="0"/>
    <n v="209.2928196260396"/>
    <n v="0"/>
    <n v="19.684982271133336"/>
    <n v="0"/>
    <n v="21.001200358935172"/>
    <n v="0"/>
    <n v="0"/>
    <n v="1030.7607720087485"/>
    <m/>
    <m/>
    <m/>
    <m/>
    <m/>
    <m/>
    <m/>
    <m/>
    <m/>
    <m/>
    <m/>
    <m/>
    <m/>
    <m/>
    <m/>
  </r>
  <r>
    <x v="3"/>
    <x v="1"/>
    <d v="2015-12-30T00:00:00"/>
    <x v="15"/>
    <x v="0"/>
    <s v="goonvean 3"/>
    <s v="  8324   21/10/2015"/>
    <n v="285.5"/>
    <m/>
    <n v="1270.18"/>
    <n v="0"/>
    <n v="20.846"/>
    <n v="0"/>
    <n v="114.4"/>
    <n v="0"/>
    <n v="0"/>
    <n v="1690.9260000000002"/>
    <s v="GBP"/>
    <n v="3.0259999999999998"/>
    <s v="600A0003"/>
    <s v="FIBRE DE VERRZ"/>
    <n v="3.19"/>
    <n v="1200"/>
    <n v="3828"/>
    <n v="11583.527999999998"/>
    <n v="1"/>
    <n v="1690.9260000000002"/>
    <n v="1.4091050000000001"/>
    <n v="11.062044999999999"/>
    <n v="285.5"/>
    <n v="0"/>
    <n v="1270.18"/>
    <n v="0"/>
    <n v="20.846"/>
    <n v="0"/>
    <n v="114.4"/>
    <n v="0"/>
    <n v="0"/>
    <n v="1690.9260000000002"/>
    <m/>
    <m/>
    <m/>
    <m/>
    <m/>
    <m/>
    <m/>
    <m/>
    <m/>
    <m/>
    <m/>
    <m/>
    <m/>
    <m/>
    <m/>
  </r>
  <r>
    <x v="4"/>
    <x v="1"/>
    <d v="2016-01-02T00:00:00"/>
    <x v="5"/>
    <x v="0"/>
    <s v="metalliance 10"/>
    <s v="  215  du 08/12/2015"/>
    <n v="524.32000000000005"/>
    <m/>
    <n v="1008.396"/>
    <n v="16"/>
    <n v="273.80200000000002"/>
    <n v="90.652000000000001"/>
    <n v="0"/>
    <n v="0"/>
    <m/>
    <n v="1913.17"/>
    <s v="USD"/>
    <n v="2.0253999999999999"/>
    <s v="600P0002"/>
    <s v="PB DOUX"/>
    <n v="1.8295699999999999"/>
    <n v="50020"/>
    <n v="91515.09139999999"/>
    <n v="185354.66612155997"/>
    <n v="1"/>
    <n v="1913.17"/>
    <n v="3.8248100759696126E-2"/>
    <n v="3.7438591787596955"/>
    <n v="524.32000000000005"/>
    <n v="0"/>
    <n v="1008.396"/>
    <n v="16"/>
    <n v="273.80200000000002"/>
    <n v="90.652000000000001"/>
    <n v="0"/>
    <n v="0"/>
    <n v="0"/>
    <n v="1913.17"/>
    <m/>
    <m/>
    <m/>
    <m/>
    <m/>
    <m/>
    <m/>
    <m/>
    <m/>
    <m/>
    <m/>
    <m/>
    <m/>
    <m/>
    <m/>
  </r>
  <r>
    <x v="4"/>
    <x v="1"/>
    <d v="2016-01-05T00:00:00"/>
    <x v="11"/>
    <x v="0"/>
    <s v="agic 3"/>
    <s v=" 50342  du 09/12/2015"/>
    <n v="115.125"/>
    <m/>
    <n v="1411.3409999999999"/>
    <n v="0"/>
    <n v="22.484999999999999"/>
    <n v="0"/>
    <n v="83"/>
    <n v="0"/>
    <m/>
    <n v="1631.9509999999998"/>
    <s v="EUR"/>
    <n v="2.2012999999999998"/>
    <s v="600A0006"/>
    <s v="VANISPERSE"/>
    <n v="4.68"/>
    <n v="1250"/>
    <n v="5850"/>
    <n v="12877.605"/>
    <m/>
    <m/>
    <m/>
    <m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</r>
  <r>
    <x v="4"/>
    <x v="0"/>
    <d v="2016-01-05T00:00:00"/>
    <x v="10"/>
    <x v="2"/>
    <s v="sorfin 5"/>
    <s v="  49975   09/12/2015"/>
    <n v="60.9"/>
    <m/>
    <n v="953.77"/>
    <n v="0"/>
    <n v="16.446000000000002"/>
    <n v="0"/>
    <n v="0"/>
    <n v="0"/>
    <m/>
    <n v="1031.116"/>
    <s v="USD"/>
    <n v="2.0077500000000001"/>
    <s v="705mec046"/>
    <s v="tapis"/>
    <n v="216.25"/>
    <n v="20"/>
    <n v="4325"/>
    <n v="8683.5187500000011"/>
    <n v="1"/>
    <n v="1031.116"/>
    <n v="51.555799999999998"/>
    <n v="485.73173750000001"/>
    <n v="60.9"/>
    <n v="0"/>
    <n v="953.77"/>
    <n v="0"/>
    <n v="16.446000000000002"/>
    <n v="0"/>
    <n v="0"/>
    <n v="0"/>
    <n v="0"/>
    <n v="1031.116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L0115"/>
    <s v="BAC L1B GRIS C 22"/>
    <n v="1.151"/>
    <n v="300"/>
    <n v="345.3"/>
    <n v="760.10888999999997"/>
    <n v="1.9886111840114972E-2"/>
    <n v="99.026453521871886"/>
    <n v="0.33008817840623961"/>
    <n v="2.8637844784062394"/>
    <n v="73.821224372874795"/>
    <n v="0"/>
    <n v="16.85882914858243"/>
    <n v="0.31817778944183955"/>
    <n v="1.1839793267367651"/>
    <n v="0"/>
    <n v="6.844242884236051"/>
    <n v="10.619879736535799"/>
    <n v="0"/>
    <n v="109.64633325840768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L0116"/>
    <s v="BAC L1 GRIS C26"/>
    <n v="1.137"/>
    <n v="275"/>
    <n v="312.67500000000001"/>
    <n v="688.29147749999993"/>
    <n v="1.8007211177549807E-2"/>
    <n v="89.670131349410042"/>
    <n v="0.32607320490694558"/>
    <n v="2.8289513049069455"/>
    <n v="66.846369333300387"/>
    <n v="0"/>
    <n v="15.265955412780222"/>
    <n v="0.28811537884079691"/>
    <n v="1.0721133390889603"/>
    <n v="0"/>
    <n v="6.1975778853996726"/>
    <n v="9.6164810212028105"/>
    <n v="0"/>
    <n v="99.286612370612858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L0318"/>
    <s v="BAC L3 NOIR C 40"/>
    <n v="1.2569999999999999"/>
    <n v="1056"/>
    <n v="1327.3919999999998"/>
    <n v="2921.9880095999993"/>
    <n v="7.6445600253906412E-2"/>
    <n v="380.67455022677245"/>
    <n v="0.36048726347232241"/>
    <n v="3.1275213634723213"/>
    <n v="283.78135726255135"/>
    <n v="0"/>
    <n v="64.808210081653982"/>
    <n v="1.2231296040625026"/>
    <n v="4.5514181479170794"/>
    <n v="0"/>
    <n v="26.310435130587479"/>
    <n v="40.824626131594911"/>
    <n v="0"/>
    <n v="421.49917635836732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L0316"/>
    <s v="BAC L3 GRIS C 40 TAXI"/>
    <n v="1.2569999999999999"/>
    <n v="440"/>
    <n v="553.07999999999993"/>
    <n v="1217.4950039999997"/>
    <n v="3.1852333439127675E-2"/>
    <n v="158.61439592782187"/>
    <n v="0.36048726347232246"/>
    <n v="3.1275213634723218"/>
    <n v="118.24223219272974"/>
    <n v="0"/>
    <n v="27.003420867355832"/>
    <n v="0.5096373350260428"/>
    <n v="1.8964242282987833"/>
    <n v="0"/>
    <n v="10.962681304411451"/>
    <n v="17.010260888164549"/>
    <n v="0"/>
    <n v="175.62465681598641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M1009"/>
    <s v="BAC M10 NOIR"/>
    <n v="1.75"/>
    <n v="810"/>
    <n v="1417.5"/>
    <n v="3120.3427499999998"/>
    <n v="8.1634994304555369E-2"/>
    <n v="406.51606680351398"/>
    <n v="0.5018716874117457"/>
    <n v="4.3541466874117454"/>
    <n v="303.04542585737045"/>
    <n v="0"/>
    <n v="69.207617486578599"/>
    <n v="1.3061599088728859"/>
    <n v="4.8603842909046175"/>
    <n v="0"/>
    <n v="28.096479259787433"/>
    <n v="43.595944183433225"/>
    <n v="0"/>
    <n v="450.11201098694721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00M1110"/>
    <s v="BAC M11 C46"/>
    <n v="2.036"/>
    <n v="540"/>
    <n v="1099.44"/>
    <n v="2420.1972719999999"/>
    <n v="6.3317656534885622E-2"/>
    <n v="315.30160457598271"/>
    <n v="0.58389186032589391"/>
    <n v="5.0657386603258932"/>
    <n v="235.04780458880239"/>
    <n v="0"/>
    <n v="53.678746362923448"/>
    <n v="1.0130825045581699"/>
    <n v="3.76980663477402"/>
    <n v="0"/>
    <n v="21.792164484924655"/>
    <n v="33.813844707607643"/>
    <n v="0"/>
    <n v="349.11544928359035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M1014"/>
    <s v="COUV M10 NOIR"/>
    <n v="0.73899999999999999"/>
    <n v="1960"/>
    <n v="1448.44"/>
    <n v="3188.4509719999996"/>
    <n v="8.3416854427153561E-2"/>
    <n v="415.38915823695362"/>
    <n v="0.21193324399844574"/>
    <n v="1.8386939439984455"/>
    <n v="309.66004700447945"/>
    <n v="0"/>
    <n v="70.718223260853549"/>
    <n v="1.334669670834457"/>
    <n v="4.9664726788838687"/>
    <n v="0"/>
    <n v="28.709745621902297"/>
    <n v="44.547519854004946"/>
    <n v="0"/>
    <n v="459.93667809095854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507"/>
    <s v="COUV L5 NOIR"/>
    <n v="1.44"/>
    <n v="896"/>
    <n v="1290.24"/>
    <n v="2840.2053119999996"/>
    <n v="7.4305985926990836E-2"/>
    <n v="370.0199576949318"/>
    <n v="0.41296870278452208"/>
    <n v="3.5828407027845213"/>
    <n v="275.83868095817536"/>
    <n v="0"/>
    <n v="62.994311383339095"/>
    <n v="1.1888957748318534"/>
    <n v="4.42402979012118"/>
    <n v="0"/>
    <n v="25.57403978846429"/>
    <n v="39.681997194520548"/>
    <n v="0"/>
    <n v="409.70195488945234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M1017"/>
    <s v="COUV M10 NOIR"/>
    <n v="0.73899999999999999"/>
    <n v="280"/>
    <n v="206.92"/>
    <n v="455.49299599999995"/>
    <n v="1.1916693489593367E-2"/>
    <n v="59.34130831956481"/>
    <n v="0.21193324399844574"/>
    <n v="1.8386939439984455"/>
    <n v="44.237149572068496"/>
    <n v="0"/>
    <n v="10.102603322979078"/>
    <n v="0.19066709583349387"/>
    <n v="0.70949609698340987"/>
    <n v="0"/>
    <n v="4.1013922317003288"/>
    <n v="6.3639314077149933"/>
    <n v="0"/>
    <n v="65.705239727279803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111"/>
    <s v="COUV L1 NOIR"/>
    <n v="0.95099999999999996"/>
    <n v="392"/>
    <n v="372.79199999999997"/>
    <n v="820.6270295999999"/>
    <n v="2.1469398798436547E-2"/>
    <n v="106.9107143391997"/>
    <n v="0.27273141413061147"/>
    <n v="2.366167714130611"/>
    <n v="79.698702219556139"/>
    <n v="0"/>
    <n v="18.201090749951753"/>
    <n v="0.34351038077498475"/>
    <n v="1.2782450656613151"/>
    <n v="0"/>
    <n v="7.3891659232555034"/>
    <n v="11.465410387323061"/>
    <n v="0"/>
    <n v="118.37612472652276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228"/>
    <s v="COUV L2 NOIR"/>
    <n v="1.0720000000000001"/>
    <n v="1152"/>
    <n v="1234.944"/>
    <n v="2718.4822271999997"/>
    <n v="7.1121443672976944E-2"/>
    <n v="354.16195950800619"/>
    <n v="0.3074322565173665"/>
    <n v="2.6672258565173661"/>
    <n v="264.01702320282499"/>
    <n v="0"/>
    <n v="60.294555181195989"/>
    <n v="1.1379430987676311"/>
    <n v="4.234428513401701"/>
    <n v="0"/>
    <n v="24.478009511815824"/>
    <n v="37.981340171898239"/>
    <n v="0"/>
    <n v="392.14329967990437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M1013"/>
    <s v="COUV M10 GRIS"/>
    <n v="0.73899999999999999"/>
    <n v="2632"/>
    <n v="1945.048"/>
    <n v="4281.6341623999997"/>
    <n v="0.11201691880217765"/>
    <n v="557.8082982039092"/>
    <n v="0.21193324399844574"/>
    <n v="1.8386939439984458"/>
    <n v="415.82920597744385"/>
    <n v="0"/>
    <n v="94.964471236003348"/>
    <n v="1.7922707008348424"/>
    <n v="6.6692633116440527"/>
    <n v="0"/>
    <n v="38.553086977983092"/>
    <n v="59.820955232520937"/>
    <n v="0"/>
    <n v="617.62925343643019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238"/>
    <s v="COUV L2 NOIR"/>
    <n v="1.4530000000000001"/>
    <n v="414"/>
    <n v="601.54200000000003"/>
    <n v="1324.1744045999999"/>
    <n v="3.464329999573252E-2"/>
    <n v="172.51251347944932"/>
    <n v="0.41669689246243796"/>
    <n v="3.6151857924624378"/>
    <n v="128.60285824415826"/>
    <n v="0"/>
    <n v="29.369515794082162"/>
    <n v="0.55429279993172031"/>
    <n v="2.0625927951459229"/>
    <n v="0"/>
    <n v="11.923253846131253"/>
    <n v="18.500734713221014"/>
    <n v="0"/>
    <n v="191.01324819267032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109"/>
    <s v="COUV L1 GRIS"/>
    <n v="0.95099999999999996"/>
    <n v="504"/>
    <n v="479.30399999999997"/>
    <n v="1055.0918952"/>
    <n v="2.7603512740846992E-2"/>
    <n v="137.45663272182821"/>
    <n v="0.27273141413061153"/>
    <n v="2.3661677141306114"/>
    <n v="102.46975999657219"/>
    <n v="0"/>
    <n v="23.401402392795113"/>
    <n v="0.44165620385355187"/>
    <n v="1.6434579415645481"/>
    <n v="0"/>
    <n v="9.5003561870427919"/>
    <n v="14.741241926558223"/>
    <n v="0"/>
    <n v="152.19787464838643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20L0211"/>
    <s v="COUV L2 GRIS"/>
    <n v="1.0720000000000001"/>
    <n v="2880"/>
    <n v="3087.36"/>
    <n v="6796.2055679999994"/>
    <n v="0.17780360918244237"/>
    <n v="885.40489877001539"/>
    <n v="0.30743225651736644"/>
    <n v="2.6672258565173661"/>
    <n v="660.04255800706255"/>
    <n v="0"/>
    <n v="150.73638795298999"/>
    <n v="2.8448577469190779"/>
    <n v="10.586071283504253"/>
    <n v="0"/>
    <n v="61.195023779539561"/>
    <n v="94.953350429745598"/>
    <n v="0"/>
    <n v="980.35824919976108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60D1836"/>
    <s v="COUV D18 NOIR"/>
    <n v="2.9000000000000001E-2"/>
    <n v="18000"/>
    <n v="522"/>
    <n v="1149.0785999999998"/>
    <n v="3.0062410601042613E-2"/>
    <n v="149.70115475938928"/>
    <n v="8.3167308199660721E-3"/>
    <n v="7.2154430819966059E-2"/>
    <n v="111.59768063319038"/>
    <n v="0"/>
    <n v="25.485979772835297"/>
    <n v="0.4809985696166818"/>
    <n v="1.789855802364875"/>
    <n v="0"/>
    <n v="10.346639981382038"/>
    <n v="16.05437944532779"/>
    <n v="0"/>
    <n v="165.75553420471707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60D2101"/>
    <s v="BOUCHON D21 NOIR"/>
    <n v="2.3E-2"/>
    <n v="8700"/>
    <n v="200.1"/>
    <n v="440.48012999999997"/>
    <n v="1.1523924063733003E-2"/>
    <n v="57.3854426577659"/>
    <n v="6.5960278916972299E-3"/>
    <n v="5.7225927891697226E-2"/>
    <n v="42.779110909389651"/>
    <n v="0"/>
    <n v="9.7696255795868634"/>
    <n v="0.18438278501972805"/>
    <n v="0.6861113909065355"/>
    <n v="0"/>
    <n v="3.9662119928631152"/>
    <n v="6.1541787873756535"/>
    <n v="0"/>
    <n v="63.539621445141549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60D1818"/>
    <s v="BOUCHON D18 ROUGE"/>
    <n v="2.3E-2"/>
    <n v="26000"/>
    <n v="598"/>
    <n v="1316.3773999999999"/>
    <n v="3.4439313293914718E-2"/>
    <n v="171.49672518412794"/>
    <n v="6.5960278916972282E-3"/>
    <n v="5.7225927891697219E-2"/>
    <n v="127.84561880967021"/>
    <n v="0"/>
    <n v="29.196582191868785"/>
    <n v="0.55102901270263549"/>
    <n v="2.0504478348930943"/>
    <n v="0"/>
    <n v="11.853047334993217"/>
    <n v="18.391798674915744"/>
    <n v="0"/>
    <n v="189.88852385904369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490B0006"/>
    <s v="COUV BORNE D+ NOIR"/>
    <n v="7.1999999999999995E-2"/>
    <n v="1100"/>
    <n v="79.199999999999989"/>
    <n v="174.34295999999995"/>
    <n v="4.561193332571982E-3"/>
    <n v="22.713278653148716"/>
    <n v="2.0648435139226106E-2"/>
    <n v="0.17914203513922605"/>
    <n v="16.93206188917371"/>
    <n v="0"/>
    <n v="3.8668383103612167"/>
    <n v="7.2979093321151711E-2"/>
    <n v="0.27156432863467067"/>
    <n v="0"/>
    <n v="1.5698350316579643"/>
    <n v="2.4358368813600784"/>
    <n v="0"/>
    <n v="25.149115534508791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palette 1"/>
    <s v="palette 1"/>
    <n v="8.6"/>
    <n v="19"/>
    <n v="163.4"/>
    <n v="359.69241999999997"/>
    <n v="9.4103407896750247E-3"/>
    <n v="46.860476413188138"/>
    <n v="2.4663408638520075"/>
    <n v="21.397520863852005"/>
    <n v="34.933067079431623"/>
    <n v="0"/>
    <n v="7.9777952009220057"/>
    <n v="0.1505654526348004"/>
    <n v="0.5602728699356716"/>
    <n v="0"/>
    <n v="3.2387758102640327"/>
    <n v="5.025451343614102"/>
    <n v="0"/>
    <n v="51.885927756802239"/>
    <m/>
    <m/>
    <m/>
    <m/>
    <m/>
    <m/>
    <m/>
    <m/>
    <m/>
    <m/>
    <m/>
    <m/>
    <m/>
    <m/>
    <m/>
  </r>
  <r>
    <x v="4"/>
    <x v="1"/>
    <d v="2016-01-06T00:00:00"/>
    <x v="4"/>
    <x v="0"/>
    <s v="accuma 89"/>
    <s v="  2856  21/12/2015"/>
    <n v="3712.2"/>
    <m/>
    <n v="847.76900000000001"/>
    <n v="16"/>
    <n v="59.537999999999997"/>
    <n v="0"/>
    <n v="344.17200000000003"/>
    <n v="534.03499999999997"/>
    <m/>
    <n v="5513.7139999999999"/>
    <s v="EUR"/>
    <n v="2.2012999999999998"/>
    <s v="palette 2"/>
    <s v="palette 2"/>
    <n v="6.6"/>
    <n v="12"/>
    <n v="79.199999999999989"/>
    <n v="174.34295999999995"/>
    <n v="4.561193332571982E-3"/>
    <n v="22.713278653148716"/>
    <n v="1.8927732210957264"/>
    <n v="16.421353221095721"/>
    <n v="16.93206188917371"/>
    <n v="0"/>
    <n v="3.8668383103612167"/>
    <n v="7.2979093321151711E-2"/>
    <n v="0.27156432863467067"/>
    <n v="0"/>
    <n v="1.5698350316579643"/>
    <n v="2.4358368813600784"/>
    <n v="0"/>
    <n v="25.149115534508791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l0117"/>
    <s v="bac l1 noir"/>
    <n v="1.137"/>
    <n v="1100"/>
    <n v="1250.7"/>
    <n v="2743.7231250000004"/>
    <n v="9.0362072523167442E-2"/>
    <n v="457.63148732777967"/>
    <n v="0.41602862484343606"/>
    <n v="2.9103223748434361"/>
    <n v="337.69824584726064"/>
    <n v="0"/>
    <n v="50.739568790773845"/>
    <n v="1.4457931603706791"/>
    <n v="4.3661146201744039"/>
    <n v="0"/>
    <n v="63.381764909200101"/>
    <n v="52.174608864514262"/>
    <n v="0"/>
    <n v="509.80609619229398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l0315"/>
    <s v="bac l3 op c40"/>
    <n v="1.2569999999999999"/>
    <n v="576"/>
    <n v="724.03199999999993"/>
    <n v="1588.3452"/>
    <n v="5.2310731664742906E-2"/>
    <n v="264.92351565755729"/>
    <n v="0.45993665912770365"/>
    <n v="3.2174804091277034"/>
    <n v="195.49399243406393"/>
    <n v="0"/>
    <n v="29.37320817999645"/>
    <n v="0.83697170663588649"/>
    <n v="2.5275499325770476"/>
    <n v="0"/>
    <n v="36.691793404283963"/>
    <n v="30.203954909564228"/>
    <n v="0"/>
    <n v="295.12747056712152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l0513"/>
    <s v="bac l5 noir"/>
    <n v="1.4410000000000001"/>
    <n v="1188"/>
    <n v="1711.9080000000001"/>
    <n v="3755.4981750000006"/>
    <n v="0.12368398084991647"/>
    <n v="626.38762629593396"/>
    <n v="0.52726231169691407"/>
    <n v="3.6884560616969146"/>
    <n v="462.22781534492066"/>
    <n v="0"/>
    <n v="69.450286822959995"/>
    <n v="1.9789436935986635"/>
    <n v="5.9761625867062635"/>
    <n v="0"/>
    <n v="86.7544178477484"/>
    <n v="71.414512122837522"/>
    <n v="0"/>
    <n v="697.80213841877151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m1008"/>
    <s v="bac m10 gris"/>
    <n v="1.679"/>
    <n v="792"/>
    <n v="1329.768"/>
    <n v="2917.1785500000001"/>
    <n v="9.6074672147587192E-2"/>
    <n v="486.56249111768352"/>
    <n v="0.61434657969404483"/>
    <n v="4.2976528296940453"/>
    <n v="359.04719036045412"/>
    <n v="0"/>
    <n v="53.947273456280278"/>
    <n v="1.5371947543613951"/>
    <n v="4.6421360088271175"/>
    <n v="0"/>
    <n v="67.388696537760609"/>
    <n v="55.473035324656102"/>
    <n v="0"/>
    <n v="542.03552644233969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m1009"/>
    <s v="bac m10 noir"/>
    <n v="1.75"/>
    <n v="324"/>
    <n v="567"/>
    <n v="1243.85625"/>
    <n v="4.0965295531011379E-2"/>
    <n v="207.46546199316467"/>
    <n v="0.64032549997890331"/>
    <n v="4.4793879999789032"/>
    <n v="153.09419156903874"/>
    <n v="0"/>
    <n v="23.002586954800325"/>
    <n v="0.65544472849618207"/>
    <n v="1.9793611494674077"/>
    <n v="0"/>
    <n v="28.733877591361999"/>
    <n v="23.653156813128316"/>
    <n v="0"/>
    <n v="231.118618806293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20l0228"/>
    <s v="couv l2 noir"/>
    <n v="1.0720000000000001"/>
    <n v="1920"/>
    <n v="2058.2400000000002"/>
    <n v="4515.264000000001"/>
    <n v="0.14870619025352536"/>
    <n v="753.11060404375894"/>
    <n v="0.39224510627279113"/>
    <n v="2.7439451062727915"/>
    <n v="555.74001561738692"/>
    <n v="0"/>
    <n v="83.500607714018031"/>
    <n v="2.3792990440564057"/>
    <n v="7.1851857006698374"/>
    <n v="0"/>
    <n v="104.30549596762775"/>
    <n v="85.862210721434266"/>
    <n v="0"/>
    <n v="838.97281476519322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20l0321"/>
    <s v="couv l3 gris"/>
    <n v="1.2569999999999999"/>
    <n v="3680"/>
    <n v="4625.7599999999993"/>
    <n v="10147.760999999999"/>
    <n v="0.33420745230252408"/>
    <n v="1692.5669055899491"/>
    <n v="0.45993665912770354"/>
    <n v="3.2174804091277029"/>
    <n v="1248.9893961065193"/>
    <n v="0"/>
    <n v="187.6621633721995"/>
    <n v="5.3473192368403852"/>
    <n v="16.148235680353359"/>
    <n v="0"/>
    <n v="234.41979119403643"/>
    <n v="192.96971192221588"/>
    <n v="0"/>
    <n v="1885.5366175121651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20l0338"/>
    <s v="couv l3d noir"/>
    <n v="1.6479999999999999"/>
    <n v="342"/>
    <n v="563.61599999999999"/>
    <n v="1236.4326000000001"/>
    <n v="4.0720804243397725E-2"/>
    <n v="206.22725542634831"/>
    <n v="0.6030036708372758"/>
    <n v="4.2183036708372761"/>
    <n v="152.18048655269018"/>
    <n v="0"/>
    <n v="22.865301673927231"/>
    <n v="0.6515328678943636"/>
    <n v="1.9675478194324911"/>
    <n v="0"/>
    <n v="28.562386512404032"/>
    <n v="23.51198876611663"/>
    <n v="0"/>
    <n v="229.73924419246495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20m1110"/>
    <s v="couv m11d noir"/>
    <n v="0.82099999999999995"/>
    <n v="240"/>
    <n v="197.04"/>
    <n v="432.25650000000002"/>
    <n v="1.423598206601496E-2"/>
    <n v="72.096992294767489"/>
    <n v="0.3004041345615312"/>
    <n v="2.1014728845615314"/>
    <n v="53.202256625684996"/>
    <n v="0"/>
    <n v="7.9937032338163245"/>
    <n v="0.22777571305623937"/>
    <n v="0.68785418146571087"/>
    <n v="0"/>
    <n v="9.9854025407442126"/>
    <n v="8.2197848650067069"/>
    <n v="0"/>
    <n v="80.316777159774205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400m1102"/>
    <s v="bac m11 op c46"/>
    <n v="2.036"/>
    <n v="270"/>
    <n v="549.72"/>
    <n v="1205.9482500000001"/>
    <n v="3.9716829381494845E-2"/>
    <n v="201.14270505623011"/>
    <n v="0.74497298168974113"/>
    <n v="5.2114479816897417"/>
    <n v="148.42846382598233"/>
    <n v="0"/>
    <n v="22.301555733320697"/>
    <n v="0.63546927010391752"/>
    <n v="1.9190377620550678"/>
    <n v="0"/>
    <n v="27.858178464768113"/>
    <n v="22.932298700728214"/>
    <n v="0"/>
    <n v="224.07500375695835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palette 1"/>
    <s v="palette 1"/>
    <n v="8.6"/>
    <n v="26"/>
    <n v="223.6"/>
    <n v="490.52249999999998"/>
    <n v="1.6154920777308894E-2"/>
    <n v="81.815303883018714"/>
    <n v="3.1467424570391813"/>
    <n v="22.012992457039182"/>
    <n v="60.373652971493925"/>
    <n v="0"/>
    <n v="9.0712141853498256"/>
    <n v="0.2584787324369423"/>
    <n v="0.78057346211801115"/>
    <n v="0"/>
    <n v="11.331384531620003"/>
    <n v="9.3277704822142677"/>
    <n v="0"/>
    <n v="91.143074365232991"/>
    <m/>
    <m/>
    <m/>
    <m/>
    <m/>
    <m/>
    <m/>
    <m/>
    <m/>
    <m/>
    <m/>
    <m/>
    <m/>
    <m/>
    <m/>
  </r>
  <r>
    <x v="4"/>
    <x v="1"/>
    <d v="2016-01-06T00:00:00"/>
    <x v="4"/>
    <x v="0"/>
    <s v="accuma 87"/>
    <s v=" 2832  du 17/12/2015"/>
    <n v="3737.1680000000001"/>
    <m/>
    <n v="561.51400000000001"/>
    <n v="16"/>
    <n v="48.317999999999998"/>
    <n v="0"/>
    <n v="701.42"/>
    <n v="577.39499999999998"/>
    <m/>
    <n v="5641.8150000000005"/>
    <s v="EUR"/>
    <n v="2.1937500000000001"/>
    <s v="palette 2"/>
    <s v="palette 2"/>
    <n v="6.6"/>
    <n v="6"/>
    <n v="39.599999999999994"/>
    <n v="86.872499999999988"/>
    <n v="2.8610682593087308E-3"/>
    <n v="14.489651313808322"/>
    <n v="2.4149418856347205"/>
    <n v="16.89369188563472"/>
    <n v="10.692292744504291"/>
    <n v="0"/>
    <n v="1.6065298825574827"/>
    <n v="4.5777092148939692E-2"/>
    <n v="0.13824109615327926"/>
    <n v="0"/>
    <n v="2.00681049844433"/>
    <n v="1.6519665075835646"/>
    <n v="0"/>
    <n v="16.14161782139189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l0118"/>
    <s v="bac l1 noir c28"/>
    <n v="1.137"/>
    <n v="825"/>
    <n v="938.02499999999998"/>
    <n v="2064.8744324999998"/>
    <n v="5.1054150300610023E-2"/>
    <n v="233.32834140780182"/>
    <n v="0.28282223200945672"/>
    <n v="2.7857003320094567"/>
    <n v="193.37269967859052"/>
    <n v="0"/>
    <n v="35.933187335326849"/>
    <n v="0.81686640480976036"/>
    <n v="3.2055879890747021"/>
    <n v="0"/>
    <n v="0"/>
    <n v="29.355115339844751"/>
    <n v="0"/>
    <n v="262.68345674764657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l0111"/>
    <s v="bac l1 b noir"/>
    <n v="1.151"/>
    <n v="1200"/>
    <n v="1381.2"/>
    <n v="3040.4355599999999"/>
    <n v="7.5174960576959646E-2"/>
    <n v="343.56558210330843"/>
    <n v="0.28630465175275704"/>
    <n v="2.8200009517527569"/>
    <n v="284.73268068129232"/>
    <n v="0"/>
    <n v="52.910016628078623"/>
    <n v="1.2027993692313543"/>
    <n v="4.7200854247061423"/>
    <n v="0"/>
    <n v="0"/>
    <n v="43.224098832540257"/>
    <n v="0"/>
    <n v="386.78968093584865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l0115"/>
    <s v="bac l1b gris"/>
    <n v="1.151"/>
    <n v="300"/>
    <n v="345.3"/>
    <n v="760.10888999999997"/>
    <n v="1.8793740144239911E-2"/>
    <n v="85.891395525827107"/>
    <n v="0.28630465175275704"/>
    <n v="2.8200009517527569"/>
    <n v="71.183170170323081"/>
    <n v="0"/>
    <n v="13.227504157019656"/>
    <n v="0.30069984230783858"/>
    <n v="1.1800213561765356"/>
    <n v="0"/>
    <n v="0"/>
    <n v="10.806024708135064"/>
    <n v="0"/>
    <n v="96.697420233962163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l0202"/>
    <s v="bac l2b noir"/>
    <n v="1.2509999999999999"/>
    <n v="648"/>
    <n v="810.64799999999991"/>
    <n v="1784.4794423999997"/>
    <n v="4.412136652316187E-2"/>
    <n v="201.64404286191916"/>
    <n v="0.31117907849061599"/>
    <n v="3.0650053784906155"/>
    <n v="167.11408784312789"/>
    <n v="0"/>
    <n v="31.053720793164405"/>
    <n v="0.70594186437058992"/>
    <n v="2.7702923612562875"/>
    <n v="0"/>
    <n v="0"/>
    <n v="25.368903323487611"/>
    <n v="0"/>
    <n v="227.01294618540675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m1008"/>
    <s v="bac m10 c 33"/>
    <n v="1.679"/>
    <n v="198"/>
    <n v="332.44200000000001"/>
    <n v="731.80457459999991"/>
    <n v="1.8093914164585591E-2"/>
    <n v="82.693041735873209"/>
    <n v="0.41764162492865259"/>
    <n v="4.1136243249286526"/>
    <n v="68.532509289784386"/>
    <n v="0"/>
    <n v="12.734949136889455"/>
    <n v="0.28950262663336945"/>
    <n v="1.1360806825659999"/>
    <n v="0"/>
    <n v="0"/>
    <n v="10.403638766353424"/>
    <n v="0"/>
    <n v="93.096680502226619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m1009"/>
    <s v="bac m10 noir"/>
    <n v="1.75"/>
    <n v="324"/>
    <n v="567"/>
    <n v="1248.1370999999999"/>
    <n v="3.0860268351532084E-2"/>
    <n v="141.0379996036605"/>
    <n v="0.43530246791253241"/>
    <n v="4.2875774679125325"/>
    <n v="116.88635240826292"/>
    <n v="0"/>
    <n v="21.72022837251707"/>
    <n v="0.49376429362451335"/>
    <n v="1.9376545292559963"/>
    <n v="0"/>
    <n v="0"/>
    <n v="17.744037096763918"/>
    <n v="0"/>
    <n v="158.78203670042438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00m1104"/>
    <s v="bac m11 noir"/>
    <n v="2.036"/>
    <n v="756"/>
    <n v="1539.2160000000001"/>
    <n v="3388.2761808"/>
    <n v="8.3775341818292437E-2"/>
    <n v="382.8711562574037"/>
    <n v="0.50644332838280914"/>
    <n v="4.9882901283828094"/>
    <n v="317.30748467096441"/>
    <n v="0"/>
    <n v="58.963179955259676"/>
    <n v="1.340405469092679"/>
    <n v="5.260086162086945"/>
    <n v="0"/>
    <n v="0"/>
    <n v="48.169146038681788"/>
    <n v="0"/>
    <n v="431.04030229608549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109"/>
    <s v="couv l1 d gris"/>
    <n v="0.95099999999999996"/>
    <n v="1120"/>
    <n v="1065.1199999999999"/>
    <n v="2344.6486559999994"/>
    <n v="5.7971585584803968E-2"/>
    <n v="264.94249407028366"/>
    <n v="0.23655579827703899"/>
    <n v="2.3299920982770388"/>
    <n v="219.57317756100352"/>
    <n v="0"/>
    <n v="40.801851224224656"/>
    <n v="0.92754536935686349"/>
    <n v="3.6399199156986715"/>
    <n v="0"/>
    <n v="0"/>
    <n v="33.332502279550589"/>
    <n v="0"/>
    <n v="298.27499634983423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211"/>
    <s v="couv l2 gris"/>
    <n v="1.0720000000000001"/>
    <n v="1920"/>
    <n v="2058.2400000000002"/>
    <n v="4530.8037119999999"/>
    <n v="0.11202440693449278"/>
    <n v="511.97540088930901"/>
    <n v="0.26665385462984842"/>
    <n v="2.6264474546298486"/>
    <n v="424.30364370508482"/>
    <n v="0"/>
    <n v="78.845578210669387"/>
    <n v="1.7923905109518845"/>
    <n v="7.0337884626029323"/>
    <n v="0"/>
    <n v="0"/>
    <n v="64.411793499194658"/>
    <n v="0"/>
    <n v="576.38719438850364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307"/>
    <s v="couv l3 d"/>
    <n v="1.2569999999999999"/>
    <n v="690"/>
    <n v="867.32999999999993"/>
    <n v="1909.2535289999996"/>
    <n v="4.7206413667256295E-2"/>
    <n v="215.74336542547238"/>
    <n v="0.31267154409488751"/>
    <n v="3.0797056440948873"/>
    <n v="178.79901240609993"/>
    <n v="0"/>
    <n v="33.225054099356662"/>
    <n v="0.75530261867610071"/>
    <n v="2.9639963013396882"/>
    <n v="0"/>
    <n v="0"/>
    <n v="27.142743730399026"/>
    <n v="0"/>
    <n v="242.8861091558714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138"/>
    <s v="couv l1d noir"/>
    <n v="1.3620000000000001"/>
    <n v="550"/>
    <n v="749.1"/>
    <n v="1648.9938299999999"/>
    <n v="4.0771476229510911E-2"/>
    <n v="186.33433069330175"/>
    <n v="0.33878969216963956"/>
    <n v="3.3369602921696395"/>
    <n v="154.42604336689553"/>
    <n v="0"/>
    <n v="28.695984257235519"/>
    <n v="0.65234361967217458"/>
    <n v="2.5599594494985309"/>
    <n v="0"/>
    <n v="0"/>
    <n v="23.442783402444185"/>
    <n v="0"/>
    <n v="209.7771140957459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507"/>
    <s v="couv l5 noir"/>
    <n v="1.44"/>
    <n v="640"/>
    <n v="921.59999999999991"/>
    <n v="2028.7180799999996"/>
    <n v="5.0160182209474366E-2"/>
    <n v="229.24271681610847"/>
    <n v="0.35819174502516948"/>
    <n v="3.5280637450251691"/>
    <n v="189.98670613660511"/>
    <n v="0"/>
    <n v="35.3039902435833"/>
    <n v="0.80256291535158986"/>
    <n v="3.1494575205684763"/>
    <n v="0"/>
    <n v="0"/>
    <n v="28.841101566803573"/>
    <n v="0"/>
    <n v="258.083818382912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321"/>
    <s v="couv l3 d"/>
    <n v="1.2569999999999999"/>
    <n v="4646"/>
    <n v="5840.0219999999999"/>
    <n v="12855.640428599998"/>
    <n v="0.31785651869285908"/>
    <n v="1452.6719938648475"/>
    <n v="0.31267154409488757"/>
    <n v="3.0797056440948873"/>
    <n v="1203.9133502010729"/>
    <n v="0"/>
    <n v="223.71536426900155"/>
    <n v="5.0857042990857453"/>
    <n v="19.957575095687236"/>
    <n v="0"/>
    <n v="0"/>
    <n v="182.76114111802011"/>
    <n v="0"/>
    <n v="1635.4331349828674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420l0131"/>
    <s v="couv l1 noir"/>
    <n v="1.131"/>
    <n v="616"/>
    <n v="696.69600000000003"/>
    <n v="1533.6369047999999"/>
    <n v="3.7919268993719571E-2"/>
    <n v="173.2991361055941"/>
    <n v="0.28132976640518526"/>
    <n v="2.7710000664051853"/>
    <n v="143.62302324061224"/>
    <n v="0"/>
    <n v="26.688529499504678"/>
    <n v="0.60670830389951313"/>
    <n v="2.3808750615776644"/>
    <n v="0"/>
    <n v="0"/>
    <n v="21.802821286008879"/>
    <n v="0"/>
    <n v="195.10195739160295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palette 1"/>
    <s v="palette 1"/>
    <n v="8.6"/>
    <n v="25"/>
    <n v="215"/>
    <n v="473.27949999999998"/>
    <n v="1.170186542430229E-2"/>
    <n v="53.480017486396839"/>
    <n v="2.1392006994558734"/>
    <n v="21.070380699455871"/>
    <n v="44.321985481087353"/>
    <n v="0"/>
    <n v="8.2360654322595597"/>
    <n v="0.18722984678883664"/>
    <n v="0.7347367262610921"/>
    <n v="0"/>
    <n v="0"/>
    <n v="6.7283385816653309"/>
    <n v="0"/>
    <n v="60.208356068062166"/>
    <m/>
    <m/>
    <m/>
    <m/>
    <m/>
    <m/>
    <m/>
    <m/>
    <m/>
    <m/>
    <m/>
    <m/>
    <m/>
    <m/>
    <m/>
  </r>
  <r>
    <x v="4"/>
    <x v="1"/>
    <d v="2016-01-08T00:00:00"/>
    <x v="4"/>
    <x v="0"/>
    <s v="accuma 88"/>
    <s v="  2849  du 18/12/2015"/>
    <n v="3787.6"/>
    <m/>
    <n v="703.82500000000005"/>
    <n v="16"/>
    <n v="62.787999999999997"/>
    <n v="0"/>
    <n v="0"/>
    <n v="574.98"/>
    <m/>
    <n v="5145.1929999999993"/>
    <s v="EUR"/>
    <n v="2.2012999999999998"/>
    <s v="palette 2"/>
    <s v="palette 2"/>
    <n v="6.6"/>
    <n v="7"/>
    <n v="46.199999999999996"/>
    <n v="101.70005999999998"/>
    <n v="2.5145403841989105E-3"/>
    <n v="11.491985152890855"/>
    <n v="1.6417121646986936"/>
    <n v="16.17029216469869"/>
    <n v="9.5240731591917935"/>
    <n v="0"/>
    <n v="1.7697963859087984"/>
    <n v="4.0232646147182569E-2"/>
    <n v="0.15788296164308119"/>
    <n v="0"/>
    <n v="0"/>
    <n v="1.4458104301066896"/>
    <n v="0"/>
    <n v="12.937795582997543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L0218"/>
    <s v="BAC L2 NOIR"/>
    <n v="1.2549999999999999"/>
    <n v="594"/>
    <n v="745.46999999999991"/>
    <n v="1641.0031109999998"/>
    <n v="7.880114273126132E-2"/>
    <n v="261.04470312813487"/>
    <n v="0.43946919718541222"/>
    <n v="3.2021006971854118"/>
    <n v="223.54875538231875"/>
    <n v="0"/>
    <n v="29.889273437967418"/>
    <n v="0"/>
    <n v="2.6894830014179489"/>
    <n v="0"/>
    <n v="4.9171913064307065"/>
    <n v="25.325899262400075"/>
    <n v="0"/>
    <n v="286.37060239053494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L0318"/>
    <s v="BAC L3 NOIR"/>
    <n v="1.2569999999999999"/>
    <n v="176"/>
    <n v="221.23199999999997"/>
    <n v="486.9980015999999"/>
    <n v="2.3385695478989634E-2"/>
    <n v="77.469840184639921"/>
    <n v="0.44016954650363593"/>
    <n v="3.2072036465036353"/>
    <n v="66.34222470487228"/>
    <n v="0"/>
    <n v="8.8701942951807684"/>
    <n v="0"/>
    <n v="0.79815378669791626"/>
    <n v="0"/>
    <n v="1.4592673978889532"/>
    <n v="7.5159286699924781"/>
    <n v="0"/>
    <n v="84.985768854632397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20L0307"/>
    <s v="COUV L3 D"/>
    <n v="1.2569999999999999"/>
    <n v="3404"/>
    <n v="4278.8279999999995"/>
    <n v="9418.9840763999982"/>
    <n v="0.45230061028682228"/>
    <n v="1498.3371362983769"/>
    <n v="0.44016954650363599"/>
    <n v="3.2072036465036358"/>
    <n v="1283.118936905598"/>
    <n v="0"/>
    <n v="171.5576214817917"/>
    <n v="0"/>
    <n v="15.437019829089246"/>
    <n v="0"/>
    <n v="28.223558081897711"/>
    <n v="145.36489314008182"/>
    <n v="0"/>
    <n v="1643.7020294384586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L0116"/>
    <s v="BAC L1 GRIS"/>
    <n v="1.137"/>
    <n v="550"/>
    <n v="625.35"/>
    <n v="1376.5829549999999"/>
    <n v="6.6103658909136873E-2"/>
    <n v="218.98172307561555"/>
    <n v="0.39814858741021009"/>
    <n v="2.90102668741021"/>
    <n v="187.52761905688092"/>
    <n v="0"/>
    <n v="25.073117824235617"/>
    <n v="0"/>
    <n v="2.2561178785688418"/>
    <n v="0"/>
    <n v="4.1248683159301409"/>
    <n v="21.245054936807499"/>
    <n v="0"/>
    <n v="240.22677801242304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20L0538"/>
    <s v="COUV L5D NOIR"/>
    <n v="1.853"/>
    <n v="390"/>
    <n v="722.67"/>
    <n v="1590.8134709999997"/>
    <n v="7.6391030916872063E-2"/>
    <n v="253.06072090038393"/>
    <n v="0.64887364333431774"/>
    <n v="4.7278825433343163"/>
    <n v="216.71157665920867"/>
    <n v="0"/>
    <n v="28.975118026769575"/>
    <n v="0"/>
    <n v="2.6072258851928436"/>
    <n v="0"/>
    <n v="4.7668003292128169"/>
    <n v="24.551313426373511"/>
    <n v="0"/>
    <n v="277.61203432675745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M1009"/>
    <s v="BAC M 10 NOIR"/>
    <n v="1.75"/>
    <n v="162"/>
    <n v="283.5"/>
    <n v="624.06854999999996"/>
    <n v="2.9967837692076924E-2"/>
    <n v="99.274515858218621"/>
    <n v="0.61280565344579396"/>
    <n v="4.4650806534457939"/>
    <n v="85.014919649197637"/>
    <n v="0"/>
    <n v="11.366800836604778"/>
    <n v="0"/>
    <n v="1.0228023004305855"/>
    <n v="0"/>
    <n v="1.8699930719855999"/>
    <n v="9.6313633558566014"/>
    <n v="0"/>
    <n v="108.90587921407521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m1110"/>
    <s v="bac m11 c46"/>
    <n v="2.036"/>
    <n v="945"/>
    <n v="1924.02"/>
    <n v="4235.3452259999995"/>
    <n v="0.2033817251368954"/>
    <n v="673.74304762444365"/>
    <n v="0.71295560595179219"/>
    <n v="5.1948024059517914"/>
    <n v="576.96792135255464"/>
    <n v="0"/>
    <n v="77.142688344424428"/>
    <n v="0"/>
    <n v="6.9414182789222405"/>
    <n v="0"/>
    <n v="12.691019648542273"/>
    <n v="65.364852641746808"/>
    <n v="0"/>
    <n v="739.10790026619054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400m1104"/>
    <s v="bac m11 noir"/>
    <n v="2.036"/>
    <n v="252"/>
    <n v="513.072"/>
    <n v="1129.4253936"/>
    <n v="5.4235126703172112E-2"/>
    <n v="179.66481269985167"/>
    <n v="0.7129556059517923"/>
    <n v="5.1948024059517923"/>
    <n v="153.85811236068128"/>
    <n v="0"/>
    <n v="20.571383558513183"/>
    <n v="0"/>
    <n v="1.8510448743792642"/>
    <n v="0"/>
    <n v="3.3842719062779398"/>
    <n v="17.430627371132484"/>
    <n v="0"/>
    <n v="197.09544007098415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palette 1"/>
    <s v="palette 1"/>
    <n v="8.6"/>
    <n v="7"/>
    <n v="60.199999999999996"/>
    <n v="132.51825999999997"/>
    <n v="6.3635408432558402E-3"/>
    <n v="21.08051447853531"/>
    <n v="3.0115020683621871"/>
    <n v="21.942682068362181"/>
    <n v="18.05255083908888"/>
    <n v="0"/>
    <n v="2.4136910418469402"/>
    <n v="0"/>
    <n v="0.21718764898032183"/>
    <n v="0"/>
    <n v="0.39708494861916444"/>
    <n v="2.0451783916139945"/>
    <n v="0"/>
    <n v="23.125692870149305"/>
    <m/>
    <m/>
    <m/>
    <m/>
    <m/>
    <m/>
    <m/>
    <m/>
    <m/>
    <m/>
    <m/>
    <m/>
    <m/>
    <m/>
    <m/>
  </r>
  <r>
    <x v="4"/>
    <x v="1"/>
    <d v="2016-01-08T00:00:00"/>
    <x v="4"/>
    <x v="0"/>
    <s v="accuma 90"/>
    <s v="  2878  du 23/12/2015"/>
    <n v="2836.8719999999998"/>
    <m/>
    <n v="379.3"/>
    <n v="0"/>
    <n v="34.130000000000003"/>
    <n v="0"/>
    <n v="62.4"/>
    <n v="321.39"/>
    <m/>
    <n v="3634.0920000000001"/>
    <s v="EUR"/>
    <n v="2.2012999999999998"/>
    <s v="palette 2"/>
    <s v="palette 2"/>
    <n v="6.6"/>
    <n v="13"/>
    <n v="85.8"/>
    <n v="188.87153999999998"/>
    <n v="9.0696313015174602E-3"/>
    <n v="30.044985751799494"/>
    <n v="2.3111527501384228"/>
    <n v="16.83973275013842"/>
    <n v="25.729383089598439"/>
    <n v="0"/>
    <n v="3.4401111526655725"/>
    <n v="0"/>
    <n v="0.30954651632079094"/>
    <n v="0"/>
    <n v="0.5659449932146895"/>
    <n v="2.9148888039946965"/>
    <n v="0"/>
    <n v="32.959874555794194"/>
    <m/>
    <m/>
    <m/>
    <m/>
    <m/>
    <m/>
    <m/>
    <m/>
    <m/>
    <m/>
    <m/>
    <m/>
    <m/>
    <m/>
    <m/>
  </r>
  <r>
    <x v="4"/>
    <x v="0"/>
    <d v="2016-01-18T00:00:00"/>
    <x v="4"/>
    <x v="0"/>
    <s v="accuma 91"/>
    <s v="  2879 du 23/12/2015"/>
    <n v="2287.8000000000002"/>
    <m/>
    <n v="140.41"/>
    <n v="0"/>
    <n v="12.762"/>
    <n v="0"/>
    <n v="31.2"/>
    <n v="120.631"/>
    <m/>
    <n v="2592.8029999999999"/>
    <s v="EUR"/>
    <n v="2.2012999999999998"/>
    <s v="400m1509"/>
    <s v="bac m15 gris"/>
    <n v="3.45"/>
    <n v="600"/>
    <n v="2070"/>
    <n v="4556.6909999999998"/>
    <n v="0.73126323427483786"/>
    <n v="1807.8084924036946"/>
    <n v="3.0130141540061577"/>
    <n v="10.607499154006158"/>
    <n v="1672.9840273739742"/>
    <n v="0"/>
    <n v="102.67667072452998"/>
    <n v="0"/>
    <n v="9.3323813958154815"/>
    <n v="0"/>
    <n v="22.815412909374942"/>
    <n v="88.213015213807964"/>
    <n v="0"/>
    <n v="1896.0215076175023"/>
    <m/>
    <m/>
    <m/>
    <m/>
    <m/>
    <m/>
    <m/>
    <m/>
    <m/>
    <m/>
    <m/>
    <m/>
    <m/>
    <m/>
    <m/>
  </r>
  <r>
    <x v="4"/>
    <x v="0"/>
    <d v="2016-01-18T00:00:00"/>
    <x v="4"/>
    <x v="0"/>
    <s v="accuma 91"/>
    <s v="  2879 du 23/12/2015"/>
    <n v="2287.8000000000002"/>
    <m/>
    <n v="140.41"/>
    <n v="0"/>
    <n v="12.762"/>
    <n v="0"/>
    <n v="31.2"/>
    <n v="120.631"/>
    <m/>
    <n v="2592.8029999999999"/>
    <s v="EUR"/>
    <n v="2.2012999999999998"/>
    <s v="400e0201"/>
    <s v="bac e2 op"/>
    <n v="1.6140000000000001"/>
    <n v="261"/>
    <n v="421.25400000000002"/>
    <n v="927.30643019999991"/>
    <n v="0.14881524758029591"/>
    <n v="367.89688824107532"/>
    <n v="1.4095666216133154"/>
    <n v="4.9624648216133149"/>
    <n v="340.45952341420099"/>
    <n v="0"/>
    <n v="20.895148912749349"/>
    <n v="0"/>
    <n v="1.8991801896197364"/>
    <n v="0"/>
    <n v="4.6430357245052321"/>
    <n v="17.951732130858677"/>
    <n v="0"/>
    <n v="385.84862037193398"/>
    <m/>
    <m/>
    <m/>
    <m/>
    <m/>
    <m/>
    <m/>
    <m/>
    <m/>
    <m/>
    <m/>
    <m/>
    <m/>
    <m/>
    <m/>
  </r>
  <r>
    <x v="4"/>
    <x v="0"/>
    <d v="2016-01-18T00:00:00"/>
    <x v="4"/>
    <x v="0"/>
    <s v="accuma 91"/>
    <s v="  2879 du 23/12/2015"/>
    <n v="2287.8000000000002"/>
    <m/>
    <n v="140.41"/>
    <n v="0"/>
    <n v="12.762"/>
    <n v="0"/>
    <n v="31.2"/>
    <n v="120.631"/>
    <m/>
    <n v="2592.8029999999999"/>
    <s v="EUR"/>
    <n v="2.2012999999999998"/>
    <s v="420m1515"/>
    <s v="couv m15 gris"/>
    <n v="1.6359999999999999"/>
    <n v="174"/>
    <n v="284.66399999999999"/>
    <n v="626.63086319999991"/>
    <n v="0.10056247213604465"/>
    <n v="248.60772786550976"/>
    <n v="1.4287800452040791"/>
    <n v="5.0301068452040782"/>
    <n v="230.06682375284296"/>
    <n v="0"/>
    <n v="14.119976712622028"/>
    <n v="0"/>
    <n v="1.2833782694002018"/>
    <n v="0"/>
    <n v="3.1375491306445928"/>
    <n v="12.130951576243202"/>
    <n v="0"/>
    <n v="260.73867944175294"/>
    <m/>
    <m/>
    <m/>
    <m/>
    <m/>
    <m/>
    <m/>
    <m/>
    <m/>
    <m/>
    <m/>
    <m/>
    <m/>
    <m/>
    <m/>
  </r>
  <r>
    <x v="4"/>
    <x v="0"/>
    <d v="2016-01-18T00:00:00"/>
    <x v="4"/>
    <x v="0"/>
    <s v="accuma 91"/>
    <s v="  2879 du 23/12/2015"/>
    <n v="2287.8000000000002"/>
    <m/>
    <n v="140.41"/>
    <n v="0"/>
    <n v="12.762"/>
    <n v="0"/>
    <n v="31.2"/>
    <n v="120.631"/>
    <m/>
    <n v="2592.8029999999999"/>
    <s v="EUR"/>
    <n v="2.2012999999999998"/>
    <s v="palette 1"/>
    <s v="palette 1"/>
    <n v="8.6"/>
    <n v="1"/>
    <n v="8.6"/>
    <n v="18.931179999999998"/>
    <n v="3.0380984612384566E-3"/>
    <n v="7.5107019491167977"/>
    <n v="7.5107019491167977"/>
    <n v="26.441881949116794"/>
    <n v="6.950561659621342"/>
    <n v="0"/>
    <n v="0.42657940494249169"/>
    <n v="0"/>
    <n v="3.8772212562325187E-2"/>
    <n v="0"/>
    <n v="9.4788671990639839E-2"/>
    <n v="0.36648885547765625"/>
    <n v="0"/>
    <n v="7.8771908045944539"/>
    <m/>
    <m/>
    <m/>
    <m/>
    <m/>
    <m/>
    <m/>
    <m/>
    <m/>
    <m/>
    <m/>
    <m/>
    <m/>
    <m/>
    <m/>
  </r>
  <r>
    <x v="4"/>
    <x v="0"/>
    <d v="2016-01-18T00:00:00"/>
    <x v="4"/>
    <x v="0"/>
    <s v="accuma 91"/>
    <s v="  2879 du 23/12/2015"/>
    <n v="2287.8000000000002"/>
    <m/>
    <n v="140.41"/>
    <n v="0"/>
    <n v="12.762"/>
    <n v="0"/>
    <n v="31.2"/>
    <n v="120.631"/>
    <m/>
    <n v="2592.8029999999999"/>
    <s v="EUR"/>
    <n v="2.2012999999999998"/>
    <s v="palette 2"/>
    <s v="palette 2"/>
    <n v="6.6"/>
    <n v="7"/>
    <n v="46.199999999999996"/>
    <n v="101.70005999999998"/>
    <n v="1.6320947547583335E-2"/>
    <n v="40.348189540604189"/>
    <n v="5.7640270772291702"/>
    <n v="20.292607077229167"/>
    <n v="37.339063799361156"/>
    <n v="0"/>
    <n v="2.2916242451561759"/>
    <n v="0"/>
    <n v="0.20828793260225853"/>
    <n v="0"/>
    <n v="0.50921356348460001"/>
    <n v="1.9688122236125254"/>
    <n v="0"/>
    <n v="42.317001764216712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116"/>
    <s v="bac l1 gris"/>
    <n v="1.137"/>
    <n v="275"/>
    <n v="312.67500000000001"/>
    <n v="684.52374374999999"/>
    <n v="2.6694442945649287E-2"/>
    <n v="119.96976506969285"/>
    <n v="0.4362536911625195"/>
    <n v="2.9254309411625194"/>
    <n v="99.111127768606679"/>
    <n v="0"/>
    <n v="19.322852609537073"/>
    <n v="0.42711108713038859"/>
    <n v="1.108673604418706"/>
    <n v="0"/>
    <n v="0"/>
    <n v="13.441399467536895"/>
    <n v="0"/>
    <n v="133.41116453722975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118"/>
    <s v="bac l1 noir"/>
    <n v="1.137"/>
    <n v="275"/>
    <n v="312.67500000000001"/>
    <n v="684.52374374999999"/>
    <n v="2.6694442945649287E-2"/>
    <n v="119.96976506969285"/>
    <n v="0.4362536911625195"/>
    <n v="2.9254309411625194"/>
    <n v="99.111127768606679"/>
    <n v="0"/>
    <n v="19.322852609537073"/>
    <n v="0.42711108713038859"/>
    <n v="1.108673604418706"/>
    <n v="0"/>
    <n v="0"/>
    <n v="13.441399467536895"/>
    <n v="0"/>
    <n v="133.41116453722975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218"/>
    <s v="bac l2 noir"/>
    <n v="1.2549999999999999"/>
    <n v="594"/>
    <n v="745.46999999999991"/>
    <n v="1632.0201974999998"/>
    <n v="6.36440597511575E-2"/>
    <n v="286.02817867275581"/>
    <n v="0.48152892032450473"/>
    <n v="3.2290376703245043"/>
    <n v="236.29766504409758"/>
    <n v="0"/>
    <n v="46.068943583054605"/>
    <n v="1.01830495601852"/>
    <n v="2.6432650895850731"/>
    <n v="0"/>
    <n v="0"/>
    <n v="32.046566118380838"/>
    <n v="0"/>
    <n v="318.07474479113665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207"/>
    <s v="bac l2 gris c34"/>
    <n v="1.232"/>
    <n v="528"/>
    <n v="650.49599999999998"/>
    <n v="1424.0983679999999"/>
    <n v="5.5535710748774537E-2"/>
    <n v="249.58775821148132"/>
    <n v="0.47270408752174492"/>
    <n v="3.1698600875217444"/>
    <n v="206.1929868680501"/>
    <n v="0"/>
    <n v="40.19969083263269"/>
    <n v="0.8885713719803926"/>
    <n v="2.3065091388181038"/>
    <n v="0"/>
    <n v="0"/>
    <n v="27.963785361908947"/>
    <n v="0"/>
    <n v="277.55154357339029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212"/>
    <s v="bac l2 gris c28"/>
    <n v="1.232"/>
    <n v="528"/>
    <n v="650.49599999999998"/>
    <n v="1424.0983679999999"/>
    <n v="5.5535710748774537E-2"/>
    <n v="249.58775821148132"/>
    <n v="0.47270408752174492"/>
    <n v="3.1698600875217444"/>
    <n v="206.1929868680501"/>
    <n v="0"/>
    <n v="40.19969083263269"/>
    <n v="0.8885713719803926"/>
    <n v="2.3065091388181038"/>
    <n v="0"/>
    <n v="0"/>
    <n v="27.963785361908947"/>
    <n v="0"/>
    <n v="277.55154357339029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313"/>
    <s v="bac l3 gris c33"/>
    <n v="1.2569999999999999"/>
    <n v="1232"/>
    <n v="1548.6239999999998"/>
    <n v="3390.3250919999996"/>
    <n v="0.13221285683941209"/>
    <n v="594.18903801483327"/>
    <n v="0.48229629708996208"/>
    <n v="3.234183547089962"/>
    <n v="490.87989487336921"/>
    <n v="0"/>
    <n v="95.702673061778953"/>
    <n v="2.1154057094305934"/>
    <n v="5.4910643702544624"/>
    <n v="0"/>
    <n v="0"/>
    <n v="66.572875378635487"/>
    <n v="0"/>
    <n v="660.76191339346883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l0314"/>
    <s v="bacl3 noir c33"/>
    <n v="1.2569999999999999"/>
    <n v="704"/>
    <n v="884.92799999999988"/>
    <n v="1937.3286239999998"/>
    <n v="7.5550203908235483E-2"/>
    <n v="339.53659315133331"/>
    <n v="0.48229629708996208"/>
    <n v="3.234183547089962"/>
    <n v="280.50279707049674"/>
    <n v="0"/>
    <n v="54.687241749587976"/>
    <n v="1.2088032625317677"/>
    <n v="3.137751068716836"/>
    <n v="0"/>
    <n v="0"/>
    <n v="38.041643073505995"/>
    <n v="0"/>
    <n v="377.57823622483932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m1008"/>
    <s v="bac m10 gris "/>
    <n v="1.679"/>
    <n v="1188"/>
    <n v="1994.652"/>
    <n v="4366.7918909999999"/>
    <n v="0.17029223318277842"/>
    <n v="765.32479998654514"/>
    <n v="0.64421279460146896"/>
    <n v="4.3199635446014684"/>
    <n v="632.26100336101979"/>
    <n v="0"/>
    <n v="123.26654386605369"/>
    <n v="2.7246757309244547"/>
    <n v="7.072577028547153"/>
    <n v="0"/>
    <n v="0"/>
    <n v="85.746907590058058"/>
    <n v="0"/>
    <n v="851.07170757660322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00m1110"/>
    <s v="bac m11 gris"/>
    <n v="2.036"/>
    <n v="135"/>
    <n v="274.86"/>
    <n v="601.737255"/>
    <n v="2.3466009716290599E-2"/>
    <n v="105.46058887680748"/>
    <n v="0.78118954723561096"/>
    <n v="5.238502547235611"/>
    <n v="87.124600874643747"/>
    <n v="0"/>
    <n v="16.985941531166098"/>
    <n v="0.37545615546064959"/>
    <n v="0.97459031553698106"/>
    <n v="0"/>
    <n v="0"/>
    <n v="11.815792940424373"/>
    <n v="0"/>
    <n v="117.27638181723185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20m1108"/>
    <s v="couv m11 noir"/>
    <n v="0.82099999999999995"/>
    <n v="180"/>
    <n v="147.78"/>
    <n v="323.52736499999997"/>
    <n v="1.261662997843784E-2"/>
    <n v="56.701469199645672"/>
    <n v="0.31500816222025374"/>
    <n v="2.1123824122202537"/>
    <n v="46.843023783944012"/>
    <n v="0"/>
    <n v="9.132585459782165"/>
    <n v="0.20186607965500544"/>
    <n v="0.52399387626448035"/>
    <n v="0"/>
    <n v="0"/>
    <n v="6.3528264597828494"/>
    <n v="0"/>
    <n v="63.054295659428519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20m1124"/>
    <s v="couv m11 gris"/>
    <n v="0.82099999999999995"/>
    <n v="2146"/>
    <n v="1761.866"/>
    <n v="3857.1651404999998"/>
    <n v="0.15041826629848667"/>
    <n v="676.00751612466445"/>
    <n v="0.31500816222025368"/>
    <n v="2.1123824122202537"/>
    <n v="558.47293911302131"/>
    <n v="0"/>
    <n v="108.88071331495847"/>
    <n v="2.4066922607757868"/>
    <n v="6.247171435908748"/>
    <n v="0"/>
    <n v="0"/>
    <n v="75.739808792744398"/>
    <n v="0"/>
    <n v="751.74732491740883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20m1125"/>
    <s v="couv m11 noir"/>
    <n v="0.82099999999999995"/>
    <n v="290"/>
    <n v="238.08999999999997"/>
    <n v="521.23853249999991"/>
    <n v="2.0326792743038738E-2"/>
    <n v="91.352367043873556"/>
    <n v="0.31500816222025363"/>
    <n v="2.1123824122202532"/>
    <n v="75.469316096354234"/>
    <n v="0"/>
    <n v="14.713609907426818"/>
    <n v="0.32522868388861981"/>
    <n v="0.8442123562038848"/>
    <n v="0"/>
    <n v="0"/>
    <n v="10.235109296316811"/>
    <n v="0"/>
    <n v="101.58747634019038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60d1810"/>
    <s v="bouchon kam d18 rouge"/>
    <n v="2.8000000000000001E-2"/>
    <n v="36000"/>
    <n v="1008"/>
    <n v="2206.7640000000001"/>
    <n v="8.6057403019795267E-2"/>
    <n v="386.75788979051862"/>
    <n v="1.0743274716403295E-2"/>
    <n v="7.2042274716403301E-2"/>
    <n v="319.51392593189587"/>
    <n v="0"/>
    <n v="62.292909348087861"/>
    <n v="1.3769184483167243"/>
    <n v="3.5741360622181366"/>
    <n v="0"/>
    <n v="0"/>
    <n v="43.33231202775147"/>
    <n v="0"/>
    <n v="430.09020181827015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60d1811"/>
    <s v="bouchon kam d18 jaune"/>
    <n v="2.8000000000000001E-2"/>
    <n v="18000"/>
    <n v="504"/>
    <n v="1103.3820000000001"/>
    <n v="4.3028701509897634E-2"/>
    <n v="193.37894489525931"/>
    <n v="1.0743274716403295E-2"/>
    <n v="7.2042274716403301E-2"/>
    <n v="159.75696296594793"/>
    <n v="0"/>
    <n v="31.14645467404393"/>
    <n v="0.68845922415836214"/>
    <n v="1.7870680311090683"/>
    <n v="0"/>
    <n v="0"/>
    <n v="21.666156013875735"/>
    <n v="0"/>
    <n v="215.04510090913507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460d1819"/>
    <s v="bouchon kam d18 jaune filtrage"/>
    <n v="2.3E-2"/>
    <n v="19500"/>
    <n v="448.5"/>
    <n v="981.87862499999994"/>
    <n v="3.8290421879343423E-2"/>
    <n v="172.08423965381704"/>
    <n v="8.8248328027598476E-3"/>
    <n v="5.9177582802759844E-2"/>
    <n v="142.16467835362627"/>
    <n v="0"/>
    <n v="27.716636748628371"/>
    <n v="0.61264675006949476"/>
    <n v="1.5902778014928909"/>
    <n v="0"/>
    <n v="0"/>
    <n v="19.280299548062036"/>
    <n v="0"/>
    <n v="191.36453920187907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palette 1"/>
    <s v="palette 1"/>
    <n v="8.6"/>
    <n v="16"/>
    <n v="137.6"/>
    <n v="301.24079999999998"/>
    <n v="1.1747518507464114E-2"/>
    <n v="52.795521463467615"/>
    <n v="3.299720091466726"/>
    <n v="22.127270091466723"/>
    <n v="43.616186714512764"/>
    <n v="0"/>
    <n v="8.5034765141834203"/>
    <n v="0.18796029611942583"/>
    <n v="0.48789793865199954"/>
    <n v="0"/>
    <n v="0"/>
    <n v="5.915204499026391"/>
    <n v="0"/>
    <n v="58.71072596249401"/>
    <m/>
    <m/>
    <m/>
    <m/>
    <m/>
    <m/>
    <m/>
    <m/>
    <m/>
    <m/>
    <m/>
    <m/>
    <m/>
    <m/>
    <m/>
  </r>
  <r>
    <x v="4"/>
    <x v="1"/>
    <d v="2016-01-19T00:00:00"/>
    <x v="4"/>
    <x v="0"/>
    <s v="accuma 92"/>
    <s v=" 2895 du 29/12/2015"/>
    <n v="3712.8"/>
    <m/>
    <n v="723.85299999999995"/>
    <n v="16"/>
    <n v="41.531999999999996"/>
    <n v="0"/>
    <n v="0"/>
    <n v="503.52800000000002"/>
    <m/>
    <n v="4997.7130000000006"/>
    <s v="EUR"/>
    <n v="2.1892499999999999"/>
    <s v="palette 2"/>
    <s v="palette 2"/>
    <n v="6.6"/>
    <n v="14"/>
    <n v="92.399999999999991"/>
    <n v="202.28669999999997"/>
    <n v="7.8885952768145643E-3"/>
    <n v="35.452806564130867"/>
    <n v="2.5323433260093475"/>
    <n v="16.981393326009346"/>
    <n v="29.288776543757116"/>
    <n v="0"/>
    <n v="5.7101833569080522"/>
    <n v="0.12621752442903303"/>
    <n v="0.32762913903666246"/>
    <n v="0"/>
    <n v="0"/>
    <n v="3.9721286025438842"/>
    <n v="0"/>
    <n v="39.42493516667475"/>
    <m/>
    <m/>
    <m/>
    <m/>
    <m/>
    <m/>
    <m/>
    <m/>
    <m/>
    <m/>
    <m/>
    <m/>
    <m/>
    <m/>
    <m/>
  </r>
  <r>
    <x v="4"/>
    <x v="0"/>
    <d v="2016-01-19T00:00:00"/>
    <x v="42"/>
    <x v="0"/>
    <s v="metaconcept 7"/>
    <s v="  2566 / 2567  du 21/12/2015"/>
    <n v="437.6"/>
    <m/>
    <n v="1006.489"/>
    <n v="0"/>
    <n v="163.381"/>
    <n v="0"/>
    <n v="247.62"/>
    <n v="0"/>
    <m/>
    <n v="1855.0900000000001"/>
    <s v="EUR"/>
    <n v="2.2012999999999998"/>
    <s v="610p0002"/>
    <s v="antimoine"/>
    <n v="7.55"/>
    <n v="2000"/>
    <n v="15100"/>
    <n v="33239.629999999997"/>
    <n v="0.31185460553490291"/>
    <n v="578.51836018174311"/>
    <n v="0.28925918009087154"/>
    <n v="16.909074180090872"/>
    <n v="136.46757538207351"/>
    <n v="0"/>
    <n v="313.87823007021888"/>
    <n v="0"/>
    <n v="50.95111730689797"/>
    <n v="0"/>
    <n v="77.221437422552654"/>
    <n v="0"/>
    <n v="0"/>
    <n v="578.51836018174311"/>
    <m/>
    <m/>
    <m/>
    <m/>
    <m/>
    <m/>
    <m/>
    <m/>
    <m/>
    <m/>
    <m/>
    <m/>
    <m/>
    <m/>
    <m/>
  </r>
  <r>
    <x v="4"/>
    <x v="0"/>
    <d v="2016-01-19T00:00:00"/>
    <x v="42"/>
    <x v="0"/>
    <s v="metaconcept 7"/>
    <s v="  2566 / 2567  du 21/12/2015"/>
    <n v="437.6"/>
    <m/>
    <n v="1006.489"/>
    <n v="0"/>
    <n v="163.381"/>
    <n v="0"/>
    <n v="247.62"/>
    <n v="0"/>
    <m/>
    <n v="1855.0900000000001"/>
    <s v="EUR"/>
    <n v="2.2012999999999998"/>
    <s v="610m0004"/>
    <s v="ETAIN METAL"/>
    <n v="16.09"/>
    <n v="2000"/>
    <n v="32180"/>
    <n v="70837.833999999988"/>
    <n v="0.66460140437835591"/>
    <n v="1232.8954192482443"/>
    <n v="0.6164477096241221"/>
    <n v="36.035364709624119"/>
    <n v="290.82957455596858"/>
    <n v="0"/>
    <n v="668.91400289136709"/>
    <n v="0"/>
    <n v="108.58324204874016"/>
    <n v="0"/>
    <n v="164.5685997521685"/>
    <n v="0"/>
    <n v="0"/>
    <n v="1232.8954192482443"/>
    <m/>
    <m/>
    <m/>
    <m/>
    <m/>
    <m/>
    <m/>
    <m/>
    <m/>
    <m/>
    <m/>
    <m/>
    <m/>
    <m/>
    <m/>
  </r>
  <r>
    <x v="4"/>
    <x v="0"/>
    <d v="2016-01-19T00:00:00"/>
    <x v="42"/>
    <x v="0"/>
    <s v="metaconcept 7"/>
    <s v="  2566 / 2567  du 21/12/2015"/>
    <n v="437.6"/>
    <m/>
    <n v="1006.489"/>
    <n v="0"/>
    <n v="163.381"/>
    <n v="0"/>
    <n v="247.62"/>
    <n v="0"/>
    <m/>
    <n v="1855.0900000000001"/>
    <s v="EUR"/>
    <n v="2.2012999999999998"/>
    <s v="610m0001"/>
    <s v="arsenic"/>
    <n v="3.8"/>
    <n v="300"/>
    <n v="1140"/>
    <n v="2509.482"/>
    <n v="2.3543990086741018E-2"/>
    <n v="43.676220570012397"/>
    <n v="0.14558740190004132"/>
    <n v="8.5105274019000419"/>
    <n v="10.302850061957869"/>
    <n v="0"/>
    <n v="23.696767038413881"/>
    <n v="0"/>
    <n v="3.8466406443618344"/>
    <n v="0"/>
    <n v="5.8299628252788107"/>
    <n v="0"/>
    <n v="0"/>
    <n v="43.676220570012397"/>
    <m/>
    <m/>
    <m/>
    <m/>
    <m/>
    <m/>
    <m/>
    <m/>
    <m/>
    <m/>
    <m/>
    <m/>
    <m/>
    <m/>
    <m/>
  </r>
  <r>
    <x v="4"/>
    <x v="1"/>
    <d v="2016-01-19T00:00:00"/>
    <x v="5"/>
    <x v="0"/>
    <s v="metalliance 9"/>
    <s v="  210  du 26/12/2015"/>
    <n v="524.32000000000005"/>
    <m/>
    <n v="1023.256"/>
    <n v="16"/>
    <n v="283.363"/>
    <n v="69.647999999999996"/>
    <n v="0"/>
    <n v="0"/>
    <m/>
    <n v="1916.587"/>
    <s v="USD"/>
    <n v="2.0253999999999999"/>
    <s v="600P0002"/>
    <s v="PB DOUX"/>
    <n v="1.8295699999999999"/>
    <n v="50760"/>
    <n v="92868.973199999993"/>
    <n v="188096.81831927996"/>
    <n v="1"/>
    <n v="1916.587"/>
    <n v="3.7757821118991335E-2"/>
    <n v="3.7433688991189906"/>
    <n v="524.32000000000005"/>
    <n v="0"/>
    <n v="1023.256"/>
    <n v="16"/>
    <n v="283.363"/>
    <n v="69.647999999999996"/>
    <n v="0"/>
    <n v="0"/>
    <n v="0"/>
    <n v="1916.587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20L0124"/>
    <s v="COUV L1 NOIR"/>
    <n v="0.69"/>
    <n v="1152"/>
    <n v="794.87999999999988"/>
    <n v="1750.0078079999998"/>
    <n v="6.7974365947141305E-2"/>
    <n v="180.0031903620887"/>
    <n v="0.15625276941153532"/>
    <n v="1.6753567694115352"/>
    <n v="134.91858037835368"/>
    <n v="0"/>
    <n v="41.178938865144154"/>
    <n v="1.0875898551542609"/>
    <n v="2.8180812634365839"/>
    <n v="0"/>
    <n v="0"/>
    <n v="0"/>
    <n v="0"/>
    <n v="180.0031903620887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20L0125"/>
    <s v="COUV L1 NOIR P"/>
    <n v="1.31"/>
    <n v="480"/>
    <n v="628.80000000000007"/>
    <n v="1384.3660800000002"/>
    <n v="5.3771992385721702E-2"/>
    <n v="142.3938281245992"/>
    <n v="0.29665380859291501"/>
    <n v="3.1807498085929153"/>
    <n v="106.72907022683779"/>
    <n v="0"/>
    <n v="32.575126759262595"/>
    <n v="0.86035187817154724"/>
    <n v="2.2292792603272504"/>
    <n v="0"/>
    <n v="0"/>
    <n v="0"/>
    <n v="0"/>
    <n v="142.3938281245992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20L0234"/>
    <s v="COUV L2 NOIR"/>
    <n v="0.71"/>
    <n v="1344"/>
    <n v="954.24"/>
    <n v="2100.8547840000001"/>
    <n v="8.1602076994515063E-2"/>
    <n v="216.09078649748335"/>
    <n v="0.16078183519157987"/>
    <n v="1.72391783519158"/>
    <n v="161.96747451217826"/>
    <n v="0"/>
    <n v="49.43461984535422"/>
    <n v="1.305633231912241"/>
    <n v="3.3830589080386053"/>
    <n v="0"/>
    <n v="0"/>
    <n v="0"/>
    <n v="0"/>
    <n v="216.09078649748335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20L0236"/>
    <s v="COUV L2 NOIR P"/>
    <n v="1.33"/>
    <n v="2600"/>
    <n v="3458"/>
    <n v="7613.1328000000003"/>
    <n v="0.29571175201944278"/>
    <n v="783.07547336969458"/>
    <n v="0.30118287437295943"/>
    <n v="3.2293108743729597"/>
    <n v="586.94199243703088"/>
    <n v="0"/>
    <n v="179.14247508513046"/>
    <n v="4.7313880323110844"/>
    <n v="12.259617815222057"/>
    <n v="0"/>
    <n v="0"/>
    <n v="0"/>
    <n v="0"/>
    <n v="783.07547336969458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60D1813"/>
    <s v="ŒIL MAGIQUE"/>
    <n v="0.22"/>
    <n v="3000"/>
    <n v="660"/>
    <n v="1453.056"/>
    <n v="5.6440068343791852E-2"/>
    <n v="149.4591707414686"/>
    <n v="4.9819723580489535E-2"/>
    <n v="0.53417172358048959"/>
    <n v="112.02478745183355"/>
    <n v="0"/>
    <n v="34.191449842737448"/>
    <n v="0.90304109350066963"/>
    <n v="2.3398923533969227"/>
    <n v="0"/>
    <n v="0"/>
    <n v="0"/>
    <n v="0"/>
    <n v="149.4591707414686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00D2303"/>
    <s v="BAC D23 NOIR"/>
    <n v="2.46"/>
    <n v="1315"/>
    <n v="3234.9"/>
    <n v="7121.9558400000005"/>
    <n v="0.27663329861413982"/>
    <n v="732.55374459329823"/>
    <n v="0.55707509094547392"/>
    <n v="5.9730110909454739"/>
    <n v="549.07421958778241"/>
    <n v="0"/>
    <n v="167.58472893374454"/>
    <n v="4.4261327778262372"/>
    <n v="11.468663293945008"/>
    <n v="0"/>
    <n v="0"/>
    <n v="0"/>
    <n v="0"/>
    <n v="732.55374459329823"/>
    <m/>
    <m/>
    <m/>
    <m/>
    <m/>
    <m/>
    <m/>
    <m/>
    <m/>
    <m/>
    <m/>
    <m/>
    <m/>
    <m/>
    <m/>
  </r>
  <r>
    <x v="4"/>
    <x v="1"/>
    <d v="2016-01-22T00:00:00"/>
    <x v="16"/>
    <x v="0"/>
    <s v="akumsan 5"/>
    <s v="  138103 /138101  du 15/12/2015"/>
    <n v="1984.845"/>
    <m/>
    <n v="605.80100000000004"/>
    <n v="16"/>
    <n v="41.457999999999998"/>
    <n v="0"/>
    <n v="0"/>
    <n v="0"/>
    <m/>
    <n v="2648.1040000000003"/>
    <s v="EUR"/>
    <n v="2.2016"/>
    <s v="420D2302"/>
    <s v="COUV D23 NOIR"/>
    <n v="1.51"/>
    <n v="1300"/>
    <n v="1963"/>
    <n v="4321.7407999999996"/>
    <n v="0.16786644569524756"/>
    <n v="444.5278063113679"/>
    <n v="0.3419444663933599"/>
    <n v="3.6663604663933596"/>
    <n v="333.18887540598365"/>
    <n v="0"/>
    <n v="101.69366066862668"/>
    <n v="2.6858631311239609"/>
    <n v="6.9594071056335727"/>
    <n v="0"/>
    <n v="0"/>
    <n v="0"/>
    <n v="0"/>
    <n v="444.5278063113679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l0313"/>
    <s v="bac l3 c33"/>
    <n v="1.2569999999999999"/>
    <n v="2640"/>
    <n v="3318.4799999999996"/>
    <n v="7308.620351999999"/>
    <n v="0.37070317963254984"/>
    <n v="1603.2893983948802"/>
    <n v="0.60730659030109102"/>
    <n v="3.3757233903010908"/>
    <n v="1408.4867310138732"/>
    <n v="0"/>
    <n v="182.72923552355425"/>
    <n v="0"/>
    <n v="12.073431857452517"/>
    <n v="0"/>
    <n v="0"/>
    <n v="219.78472535962393"/>
    <n v="0"/>
    <n v="1823.0741237545044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l0118"/>
    <s v="bac l1 noir"/>
    <n v="1.137"/>
    <n v="880"/>
    <n v="1000.5600000000001"/>
    <n v="2203.6333439999999"/>
    <n v="0.11177128486932092"/>
    <n v="483.41024820338873"/>
    <n v="0.54932982750385084"/>
    <n v="3.0534586275038507"/>
    <n v="424.67499686098483"/>
    <n v="0"/>
    <n v="55.094972365494883"/>
    <n v="0"/>
    <n v="3.6402789769089132"/>
    <n v="0"/>
    <n v="0"/>
    <n v="66.267630001032202"/>
    <n v="0"/>
    <n v="549.67787820442095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m1104"/>
    <s v="bac m11 noir"/>
    <n v="2.036"/>
    <n v="378"/>
    <n v="769.60800000000006"/>
    <n v="1694.9846592000001"/>
    <n v="8.5971930724502627E-2"/>
    <n v="371.82817052382029"/>
    <n v="0.98367240879317541"/>
    <n v="5.4677588087931763"/>
    <n v="326.65035078774775"/>
    <n v="0"/>
    <n v="42.377799924306181"/>
    <n v="0"/>
    <n v="2.8000198117663264"/>
    <n v="0"/>
    <n v="0"/>
    <n v="50.971554119527461"/>
    <n v="0"/>
    <n v="422.79972464334782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m1110"/>
    <s v="bac m11 gris"/>
    <n v="2.036"/>
    <n v="270"/>
    <n v="549.72"/>
    <n v="1210.7033280000001"/>
    <n v="6.1408521946073304E-2"/>
    <n v="265.59155037415735"/>
    <n v="0.98367240879317541"/>
    <n v="5.4677588087931754"/>
    <n v="233.32167913410552"/>
    <n v="0"/>
    <n v="30.269857088790129"/>
    <n v="0"/>
    <n v="2.0000141512616616"/>
    <n v="0"/>
    <n v="0"/>
    <n v="36.408252942519617"/>
    <n v="0"/>
    <n v="301.999803316677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l0315"/>
    <s v="bac l3 op c40"/>
    <n v="1.2569999999999999"/>
    <n v="352"/>
    <n v="442.46399999999994"/>
    <n v="974.48271359999978"/>
    <n v="4.9427090617673308E-2"/>
    <n v="213.77191978598401"/>
    <n v="0.60730659030109091"/>
    <n v="3.3757233903010904"/>
    <n v="187.79823080184974"/>
    <n v="0"/>
    <n v="24.363898069807231"/>
    <n v="0"/>
    <n v="1.6097909143270022"/>
    <n v="0"/>
    <n v="0"/>
    <n v="29.304630047949857"/>
    <n v="0"/>
    <n v="243.07654983393388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00l0318"/>
    <s v="bac l3 noir c40"/>
    <n v="1.2569999999999999"/>
    <n v="704"/>
    <n v="884.92799999999988"/>
    <n v="1948.9654271999996"/>
    <n v="9.8854181235346616E-2"/>
    <n v="427.54383957196802"/>
    <n v="0.60730659030109091"/>
    <n v="3.3757233903010904"/>
    <n v="375.59646160369948"/>
    <n v="0"/>
    <n v="48.727796139614462"/>
    <n v="0"/>
    <n v="3.2195818286540043"/>
    <n v="0"/>
    <n v="0"/>
    <n v="58.609260095899714"/>
    <n v="0"/>
    <n v="486.15309966786776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20m1110"/>
    <s v="couv m11d noir"/>
    <n v="0.82099999999999995"/>
    <n v="180"/>
    <n v="147.78"/>
    <n v="325.47067199999998"/>
    <n v="1.6508315821128414E-2"/>
    <n v="71.398383384801306"/>
    <n v="0.39665768547111835"/>
    <n v="2.2048280854711182"/>
    <n v="62.723345962377408"/>
    <n v="0"/>
    <n v="8.1373780844455439"/>
    <n v="0"/>
    <n v="0.53765933797833132"/>
    <n v="0"/>
    <n v="0"/>
    <n v="9.7875493339255399"/>
    <n v="0"/>
    <n v="81.185932718726846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20m1125"/>
    <s v="couv m11 noir"/>
    <n v="0.82099999999999995"/>
    <n v="232"/>
    <n v="190.47199999999998"/>
    <n v="419.49553279999992"/>
    <n v="2.1277384836121065E-2"/>
    <n v="92.024583029299436"/>
    <n v="0.39665768547111824"/>
    <n v="2.2048280854711177"/>
    <n v="80.84342368484198"/>
    <n v="0"/>
    <n v="10.488176197729812"/>
    <n v="0"/>
    <n v="0.69298314672762706"/>
    <n v="0"/>
    <n v="0"/>
    <n v="12.615063585948473"/>
    <n v="0"/>
    <n v="104.63964661524793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20l0331"/>
    <s v="couv l3 noir"/>
    <n v="1.4350000000000001"/>
    <n v="264"/>
    <n v="378.84000000000003"/>
    <n v="834.35721599999999"/>
    <n v="4.231973450856874E-2"/>
    <n v="183.03264015088729"/>
    <n v="0.69330545511699726"/>
    <n v="3.8537494551169971"/>
    <n v="160.79383126530692"/>
    <n v="0"/>
    <n v="20.860497452370755"/>
    <n v="0"/>
    <n v="1.3783114332095754"/>
    <n v="0"/>
    <n v="0"/>
    <n v="25.090778113847286"/>
    <n v="0"/>
    <n v="208.1234182647346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90b0006"/>
    <s v="couvre borne d+"/>
    <n v="7.1999999999999995E-2"/>
    <n v="2200"/>
    <n v="158.39999999999998"/>
    <n v="348.86015999999995"/>
    <n v="1.7694662512293548E-2"/>
    <n v="76.529326892357048"/>
    <n v="3.4786057678344112E-2"/>
    <n v="0.1933588576783441"/>
    <n v="67.230870215459333"/>
    <n v="0"/>
    <n v="8.7221592135348089"/>
    <n v="0"/>
    <n v="0.57629746336288856"/>
    <n v="0"/>
    <n v="0"/>
    <n v="10.490917678263672"/>
    <n v="0"/>
    <n v="87.020244570620733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90b0007"/>
    <s v="couv borne g-"/>
    <n v="7.1999999999999995E-2"/>
    <n v="2200"/>
    <n v="158.39999999999998"/>
    <n v="348.86015999999995"/>
    <n v="1.7694662512293548E-2"/>
    <n v="76.529326892357048"/>
    <n v="3.4786057678344112E-2"/>
    <n v="0.1933588576783441"/>
    <n v="67.230870215459333"/>
    <n v="0"/>
    <n v="8.7221592135348089"/>
    <n v="0"/>
    <n v="0.57629746336288856"/>
    <n v="0"/>
    <n v="0"/>
    <n v="10.490917678263672"/>
    <n v="0"/>
    <n v="87.020244570620733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60d1815"/>
    <s v="bouchon d18 noir"/>
    <n v="2.3E-2"/>
    <n v="13000"/>
    <n v="299"/>
    <n v="658.51760000000002"/>
    <n v="3.3400909666513712E-2"/>
    <n v="144.45876730312349"/>
    <n v="1.1112212869471038E-2"/>
    <n v="6.1767412869471044E-2"/>
    <n v="126.90675627791884"/>
    <n v="0"/>
    <n v="16.464176798275936"/>
    <n v="0"/>
    <n v="1.0878342269286851"/>
    <n v="0"/>
    <n v="0"/>
    <n v="19.802931728540646"/>
    <n v="0"/>
    <n v="164.26169903166416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460d1825"/>
    <s v="bouchon d 18 noir"/>
    <n v="3.2000000000000001E-2"/>
    <n v="12000"/>
    <n v="384"/>
    <n v="845.72159999999997"/>
    <n v="4.2896151544954061E-2"/>
    <n v="185.52564095116861"/>
    <n v="1.5460470079264051E-2"/>
    <n v="8.593727007926405E-2"/>
    <n v="162.98392779505295"/>
    <n v="0"/>
    <n v="21.144628396448024"/>
    <n v="0"/>
    <n v="1.397084759667609"/>
    <n v="0"/>
    <n v="0"/>
    <n v="25.432527704881633"/>
    <n v="0"/>
    <n v="210.95816865605028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palette 1"/>
    <s v="palette 1"/>
    <n v="8.6"/>
    <n v="29"/>
    <n v="249.39999999999998"/>
    <n v="549.27855999999997"/>
    <n v="2.786015675862381E-2"/>
    <n v="120.4950386802642"/>
    <n v="4.1550013338022138"/>
    <n v="23.095641333802213"/>
    <n v="105.85466560439117"/>
    <n v="0"/>
    <n v="13.732995630401399"/>
    <n v="0"/>
    <n v="0.90737744547161892"/>
    <n v="0"/>
    <n v="0"/>
    <n v="16.517896899993435"/>
    <n v="0"/>
    <n v="137.01293558025765"/>
    <m/>
    <m/>
    <m/>
    <m/>
    <m/>
    <m/>
    <m/>
    <m/>
    <m/>
    <m/>
    <m/>
    <m/>
    <m/>
    <m/>
    <m/>
  </r>
  <r>
    <x v="4"/>
    <x v="1"/>
    <d v="2016-01-25T00:00:00"/>
    <x v="4"/>
    <x v="0"/>
    <s v="accuma 1"/>
    <s v=" 18 du 07/01/2016"/>
    <n v="3799.5"/>
    <m/>
    <n v="492.92599999999999"/>
    <n v="0"/>
    <n v="32.569000000000003"/>
    <n v="0"/>
    <n v="0"/>
    <n v="592.88599999999997"/>
    <m/>
    <n v="4917.8810000000012"/>
    <s v="EUR"/>
    <n v="2.2023999999999999"/>
    <s v="palette 2"/>
    <s v="palette 2"/>
    <n v="6.6"/>
    <n v="3"/>
    <n v="19.799999999999997"/>
    <n v="43.607519999999994"/>
    <n v="2.2118328140366935E-3"/>
    <n v="9.566165861544631"/>
    <n v="3.1887219538482103"/>
    <n v="17.724561953848209"/>
    <n v="8.4038587769324167"/>
    <n v="0"/>
    <n v="1.0902699016918511"/>
    <n v="0"/>
    <n v="7.203718292036107E-2"/>
    <n v="0"/>
    <n v="0"/>
    <n v="1.311364709782959"/>
    <n v="0"/>
    <n v="10.877530571327592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00l0116"/>
    <s v="bac l1 gris c26"/>
    <n v="1.137"/>
    <n v="1100"/>
    <n v="1250.7"/>
    <n v="2761.1703900000002"/>
    <n v="0.15345496359999677"/>
    <n v="644.0136530379225"/>
    <n v="0.58546695730720222"/>
    <n v="3.0956218573072025"/>
    <n v="583.57388107442773"/>
    <n v="0"/>
    <n v="55.828450307314824"/>
    <n v="0"/>
    <n v="4.6113216561799035"/>
    <n v="0"/>
    <n v="0"/>
    <n v="63.758849371199055"/>
    <n v="0"/>
    <n v="707.77250240912144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00l0218"/>
    <s v="bac l2 noir c34"/>
    <n v="1.2549999999999999"/>
    <n v="594"/>
    <n v="745.46999999999991"/>
    <n v="1645.7741189999997"/>
    <n v="9.146563661540702E-2"/>
    <n v="383.85932512207557"/>
    <n v="0.64622782007083435"/>
    <n v="3.416891320070834"/>
    <n v="347.83466948473136"/>
    <n v="0"/>
    <n v="33.276113257051229"/>
    <n v="0"/>
    <n v="2.7485423802929811"/>
    <n v="0"/>
    <n v="0"/>
    <n v="38.002965891698842"/>
    <n v="0"/>
    <n v="421.86229101377438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00m1102"/>
    <s v="bac m11 op"/>
    <n v="2.036"/>
    <n v="1350"/>
    <n v="2748.6"/>
    <n v="6068.0842199999997"/>
    <n v="0.33724019585108422"/>
    <n v="1415.3161643399962"/>
    <n v="1.0483823439555529"/>
    <n v="5.5432595439555525"/>
    <n v="1282.4907408020881"/>
    <n v="0"/>
    <n v="122.69135565258296"/>
    <n v="0"/>
    <n v="10.134067885325081"/>
    <n v="0"/>
    <n v="0"/>
    <n v="140.11959173397113"/>
    <n v="0"/>
    <n v="1555.4357560739672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00m1104"/>
    <s v="bac m11 noir"/>
    <n v="2.036"/>
    <n v="126"/>
    <n v="256.536"/>
    <n v="566.35452720000001"/>
    <n v="3.147575161276786E-2"/>
    <n v="132.09617533839966"/>
    <n v="1.0483823439555529"/>
    <n v="5.5432595439555534"/>
    <n v="119.6991358081949"/>
    <n v="0"/>
    <n v="11.451193194241075"/>
    <n v="0"/>
    <n v="0.94584633596367418"/>
    <n v="0"/>
    <n v="0"/>
    <n v="13.077828561837304"/>
    <n v="0"/>
    <n v="145.17400390023695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00m1110"/>
    <s v="bac m11 gris"/>
    <n v="2.036"/>
    <n v="1080"/>
    <n v="2198.88"/>
    <n v="4854.4673760000005"/>
    <n v="0.26979215668086742"/>
    <n v="1132.2529314719973"/>
    <n v="1.0483823439555531"/>
    <n v="5.5432595439555534"/>
    <n v="1025.9925926416709"/>
    <n v="0"/>
    <n v="98.153084522066379"/>
    <n v="0"/>
    <n v="8.1072543082600657"/>
    <n v="0"/>
    <n v="0"/>
    <n v="112.09567338717692"/>
    <n v="0"/>
    <n v="1244.348604859174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20m1124"/>
    <s v="couv m11 gris"/>
    <n v="0.82099999999999995"/>
    <n v="696"/>
    <n v="571.41599999999994"/>
    <n v="1261.5151031999999"/>
    <n v="7.0110035564448503E-2"/>
    <n v="294.23499285545489"/>
    <n v="0.4227514265164582"/>
    <n v="2.235273126516458"/>
    <n v="266.62145424804123"/>
    <n v="0"/>
    <n v="25.506732038702012"/>
    <n v="0"/>
    <n v="2.1068065687116775"/>
    <n v="0"/>
    <n v="0"/>
    <n v="29.129948566637143"/>
    <n v="0"/>
    <n v="323.36494142209204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420m1126"/>
    <s v="couv m11d noir"/>
    <n v="0.82099999999999995"/>
    <n v="232"/>
    <n v="190.47199999999998"/>
    <n v="420.50503439999994"/>
    <n v="2.3370011854816165E-2"/>
    <n v="98.078330951818302"/>
    <n v="0.4227514265164582"/>
    <n v="2.235273126516458"/>
    <n v="88.873818082680401"/>
    <n v="0"/>
    <n v="8.50224401290067"/>
    <n v="0"/>
    <n v="0.70226885623722579"/>
    <n v="0"/>
    <n v="0"/>
    <n v="9.7099828555457126"/>
    <n v="0"/>
    <n v="107.78831380736401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palette 1"/>
    <s v="palette 1"/>
    <n v="8.6"/>
    <n v="5"/>
    <n v="43"/>
    <n v="94.931100000000001"/>
    <n v="5.2758962459421603E-3"/>
    <n v="22.14167032912022"/>
    <n v="4.4283340658240444"/>
    <n v="23.414554065824042"/>
    <n v="20.06370583369344"/>
    <n v="0"/>
    <n v="1.9194238132362174"/>
    <n v="0"/>
    <n v="0.15854068219056192"/>
    <n v="0"/>
    <n v="0"/>
    <n v="2.1920768553302623"/>
    <n v="0"/>
    <n v="24.33374718445048"/>
    <m/>
    <m/>
    <m/>
    <m/>
    <m/>
    <m/>
    <m/>
    <m/>
    <m/>
    <m/>
    <m/>
    <m/>
    <m/>
    <m/>
    <m/>
  </r>
  <r>
    <x v="4"/>
    <x v="1"/>
    <d v="2016-01-25T00:00:00"/>
    <x v="4"/>
    <x v="0"/>
    <s v="accuma 2"/>
    <s v=" 50du 12/01/2016"/>
    <n v="3802.9"/>
    <m/>
    <n v="363.81"/>
    <n v="0"/>
    <n v="30.05"/>
    <n v="0"/>
    <n v="0"/>
    <n v="415.48899999999998"/>
    <m/>
    <n v="4612.2489999999998"/>
    <s v="EUR"/>
    <n v="2.2077"/>
    <s v="palette 2"/>
    <s v="palette 2"/>
    <n v="6.6"/>
    <n v="22"/>
    <n v="145.19999999999999"/>
    <n v="320.55803999999995"/>
    <n v="1.7815351974669803E-2"/>
    <n v="74.766756553215245"/>
    <n v="3.3984889342370566"/>
    <n v="17.969308934237056"/>
    <n v="67.750002024471797"/>
    <n v="0"/>
    <n v="6.4814032019046213"/>
    <n v="0"/>
    <n v="0.53535132683882758"/>
    <n v="0"/>
    <n v="0"/>
    <n v="7.4020827766035815"/>
    <n v="0"/>
    <n v="82.168839329818823"/>
    <m/>
    <m/>
    <m/>
    <m/>
    <m/>
    <m/>
    <m/>
    <m/>
    <m/>
    <m/>
    <m/>
    <m/>
    <m/>
    <m/>
    <m/>
  </r>
  <r>
    <x v="4"/>
    <x v="0"/>
    <d v="2016-01-26T00:00:00"/>
    <x v="13"/>
    <x v="2"/>
    <s v="tbs 3"/>
    <s v="  147886 du 21/12/2015"/>
    <n v="90"/>
    <m/>
    <n v="71.728999999999999"/>
    <n v="0"/>
    <n v="9.7479999999999993"/>
    <n v="0"/>
    <n v="0"/>
    <n v="0"/>
    <m/>
    <n v="171.47699999999998"/>
    <s v="GBP"/>
    <n v="2.9372500000000001"/>
    <s v="708MEC033"/>
    <s v="BROSSE"/>
    <n v="39.11"/>
    <n v="32"/>
    <n v="1251.52"/>
    <n v="3676.0271200000002"/>
    <n v="1"/>
    <n v="171.47699999999998"/>
    <n v="5.3586562499999992"/>
    <n v="120.23450375"/>
    <n v="90"/>
    <n v="0"/>
    <n v="71.728999999999999"/>
    <n v="0"/>
    <n v="9.7479999999999993"/>
    <n v="0"/>
    <n v="0"/>
    <n v="0"/>
    <n v="0"/>
    <n v="171.47699999999998"/>
    <m/>
    <m/>
    <m/>
    <m/>
    <m/>
    <m/>
    <m/>
    <m/>
    <m/>
    <m/>
    <m/>
    <m/>
    <m/>
    <m/>
    <m/>
  </r>
  <r>
    <x v="4"/>
    <x v="1"/>
    <d v="2016-01-27T00:00:00"/>
    <x v="9"/>
    <x v="2"/>
    <s v="sovema 1"/>
    <s v="  80006 du 08/01/2016"/>
    <n v="1197.703"/>
    <m/>
    <n v="707.13499999999999"/>
    <n v="0"/>
    <n v="19.998999999999999"/>
    <n v="0"/>
    <n v="0"/>
    <n v="0"/>
    <m/>
    <n v="1924.837"/>
    <s v="EUR"/>
    <n v="2.2071499999999999"/>
    <s v="690x0009"/>
    <s v="flux cos "/>
    <n v="16.5"/>
    <n v="300"/>
    <n v="4950"/>
    <n v="10925.3925"/>
    <n v="1"/>
    <n v="1924.837"/>
    <n v="6.4161233333333332"/>
    <n v="42.83409833333333"/>
    <n v="1197.703"/>
    <n v="0"/>
    <n v="707.13499999999999"/>
    <n v="0"/>
    <n v="19.998999999999999"/>
    <n v="0"/>
    <n v="0"/>
    <n v="0"/>
    <n v="0"/>
    <n v="1924.837"/>
    <m/>
    <m/>
    <m/>
    <m/>
    <m/>
    <m/>
    <m/>
    <m/>
    <m/>
    <m/>
    <m/>
    <m/>
    <m/>
    <m/>
    <m/>
  </r>
  <r>
    <x v="4"/>
    <x v="1"/>
    <d v="2016-01-29T00:00:00"/>
    <x v="7"/>
    <x v="0"/>
    <s v="daramic 11"/>
    <s v="  102462f2 du 23/12/2015"/>
    <n v="4405.1490000000003"/>
    <m/>
    <n v="5018.8249999999998"/>
    <n v="0"/>
    <n v="126.857"/>
    <n v="0"/>
    <n v="405.476"/>
    <n v="0"/>
    <m/>
    <n v="9956.3070000000007"/>
    <s v="EUR"/>
    <n v="2.1892499999999999"/>
    <s v="430p1001"/>
    <s v="sep 160x1,3"/>
    <n v="1.7410000000000001"/>
    <n v="1680"/>
    <n v="2924.88"/>
    <n v="6403.2935399999997"/>
    <n v="7.6533258778246085E-2"/>
    <n v="730.95622047029485"/>
    <n v="0.43509298837517552"/>
    <n v="4.2465772383751759"/>
    <n v="337.14040837373199"/>
    <n v="0"/>
    <n v="384.10703248773092"/>
    <n v="0"/>
    <n v="9.7087796088319642"/>
    <n v="0"/>
    <n v="31.032399636368108"/>
    <n v="0"/>
    <n v="0"/>
    <n v="761.98862010666301"/>
    <m/>
    <m/>
    <m/>
    <m/>
    <m/>
    <m/>
    <m/>
    <m/>
    <m/>
    <m/>
    <m/>
    <m/>
    <m/>
    <m/>
    <m/>
  </r>
  <r>
    <x v="4"/>
    <x v="1"/>
    <d v="2016-01-29T00:00:00"/>
    <x v="7"/>
    <x v="0"/>
    <s v="daramic 11"/>
    <s v="  102462f2 du 23/12/2015"/>
    <n v="4405.1490000000003"/>
    <m/>
    <n v="5018.8249999999998"/>
    <n v="0"/>
    <n v="126.857"/>
    <n v="0"/>
    <n v="405.476"/>
    <n v="0"/>
    <m/>
    <n v="9956.3070000000007"/>
    <s v="EUR"/>
    <n v="2.1892499999999999"/>
    <s v="430p1004"/>
    <s v="sep 161x1,2"/>
    <n v="0.69899999999999995"/>
    <n v="41022.800000000003"/>
    <n v="28674.9372"/>
    <n v="62776.606265099996"/>
    <n v="0.75031672724267506"/>
    <n v="7166.1482583678853"/>
    <n v="0.17468696086975743"/>
    <n v="1.7049727108697572"/>
    <n v="3305.2569806963429"/>
    <n v="0"/>
    <n v="3765.7083486037186"/>
    <n v="0"/>
    <n v="95.182929067824034"/>
    <n v="0"/>
    <n v="304.23542529545091"/>
    <n v="0"/>
    <n v="0"/>
    <n v="7470.3836836633373"/>
    <m/>
    <m/>
    <m/>
    <m/>
    <m/>
    <m/>
    <m/>
    <m/>
    <m/>
    <m/>
    <m/>
    <m/>
    <m/>
    <m/>
    <m/>
  </r>
  <r>
    <x v="4"/>
    <x v="1"/>
    <d v="2016-01-29T00:00:00"/>
    <x v="7"/>
    <x v="0"/>
    <s v="daramic 11"/>
    <s v="  102462f2 du 23/12/2015"/>
    <n v="4405.1490000000003"/>
    <m/>
    <n v="5018.8249999999998"/>
    <n v="0"/>
    <n v="126.857"/>
    <n v="0"/>
    <n v="405.476"/>
    <n v="0"/>
    <m/>
    <n v="9956.3070000000007"/>
    <s v="EUR"/>
    <n v="2.1892499999999999"/>
    <s v="430p1005"/>
    <s v="sep 161x1,0"/>
    <n v="0.69899999999999995"/>
    <n v="9466.7999999999993"/>
    <n v="6617.2931999999992"/>
    <n v="14486.909138099998"/>
    <n v="0.17315001397907884"/>
    <n v="1653.7265211618196"/>
    <n v="0.17468696086975743"/>
    <n v="1.7049727108697574"/>
    <n v="762.75161092992516"/>
    <n v="0"/>
    <n v="869.00961890855035"/>
    <n v="0"/>
    <n v="21.965291323344005"/>
    <n v="0"/>
    <n v="70.208175068180964"/>
    <n v="0"/>
    <n v="0"/>
    <n v="1723.9346962300006"/>
    <m/>
    <m/>
    <m/>
    <m/>
    <m/>
    <m/>
    <m/>
    <m/>
    <m/>
    <m/>
    <m/>
    <m/>
    <m/>
    <m/>
    <m/>
  </r>
  <r>
    <x v="4"/>
    <x v="0"/>
    <d v="2016-01-29T00:00:00"/>
    <x v="7"/>
    <x v="0"/>
    <s v="daramic 12"/>
    <s v="  102463f2 du 23/12/2015"/>
    <n v="1410.194"/>
    <m/>
    <n v="1261.742"/>
    <n v="0"/>
    <n v="34.106999999999999"/>
    <n v="0"/>
    <n v="159.09200000000001"/>
    <n v="0"/>
    <m/>
    <n v="2865.1349999999998"/>
    <s v="EUR"/>
    <n v="2.1892499999999999"/>
    <s v="430P1018"/>
    <s v="SEP 161X1,3"/>
    <n v="0.69899999999999995"/>
    <n v="13524"/>
    <n v="9453.2759999999998"/>
    <n v="20695.584482999999"/>
    <n v="1"/>
    <n v="2865.1349999999998"/>
    <n v="0.21185559006211177"/>
    <n v="1.7421413400621117"/>
    <n v="1410.194"/>
    <n v="0"/>
    <n v="1261.742"/>
    <n v="0"/>
    <n v="34.106999999999999"/>
    <n v="0"/>
    <n v="159.09200000000001"/>
    <n v="0"/>
    <n v="0"/>
    <n v="2865.1349999999998"/>
    <m/>
    <m/>
    <m/>
    <m/>
    <m/>
    <m/>
    <m/>
    <m/>
    <m/>
    <m/>
    <m/>
    <m/>
    <m/>
    <m/>
    <m/>
  </r>
  <r>
    <x v="4"/>
    <x v="1"/>
    <d v="2016-01-30T00:00:00"/>
    <x v="45"/>
    <x v="0"/>
    <s v="STCM 5"/>
    <s v="  15400450 du 10/12/2015"/>
    <n v="1076.6400000000001"/>
    <m/>
    <n v="6333.5389999999998"/>
    <n v="0"/>
    <n v="1062.5530000000001"/>
    <n v="445.12400000000002"/>
    <n v="0"/>
    <n v="0"/>
    <m/>
    <n v="8917.8559999999998"/>
    <s v="EUR"/>
    <n v="2.2040000000000002"/>
    <s v="600P0002"/>
    <s v="PB DOUX"/>
    <n v="1.61514"/>
    <n v="203140"/>
    <n v="328099.53960000002"/>
    <n v="723131.38527840015"/>
    <n v="1"/>
    <n v="8917.8559999999998"/>
    <n v="4.3900049227133996E-2"/>
    <n v="3.6036686092271348"/>
    <n v="1076.6400000000001"/>
    <n v="0"/>
    <n v="6333.5389999999998"/>
    <n v="0"/>
    <n v="1062.5530000000001"/>
    <n v="445.12400000000002"/>
    <n v="0"/>
    <n v="0"/>
    <n v="0"/>
    <n v="8917.8559999999998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m1017"/>
    <s v="couv m10 d"/>
    <n v="0.73899999999999999"/>
    <n v="672"/>
    <n v="496.608"/>
    <n v="1094.524032"/>
    <n v="3.4704218737879752E-2"/>
    <n v="153.60822942822819"/>
    <n v="0.22858367474438718"/>
    <n v="1.8573396747443873"/>
    <n v="122.82517095710401"/>
    <n v="0"/>
    <n v="26.000678312169413"/>
    <n v="0"/>
    <n v="1.7399307106423394"/>
    <n v="0"/>
    <n v="3.0424494483124422"/>
    <n v="15.664755549685426"/>
    <n v="0"/>
    <n v="169.27298497791361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l0111"/>
    <s v="couv l1d "/>
    <n v="0.95099999999999996"/>
    <n v="2128"/>
    <n v="2023.7279999999998"/>
    <n v="4460.2965119999999"/>
    <n v="0.14142321343589292"/>
    <n v="625.96912438851041"/>
    <n v="0.29415842311490153"/>
    <n v="2.3901624231149015"/>
    <n v="500.52503699231221"/>
    <n v="0"/>
    <n v="105.95540289187846"/>
    <n v="0"/>
    <n v="7.0903942288219284"/>
    <n v="0"/>
    <n v="12.398290275497862"/>
    <n v="63.835468657479915"/>
    <n v="0"/>
    <n v="689.80459304599037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m1013"/>
    <s v="couv m10g"/>
    <n v="0.73899999999999999"/>
    <n v="2800"/>
    <n v="2069.1999999999998"/>
    <n v="4560.5168000000003"/>
    <n v="0.14460091140783232"/>
    <n v="640.03428928428423"/>
    <n v="0.22858367474438723"/>
    <n v="1.8573396747443873"/>
    <n v="511.77154565460012"/>
    <n v="0"/>
    <n v="108.33615963403923"/>
    <n v="0"/>
    <n v="7.2497112943430819"/>
    <n v="0"/>
    <n v="12.676872701301845"/>
    <n v="65.269814790355952"/>
    <n v="0"/>
    <n v="705.30410407464024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m1014"/>
    <s v="couv m10g noir"/>
    <n v="0.73899999999999999"/>
    <n v="1232"/>
    <n v="910.44799999999998"/>
    <n v="2006.6273920000001"/>
    <n v="6.362440101944622E-2"/>
    <n v="281.61508728508505"/>
    <n v="0.22858367474438721"/>
    <n v="1.8573396747443873"/>
    <n v="225.17948008802404"/>
    <n v="0"/>
    <n v="47.667910238977264"/>
    <n v="0"/>
    <n v="3.1898729695109558"/>
    <n v="0"/>
    <n v="5.5778239885728116"/>
    <n v="28.718718507756616"/>
    <n v="0"/>
    <n v="310.33380579284164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l0231"/>
    <s v="couv l2 d noir"/>
    <n v="1.2509999999999999"/>
    <n v="480"/>
    <n v="600.4799999999999"/>
    <n v="1323.4579199999998"/>
    <n v="4.1963055906715216E-2"/>
    <n v="185.73738161097376"/>
    <n v="0.38695287835619535"/>
    <n v="3.1441568783561951"/>
    <n v="148.5156474650465"/>
    <n v="0"/>
    <n v="31.439057189758291"/>
    <n v="0"/>
    <n v="2.1038597709390743"/>
    <n v="0"/>
    <n v="3.6788171852299096"/>
    <n v="18.94124221211721"/>
    <n v="0"/>
    <n v="204.67862382309096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20l0217"/>
    <s v="couv l2 g noir"/>
    <n v="1.071"/>
    <n v="192"/>
    <n v="205.63200000000001"/>
    <n v="453.21292800000003"/>
    <n v="1.4370082454385933E-2"/>
    <n v="63.605031400592459"/>
    <n v="0.33127620521141904"/>
    <n v="2.6917602052114189"/>
    <n v="50.858595822562691"/>
    <n v="0"/>
    <n v="10.766180735485575"/>
    <n v="0"/>
    <n v="0.72045845393309316"/>
    <n v="0"/>
    <n v="1.2597963886111061"/>
    <n v="6.4863534481782681"/>
    <n v="0"/>
    <n v="70.09138484877073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00l0213"/>
    <s v="bac l2 noir"/>
    <n v="1.2549999999999999"/>
    <n v="396"/>
    <n v="496.97999999999996"/>
    <n v="1095.34392"/>
    <n v="3.4730215035503817E-2"/>
    <n v="153.7232945527274"/>
    <n v="0.38819013775941263"/>
    <n v="3.1542101377594127"/>
    <n v="122.91717705365511"/>
    <n v="0"/>
    <n v="26.020154946319742"/>
    <n v="0"/>
    <n v="1.7412340610200194"/>
    <n v="0"/>
    <n v="3.044728491732549"/>
    <n v="15.676489732510678"/>
    <n v="0"/>
    <n v="169.39978428523807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00m1008"/>
    <s v="bac m10 gris"/>
    <n v="1.679"/>
    <n v="2178"/>
    <n v="3656.8620000000001"/>
    <n v="8059.7238480000005"/>
    <n v="0.25555073366164144"/>
    <n v="1131.1217239419611"/>
    <n v="0.51933963450044129"/>
    <n v="4.2198556345004414"/>
    <n v="904.44515657528132"/>
    <n v="0"/>
    <n v="191.46065406517104"/>
    <n v="0"/>
    <n v="12.812291582860055"/>
    <n v="0"/>
    <n v="22.403621718648782"/>
    <n v="115.35023460945806"/>
    <n v="0"/>
    <n v="1246.4719585514192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00m1009"/>
    <s v="bac m10 noir"/>
    <n v="1.75"/>
    <n v="486"/>
    <n v="850.5"/>
    <n v="1874.5020000000002"/>
    <n v="5.9435083680824174E-2"/>
    <n v="263.07228060906812"/>
    <n v="0.54130098890754752"/>
    <n v="4.3983009889075477"/>
    <n v="210.35264816317292"/>
    <n v="0"/>
    <n v="44.529240174342917"/>
    <n v="0"/>
    <n v="2.9798373554218012"/>
    <n v="0"/>
    <n v="5.2105549161304943"/>
    <n v="26.827748636766735"/>
    <n v="0"/>
    <n v="289.90002924583484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00l0212"/>
    <s v="bac l2 gris"/>
    <n v="1.232"/>
    <n v="1056"/>
    <n v="1300.992"/>
    <n v="2867.3863679999999"/>
    <n v="9.0916600103565892E-2"/>
    <n v="402.41614637760455"/>
    <n v="0.38107589619091342"/>
    <n v="3.0964038961909135"/>
    <n v="321.77203108654038"/>
    <n v="0"/>
    <n v="68.11544413039239"/>
    <n v="0"/>
    <n v="4.5581946627923795"/>
    <n v="0"/>
    <n v="7.9704764978794156"/>
    <n v="41.037844038147469"/>
    <n v="0"/>
    <n v="443.453990415752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60d1811"/>
    <s v="bouchon kam d18"/>
    <n v="2.8000000000000001E-2"/>
    <n v="48000"/>
    <n v="1344"/>
    <n v="2962.1760000000004"/>
    <n v="9.39221075450061E-2"/>
    <n v="415.7191594809965"/>
    <n v="8.6608158225207604E-3"/>
    <n v="7.0372815822520765E-2"/>
    <n v="332.40912302328559"/>
    <n v="0"/>
    <n v="70.367194349578924"/>
    <n v="0"/>
    <n v="4.7088787838764263"/>
    <n v="0"/>
    <n v="8.2339633242555959"/>
    <n v="42.394466981557308"/>
    <n v="0"/>
    <n v="458.11362646255378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460d1815"/>
    <s v="bouchon d18 noir"/>
    <n v="2.3E-2"/>
    <n v="6500"/>
    <n v="149.5"/>
    <n v="329.49800000000005"/>
    <n v="1.0447436813972033E-2"/>
    <n v="46.242570195244774"/>
    <n v="7.114241568499196E-3"/>
    <n v="5.78062415684992E-2"/>
    <n v="36.975568372009818"/>
    <n v="0"/>
    <n v="7.827303240522359"/>
    <n v="0"/>
    <n v="0.52379269210530188"/>
    <n v="0"/>
    <n v="0.91590589060730021"/>
    <n v="4.7157535816538827"/>
    <n v="0"/>
    <n v="50.958323776898659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palette 1"/>
    <s v="palette 1"/>
    <n v="8.6"/>
    <n v="10"/>
    <n v="86"/>
    <n v="189.54400000000001"/>
    <n v="6.0098967625524732E-3"/>
    <n v="26.601077169170903"/>
    <n v="2.6601077169170901"/>
    <n v="21.614507716917089"/>
    <n v="21.270226622025714"/>
    <n v="0"/>
    <n v="4.5026627336784131"/>
    <n v="0"/>
    <n v="0.30131218408733079"/>
    <n v="0"/>
    <n v="0.52687562937945032"/>
    <n v="2.7127411907841728"/>
    <n v="0"/>
    <n v="29.313818359955079"/>
    <m/>
    <m/>
    <m/>
    <m/>
    <m/>
    <m/>
    <m/>
    <m/>
    <m/>
    <m/>
    <m/>
    <m/>
    <m/>
    <m/>
    <m/>
  </r>
  <r>
    <x v="4"/>
    <x v="1"/>
    <d v="2016-02-08T00:00:00"/>
    <x v="4"/>
    <x v="0"/>
    <s v="accuma 8"/>
    <s v=" 146 du 22/01/2016"/>
    <n v="3539.2"/>
    <m/>
    <n v="749.20799999999997"/>
    <n v="0"/>
    <n v="50.136000000000003"/>
    <n v="0"/>
    <n v="87.668000000000006"/>
    <n v="451.37900000000002"/>
    <m/>
    <n v="4877.5909999999994"/>
    <s v="EUR"/>
    <n v="2.2040000000000002"/>
    <s v="palette 2"/>
    <s v="palette 2"/>
    <n v="6.6"/>
    <n v="18"/>
    <n v="118.8"/>
    <n v="261.83520000000004"/>
    <n v="8.3020434347817907E-3"/>
    <n v="36.746604275552379"/>
    <n v="2.0414780153084653"/>
    <n v="16.587878015308469"/>
    <n v="29.382592124379713"/>
    <n v="0"/>
    <n v="6.2199573576859954"/>
    <n v="0"/>
    <n v="0.41623124964621988"/>
    <n v="0"/>
    <n v="0.72782354384045012"/>
    <n v="3.7473680635483699"/>
    <n v="0"/>
    <n v="40.493972339100743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115"/>
    <s v="bac l1b gris"/>
    <n v="1.151"/>
    <n v="5100"/>
    <n v="5870.1"/>
    <n v="12937.700400000002"/>
    <n v="0.60295415798115903"/>
    <n v="2574.5696359718586"/>
    <n v="0.50481757568075658"/>
    <n v="3.041621575680757"/>
    <n v="2290.9243232494136"/>
    <n v="0"/>
    <n v="252.70532305979953"/>
    <n v="9.6472665276985445"/>
    <n v="21.292723134946652"/>
    <n v="0"/>
    <n v="0"/>
    <n v="306.44662716066023"/>
    <n v="0"/>
    <n v="2881.0162631325193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103"/>
    <s v="bac l1b noir"/>
    <n v="1.151"/>
    <n v="720"/>
    <n v="828.72"/>
    <n v="1826.4988800000001"/>
    <n v="8.5122939950281279E-2"/>
    <n v="363.46865449014479"/>
    <n v="0.50481757568075669"/>
    <n v="3.0416215756807565"/>
    <n v="323.42461034109374"/>
    <n v="0"/>
    <n v="35.676045608442287"/>
    <n v="1.3619670392045005"/>
    <n v="3.0060315014042329"/>
    <n v="0"/>
    <n v="0"/>
    <n v="43.263053246210859"/>
    <n v="0"/>
    <n v="406.73170773635565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212"/>
    <s v="bac l2 gris"/>
    <n v="1.232"/>
    <n v="264"/>
    <n v="325.24799999999999"/>
    <n v="716.84659199999999"/>
    <n v="3.3408227112835559E-2"/>
    <n v="142.65065756300149"/>
    <n v="0.54034339985985413"/>
    <n v="3.2556713998598541"/>
    <n v="126.9345589152187"/>
    <n v="0"/>
    <n v="14.001788881714738"/>
    <n v="0.53453163380536894"/>
    <n v="1.179778132262675"/>
    <n v="0"/>
    <n v="0"/>
    <n v="16.979464164281772"/>
    <n v="0"/>
    <n v="159.63012172728327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218"/>
    <s v="bac l2 noir c34"/>
    <n v="1.2549999999999999"/>
    <n v="198"/>
    <n v="248.48999999999998"/>
    <n v="547.67196000000001"/>
    <n v="2.5523939748341291E-2"/>
    <n v="108.98533395387594"/>
    <n v="0.55043097956502995"/>
    <n v="3.3164509795650301"/>
    <n v="96.97820907382274"/>
    <n v="0"/>
    <n v="10.697389435806816"/>
    <n v="0.40838303597346065"/>
    <n v="0.90135240827292429"/>
    <n v="0"/>
    <n v="0"/>
    <n v="12.972338185576474"/>
    <n v="0"/>
    <n v="121.95767213945243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213"/>
    <s v="bac l2 noir c28"/>
    <n v="1.2549999999999999"/>
    <n v="396"/>
    <n v="496.97999999999996"/>
    <n v="1095.34392"/>
    <n v="5.1047879496682581E-2"/>
    <n v="217.97066790775187"/>
    <n v="0.55043097956502995"/>
    <n v="3.3164509795650301"/>
    <n v="193.95641814764548"/>
    <n v="0"/>
    <n v="21.394778871613632"/>
    <n v="0.8167660719469213"/>
    <n v="1.8027048165458486"/>
    <n v="0"/>
    <n v="0"/>
    <n v="25.944676371152948"/>
    <n v="0"/>
    <n v="243.91534427890485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l0313"/>
    <s v="bac l3 gris c33"/>
    <n v="1.2569999999999999"/>
    <n v="704"/>
    <n v="884.92799999999988"/>
    <n v="1950.381312"/>
    <n v="9.0896410131675959E-2"/>
    <n v="388.12094492790663"/>
    <n v="0.55130816040895825"/>
    <n v="3.3217361604089581"/>
    <n v="345.3609102953028"/>
    <n v="0"/>
    <n v="38.095776243106975"/>
    <n v="1.4543425621068153"/>
    <n v="3.209915827390005"/>
    <n v="0"/>
    <n v="0"/>
    <n v="46.197373278143253"/>
    <n v="0"/>
    <n v="434.31831820604992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400m1009"/>
    <s v="bac m10 c 33"/>
    <n v="1.75"/>
    <n v="486"/>
    <n v="850.5"/>
    <n v="1874.5020000000002"/>
    <n v="8.7360098015872953E-2"/>
    <n v="373.02115388052437"/>
    <n v="0.76753323843729293"/>
    <n v="4.6245332384372935"/>
    <n v="331.92469241130931"/>
    <n v="0"/>
    <n v="36.613665399628545"/>
    <n v="1.3977615682539672"/>
    <n v="3.0850345013325375"/>
    <n v="0"/>
    <n v="0"/>
    <n v="44.400070935783305"/>
    <n v="0"/>
    <n v="417.4212248163077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palette 1"/>
    <s v="palette 1"/>
    <n v="8.6"/>
    <n v="13"/>
    <n v="111.8"/>
    <n v="246.40720000000002"/>
    <n v="1.1483667205378714E-2"/>
    <n v="49.034409175593915"/>
    <n v="3.7718776288918394"/>
    <n v="22.72627762889184"/>
    <n v="43.632193546836419"/>
    <n v="0"/>
    <n v="4.8129427297806835"/>
    <n v="0.18373867528605942"/>
    <n v="0.40553422369074388"/>
    <n v="0"/>
    <n v="0"/>
    <n v="5.8364819877960885"/>
    <n v="0"/>
    <n v="54.870891163390006"/>
    <m/>
    <m/>
    <m/>
    <m/>
    <m/>
    <m/>
    <m/>
    <m/>
    <m/>
    <m/>
    <m/>
    <m/>
    <m/>
    <m/>
    <m/>
  </r>
  <r>
    <x v="4"/>
    <x v="1"/>
    <d v="2016-02-08T00:00:00"/>
    <x v="4"/>
    <x v="0"/>
    <s v="ACCUMA 6"/>
    <s v=" 122  du 20/01/2016"/>
    <n v="3799.5"/>
    <m/>
    <n v="419.11200000000002"/>
    <n v="16"/>
    <n v="35.314"/>
    <n v="0"/>
    <n v="0"/>
    <n v="508.24200000000002"/>
    <m/>
    <n v="4778.1680000000006"/>
    <s v="EUR"/>
    <n v="2.2040000000000002"/>
    <s v="palette 2"/>
    <s v="palette 2"/>
    <n v="6.6"/>
    <n v="18"/>
    <n v="118.8"/>
    <n v="261.83520000000004"/>
    <n v="1.220268035777273E-2"/>
    <n v="52.104542129343088"/>
    <n v="2.894696784963505"/>
    <n v="17.441096784963506"/>
    <n v="46.364084019357492"/>
    <n v="0"/>
    <n v="5.1142897701068453"/>
    <n v="0.19524288572436369"/>
    <n v="0.43092545415438621"/>
    <n v="0"/>
    <n v="0"/>
    <n v="6.2019146703951282"/>
    <n v="0"/>
    <n v="58.306456799738221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l0119"/>
    <s v="bac l1 op c26"/>
    <n v="1.1359999999999999"/>
    <n v="440"/>
    <n v="499.84"/>
    <n v="1101.6473599999999"/>
    <n v="3.3705964149785189E-2"/>
    <n v="168.32755125806304"/>
    <n v="0.38256261649559781"/>
    <n v="2.8863066164955975"/>
    <n v="128.2376100863803"/>
    <n v="0"/>
    <n v="23.229442666784806"/>
    <n v="0.53929542639656303"/>
    <n v="1.7652824604166997"/>
    <n v="1.54710375447514"/>
    <n v="1.5673273329650113"/>
    <n v="11.441489530644581"/>
    <n v="0"/>
    <n v="168.32755125806304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l0118"/>
    <s v="bac l1 noir c28"/>
    <n v="1.137"/>
    <n v="275"/>
    <n v="312.67500000000001"/>
    <n v="689.13570000000004"/>
    <n v="2.1084771808046746E-2"/>
    <n v="105.29732932461361"/>
    <n v="0.38289937936223134"/>
    <n v="2.8888473793622316"/>
    <n v="80.219059566579233"/>
    <n v="0"/>
    <n v="14.531181949897848"/>
    <n v="0.33735634892874794"/>
    <n v="1.1042727539028321"/>
    <n v="0.96779102598934563"/>
    <n v="0.98044188907417373"/>
    <n v="7.1572257902414682"/>
    <n v="0"/>
    <n v="105.29732932461361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l0212"/>
    <s v="bac l2 gris c28"/>
    <n v="1.232"/>
    <n v="3168"/>
    <n v="3902.9760000000001"/>
    <n v="8602.1591040000003"/>
    <n v="0.26319135950198463"/>
    <n v="1314.3773861615514"/>
    <n v="0.41489185169240889"/>
    <n v="3.1302198516924089"/>
    <n v="1001.3370567871723"/>
    <n v="0"/>
    <n v="181.38595795021826"/>
    <n v="4.2110617520317541"/>
    <n v="13.78412107119744"/>
    <n v="12.080483401141095"/>
    <n v="12.238398216842285"/>
    <n v="89.340306982948675"/>
    <n v="0"/>
    <n v="1314.3773861615514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l0313"/>
    <s v="bac l3 gris c33"/>
    <n v="1.2569999999999999"/>
    <n v="880"/>
    <n v="1106.1599999999999"/>
    <n v="2437.9766399999999"/>
    <n v="7.4592248127253485E-2"/>
    <n v="372.51361255525569"/>
    <n v="0.42331092335824511"/>
    <n v="3.1937389233582452"/>
    <n v="283.79344344820424"/>
    <n v="0"/>
    <n v="51.407410972092428"/>
    <n v="1.1934759700360558"/>
    <n v="3.9066198111686465"/>
    <n v="3.4237841890409348"/>
    <n v="3.468539537917287"/>
    <n v="25.320338626796193"/>
    <n v="0"/>
    <n v="372.51361255525569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m1104"/>
    <s v="bac m11 c46"/>
    <n v="2.036"/>
    <n v="126"/>
    <n v="256.536"/>
    <n v="565.40534400000001"/>
    <n v="1.729912215734894E-2"/>
    <n v="86.391798754678433"/>
    <n v="0.68564919646570188"/>
    <n v="5.1729931964657023"/>
    <n v="65.816188262483308"/>
    <n v="0"/>
    <n v="11.922191709279584"/>
    <n v="0.27678595451758303"/>
    <n v="0.90600692474683597"/>
    <n v="0.79402970702231634"/>
    <n v="0.8044091803167257"/>
    <n v="5.8721870163120977"/>
    <n v="0"/>
    <n v="86.391798754678433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00m1110"/>
    <s v="bac m11 gris c46"/>
    <n v="2.036"/>
    <n v="135"/>
    <n v="274.86"/>
    <n v="605.79144000000008"/>
    <n v="1.8534773740016722E-2"/>
    <n v="92.562641522869754"/>
    <n v="0.68564919646570188"/>
    <n v="5.1729931964657023"/>
    <n v="70.517344566946406"/>
    <n v="0"/>
    <n v="12.773776831370984"/>
    <n v="0.29655637984026756"/>
    <n v="0.97072170508589573"/>
    <n v="0.85074611466676753"/>
    <n v="0.86186697891077757"/>
    <n v="6.2916289460486761"/>
    <n v="0"/>
    <n v="92.562641522869754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20l0109"/>
    <s v="couv l1 gris"/>
    <n v="0.95099999999999996"/>
    <n v="6160"/>
    <n v="5858.16"/>
    <n v="12911.38464"/>
    <n v="0.39503627349492959"/>
    <n v="1972.8107547974043"/>
    <n v="0.32026148616840977"/>
    <n v="2.4162654861684101"/>
    <n v="1502.9538210299888"/>
    <n v="0"/>
    <n v="272.25070393096206"/>
    <n v="6.3205803759188735"/>
    <n v="20.689234751749947"/>
    <n v="18.132164953417266"/>
    <n v="18.369186717514225"/>
    <n v="134.09506303785383"/>
    <n v="0"/>
    <n v="1972.8107547974043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20l0131"/>
    <s v="couv l1 noir"/>
    <n v="1.131"/>
    <n v="280"/>
    <n v="316.68"/>
    <n v="697.9627200000001"/>
    <n v="2.1354843003669126E-2"/>
    <n v="106.64606460548059"/>
    <n v="0.3808788021624307"/>
    <n v="2.8736028021624311"/>
    <n v="81.246571627230551"/>
    <n v="0"/>
    <n v="14.717309346425685"/>
    <n v="0.34167748805870601"/>
    <n v="1.118417192631163"/>
    <n v="0.98018729386841286"/>
    <n v="0.99300019967061437"/>
    <n v="7.2489014575954842"/>
    <n v="0"/>
    <n v="106.64606460548059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20l0138"/>
    <s v="couv l1d noir"/>
    <n v="1.3620000000000001"/>
    <n v="250"/>
    <n v="340.5"/>
    <n v="750.4620000000001"/>
    <n v="2.2961109140928814E-2"/>
    <n v="114.66775608868933"/>
    <n v="0.45867102435475732"/>
    <n v="3.4605190243547574"/>
    <n v="87.357766954250351"/>
    <n v="0"/>
    <n v="15.824314236636178"/>
    <n v="0.36737774625486103"/>
    <n v="1.2025421690378648"/>
    <n v="1.0539149095686324"/>
    <n v="1.0676915750531899"/>
    <n v="7.794148497888286"/>
    <n v="0"/>
    <n v="114.66775608868933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20l0338"/>
    <s v="couv l3d noir"/>
    <n v="1.6479999999999999"/>
    <n v="450"/>
    <n v="741.59999999999991"/>
    <n v="1634.4864"/>
    <n v="5.0008688807379756E-2"/>
    <n v="249.74334189536563"/>
    <n v="0.55498520421192366"/>
    <n v="4.187177204211924"/>
    <n v="190.26290741049061"/>
    <n v="0"/>
    <n v="34.464938143581172"/>
    <n v="0.80013902091807609"/>
    <n v="2.6191050589088998"/>
    <n v="2.2953988162587309"/>
    <n v="2.3254040295431588"/>
    <n v="16.975449415665057"/>
    <n v="0"/>
    <n v="249.74334189536563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60d2101"/>
    <s v="bouchon pression d21"/>
    <n v="2.3E-2"/>
    <n v="14500"/>
    <n v="333.5"/>
    <n v="735.03400000000011"/>
    <n v="2.2489074591776095E-2"/>
    <n v="112.3104160222552"/>
    <n v="7.7455459325693242E-3"/>
    <n v="5.8437545932569335E-2"/>
    <n v="85.561865724647561"/>
    <n v="0"/>
    <n v="15.498997938085656"/>
    <n v="0.35982519346841751"/>
    <n v="1.1778203035950894"/>
    <n v="1.0322485237625227"/>
    <n v="1.0457419685175884"/>
    <n v="7.6339163701783948"/>
    <n v="0"/>
    <n v="112.3104160222552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90b0006"/>
    <s v="couvre borne d+noir"/>
    <n v="7.1999999999999995E-2"/>
    <n v="3738"/>
    <n v="269.13599999999997"/>
    <n v="593.17574400000001"/>
    <n v="1.8148784345823839E-2"/>
    <n v="90.635010874259891"/>
    <n v="2.4246926397608316E-2"/>
    <n v="0.18293492639760831"/>
    <n v="69.048810475768349"/>
    <n v="0"/>
    <n v="12.507761046670527"/>
    <n v="0.29038054953318143"/>
    <n v="0.95050628254383185"/>
    <n v="0.83302920147331416"/>
    <n v="0.8439184720808085"/>
    <n v="6.1606048461899023"/>
    <n v="0"/>
    <n v="90.635010874259891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90b0007"/>
    <s v="couvre borne g-noir"/>
    <n v="7.1999999999999995E-2"/>
    <n v="3300"/>
    <n v="237.6"/>
    <n v="523.67040000000009"/>
    <n v="1.6022201268383808E-2"/>
    <n v="80.01485711210745"/>
    <n v="2.424692639760832E-2"/>
    <n v="0.18293492639760833"/>
    <n v="60.958018879089231"/>
    <n v="0"/>
    <n v="11.042164647943483"/>
    <n v="0.25635522029414093"/>
    <n v="0.83913074702906509"/>
    <n v="0.73541903821881671"/>
    <n v="0.7450323589798471"/>
    <n v="5.4387362205528831"/>
    <n v="0"/>
    <n v="80.01485711210745"/>
    <m/>
    <m/>
    <m/>
    <m/>
    <m/>
    <m/>
    <m/>
    <m/>
    <m/>
    <m/>
    <m/>
    <m/>
    <m/>
    <m/>
    <m/>
  </r>
  <r>
    <x v="4"/>
    <x v="1"/>
    <d v="2016-02-08T00:00:00"/>
    <x v="4"/>
    <x v="0"/>
    <s v="accuma 3"/>
    <s v="  71 du 14/01/2016"/>
    <n v="3804.5970000000002"/>
    <m/>
    <n v="689.17899999999997"/>
    <n v="16"/>
    <n v="52.372999999999998"/>
    <n v="45.9"/>
    <n v="46.5"/>
    <n v="339.45"/>
    <m/>
    <n v="4993.9989999999989"/>
    <s v="EUR"/>
    <n v="2.2040000000000002"/>
    <s v="460d1825"/>
    <s v="bouchon m18 noir"/>
    <n v="3.2000000000000001E-2"/>
    <n v="11850"/>
    <n v="379.2"/>
    <n v="835.7568"/>
    <n v="2.5570785862673143E-2"/>
    <n v="127.70047902740379"/>
    <n v="1.0776411732270362E-2"/>
    <n v="8.1304411732270349E-2"/>
    <n v="97.286535180768652"/>
    <n v="0"/>
    <n v="17.622848630051212"/>
    <n v="0.40913257380277029"/>
    <n v="1.3392187679857805"/>
    <n v="1.1736990710966972"/>
    <n v="1.1890415426143011"/>
    <n v="8.6800032610843978"/>
    <n v="0"/>
    <n v="127.70047902740379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00m1509"/>
    <s v="bac m15 gris"/>
    <n v="3.45"/>
    <n v="1400"/>
    <n v="4830"/>
    <n v="10694.827499999999"/>
    <n v="0.44005206280554249"/>
    <n v="1781.9292210422516"/>
    <n v="1.2728065864587512"/>
    <n v="8.9119690864587504"/>
    <n v="1561.6567604843092"/>
    <n v="0"/>
    <n v="195.99962882565143"/>
    <n v="7.0408330048886798"/>
    <n v="17.231998727402239"/>
    <n v="0"/>
    <n v="0"/>
    <n v="179.48183459618258"/>
    <n v="0"/>
    <n v="1961.4110556384342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00m1510"/>
    <s v="bac m15 noir"/>
    <n v="3.6309999999999998"/>
    <n v="210"/>
    <n v="762.51"/>
    <n v="1688.3877674999999"/>
    <n v="6.9470827828127163E-2"/>
    <n v="281.312391374105"/>
    <n v="1.3395828160671668"/>
    <n v="9.3795245660671647"/>
    <n v="246.5380737964577"/>
    <n v="0"/>
    <n v="30.942376185475666"/>
    <n v="1.1115332452500346"/>
    <n v="2.7204081469216317"/>
    <n v="0"/>
    <n v="0"/>
    <n v="28.334719192119085"/>
    <n v="0"/>
    <n v="309.64711056622411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20m1502"/>
    <s v="couv m15 g noir"/>
    <n v="1.6759999999999999"/>
    <n v="348"/>
    <n v="583.24799999999993"/>
    <n v="1291.4568839999997"/>
    <n v="5.3138609840001447E-2"/>
    <n v="215.17736114170827"/>
    <n v="0.61832575040720772"/>
    <n v="4.3294087504072065"/>
    <n v="188.57829860019714"/>
    <n v="0"/>
    <n v="23.667989961346485"/>
    <n v="0.85021775744002315"/>
    <n v="2.0808548227246164"/>
    <n v="0"/>
    <n v="0"/>
    <n v="21.67337910239219"/>
    <n v="0"/>
    <n v="236.85074024410048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20m1604"/>
    <s v="couv m16 noir"/>
    <n v="1.9039999999999999"/>
    <n v="276"/>
    <n v="525.50400000000002"/>
    <n v="1163.5972319999998"/>
    <n v="4.7877664433243018E-2"/>
    <n v="193.87389924939694"/>
    <n v="0.7024416639470904"/>
    <n v="4.9183736639470901"/>
    <n v="169.90825554069283"/>
    <n v="0"/>
    <n v="21.324759616230875"/>
    <n v="0.76604263093188829"/>
    <n v="1.8748414615413633"/>
    <n v="0"/>
    <n v="0"/>
    <n v="19.527623604064665"/>
    <n v="0"/>
    <n v="213.40152285346164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20m1611"/>
    <s v="cou m11 g gris"/>
    <n v="1.9039999999999999"/>
    <n v="759"/>
    <n v="1445.136"/>
    <n v="3199.8923879999998"/>
    <n v="0.1316635771914183"/>
    <n v="533.15322293584165"/>
    <n v="0.7024416639470904"/>
    <n v="4.9183736639470901"/>
    <n v="467.2477027369053"/>
    <n v="0"/>
    <n v="58.643088944634904"/>
    <n v="2.1066172350626928"/>
    <n v="5.1558140192387487"/>
    <n v="0"/>
    <n v="0"/>
    <n v="53.700964911177827"/>
    <n v="0"/>
    <n v="586.85418784701949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00m1606"/>
    <s v="bac m16 gris"/>
    <n v="4.4580000000000002"/>
    <n v="576"/>
    <n v="2567.808"/>
    <n v="5685.7688639999997"/>
    <n v="0.2339480760431831"/>
    <n v="947.33998120622391"/>
    <n v="1.6446874673719165"/>
    <n v="11.515813967371916"/>
    <n v="830.23493226204823"/>
    <n v="0"/>
    <n v="104.2007070177098"/>
    <n v="3.7431692166909296"/>
    <n v="9.1611727097750073"/>
    <n v="0"/>
    <n v="0"/>
    <n v="95.419232035352877"/>
    <n v="0"/>
    <n v="1042.7592132415768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420m1407"/>
    <s v="couv m14 noir"/>
    <n v="1.6160000000000001"/>
    <n v="48"/>
    <n v="77.568000000000012"/>
    <n v="171.75494400000002"/>
    <n v="7.0670721340994466E-3"/>
    <n v="28.617119216936935"/>
    <n v="0.59618998368618614"/>
    <n v="4.1744179836861868"/>
    <n v="25.079625589492117"/>
    <n v="0"/>
    <n v="3.1476809956000276"/>
    <n v="0.11307315414559115"/>
    <n v="0.27673947769920021"/>
    <n v="0"/>
    <n v="0"/>
    <n v="2.8824113759744709"/>
    <n v="0"/>
    <n v="31.499530592911409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palette 1"/>
    <s v="palette 1"/>
    <n v="8.6"/>
    <n v="3"/>
    <n v="25.799999999999997"/>
    <n v="57.127649999999988"/>
    <n v="2.3505886584643879E-3"/>
    <n v="9.5183796900393531"/>
    <n v="3.1727932300131179"/>
    <n v="22.215343230013112"/>
    <n v="8.3417690311584209"/>
    <n v="0"/>
    <n v="1.0469545390686967"/>
    <n v="3.7609418535430206E-2"/>
    <n v="9.2046701276806961E-2"/>
    <n v="0"/>
    <n v="0"/>
    <n v="0.95872284318457757"/>
    <n v="0"/>
    <n v="10.477102533223931"/>
    <m/>
    <m/>
    <m/>
    <m/>
    <m/>
    <m/>
    <m/>
    <m/>
    <m/>
    <m/>
    <m/>
    <m/>
    <m/>
    <m/>
    <m/>
  </r>
  <r>
    <x v="4"/>
    <x v="0"/>
    <d v="2016-02-10T00:00:00"/>
    <x v="4"/>
    <x v="0"/>
    <s v="ACCUMA 5"/>
    <s v=" 86 du 15/01/2016"/>
    <n v="3548.8"/>
    <m/>
    <n v="445.40100000000001"/>
    <n v="16"/>
    <n v="39.158999999999999"/>
    <n v="0"/>
    <n v="0"/>
    <n v="407.86500000000001"/>
    <m/>
    <n v="4457.2250000000004"/>
    <s v="EUR"/>
    <n v="2.2142499999999998"/>
    <s v="palette 2"/>
    <s v="palette 2"/>
    <n v="6.6"/>
    <n v="24"/>
    <n v="158.39999999999998"/>
    <n v="350.73719999999992"/>
    <n v="1.4431521065920893E-2"/>
    <n v="58.438424143497429"/>
    <n v="2.434934339312393"/>
    <n v="17.048984339312391"/>
    <n v="51.214581958740069"/>
    <n v="0"/>
    <n v="6.4278139142822317"/>
    <n v="0.23090433705473429"/>
    <n v="0.56512393342039624"/>
    <n v="0"/>
    <n v="0"/>
    <n v="5.8861123395518256"/>
    <n v="0"/>
    <n v="64.324536483049258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00l0212"/>
    <s v="bac l2 gris c28"/>
    <n v="1.232"/>
    <n v="2904"/>
    <n v="3577.7280000000001"/>
    <n v="7897.8345600000002"/>
    <n v="0.15677620480367613"/>
    <n v="1017.6277607800599"/>
    <n v="0.35042278263776167"/>
    <n v="3.0700627826377618"/>
    <n v="597.27030744056492"/>
    <n v="0"/>
    <n v="268.43864568925119"/>
    <n v="2.508419276858818"/>
    <n v="12.309597272570239"/>
    <n v="16.696665811591508"/>
    <n v="13.968759848007542"/>
    <n v="76.622959111953477"/>
    <n v="0"/>
    <n v="987.81535445079771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00l0213"/>
    <s v="bac l2 noir c28"/>
    <n v="1.2549999999999999"/>
    <n v="792"/>
    <n v="993.95999999999992"/>
    <n v="2194.1666999999998"/>
    <n v="4.355537271884892E-2"/>
    <n v="282.71609499239412"/>
    <n v="0.356964766404538"/>
    <n v="3.1273772664045376"/>
    <n v="165.93290344699872"/>
    <n v="0"/>
    <n v="74.577294939494593"/>
    <n v="0.69688596350158272"/>
    <n v="3.4198371997658605"/>
    <n v="4.6386471945574099"/>
    <n v="3.8807837092494384"/>
    <n v="21.28729641798294"/>
    <n v="0"/>
    <n v="274.43364887155053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00m1110"/>
    <s v="bac m11 gris"/>
    <n v="2.036"/>
    <n v="135"/>
    <n v="274.86"/>
    <n v="606.75345000000004"/>
    <n v="1.2044377787338339E-2"/>
    <n v="78.17955035374608"/>
    <n v="0.57910778039811917"/>
    <n v="5.0735777803981197"/>
    <n v="45.885466056422864"/>
    <n v="0"/>
    <n v="20.622877466969985"/>
    <n v="0.19271004459741342"/>
    <n v="0.94568841072844434"/>
    <n v="1.2827262343515331"/>
    <n v="1.0731540608518459"/>
    <n v="5.8865812441615271"/>
    <n v="0"/>
    <n v="75.889203518083619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20l0228"/>
    <s v="couv l2 kam noir"/>
    <n v="1.0720000000000001"/>
    <n v="2016"/>
    <n v="2161.152"/>
    <n v="4770.7430400000003"/>
    <n v="9.4701779610935843E-2"/>
    <n v="614.70527397984085"/>
    <n v="0.3049133303471433"/>
    <n v="2.6713533303471437"/>
    <n v="360.78536978378224"/>
    <n v="0"/>
    <n v="162.15226982280839"/>
    <n v="1.5152284737749735"/>
    <n v="7.4356996297118494"/>
    <n v="10.085739528564668"/>
    <n v="8.437928563334383"/>
    <n v="46.284642468828395"/>
    <n v="0"/>
    <n v="596.69687827080497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20l0233"/>
    <s v="couv l2 g gris"/>
    <n v="1.0720000000000001"/>
    <n v="1920"/>
    <n v="2058.2400000000002"/>
    <n v="4543.5648000000001"/>
    <n v="9.0192171058034135E-2"/>
    <n v="585.43359426651512"/>
    <n v="0.3049133303471433"/>
    <n v="2.6713533303471433"/>
    <n v="343.6051140797926"/>
    <n v="0"/>
    <n v="154.43073316457944"/>
    <n v="1.4430747369285462"/>
    <n v="7.0816186949636659"/>
    <n v="9.605466217680636"/>
    <n v="8.036122441270841"/>
    <n v="44.080611875074659"/>
    <n v="0"/>
    <n v="568.2827412102904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20l0211"/>
    <s v="couv l2 kam d gris"/>
    <n v="1.0720000000000001"/>
    <n v="5856"/>
    <n v="6277.6320000000005"/>
    <n v="13857.872640000001"/>
    <n v="0.27508612172700414"/>
    <n v="1785.5724625128712"/>
    <n v="0.3049133303471433"/>
    <n v="2.6713533303471437"/>
    <n v="1047.9955979433676"/>
    <n v="0"/>
    <n v="471.01373615196729"/>
    <n v="4.4013779476320662"/>
    <n v="21.598937019639184"/>
    <n v="29.296671963925942"/>
    <n v="24.510173445876067"/>
    <n v="134.44586621897773"/>
    <n v="0"/>
    <n v="1733.262360691386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20m1124"/>
    <s v="couv m11g d18"/>
    <n v="0.82099999999999995"/>
    <n v="754"/>
    <n v="619.03399999999999"/>
    <n v="1366.5175549999999"/>
    <n v="2.7126098228942738E-2"/>
    <n v="176.07436430794169"/>
    <n v="0.23352037706623566"/>
    <n v="2.0458778770662356"/>
    <n v="103.34229642280314"/>
    <n v="0"/>
    <n v="46.446417557623143"/>
    <n v="0.4340175716630838"/>
    <n v="2.129859854641897"/>
    <n v="2.8889294613824017"/>
    <n v="2.4169353521987977"/>
    <n v="13.257636374511701"/>
    <n v="0"/>
    <n v="170.91609259482416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60d1810"/>
    <s v="bouchon d18 rouge"/>
    <n v="2.8000000000000001E-2"/>
    <n v="156000"/>
    <n v="4368"/>
    <n v="9642.36"/>
    <n v="0.19140596003454072"/>
    <n v="1242.4080475338824"/>
    <n v="7.9641541508582211E-3"/>
    <n v="6.977415415085822E-2"/>
    <n v="729.19928594358976"/>
    <n v="0"/>
    <n v="327.73313241550204"/>
    <n v="3.0624953605526515"/>
    <n v="15.028621764032033"/>
    <n v="20.384734743678585"/>
    <n v="17.054271039077577"/>
    <n v="93.547940313241469"/>
    <n v="0"/>
    <n v="1206.0104815796742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60d1812"/>
    <s v="bouchon d18 gris"/>
    <n v="2.9000000000000001E-2"/>
    <n v="24000"/>
    <n v="696"/>
    <n v="1536.42"/>
    <n v="3.0498751873635609E-2"/>
    <n v="197.96611746419003"/>
    <n v="8.2485882276745852E-3"/>
    <n v="7.2266088227674594E-2"/>
    <n v="116.19109501298958"/>
    <n v="0"/>
    <n v="52.221213406865708"/>
    <n v="0.48798002997816975"/>
    <n v="2.3946705008622469"/>
    <n v="3.2481170745421926"/>
    <n v="2.7174387919409324"/>
    <n v="14.905990489472542"/>
    <n v="0"/>
    <n v="192.16650530665137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60d1818"/>
    <s v="bouchon d18 rouge"/>
    <n v="2.3E-2"/>
    <n v="52000"/>
    <n v="1196"/>
    <n v="2640.17"/>
    <n v="5.240877477136234E-2"/>
    <n v="340.18315587237254"/>
    <n v="6.5419837667763953E-3"/>
    <n v="5.7314483766776392E-2"/>
    <n v="199.66170924645911"/>
    <n v="0"/>
    <n v="89.736452923292219"/>
    <n v="0.83854039634179744"/>
    <n v="4.1149797687230567"/>
    <n v="5.5815345131500891"/>
    <n v="4.6696218321283842"/>
    <n v="25.614316990530401"/>
    <n v="0"/>
    <n v="330.21715567062506"/>
    <m/>
    <m/>
    <m/>
    <m/>
    <m/>
    <m/>
    <m/>
    <m/>
    <m/>
    <m/>
    <m/>
    <m/>
    <m/>
    <m/>
    <m/>
  </r>
  <r>
    <x v="4"/>
    <x v="1"/>
    <d v="2016-02-10T00:00:00"/>
    <x v="4"/>
    <x v="0"/>
    <s v="accuma 7"/>
    <s v="  137  du  21/01/2016"/>
    <n v="3809.7"/>
    <m/>
    <n v="1712.241"/>
    <n v="16"/>
    <n v="78.516999999999996"/>
    <n v="106.5"/>
    <n v="89.1"/>
    <n v="488.74099999999999"/>
    <m/>
    <n v="6300.799"/>
    <s v="EUR"/>
    <n v="2.2075"/>
    <s v="460d1819"/>
    <s v="bouchon d18 jaune"/>
    <n v="2.3E-2"/>
    <n v="26000"/>
    <n v="598"/>
    <n v="1320.085"/>
    <n v="2.620438738568117E-2"/>
    <n v="170.09157793618627"/>
    <n v="6.5419837667763953E-3"/>
    <n v="5.7314483766776392E-2"/>
    <n v="99.830854623229556"/>
    <n v="0"/>
    <n v="44.86822646164611"/>
    <n v="0.41927019817089872"/>
    <n v="2.0574898843615284"/>
    <n v="2.7907672565750445"/>
    <n v="2.3348109160641921"/>
    <n v="12.807158495265201"/>
    <n v="0"/>
    <n v="165.10857783531253"/>
    <m/>
    <m/>
    <m/>
    <m/>
    <m/>
    <m/>
    <m/>
    <m/>
    <m/>
    <m/>
    <m/>
    <m/>
    <m/>
    <m/>
    <m/>
  </r>
  <r>
    <x v="4"/>
    <x v="0"/>
    <d v="2016-02-11T00:00:00"/>
    <x v="7"/>
    <x v="0"/>
    <s v="daramic 2"/>
    <s v="  102617du 25/01/2016"/>
    <n v="1409.94"/>
    <m/>
    <n v="153"/>
    <n v="1648.808"/>
    <n v="43.595999999999997"/>
    <n v="0"/>
    <n v="0"/>
    <n v="0"/>
    <m/>
    <n v="3255.3440000000001"/>
    <s v="EUR"/>
    <n v="2.2113499999999999"/>
    <s v="430P0001"/>
    <s v="SEP 123X1,0"/>
    <n v="0.73099999999999998"/>
    <n v="5116.8"/>
    <n v="3740.3807999999999"/>
    <n v="8271.2910820799989"/>
    <n v="0.30317841942172674"/>
    <n v="986.9500485940016"/>
    <n v="0.19288423401227361"/>
    <n v="1.8093810840122733"/>
    <n v="427.46338067946942"/>
    <n v="0"/>
    <n v="46.386298171524189"/>
    <n v="499.8830033698984"/>
    <n v="13.217366373109598"/>
    <n v="0"/>
    <n v="0"/>
    <n v="0"/>
    <n v="0"/>
    <n v="986.9500485940016"/>
    <m/>
    <m/>
    <m/>
    <m/>
    <m/>
    <m/>
    <m/>
    <m/>
    <m/>
    <m/>
    <m/>
    <m/>
    <m/>
    <m/>
    <m/>
  </r>
  <r>
    <x v="4"/>
    <x v="0"/>
    <d v="2016-02-11T00:00:00"/>
    <x v="7"/>
    <x v="0"/>
    <s v="daramic 2"/>
    <s v="  102617du 25/01/2016"/>
    <n v="1409.94"/>
    <m/>
    <n v="153"/>
    <n v="1648.808"/>
    <n v="43.595999999999997"/>
    <n v="0"/>
    <n v="0"/>
    <n v="0"/>
    <m/>
    <n v="3255.3440000000001"/>
    <s v="EUR"/>
    <n v="2.2113499999999999"/>
    <s v="430P1001"/>
    <s v="SEP 161X1,3"/>
    <n v="1.7410000000000001"/>
    <n v="1680"/>
    <n v="2924.88"/>
    <n v="6467.9333880000004"/>
    <n v="0.23707759792752123"/>
    <n v="771.76913594776863"/>
    <n v="0.45938639044510038"/>
    <n v="4.3093467404451005"/>
    <n v="334.26518842192928"/>
    <n v="0"/>
    <n v="36.272872482910749"/>
    <n v="390.8954400836804"/>
    <n v="10.335634959248214"/>
    <n v="0"/>
    <n v="0"/>
    <n v="0"/>
    <n v="0"/>
    <n v="771.76913594776863"/>
    <m/>
    <m/>
    <m/>
    <m/>
    <m/>
    <m/>
    <m/>
    <m/>
    <m/>
    <m/>
    <m/>
    <m/>
    <m/>
    <m/>
    <m/>
  </r>
  <r>
    <x v="4"/>
    <x v="0"/>
    <d v="2016-02-11T00:00:00"/>
    <x v="7"/>
    <x v="0"/>
    <s v="daramic 2"/>
    <s v="  102617du 25/01/2016"/>
    <n v="1409.94"/>
    <m/>
    <n v="153"/>
    <n v="1648.808"/>
    <n v="43.595999999999997"/>
    <n v="0"/>
    <n v="0"/>
    <n v="0"/>
    <m/>
    <n v="3255.3440000000001"/>
    <s v="EUR"/>
    <n v="2.2113499999999999"/>
    <s v="430P1018"/>
    <s v="SEP 161X1,3"/>
    <n v="0.69899999999999995"/>
    <n v="8114.4"/>
    <n v="5671.9655999999995"/>
    <n v="12542.701129559999"/>
    <n v="0.459743982650752"/>
    <n v="1496.6248154582297"/>
    <n v="0.18444060133321377"/>
    <n v="1.7301742513332137"/>
    <n v="648.21143089860129"/>
    <n v="0"/>
    <n v="70.340829345565055"/>
    <n v="758.02955654642108"/>
    <n v="20.042998667642184"/>
    <n v="0"/>
    <n v="0"/>
    <n v="0"/>
    <n v="0"/>
    <n v="1496.6248154582297"/>
    <m/>
    <m/>
    <m/>
    <m/>
    <m/>
    <m/>
    <m/>
    <m/>
    <m/>
    <m/>
    <m/>
    <m/>
    <m/>
    <m/>
    <m/>
  </r>
  <r>
    <x v="4"/>
    <x v="1"/>
    <d v="2016-02-12T00:00:00"/>
    <x v="7"/>
    <x v="0"/>
    <s v="daramic 1"/>
    <s v="  102616 du 25/01/2016"/>
    <n v="3833.96"/>
    <m/>
    <n v="4820.3549999999996"/>
    <n v="0"/>
    <n v="121.319"/>
    <n v="0"/>
    <n v="321"/>
    <n v="0"/>
    <m/>
    <n v="9096.6339999999982"/>
    <s v="EUR"/>
    <n v="2.2113499999999999"/>
    <s v="430P1004"/>
    <s v="SEP 1,2"/>
    <n v="0.69899999999999995"/>
    <n v="35162.400000000001"/>
    <n v="24578.517599999999"/>
    <n v="54351.704894759998"/>
    <n v="0.67660104639111618"/>
    <n v="6154.7920830370031"/>
    <n v="0.17503902131359073"/>
    <n v="1.7207726713135907"/>
    <n v="2594.0613478216837"/>
    <n v="0"/>
    <n v="3261.4572369766483"/>
    <n v="0"/>
    <n v="82.084562347123821"/>
    <n v="0"/>
    <n v="217.18893589154828"/>
    <n v="0"/>
    <n v="0"/>
    <n v="6154.7920830370031"/>
    <m/>
    <m/>
    <m/>
    <m/>
    <m/>
    <m/>
    <m/>
    <m/>
    <m/>
    <m/>
    <m/>
    <m/>
    <m/>
    <m/>
    <m/>
  </r>
  <r>
    <x v="4"/>
    <x v="1"/>
    <d v="2016-02-12T00:00:00"/>
    <x v="7"/>
    <x v="0"/>
    <s v="daramic 1"/>
    <s v="  102616 du 25/01/2016"/>
    <n v="3833.96"/>
    <m/>
    <n v="4820.3549999999996"/>
    <n v="0"/>
    <n v="121.319"/>
    <n v="0"/>
    <n v="321"/>
    <n v="0"/>
    <m/>
    <n v="9096.6339999999982"/>
    <s v="EUR"/>
    <n v="2.2113499999999999"/>
    <s v="430P1005"/>
    <s v="SEP 1,0"/>
    <n v="0.69899999999999995"/>
    <n v="12622.4"/>
    <n v="8823.0575999999983"/>
    <n v="19510.868423759995"/>
    <n v="0.24288242690963141"/>
    <n v="2209.4125426286678"/>
    <n v="0.17503902131359075"/>
    <n v="1.7207726713135905"/>
    <n v="931.2015094744504"/>
    <n v="0"/>
    <n v="1170.7795209659762"/>
    <n v="0"/>
    <n v="29.466253150249575"/>
    <n v="0"/>
    <n v="77.965259037991686"/>
    <n v="0"/>
    <n v="0"/>
    <n v="2209.4125426286678"/>
    <m/>
    <m/>
    <m/>
    <m/>
    <m/>
    <m/>
    <m/>
    <m/>
    <m/>
    <m/>
    <m/>
    <m/>
    <m/>
    <m/>
    <m/>
  </r>
  <r>
    <x v="4"/>
    <x v="1"/>
    <d v="2016-02-12T00:00:00"/>
    <x v="7"/>
    <x v="0"/>
    <s v="daramic 1"/>
    <s v="  102616 du 25/01/2016"/>
    <n v="3833.96"/>
    <m/>
    <n v="4820.3549999999996"/>
    <n v="0"/>
    <n v="121.319"/>
    <n v="0"/>
    <n v="321"/>
    <n v="0"/>
    <m/>
    <n v="9096.6339999999982"/>
    <s v="EUR"/>
    <n v="2.2113499999999999"/>
    <s v="430P1001"/>
    <s v="SEP 1,3"/>
    <n v="1.7410000000000001"/>
    <n v="1680"/>
    <n v="2924.88"/>
    <n v="6467.9333880000004"/>
    <n v="8.0516526699252522E-2"/>
    <n v="732.42937433432814"/>
    <n v="0.4359698656751953"/>
    <n v="4.2859302156751955"/>
    <n v="308.69714270386618"/>
    <n v="0"/>
    <n v="388.11824205737537"/>
    <n v="0"/>
    <n v="9.7681845026266174"/>
    <n v="0"/>
    <n v="25.845805070460059"/>
    <n v="0"/>
    <n v="0"/>
    <n v="732.42937433432814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409"/>
    <s v="BAC M14 GRIS"/>
    <n v="3.2029999999999998"/>
    <n v="1080"/>
    <n v="3459.24"/>
    <n v="7624.1649600000001"/>
    <n v="0.34721836060466216"/>
    <n v="1482.2421956770452"/>
    <n v="1.3724464774787455"/>
    <n v="8.4318584774787446"/>
    <n v="1321.0269747564976"/>
    <n v="0"/>
    <n v="143.20153237237778"/>
    <n v="5.5554937696745945"/>
    <n v="12.45819477849528"/>
    <n v="0"/>
    <n v="0"/>
    <n v="148.61536105092569"/>
    <n v="0"/>
    <n v="1630.8575567279709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509"/>
    <s v="BAC M15 GRIS"/>
    <n v="3.45"/>
    <n v="700"/>
    <n v="2415"/>
    <n v="5322.6600000000008"/>
    <n v="0.24240363226034017"/>
    <n v="1034.7980777743273"/>
    <n v="1.478282968249039"/>
    <n v="9.0820829682490398"/>
    <n v="922.24885929769016"/>
    <n v="0"/>
    <n v="99.973318034970802"/>
    <n v="3.8784581161654428"/>
    <n v="8.6974423255010063"/>
    <n v="0"/>
    <n v="0"/>
    <n v="103.75287546917401"/>
    <n v="0"/>
    <n v="1138.5509532435015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606"/>
    <s v="BAC M16 GRIS"/>
    <n v="4.4580000000000002"/>
    <n v="144"/>
    <n v="641.952"/>
    <n v="1414.862208"/>
    <n v="6.4435402292666616E-2"/>
    <n v="275.06861102417594"/>
    <n v="1.9101986876678885"/>
    <n v="11.735630687667888"/>
    <n v="245.1509315626794"/>
    <n v="0"/>
    <n v="26.574770790553028"/>
    <n v="1.0309664366826659"/>
    <n v="2.3119422342608784"/>
    <n v="0"/>
    <n v="0"/>
    <n v="27.579447583100286"/>
    <n v="0"/>
    <n v="302.64805860727625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510"/>
    <s v="BAC M15 NOIR"/>
    <n v="3.6309999999999998"/>
    <n v="140"/>
    <n v="508.34"/>
    <n v="1120.3813600000001"/>
    <n v="5.1024208042741749E-2"/>
    <n v="217.81749683470045"/>
    <n v="1.5558392631050033"/>
    <n v="9.5585632631050039"/>
    <n v="194.12670191941527"/>
    <n v="0"/>
    <n v="21.043659002027766"/>
    <n v="0.81638732868386799"/>
    <n v="1.830748584573574"/>
    <n v="0"/>
    <n v="0"/>
    <n v="21.839228453830195"/>
    <n v="0"/>
    <n v="239.65672528853065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511"/>
    <s v="BAC M15 OP"/>
    <n v="3.45"/>
    <n v="210"/>
    <n v="724.5"/>
    <n v="1596.7980000000002"/>
    <n v="7.2721089678102049E-2"/>
    <n v="310.43942333229819"/>
    <n v="1.478282968249039"/>
    <n v="9.0820829682490398"/>
    <n v="276.67465778930705"/>
    <n v="0"/>
    <n v="29.991995410491239"/>
    <n v="1.1635374348496328"/>
    <n v="2.6092326976503015"/>
    <n v="0"/>
    <n v="0"/>
    <n v="31.125862640752203"/>
    <n v="0"/>
    <n v="341.56528597305038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00M1401"/>
    <s v="BAC M14 OP"/>
    <n v="3.2029999999999998"/>
    <n v="270"/>
    <n v="864.81"/>
    <n v="1906.04124"/>
    <n v="8.6804590151165539E-2"/>
    <n v="370.56054891926129"/>
    <n v="1.3724464774787455"/>
    <n v="8.4318584774787446"/>
    <n v="330.25674368912439"/>
    <n v="0"/>
    <n v="35.800383093094446"/>
    <n v="1.3888734424186486"/>
    <n v="3.1145486946238199"/>
    <n v="0"/>
    <n v="0"/>
    <n v="37.153840262731421"/>
    <n v="0"/>
    <n v="407.71438918199271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20M1515"/>
    <s v="COUV M15 G"/>
    <n v="1.6359999999999999"/>
    <n v="580"/>
    <n v="948.88"/>
    <n v="2091.3315200000002"/>
    <n v="9.5243047030721145E-2"/>
    <n v="406.58351968468065"/>
    <n v="0.70100606842186319"/>
    <n v="4.3067500684218638"/>
    <n v="362.36169673308166"/>
    <n v="0"/>
    <n v="39.28061367164517"/>
    <n v="1.5238887524915383"/>
    <n v="3.4173205274622749"/>
    <n v="0"/>
    <n v="0"/>
    <n v="40.765643260948174"/>
    <n v="0"/>
    <n v="447.34916294562879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420E0201"/>
    <s v="COUV E2"/>
    <n v="0.68600000000000005"/>
    <n v="300"/>
    <n v="205.8"/>
    <n v="453.58320000000009"/>
    <n v="2.0657005183924642E-2"/>
    <n v="88.182792714681824"/>
    <n v="0.29394264238227275"/>
    <n v="1.8058866423822733"/>
    <n v="78.591641922759692"/>
    <n v="0"/>
    <n v="8.5194653629801209"/>
    <n v="0.33051208294279427"/>
    <n v="0.74117334599921625"/>
    <n v="0"/>
    <n v="0"/>
    <n v="8.8415493878078735"/>
    <n v="0"/>
    <n v="97.024342102489683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palette 1"/>
    <s v="palette 1"/>
    <n v="8.6"/>
    <n v="8"/>
    <n v="68.8"/>
    <n v="151.6352"/>
    <n v="6.9057432296113462E-3"/>
    <n v="29.479961801604023"/>
    <n v="3.6849952252005029"/>
    <n v="22.639395225200502"/>
    <n v="26.273590691379326"/>
    <n v="0"/>
    <n v="2.8481011514724597"/>
    <n v="0.11049189167378154"/>
    <n v="0.24777806707845512"/>
    <n v="0"/>
    <n v="0"/>
    <n v="2.9557754999085595"/>
    <n v="0"/>
    <n v="32.435737301512582"/>
    <m/>
    <m/>
    <m/>
    <m/>
    <m/>
    <m/>
    <m/>
    <m/>
    <m/>
    <m/>
    <m/>
    <m/>
    <m/>
    <m/>
    <m/>
  </r>
  <r>
    <x v="4"/>
    <x v="0"/>
    <d v="2016-02-13T00:00:00"/>
    <x v="4"/>
    <x v="0"/>
    <s v="accuma 4"/>
    <s v="  75 du 14/01/2016"/>
    <n v="3804.6"/>
    <m/>
    <n v="412.42500000000001"/>
    <n v="16"/>
    <n v="35.880000000000003"/>
    <n v="0"/>
    <n v="0"/>
    <n v="428.017"/>
    <m/>
    <n v="4696.9219999999996"/>
    <s v="EUR"/>
    <n v="2.2040000000000002"/>
    <s v="palette 2"/>
    <s v="palette 2"/>
    <n v="6.6"/>
    <n v="19"/>
    <n v="125.39999999999999"/>
    <n v="276.38159999999999"/>
    <n v="1.2586921526064866E-2"/>
    <n v="53.732372237225931"/>
    <n v="2.8280195914329438"/>
    <n v="17.374419591432943"/>
    <n v="47.888201638066391"/>
    <n v="0"/>
    <n v="5.191161110387303"/>
    <n v="0.20139074441703786"/>
    <n v="0.45161874435520744"/>
    <n v="0"/>
    <n v="0"/>
    <n v="5.3874163908217056"/>
    <n v="0"/>
    <n v="59.119788628047637"/>
    <m/>
    <m/>
    <m/>
    <m/>
    <m/>
    <m/>
    <m/>
    <m/>
    <m/>
    <m/>
    <m/>
    <m/>
    <m/>
    <m/>
    <m/>
  </r>
  <r>
    <x v="4"/>
    <x v="1"/>
    <d v="2016-02-13T00:00:00"/>
    <x v="45"/>
    <x v="0"/>
    <s v="STCM 2"/>
    <s v="  16400005  du 22/01/2016"/>
    <n v="2133.288"/>
    <m/>
    <n v="4879.5839999999998"/>
    <n v="389.4"/>
    <n v="576"/>
    <n v="812.86400000000003"/>
    <n v="0"/>
    <n v="0"/>
    <m/>
    <n v="8791.1359999999986"/>
    <s v="EUR"/>
    <n v="2.2300499999999999"/>
    <s v="600p0002"/>
    <s v="pb doux"/>
    <n v="1.6670499999999999"/>
    <n v="149820"/>
    <n v="249757.43099999998"/>
    <n v="556971.55900154996"/>
    <n v="1"/>
    <n v="8791.1359999999986"/>
    <n v="5.8677986917634484E-2"/>
    <n v="3.7762828394176342"/>
    <n v="2133.288"/>
    <n v="0"/>
    <n v="4879.5839999999998"/>
    <n v="389.4"/>
    <n v="576"/>
    <n v="812.86400000000003"/>
    <n v="0"/>
    <n v="0"/>
    <n v="0"/>
    <n v="8791.1359999999986"/>
    <m/>
    <m/>
    <m/>
    <m/>
    <m/>
    <m/>
    <m/>
    <m/>
    <m/>
    <m/>
    <m/>
    <m/>
    <m/>
    <m/>
    <m/>
  </r>
  <r>
    <x v="4"/>
    <x v="1"/>
    <d v="2016-02-20T00:00:00"/>
    <x v="45"/>
    <x v="0"/>
    <s v="STCM1"/>
    <s v="  15400472  du 22/12/2015"/>
    <n v="1933.4"/>
    <m/>
    <n v="6347.93"/>
    <n v="0"/>
    <n v="1052.855"/>
    <n v="0"/>
    <n v="0"/>
    <n v="0"/>
    <m/>
    <n v="9334.1849999999995"/>
    <s v="EUR"/>
    <n v="2.24105"/>
    <s v="600p0002"/>
    <s v="pb doux"/>
    <n v="1.61514"/>
    <n v="200240"/>
    <n v="323415.6336"/>
    <n v="724790.60567928001"/>
    <n v="1"/>
    <n v="9334.1849999999995"/>
    <n v="4.6614987015581297E-2"/>
    <n v="3.6662244840155811"/>
    <n v="1933.4"/>
    <n v="0"/>
    <n v="6347.93"/>
    <n v="0"/>
    <n v="1052.855"/>
    <n v="0"/>
    <n v="0"/>
    <n v="0"/>
    <n v="0"/>
    <n v="9334.1849999999995"/>
    <m/>
    <m/>
    <m/>
    <m/>
    <m/>
    <m/>
    <m/>
    <m/>
    <m/>
    <m/>
    <m/>
    <m/>
    <m/>
    <m/>
    <m/>
  </r>
  <r>
    <x v="4"/>
    <x v="1"/>
    <d v="2016-02-22T00:00:00"/>
    <x v="9"/>
    <x v="2"/>
    <s v="sovema 2"/>
    <s v="  80015du 11/01/2016"/>
    <n v="403.38"/>
    <m/>
    <n v="3013.0439999999999"/>
    <n v="0"/>
    <n v="32.1008"/>
    <n v="75"/>
    <n v="77"/>
    <n v="0"/>
    <m/>
    <n v="3600.5248000000001"/>
    <s v="EUR"/>
    <n v="2.2142499999999998"/>
    <s v="1"/>
    <s v="LOT DE PDR"/>
    <n v="8700.57"/>
    <n v="1"/>
    <n v="8700.57"/>
    <n v="19265.237122499999"/>
    <n v="1"/>
    <n v="3600.5248000000001"/>
    <n v="3600.5248000000001"/>
    <n v="22865.761922499998"/>
    <n v="403.38"/>
    <n v="0"/>
    <n v="3013.0439999999999"/>
    <n v="0"/>
    <n v="32.1008"/>
    <n v="75"/>
    <n v="77"/>
    <n v="0"/>
    <n v="0"/>
    <n v="3600.5248000000001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00l0118"/>
    <s v="bac l1 noir c28"/>
    <n v="1.137"/>
    <n v="1100"/>
    <n v="1250.7"/>
    <n v="2789.1235349999997"/>
    <n v="0.11197645835303016"/>
    <n v="301.50702792616056"/>
    <n v="0.27409729811469141"/>
    <n v="2.8096641481146913"/>
    <n v="198.74701593079325"/>
    <n v="0"/>
    <n v="98.24220980665595"/>
    <n v="0"/>
    <n v="4.5178021887113546"/>
    <n v="0"/>
    <n v="0"/>
    <n v="33.361706119410044"/>
    <n v="0"/>
    <n v="334.86873404557059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00l0213"/>
    <s v="bac l2 noir c28"/>
    <n v="1.2549999999999999"/>
    <n v="990"/>
    <n v="1242.4499999999998"/>
    <n v="2770.7256224999996"/>
    <n v="0.11123782736125555"/>
    <n v="299.51819528812518"/>
    <n v="0.30254363160416686"/>
    <n v="3.1012563816041663"/>
    <n v="197.4360197834925"/>
    <n v="0"/>
    <n v="97.594174121915472"/>
    <n v="0"/>
    <n v="4.4880013827172158"/>
    <n v="0"/>
    <n v="0"/>
    <n v="33.141642094875671"/>
    <n v="0"/>
    <n v="332.65983738300088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00l0405"/>
    <s v="bac op c46,5"/>
    <n v="1.587"/>
    <n v="308"/>
    <n v="488.79599999999999"/>
    <n v="1090.0395197999999"/>
    <n v="4.3762409000661813E-2"/>
    <n v="117.83435613831901"/>
    <n v="0.38257907837116562"/>
    <n v="3.9216684283711656"/>
    <n v="77.673899735274659"/>
    <n v="0"/>
    <n v="38.394818249503636"/>
    <n v="0"/>
    <n v="1.7656381535407013"/>
    <n v="0"/>
    <n v="0"/>
    <n v="13.038353325612178"/>
    <n v="0"/>
    <n v="130.87270946393119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00m1009"/>
    <s v="bac m10 noir"/>
    <n v="1.75"/>
    <n v="324"/>
    <n v="567"/>
    <n v="1264.4383499999999"/>
    <n v="5.0764093616509236E-2"/>
    <n v="136.68704312315748"/>
    <n v="0.42187358988628854"/>
    <n v="4.3244610898862881"/>
    <n v="90.101189759942244"/>
    <n v="0"/>
    <n v="44.537725242163525"/>
    <n v="0"/>
    <n v="2.0481281210516813"/>
    <n v="0"/>
    <n v="0"/>
    <n v="15.124400231634679"/>
    <n v="0"/>
    <n v="151.81144335479215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20l0131"/>
    <s v="couv l1 noir"/>
    <n v="1.131"/>
    <n v="224"/>
    <n v="253.34399999999999"/>
    <n v="564.96978719999993"/>
    <n v="2.2682149088502496E-2"/>
    <n v="61.073795860658208"/>
    <n v="0.27265087437793845"/>
    <n v="2.7948374243779384"/>
    <n v="40.258546417183084"/>
    <n v="0"/>
    <n v="19.900115456350399"/>
    <n v="0"/>
    <n v="0.9151339871247216"/>
    <n v="0"/>
    <n v="0"/>
    <n v="6.7578060886829912"/>
    <n v="0"/>
    <n v="67.831601949341191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20l0106"/>
    <s v="couv l1 kam"/>
    <n v="0.95099999999999996"/>
    <n v="168"/>
    <n v="159.768"/>
    <n v="356.2906284"/>
    <n v="1.4304193490163049E-2"/>
    <n v="38.515371262258597"/>
    <n v="0.22925816227534879"/>
    <n v="2.350035712275349"/>
    <n v="25.388513025690397"/>
    <n v="0"/>
    <n v="12.549741246014079"/>
    <n v="0"/>
    <n v="0.57711699055411836"/>
    <n v="0"/>
    <n v="0"/>
    <n v="4.2617198874917284"/>
    <n v="0"/>
    <n v="42.777091149750326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20l0304"/>
    <s v="couv l3 kam g"/>
    <n v="1.2569999999999999"/>
    <n v="184"/>
    <n v="231.28799999999998"/>
    <n v="515.78380439999989"/>
    <n v="2.0707452706129077E-2"/>
    <n v="55.756742204354218"/>
    <n v="0.30302577284975118"/>
    <n v="3.1061986228497505"/>
    <n v="36.7536578081085"/>
    <n v="0"/>
    <n v="18.167621509364228"/>
    <n v="0"/>
    <n v="0.83546288688148362"/>
    <n v="0"/>
    <n v="0"/>
    <n v="6.1694749220005667"/>
    <n v="0"/>
    <n v="61.926217126354778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20l0307"/>
    <s v="couv l3 kam d"/>
    <n v="1.2569999999999999"/>
    <n v="138"/>
    <n v="173.46599999999998"/>
    <n v="386.83785329999995"/>
    <n v="1.553058952959681E-2"/>
    <n v="41.817556653265669"/>
    <n v="0.30302577284975124"/>
    <n v="3.1061986228497509"/>
    <n v="27.565243356081378"/>
    <n v="0"/>
    <n v="13.625716132023172"/>
    <n v="0"/>
    <n v="0.62659716516111286"/>
    <n v="0"/>
    <n v="0"/>
    <n v="4.6271061915004257"/>
    <n v="0"/>
    <n v="46.444662844766093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60d1811"/>
    <s v="bouchon d18 jaune"/>
    <n v="2.8000000000000001E-2"/>
    <n v="96000"/>
    <n v="2688"/>
    <n v="5994.3743999999997"/>
    <n v="0.24065940677456232"/>
    <n v="647.99783406533913"/>
    <n v="6.7499774381806158E-3"/>
    <n v="6.9191377438180615E-2"/>
    <n v="427.14638108417068"/>
    <n v="0"/>
    <n v="211.14180855544191"/>
    <n v="0"/>
    <n v="9.7096444257264913"/>
    <n v="0"/>
    <n v="0"/>
    <n v="71.700860357379227"/>
    <n v="0"/>
    <n v="719.6986944227184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60d1815"/>
    <s v="bouchon d18 noir "/>
    <n v="2.3E-2"/>
    <n v="19500"/>
    <n v="448.5"/>
    <n v="1000.177425"/>
    <n v="4.0154666643746728E-2"/>
    <n v="108.12017432228595"/>
    <n v="5.5446243242197922E-3"/>
    <n v="5.6835774324219795E-2"/>
    <n v="71.270517825986076"/>
    <n v="0"/>
    <n v="35.229576315891258"/>
    <n v="0"/>
    <n v="1.6200801804086054"/>
    <n v="0"/>
    <n v="0"/>
    <n v="11.963480606504682"/>
    <n v="0"/>
    <n v="120.08365492879062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60d1836"/>
    <s v="bouchon kam d18 noir"/>
    <n v="3.2000000000000001E-2"/>
    <n v="13000"/>
    <n v="416"/>
    <n v="927.70079999999996"/>
    <n v="3.7244908191301308E-2"/>
    <n v="100.28537908154057"/>
    <n v="7.7142599293492748E-3"/>
    <n v="7.9075859929349276E-2"/>
    <n v="66.1059875487407"/>
    <n v="0"/>
    <n v="32.676708466913631"/>
    <n v="0"/>
    <n v="1.5026830658862425"/>
    <n v="0"/>
    <n v="0"/>
    <n v="11.096561721975355"/>
    <n v="0"/>
    <n v="111.38194080351593"/>
    <m/>
    <m/>
    <m/>
    <m/>
    <m/>
    <m/>
    <m/>
    <m/>
    <m/>
    <m/>
    <m/>
    <m/>
    <m/>
    <m/>
    <m/>
  </r>
  <r>
    <x v="4"/>
    <x v="1"/>
    <d v="2016-02-25T00:00:00"/>
    <x v="4"/>
    <x v="0"/>
    <s v="accuma 10"/>
    <s v=" 206  du  29/01/2016"/>
    <n v="1774.9"/>
    <m/>
    <n v="877.34699999999998"/>
    <n v="0"/>
    <n v="40.345999999999997"/>
    <n v="0"/>
    <n v="0"/>
    <n v="297.935"/>
    <m/>
    <n v="2990.5280000000002"/>
    <s v="EUR"/>
    <n v="2.2300499999999999"/>
    <s v="460d1828"/>
    <s v="œil magique "/>
    <n v="0.32500000000000001"/>
    <n v="10000"/>
    <n v="3250"/>
    <n v="7247.6624999999995"/>
    <n v="0.29097584524454151"/>
    <n v="783.47952407453579"/>
    <n v="7.8347952407453583E-2"/>
    <n v="0.80311420240745357"/>
    <n v="516.4530277245367"/>
    <n v="0"/>
    <n v="255.28678489776274"/>
    <n v="0"/>
    <n v="11.739711452236271"/>
    <n v="0"/>
    <n v="0"/>
    <n v="86.691888452932474"/>
    <n v="0"/>
    <n v="870.17141252746831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20m1413"/>
    <s v="couv m14 g gris"/>
    <n v="1.6120000000000001"/>
    <n v="1152"/>
    <n v="1857.0240000000001"/>
    <n v="4141.2563712000001"/>
    <n v="0.22891636068862875"/>
    <n v="519.94688668650997"/>
    <n v="0.45134278358203989"/>
    <n v="4.04618338358204"/>
    <n v="406.18919040590288"/>
    <n v="0"/>
    <n v="107.20725461950205"/>
    <n v="0"/>
    <n v="6.5504416611051113"/>
    <n v="0"/>
    <n v="0"/>
    <n v="45.842332558783419"/>
    <n v="0"/>
    <n v="565.78921924529334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00m1509"/>
    <s v="bac m15 gris"/>
    <n v="3.45"/>
    <n v="800"/>
    <n v="2760"/>
    <n v="6154.9379999999992"/>
    <n v="0.34022670439402786"/>
    <n v="772.77052275833114"/>
    <n v="0.96596315344791395"/>
    <n v="8.6596356534479124"/>
    <n v="603.6982642767631"/>
    <n v="0"/>
    <n v="159.33667133533308"/>
    <n v="0"/>
    <n v="9.7355871462351065"/>
    <n v="0"/>
    <n v="0"/>
    <n v="68.133119368539241"/>
    <n v="0"/>
    <n v="840.9036421268703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20m1515"/>
    <s v="couv m15 g gris"/>
    <n v="1.6359999999999999"/>
    <n v="870"/>
    <n v="1423.32"/>
    <n v="3174.0747659999997"/>
    <n v="0.17545343220945933"/>
    <n v="398.51439871463333"/>
    <n v="0.45806252725819924"/>
    <n v="4.1064243272581988"/>
    <n v="311.32457011246464"/>
    <n v="0"/>
    <n v="82.169228639495046"/>
    <n v="0"/>
    <n v="5.0205999626736784"/>
    <n v="0"/>
    <n v="0"/>
    <n v="35.135953427401908"/>
    <n v="0"/>
    <n v="433.65035214203516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60d2709"/>
    <s v="bouchon d27 rouge"/>
    <n v="2.3E-2"/>
    <n v="33000"/>
    <n v="759"/>
    <n v="1692.6079499999998"/>
    <n v="9.356234370835767E-2"/>
    <n v="212.51189375854108"/>
    <n v="6.4397543563194269E-3"/>
    <n v="5.7730904356319418E-2"/>
    <n v="166.01702267610986"/>
    <n v="0"/>
    <n v="43.817584617216603"/>
    <n v="0"/>
    <n v="2.6772864652146544"/>
    <n v="0"/>
    <n v="0"/>
    <n v="18.73660782634829"/>
    <n v="0"/>
    <n v="231.24850158488937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60d2702"/>
    <s v="bouchon d27 noir"/>
    <n v="2.3E-2"/>
    <n v="6000"/>
    <n v="138"/>
    <n v="307.74689999999998"/>
    <n v="1.7011335219701395E-2"/>
    <n v="38.638526137916564"/>
    <n v="6.4397543563194277E-3"/>
    <n v="5.7730904356319418E-2"/>
    <n v="30.184913213838158"/>
    <n v="0"/>
    <n v="7.9668335667666552"/>
    <n v="0"/>
    <n v="0.48677935731175537"/>
    <n v="0"/>
    <n v="0"/>
    <n v="3.4066559684269619"/>
    <n v="0"/>
    <n v="42.045182106343518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60d2710"/>
    <s v="bouchon d27 jaune"/>
    <n v="2.3E-2"/>
    <n v="12000"/>
    <n v="276"/>
    <n v="615.49379999999996"/>
    <n v="3.402267043940279E-2"/>
    <n v="77.277052275833128"/>
    <n v="6.4397543563194277E-3"/>
    <n v="5.7730904356319418E-2"/>
    <n v="60.369826427676315"/>
    <n v="0"/>
    <n v="15.93366713353331"/>
    <n v="0"/>
    <n v="0.97355871462351073"/>
    <n v="0"/>
    <n v="0"/>
    <n v="6.8133119368539239"/>
    <n v="0"/>
    <n v="84.090364212687035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00m1407"/>
    <s v="bac m14 gris"/>
    <n v="1.6160000000000001"/>
    <n v="240"/>
    <n v="387.84000000000003"/>
    <n v="864.90259200000003"/>
    <n v="4.7809248200065144E-2"/>
    <n v="108.59105780673595"/>
    <n v="0.45246274086139976"/>
    <n v="4.0562235408614002"/>
    <n v="84.83273000619559"/>
    <n v="0"/>
    <n v="22.390266163295507"/>
    <n v="0"/>
    <n v="1.368061637244864"/>
    <n v="0"/>
    <n v="0"/>
    <n v="9.5741844260486459"/>
    <n v="0"/>
    <n v="118.16524223278458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400e0201"/>
    <s v="bac e2 op"/>
    <n v="1.6140000000000001"/>
    <n v="261"/>
    <n v="421.25400000000002"/>
    <n v="939.41748269999994"/>
    <n v="5.1928210193044139E-2"/>
    <n v="117.94662093986886"/>
    <n v="0.45190276222171977"/>
    <n v="4.0512034622217197"/>
    <n v="92.141416166537525"/>
    <n v="0"/>
    <n v="24.319279038657395"/>
    <n v="0"/>
    <n v="1.4859257346739581"/>
    <n v="0"/>
    <n v="0"/>
    <n v="10.399039516838634"/>
    <n v="0"/>
    <n v="128.34566045670749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palette 1"/>
    <s v="palette 1"/>
    <n v="8.6"/>
    <n v="2"/>
    <n v="17.2"/>
    <n v="38.356859999999998"/>
    <n v="2.1202533752091592E-3"/>
    <n v="4.8158163012475708"/>
    <n v="2.4079081506237854"/>
    <n v="21.586338150623785"/>
    <n v="3.7621775889711322"/>
    <n v="0"/>
    <n v="0.99296766194482944"/>
    <n v="0"/>
    <n v="6.0671050331610091E-2"/>
    <n v="0"/>
    <n v="0"/>
    <n v="0.42459770041263584"/>
    <n v="0"/>
    <n v="5.2404140016602065"/>
    <m/>
    <m/>
    <m/>
    <m/>
    <m/>
    <m/>
    <m/>
    <m/>
    <m/>
    <m/>
    <m/>
    <m/>
    <m/>
    <m/>
    <m/>
  </r>
  <r>
    <x v="4"/>
    <x v="0"/>
    <d v="2016-02-27T00:00:00"/>
    <x v="4"/>
    <x v="0"/>
    <s v="ACCUMA 9"/>
    <s v="  205 du 29/01/2016"/>
    <n v="1774.4"/>
    <m/>
    <n v="468.32499999999999"/>
    <n v="0"/>
    <n v="28.614999999999998"/>
    <n v="0"/>
    <n v="0"/>
    <n v="200.25800000000001"/>
    <m/>
    <n v="2471.5979999999995"/>
    <s v="EUR"/>
    <n v="2.2300499999999999"/>
    <s v="palette 2"/>
    <s v="palette 2"/>
    <n v="6.6"/>
    <n v="11"/>
    <n v="72.599999999999994"/>
    <n v="161.90162999999998"/>
    <n v="8.9494415721037765E-3"/>
    <n v="20.327224620382189"/>
    <n v="1.8479295109438354"/>
    <n v="16.566259510943834"/>
    <n v="15.879889125540942"/>
    <n v="0"/>
    <n v="4.191247224255501"/>
    <n v="0"/>
    <n v="0.25608827058574957"/>
    <n v="0"/>
    <n v="0"/>
    <n v="1.7921972703463582"/>
    <n v="0"/>
    <n v="22.119421890728546"/>
    <m/>
    <m/>
    <m/>
    <m/>
    <m/>
    <m/>
    <m/>
    <m/>
    <m/>
    <m/>
    <m/>
    <m/>
    <m/>
    <m/>
    <m/>
  </r>
  <r>
    <x v="4"/>
    <x v="1"/>
    <d v="2016-02-29T00:00:00"/>
    <x v="50"/>
    <x v="2"/>
    <s v="CHIMBAUL 1"/>
    <s v=" 35815 DU 14/12/15"/>
    <n v="935.82500000000005"/>
    <m/>
    <n v="26.475000000000001"/>
    <n v="0"/>
    <n v="18.948"/>
    <n v="22.5"/>
    <n v="0"/>
    <n v="0"/>
    <m/>
    <n v="1003.748"/>
    <s v="EUR"/>
    <n v="2.2313499999999999"/>
    <s v="1"/>
    <s v="FILTRE ABSOLU 24 m"/>
    <n v="158"/>
    <n v="15"/>
    <n v="2370"/>
    <n v="5288.2995000000001"/>
    <n v="0.50749464668094213"/>
    <n v="509.3967366167023"/>
    <n v="33.959782441113489"/>
    <n v="386.51308244111345"/>
    <n v="474.92617773019271"/>
    <n v="0"/>
    <n v="13.435920770877944"/>
    <n v="0"/>
    <n v="9.6160085653104925"/>
    <n v="11.418629550321198"/>
    <n v="0"/>
    <n v="0"/>
    <n v="0"/>
    <n v="509.3967366167023"/>
    <m/>
    <m/>
    <m/>
    <m/>
    <m/>
    <m/>
    <m/>
    <m/>
    <m/>
    <m/>
    <m/>
    <m/>
    <m/>
    <m/>
    <m/>
  </r>
  <r>
    <x v="4"/>
    <x v="1"/>
    <d v="2016-02-29T00:00:00"/>
    <x v="50"/>
    <x v="2"/>
    <s v="CHIMBAUL 1"/>
    <s v=" 35815 DU 14/12/15"/>
    <n v="935.82500000000005"/>
    <m/>
    <n v="26.475000000000001"/>
    <n v="0"/>
    <n v="18.948"/>
    <n v="22.5"/>
    <n v="0"/>
    <n v="0"/>
    <m/>
    <n v="1003.748"/>
    <s v="EUR"/>
    <n v="2.2313499999999999"/>
    <s v="2"/>
    <s v="FILTRE ABSOLU 36 m"/>
    <n v="230"/>
    <n v="10"/>
    <n v="2300"/>
    <n v="5132.1049999999996"/>
    <n v="0.49250535331905776"/>
    <n v="494.35126338329763"/>
    <n v="49.435126338329766"/>
    <n v="562.64562633832963"/>
    <n v="460.89882226980723"/>
    <n v="0"/>
    <n v="13.039079229122056"/>
    <n v="0"/>
    <n v="9.3319914346895061"/>
    <n v="11.081370449678799"/>
    <n v="0"/>
    <n v="0"/>
    <n v="0"/>
    <n v="494.35126338329763"/>
    <m/>
    <m/>
    <m/>
    <m/>
    <m/>
    <m/>
    <m/>
    <m/>
    <m/>
    <m/>
    <m/>
    <m/>
    <m/>
    <m/>
    <m/>
  </r>
  <r>
    <x v="4"/>
    <x v="1"/>
    <d v="2016-02-29T00:00:00"/>
    <x v="21"/>
    <x v="0"/>
    <s v="glatfelter 2"/>
    <s v="  2165/2166 du  16/02/2016"/>
    <n v="542.9"/>
    <m/>
    <n v="65.024000000000001"/>
    <n v="0"/>
    <n v="8.3170000000000002"/>
    <n v="36.6"/>
    <n v="0"/>
    <n v="0"/>
    <m/>
    <n v="652.84100000000001"/>
    <s v="EUR"/>
    <n v="2.2277499999999999"/>
    <s v="430p2010"/>
    <s v="sep 102 g"/>
    <n v="5.6250000000000001E-2"/>
    <n v="24320"/>
    <n v="1368"/>
    <n v="3047.5619999999999"/>
    <n v="1"/>
    <n v="652.84100000000001"/>
    <n v="2.6843791118421053E-2"/>
    <n v="0.15215472861842105"/>
    <n v="542.9"/>
    <n v="0"/>
    <n v="65.024000000000001"/>
    <n v="0"/>
    <n v="8.3170000000000002"/>
    <n v="36.6"/>
    <n v="0"/>
    <n v="0"/>
    <n v="0"/>
    <n v="652.84100000000001"/>
    <m/>
    <m/>
    <m/>
    <m/>
    <m/>
    <m/>
    <m/>
    <m/>
    <m/>
    <m/>
    <m/>
    <m/>
    <m/>
    <m/>
    <m/>
  </r>
  <r>
    <x v="4"/>
    <x v="1"/>
    <d v="2016-03-02T00:00:00"/>
    <x v="15"/>
    <x v="0"/>
    <s v="goonvean 1"/>
    <s v="  GF008534  DU 13/01/16"/>
    <n v="337.39"/>
    <m/>
    <n v="64.930000000000007"/>
    <n v="0"/>
    <n v="19.963999999999999"/>
    <n v="0"/>
    <n v="139.74"/>
    <n v="0"/>
    <n v="0"/>
    <n v="562.024"/>
    <s v="GBP"/>
    <n v="2.84565"/>
    <s v="600A0003"/>
    <s v="Fibre de verre"/>
    <n v="3.19"/>
    <n v="1200"/>
    <n v="3828"/>
    <n v="10893.1482"/>
    <n v="1"/>
    <n v="562.024"/>
    <n v="0.46835333333333334"/>
    <n v="9.5459768333333326"/>
    <n v="337.39"/>
    <n v="0"/>
    <n v="64.930000000000007"/>
    <n v="0"/>
    <n v="19.963999999999999"/>
    <n v="0"/>
    <n v="139.74"/>
    <n v="0"/>
    <n v="0"/>
    <n v="562.024"/>
    <m/>
    <m/>
    <m/>
    <m/>
    <m/>
    <m/>
    <m/>
    <m/>
    <m/>
    <m/>
    <m/>
    <m/>
    <m/>
    <m/>
    <m/>
  </r>
  <r>
    <x v="4"/>
    <x v="1"/>
    <d v="2016-03-02T00:00:00"/>
    <x v="51"/>
    <x v="0"/>
    <s v="microporous 1"/>
    <s v="  f160007 DU 02/02/16"/>
    <n v="212"/>
    <m/>
    <n v="327.74400000000003"/>
    <n v="0"/>
    <n v="0"/>
    <n v="0"/>
    <n v="0"/>
    <n v="0"/>
    <m/>
    <n v="539.74400000000003"/>
    <s v="EUR"/>
    <n v="2.2262"/>
    <s v="430p1005"/>
    <s v="sep 161x1,2"/>
    <m/>
    <n v="1296"/>
    <n v="0"/>
    <n v="0"/>
    <m/>
    <m/>
    <m/>
    <m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</r>
  <r>
    <x v="4"/>
    <x v="1"/>
    <d v="2016-03-03T00:00:00"/>
    <x v="4"/>
    <x v="0"/>
    <s v="accuma 11"/>
    <s v=" 299  du  10/02/2016"/>
    <n v="3867.5"/>
    <m/>
    <n v="392.10599999999999"/>
    <n v="16"/>
    <n v="31.58"/>
    <n v="269.27999999999997"/>
    <n v="0"/>
    <n v="633.89568000000008"/>
    <m/>
    <n v="5210.36168"/>
    <s v="EUR"/>
    <n v="2.2336"/>
    <s v="400l0213"/>
    <s v="bac l2 noir c28"/>
    <n v="1.2549999999999999"/>
    <n v="4950"/>
    <n v="6212.2499999999991"/>
    <n v="13875.681599999998"/>
    <n v="0.75757575757575768"/>
    <n v="3467.0196969696972"/>
    <n v="0.70040801958983778"/>
    <n v="3.5035760195898371"/>
    <n v="2929.9242424242429"/>
    <n v="0"/>
    <n v="297.05"/>
    <n v="12.121212121212123"/>
    <n v="23.924242424242426"/>
    <n v="204"/>
    <n v="0"/>
    <n v="480.2240000000001"/>
    <n v="0"/>
    <n v="3947.2436969696973"/>
    <m/>
    <m/>
    <m/>
    <m/>
    <m/>
    <m/>
    <m/>
    <m/>
    <m/>
    <m/>
    <m/>
    <m/>
    <m/>
    <m/>
    <m/>
  </r>
  <r>
    <x v="4"/>
    <x v="1"/>
    <d v="2016-03-03T00:00:00"/>
    <x v="4"/>
    <x v="0"/>
    <s v="accuma 11"/>
    <s v=" 299  du  10/02/2016"/>
    <n v="3867.5"/>
    <m/>
    <n v="392.10599999999999"/>
    <n v="16"/>
    <n v="31.58"/>
    <n v="269.27999999999997"/>
    <n v="0"/>
    <n v="633.89568000000008"/>
    <m/>
    <n v="5210.36168"/>
    <s v="EUR"/>
    <n v="2.2336"/>
    <s v="400l0218"/>
    <s v="bac l2 noir c34,3"/>
    <n v="1.2549999999999999"/>
    <n v="1584"/>
    <n v="1987.9199999999998"/>
    <n v="4440.2181119999996"/>
    <n v="0.24242424242424246"/>
    <n v="1109.4463030303029"/>
    <n v="0.70040801958983767"/>
    <n v="3.5035760195898376"/>
    <n v="937.57575757575773"/>
    <n v="0"/>
    <n v="95.056000000000012"/>
    <n v="3.8787878787878793"/>
    <n v="7.6557575757575762"/>
    <n v="65.28"/>
    <n v="0"/>
    <n v="153.67168000000004"/>
    <n v="0"/>
    <n v="1263.1179830303031"/>
    <m/>
    <m/>
    <m/>
    <m/>
    <m/>
    <m/>
    <m/>
    <m/>
    <m/>
    <m/>
    <m/>
    <m/>
    <m/>
    <m/>
    <m/>
  </r>
  <r>
    <x v="4"/>
    <x v="1"/>
    <d v="2016-03-03T00:00:00"/>
    <x v="4"/>
    <x v="0"/>
    <s v="accuma 12"/>
    <s v="  307 du  11/02/2016"/>
    <n v="3867.5"/>
    <m/>
    <n v="403.75700000000001"/>
    <n v="16"/>
    <n v="33.725000000000001"/>
    <n v="0"/>
    <n v="0"/>
    <n v="633.89568000000008"/>
    <m/>
    <n v="4954.8776799999996"/>
    <s v="EUR"/>
    <n v="2.2336"/>
    <s v="400l0116"/>
    <s v="bac l1 gris c26"/>
    <n v="1.137"/>
    <n v="660"/>
    <n v="750.42"/>
    <n v="1676.1381119999999"/>
    <n v="8.4784023427967106E-2"/>
    <n v="366.35023911982415"/>
    <n v="0.55507611987852146"/>
    <n v="3.0946793198785212"/>
    <n v="327.90221060766277"/>
    <n v="0"/>
    <n v="34.232142947205716"/>
    <n v="1.3565443748474737"/>
    <n v="2.8593411901081907"/>
    <n v="0"/>
    <n v="0"/>
    <n v="53.744226184007147"/>
    <n v="0"/>
    <n v="420.09446530383127"/>
    <m/>
    <m/>
    <m/>
    <m/>
    <m/>
    <m/>
    <m/>
    <m/>
    <m/>
    <m/>
    <m/>
    <m/>
    <m/>
    <m/>
    <m/>
  </r>
  <r>
    <x v="4"/>
    <x v="1"/>
    <d v="2016-03-03T00:00:00"/>
    <x v="4"/>
    <x v="0"/>
    <s v="accuma 12"/>
    <s v="  307 du  11/02/2016"/>
    <n v="3867.5"/>
    <m/>
    <n v="403.75700000000001"/>
    <n v="16"/>
    <n v="33.725000000000001"/>
    <n v="0"/>
    <n v="0"/>
    <n v="633.89568000000008"/>
    <m/>
    <n v="4954.8776799999996"/>
    <s v="EUR"/>
    <n v="2.2336"/>
    <s v="400m1009"/>
    <s v="bac m10 c33"/>
    <n v="1.75"/>
    <n v="2430"/>
    <n v="4252.5"/>
    <n v="9498.384"/>
    <n v="0.48045635727649871"/>
    <n v="2076.04327157732"/>
    <n v="0.85433879488778597"/>
    <n v="4.7631387948877855"/>
    <n v="1858.1649617668588"/>
    <n v="0"/>
    <n v="193.98761744488729"/>
    <n v="7.6873017164239794"/>
    <n v="16.20339064914992"/>
    <n v="0"/>
    <n v="0"/>
    <n v="304.55920930610915"/>
    <n v="0"/>
    <n v="2380.6024808834291"/>
    <m/>
    <m/>
    <m/>
    <m/>
    <m/>
    <m/>
    <m/>
    <m/>
    <m/>
    <m/>
    <m/>
    <m/>
    <m/>
    <m/>
    <m/>
  </r>
  <r>
    <x v="4"/>
    <x v="1"/>
    <d v="2016-03-03T00:00:00"/>
    <x v="4"/>
    <x v="0"/>
    <s v="accuma 12"/>
    <s v="  307 du  11/02/2016"/>
    <n v="3867.5"/>
    <m/>
    <n v="403.75700000000001"/>
    <n v="16"/>
    <n v="33.725000000000001"/>
    <n v="0"/>
    <n v="0"/>
    <n v="633.89568000000008"/>
    <m/>
    <n v="4954.8776799999996"/>
    <s v="EUR"/>
    <n v="2.2336"/>
    <s v="400m1110"/>
    <s v="bac m11 c46"/>
    <n v="2.036"/>
    <n v="1260"/>
    <n v="2565.36"/>
    <n v="5729.988096"/>
    <n v="0.28983974619702263"/>
    <n v="1252.3923262019032"/>
    <n v="0.99396216365230416"/>
    <n v="5.5415717636523043"/>
    <n v="1120.955218416985"/>
    <n v="0"/>
    <n v="117.02482640527127"/>
    <n v="4.6374359391523621"/>
    <n v="9.7748454404945893"/>
    <n v="0"/>
    <n v="0"/>
    <n v="183.72816300658909"/>
    <n v="0"/>
    <n v="1436.1204892084922"/>
    <m/>
    <m/>
    <m/>
    <m/>
    <m/>
    <m/>
    <m/>
    <m/>
    <m/>
    <m/>
    <m/>
    <m/>
    <m/>
    <m/>
    <m/>
  </r>
  <r>
    <x v="4"/>
    <x v="1"/>
    <d v="2016-03-03T00:00:00"/>
    <x v="4"/>
    <x v="0"/>
    <s v="accuma 12"/>
    <s v="  307 du  11/02/2016"/>
    <n v="3867.5"/>
    <m/>
    <n v="403.75700000000001"/>
    <n v="16"/>
    <n v="33.725000000000001"/>
    <n v="0"/>
    <n v="0"/>
    <n v="633.89568000000008"/>
    <m/>
    <n v="4954.8776799999996"/>
    <s v="EUR"/>
    <n v="2.2336"/>
    <s v="400m1104"/>
    <s v="bac m11 c46,3"/>
    <n v="2.036"/>
    <n v="630"/>
    <n v="1282.68"/>
    <n v="2864.994048"/>
    <n v="0.14491987309851131"/>
    <n v="626.19616310095159"/>
    <n v="0.99396216365230416"/>
    <n v="5.5415717636523043"/>
    <n v="560.47760920849248"/>
    <n v="0"/>
    <n v="58.512413202635635"/>
    <n v="2.318717969576181"/>
    <n v="4.8874227202472946"/>
    <n v="0"/>
    <n v="0"/>
    <n v="91.864081503294543"/>
    <n v="0"/>
    <n v="718.0602446042461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00l0115"/>
    <s v="bac l1 b c22"/>
    <n v="1.151"/>
    <n v="960"/>
    <n v="1104.96"/>
    <n v="2465.5524960000002"/>
    <n v="4.6785139113131681E-2"/>
    <n v="235.60757453163635"/>
    <n v="0.24542455680378786"/>
    <n v="2.8137084068037881"/>
    <n v="176.30043972001411"/>
    <n v="0"/>
    <n v="54.933847147883164"/>
    <n v="0.7485622258101069"/>
    <n v="3.6247254379289902"/>
    <n v="0"/>
    <n v="0"/>
    <n v="28.520454729060638"/>
    <n v="0"/>
    <n v="264.1280292606970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00l0116"/>
    <s v="bac l1 c26"/>
    <n v="1.137"/>
    <n v="220"/>
    <n v="250.14000000000001"/>
    <n v="558.14988900000003"/>
    <n v="1.0591184022732731E-2"/>
    <n v="53.336662588096871"/>
    <n v="0.24243937540044033"/>
    <n v="2.7794843254004404"/>
    <n v="39.91075875286375"/>
    <n v="0"/>
    <n v="12.435882317524159"/>
    <n v="0.16945894436372369"/>
    <n v="0.82056257334524108"/>
    <n v="0"/>
    <n v="0"/>
    <n v="6.4564387361779865"/>
    <n v="0"/>
    <n v="59.793101324274858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211"/>
    <s v="couv l2d"/>
    <n v="1.0720000000000001"/>
    <n v="4032"/>
    <n v="4322.3040000000001"/>
    <n v="9644.5730304000008"/>
    <n v="0.18301078222672812"/>
    <n v="921.63296574390915"/>
    <n v="0.22857960459918381"/>
    <n v="2.620586804599184"/>
    <n v="689.63953066497959"/>
    <n v="0"/>
    <n v="214.88631919950404"/>
    <n v="2.9281725156276499"/>
    <n v="14.178943363797988"/>
    <n v="0"/>
    <n v="0"/>
    <n v="111.5642878993246"/>
    <n v="0"/>
    <n v="1033.1972536432338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217"/>
    <s v="couv l2d"/>
    <n v="1.071"/>
    <n v="1920"/>
    <n v="2056.3199999999997"/>
    <n v="4588.369631999999"/>
    <n v="8.7066696768312787E-2"/>
    <n v="438.463444523688"/>
    <n v="0.2283663773560875"/>
    <n v="2.618142227356087"/>
    <n v="328.09343343203307"/>
    <n v="0"/>
    <n v="102.23136454454013"/>
    <n v="1.3930671482930046"/>
    <n v="6.7455793988218016"/>
    <n v="0"/>
    <n v="0"/>
    <n v="53.076293683447318"/>
    <n v="0"/>
    <n v="491.53973820713531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00l0314"/>
    <s v="bac l3 noir"/>
    <n v="1.2569999999999999"/>
    <n v="1232"/>
    <n v="1548.6239999999998"/>
    <n v="3455.5221623999996"/>
    <n v="6.5570327680580673E-2"/>
    <n v="330.20882611269252"/>
    <n v="0.26802664457199066"/>
    <n v="3.0728335945719905"/>
    <n v="247.08866579873217"/>
    <n v="0"/>
    <n v="76.990908363690451"/>
    <n v="1.0491252428892908"/>
    <n v="5.0801267073806677"/>
    <n v="0"/>
    <n v="0"/>
    <n v="39.971999605720384"/>
    <n v="0"/>
    <n v="370.18082571841296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228"/>
    <s v="couv l2 noir"/>
    <n v="1.0720000000000001"/>
    <n v="3312"/>
    <n v="3550.4640000000004"/>
    <n v="7922.3278464000005"/>
    <n v="0.15033028540052668"/>
    <n v="757.0556504324968"/>
    <n v="0.22857960459918381"/>
    <n v="2.620586804599184"/>
    <n v="566.48961447480474"/>
    <n v="0"/>
    <n v="176.51376219959261"/>
    <n v="2.4052845664084268"/>
    <n v="11.646989191691205"/>
    <n v="0"/>
    <n v="0"/>
    <n v="91.642093631588068"/>
    <n v="0"/>
    <n v="848.69774406408499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321"/>
    <s v="couv l3d gris"/>
    <n v="1.2569999999999999"/>
    <n v="3872"/>
    <n v="4867.1039999999994"/>
    <n v="10860.212510399999"/>
    <n v="0.20607817271039638"/>
    <n v="1037.7991677827479"/>
    <n v="0.26802664457199066"/>
    <n v="3.0728335945719905"/>
    <n v="776.56437822458679"/>
    <n v="0"/>
    <n v="241.97142628588426"/>
    <n v="3.2972507633663422"/>
    <n v="15.966112508910671"/>
    <n v="0"/>
    <n v="0"/>
    <n v="125.6262844751212"/>
    <n v="0"/>
    <n v="1163.425452257869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405"/>
    <s v="couv l4"/>
    <n v="1.3879999999999999"/>
    <n v="152"/>
    <n v="210.976"/>
    <n v="470.76129759999998"/>
    <n v="8.9329401150558107E-3"/>
    <n v="44.985830839475192"/>
    <n v="0.29595941341759996"/>
    <n v="3.3930732134175998"/>
    <n v="33.661998235564816"/>
    <n v="0"/>
    <n v="10.488817093715426"/>
    <n v="0.14292704184089297"/>
    <n v="0.69208846835406401"/>
    <n v="0"/>
    <n v="0"/>
    <n v="5.4455649588385979"/>
    <n v="0"/>
    <n v="50.431395798313794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l0530"/>
    <s v="couv l5"/>
    <n v="1.44"/>
    <n v="160"/>
    <n v="230.39999999999998"/>
    <n v="514.10303999999996"/>
    <n v="9.7553721869258047E-3"/>
    <n v="49.127556809376813"/>
    <n v="0.30704723005860507"/>
    <n v="3.5201912300586047"/>
    <n v="36.761169011992514"/>
    <n v="0"/>
    <n v="11.454494626839233"/>
    <n v="0.15608595499081288"/>
    <n v="0.75580721555426367"/>
    <n v="0"/>
    <n v="0"/>
    <n v="5.9469236620109056"/>
    <n v="0"/>
    <n v="55.074480471387723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m1014"/>
    <s v="couv m10 G noir"/>
    <n v="0.73899999999999999"/>
    <n v="1680"/>
    <n v="1241.52"/>
    <n v="2770.265652"/>
    <n v="5.2567229503090826E-2"/>
    <n v="264.72588684886074"/>
    <n v="0.15757493264813138"/>
    <n v="1.8065425826481314"/>
    <n v="198.08909093649717"/>
    <n v="0"/>
    <n v="61.723021567332665"/>
    <n v="0.84107567204945322"/>
    <n v="4.0726986729814652"/>
    <n v="0"/>
    <n v="0"/>
    <n v="32.045245941231684"/>
    <n v="0"/>
    <n v="296.77113279009245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m1017"/>
    <s v="couv m10 D noir"/>
    <n v="0.73899999999999999"/>
    <n v="616"/>
    <n v="455.22399999999999"/>
    <n v="1015.7640723999999"/>
    <n v="1.9274650817799967E-2"/>
    <n v="97.066158511248915"/>
    <n v="0.15757493264813136"/>
    <n v="1.8065425826481312"/>
    <n v="72.632666676715615"/>
    <n v="0"/>
    <n v="22.631774574688642"/>
    <n v="0.30839441308479948"/>
    <n v="1.4933228467598703"/>
    <n v="0"/>
    <n v="0"/>
    <n v="11.749923511784949"/>
    <n v="0"/>
    <n v="108.81608202303389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m1124"/>
    <s v="couv m11 g"/>
    <n v="0.82099999999999995"/>
    <n v="1334"/>
    <n v="1095.2139999999999"/>
    <n v="2443.8057589"/>
    <n v="4.6372483482342707E-2"/>
    <n v="233.52946182042027"/>
    <n v="0.17505956658202418"/>
    <n v="2.0069979165820242"/>
    <n v="174.74542950651204"/>
    <n v="0"/>
    <n v="54.449318047912783"/>
    <n v="0.7419597357174833"/>
    <n v="3.5927545302779835"/>
    <n v="0"/>
    <n v="0"/>
    <n v="28.268897793253526"/>
    <n v="0"/>
    <n v="261.7983596136738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m1125"/>
    <s v="couv m11d"/>
    <n v="0.82099999999999995"/>
    <n v="348"/>
    <n v="285.70799999999997"/>
    <n v="637.51454579999995"/>
    <n v="1.20971696040894E-2"/>
    <n v="60.920729170544405"/>
    <n v="0.17505956658202415"/>
    <n v="2.0069979165820242"/>
    <n v="45.585764219090088"/>
    <n v="0"/>
    <n v="14.204169925542462"/>
    <n v="0.19355471366543039"/>
    <n v="0.93724031224643034"/>
    <n v="0"/>
    <n v="0"/>
    <n v="7.374495076500919"/>
    <n v="0"/>
    <n v="68.295224247045326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20m1126"/>
    <s v="couv m11 noir"/>
    <n v="0.82099999999999995"/>
    <n v="638"/>
    <n v="523.798"/>
    <n v="1168.7766672999999"/>
    <n v="2.21781442741639E-2"/>
    <n v="111.68800347933141"/>
    <n v="0.17505956658202415"/>
    <n v="2.0069979165820238"/>
    <n v="83.573901068331836"/>
    <n v="0"/>
    <n v="26.040978196827851"/>
    <n v="0.3548503083866224"/>
    <n v="1.7182739057851224"/>
    <n v="0"/>
    <n v="0"/>
    <n v="13.519907640251684"/>
    <n v="0"/>
    <n v="125.2079111195831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60d1810"/>
    <s v="bouchon d18 rouge"/>
    <n v="2.8000000000000001E-2"/>
    <n v="30000"/>
    <n v="840"/>
    <n v="1874.3340000000001"/>
    <n v="3.5566461098167003E-2"/>
    <n v="179.11088420085301"/>
    <n v="5.9703628066951004E-3"/>
    <n v="6.8448162806695106E-2"/>
    <n v="134.02509535622272"/>
    <n v="0"/>
    <n v="41.761178327018044"/>
    <n v="0.56906337757067205"/>
    <n v="2.7555471400415867"/>
    <n v="0"/>
    <n v="0"/>
    <n v="21.681492517748097"/>
    <n v="0"/>
    <n v="200.79237671860113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60d1815"/>
    <s v="bouchon d18 noir"/>
    <n v="2.3E-2"/>
    <n v="19500"/>
    <n v="448.5"/>
    <n v="1000.7604749999999"/>
    <n v="1.8989949764914162E-2"/>
    <n v="95.632418528669703"/>
    <n v="4.9042265912138307E-3"/>
    <n v="5.6225276591213826E-2"/>
    <n v="71.559827699126046"/>
    <n v="0"/>
    <n v="22.297486285318556"/>
    <n v="0.3038391962386266"/>
    <n v="1.4712653479864897"/>
    <n v="0"/>
    <n v="0"/>
    <n v="11.576368326440498"/>
    <n v="0"/>
    <n v="107.208786855110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60d1818"/>
    <s v="bouchon d18 rouge filtrage"/>
    <n v="2.3E-2"/>
    <n v="19500"/>
    <n v="448.5"/>
    <n v="1000.7604749999999"/>
    <n v="1.8989949764914162E-2"/>
    <n v="95.632418528669703"/>
    <n v="4.9042265912138307E-3"/>
    <n v="5.6225276591213826E-2"/>
    <n v="71.559827699126046"/>
    <n v="0"/>
    <n v="22.297486285318556"/>
    <n v="0.3038391962386266"/>
    <n v="1.4712653479864897"/>
    <n v="0"/>
    <n v="0"/>
    <n v="11.576368326440498"/>
    <n v="0"/>
    <n v="107.2087868551102"/>
    <m/>
    <m/>
    <m/>
    <m/>
    <m/>
    <m/>
    <m/>
    <m/>
    <m/>
    <m/>
    <m/>
    <m/>
    <m/>
    <m/>
    <m/>
  </r>
  <r>
    <x v="4"/>
    <x v="1"/>
    <d v="2016-03-03T00:00:00"/>
    <x v="4"/>
    <x v="0"/>
    <s v="accuma 13"/>
    <s v=" 319 du  12/02/2016"/>
    <n v="3768.3"/>
    <m/>
    <n v="1174.173"/>
    <n v="16"/>
    <n v="77.475999999999999"/>
    <n v="0"/>
    <n v="0"/>
    <n v="609.60500000000002"/>
    <m/>
    <n v="5645.5540000000001"/>
    <s v="EUR"/>
    <n v="2.2313499999999999"/>
    <s v="460d2709"/>
    <s v="bouchon d27 rouge"/>
    <n v="2.3E-2"/>
    <n v="6000"/>
    <n v="138"/>
    <n v="307.92629999999997"/>
    <n v="5.8430614661274345E-3"/>
    <n v="29.425359547282984"/>
    <n v="4.9042265912138307E-3"/>
    <n v="5.6225276591213826E-2"/>
    <n v="22.018408522808013"/>
    <n v="0"/>
    <n v="6.8607650108672482"/>
    <n v="9.3488983458038952E-2"/>
    <n v="0.45269703014968909"/>
    <n v="0"/>
    <n v="0"/>
    <n v="3.5619594850586149"/>
    <n v="0"/>
    <n v="32.987319032341603"/>
    <m/>
    <m/>
    <m/>
    <m/>
    <m/>
    <m/>
    <m/>
    <m/>
    <m/>
    <m/>
    <m/>
    <m/>
    <m/>
    <m/>
    <m/>
  </r>
  <r>
    <x v="4"/>
    <x v="1"/>
    <d v="2016-03-04T00:00:00"/>
    <x v="4"/>
    <x v="0"/>
    <s v="accuma 14"/>
    <s v=" 334 du  15/02/2016"/>
    <n v="3847.1030000000001"/>
    <m/>
    <n v="397.04399999999998"/>
    <n v="16"/>
    <n v="2.2277499999999999"/>
    <n v="28.3"/>
    <n v="0"/>
    <n v="632.88819000000001"/>
    <m/>
    <n v="4923.5629399999998"/>
    <s v="EUR"/>
    <n v="2.2300499999999999"/>
    <s v="400l0103"/>
    <s v="bac l1b noir c22"/>
    <n v="1.151"/>
    <n v="3360"/>
    <n v="3867.36"/>
    <n v="8624.4061679999995"/>
    <n v="0.42424242424242425"/>
    <n v="1820.2862575757576"/>
    <n v="0.5417518623737374"/>
    <n v="3.1085394123737373"/>
    <n v="1632.1043030303031"/>
    <n v="0"/>
    <n v="168.4429090909091"/>
    <n v="6.7878787878787881"/>
    <n v="0.94510606060606062"/>
    <n v="12.006060606060606"/>
    <n v="0"/>
    <n v="268.49802"/>
    <n v="0"/>
    <n v="2088.7842775757576"/>
    <m/>
    <m/>
    <m/>
    <m/>
    <m/>
    <m/>
    <m/>
    <m/>
    <m/>
    <m/>
    <m/>
    <m/>
    <m/>
    <m/>
    <m/>
  </r>
  <r>
    <x v="4"/>
    <x v="1"/>
    <d v="2016-03-04T00:00:00"/>
    <x v="4"/>
    <x v="0"/>
    <s v="accuma 14"/>
    <s v=" 334 du  15/02/2016"/>
    <n v="3847.1030000000001"/>
    <m/>
    <n v="397.04399999999998"/>
    <n v="16"/>
    <n v="2.2277499999999999"/>
    <n v="28.3"/>
    <n v="0"/>
    <n v="632.88819000000001"/>
    <m/>
    <n v="4923.5629399999998"/>
    <s v="EUR"/>
    <n v="2.2300499999999999"/>
    <s v="400l0115"/>
    <s v="bac l1b gris c22"/>
    <n v="1.151"/>
    <n v="4560"/>
    <n v="5248.56"/>
    <n v="11704.551228"/>
    <n v="0.5757575757575758"/>
    <n v="2470.3884924242425"/>
    <n v="0.5417518623737374"/>
    <n v="3.1085394123737373"/>
    <n v="2214.998696969697"/>
    <n v="0"/>
    <n v="228.60109090909091"/>
    <n v="9.2121212121212128"/>
    <n v="1.2826439393939395"/>
    <n v="16.293939393939397"/>
    <n v="0"/>
    <n v="364.39017000000001"/>
    <n v="0"/>
    <n v="2834.7786624242426"/>
    <m/>
    <m/>
    <m/>
    <m/>
    <m/>
    <m/>
    <m/>
    <m/>
    <m/>
    <m/>
    <m/>
    <m/>
    <m/>
    <m/>
    <m/>
  </r>
  <r>
    <x v="4"/>
    <x v="1"/>
    <d v="2016-03-08T00:00:00"/>
    <x v="45"/>
    <x v="0"/>
    <s v="stcm 3"/>
    <s v="  16400037 du 11/02/16 fre 16400027du 08/02/16 fre  16400036  du 11/02/2016"/>
    <n v="2134.248"/>
    <m/>
    <n v="49281.158000000003"/>
    <n v="0"/>
    <n v="841.12699999999995"/>
    <n v="1369.8"/>
    <n v="0"/>
    <n v="0"/>
    <m/>
    <n v="53626.333000000006"/>
    <s v="EUR"/>
    <n v="2.2336"/>
    <s v="600p0002"/>
    <s v="pb doux"/>
    <n v="1.6670499999999999"/>
    <n v="101540"/>
    <n v="169272.25699999998"/>
    <n v="378086.51323519996"/>
    <n v="0.67228981828966172"/>
    <n v="36052.437668110892"/>
    <n v="0.35505650648129694"/>
    <n v="4.0785793864812963"/>
    <n v="1434.833200105074"/>
    <n v="0"/>
    <n v="33131.220756924115"/>
    <n v="0"/>
    <n v="565.48111798852824"/>
    <n v="920.90259309317855"/>
    <n v="0"/>
    <n v="0"/>
    <n v="0"/>
    <n v="36052.437668110892"/>
    <m/>
    <m/>
    <m/>
    <m/>
    <m/>
    <m/>
    <m/>
    <m/>
    <m/>
    <m/>
    <m/>
    <m/>
    <m/>
    <m/>
    <m/>
  </r>
  <r>
    <x v="4"/>
    <x v="1"/>
    <d v="2016-03-08T00:00:00"/>
    <x v="45"/>
    <x v="0"/>
    <s v="stcm 3"/>
    <s v="  16400037 du 11/02/16 fre 16400027du 08/02/16 fre  16400036  du 11/02/2016"/>
    <n v="2134.248"/>
    <m/>
    <n v="49281.158000000003"/>
    <n v="0"/>
    <n v="841.12699999999995"/>
    <n v="1369.8"/>
    <n v="0"/>
    <n v="0"/>
    <m/>
    <n v="53626.333000000006"/>
    <s v="EUR"/>
    <n v="2.2336"/>
    <s v="600p0002"/>
    <s v="pb doux"/>
    <n v="1.6191599999999999"/>
    <n v="50960"/>
    <n v="82512.393599999996"/>
    <n v="184299.68234495999"/>
    <n v="0.32771018171033811"/>
    <n v="17573.895331889104"/>
    <n v="0.34485665878903266"/>
    <n v="3.9614124347890325"/>
    <n v="699.41479989492575"/>
    <n v="0"/>
    <n v="16149.937243075883"/>
    <n v="0"/>
    <n v="275.64588201147154"/>
    <n v="448.89740690682112"/>
    <n v="0"/>
    <n v="0"/>
    <n v="0"/>
    <n v="17573.895331889104"/>
    <m/>
    <m/>
    <m/>
    <m/>
    <m/>
    <m/>
    <m/>
    <m/>
    <m/>
    <m/>
    <m/>
    <m/>
    <m/>
    <m/>
    <m/>
  </r>
  <r>
    <x v="4"/>
    <x v="0"/>
    <d v="2016-03-10T00:00:00"/>
    <x v="26"/>
    <x v="0"/>
    <s v="maribat 1"/>
    <s v="   du 02/02/2016"/>
    <n v="1515.4"/>
    <m/>
    <n v="16"/>
    <n v="430"/>
    <n v="445.363"/>
    <n v="536"/>
    <n v="0"/>
    <n v="0"/>
    <m/>
    <n v="2942.7629999999999"/>
    <s v="USD"/>
    <n v="2.0167999999999999"/>
    <s v="600p0002"/>
    <s v="pb doux"/>
    <n v="1.2"/>
    <n v="125000"/>
    <n v="150000"/>
    <n v="302520"/>
    <n v="1"/>
    <n v="2942.7629999999999"/>
    <n v="2.3542103999999998E-2"/>
    <n v="2.4437021040000002"/>
    <n v="1515.4"/>
    <n v="0"/>
    <n v="16"/>
    <n v="430"/>
    <n v="445.363"/>
    <n v="536"/>
    <n v="0"/>
    <n v="0"/>
    <n v="0"/>
    <n v="2942.7629999999999"/>
    <m/>
    <m/>
    <m/>
    <m/>
    <m/>
    <m/>
    <m/>
    <m/>
    <m/>
    <m/>
    <m/>
    <m/>
    <m/>
    <m/>
    <m/>
  </r>
  <r>
    <x v="4"/>
    <x v="1"/>
    <d v="2016-03-16T00:00:00"/>
    <x v="9"/>
    <x v="2"/>
    <s v="sovema 3"/>
    <s v="  80116 du 18/02/2016"/>
    <n v="605.57000000000005"/>
    <m/>
    <n v="920.11500000000001"/>
    <n v="0"/>
    <n v="84.897000000000006"/>
    <n v="0"/>
    <n v="150"/>
    <n v="0"/>
    <m/>
    <n v="1760.5819999999999"/>
    <s v="EUR"/>
    <n v="2.2277499999999999"/>
    <s v="1"/>
    <s v="P0102324 MOULE L2/L28"/>
    <n v="16560"/>
    <n v="1"/>
    <n v="16560"/>
    <n v="36891.54"/>
    <n v="0.67286876133637596"/>
    <n v="1184.6406295711195"/>
    <n v="1184.6406295711195"/>
    <n v="38076.180629571121"/>
    <n v="407.46913580246922"/>
    <n v="0"/>
    <n v="619.11664033701959"/>
    <n v="0"/>
    <n v="57.124539231174317"/>
    <n v="0"/>
    <n v="100.93031420045639"/>
    <n v="0"/>
    <n v="0"/>
    <n v="1184.6406295711195"/>
    <m/>
    <m/>
    <m/>
    <m/>
    <m/>
    <m/>
    <m/>
    <m/>
    <m/>
    <m/>
    <m/>
    <m/>
    <m/>
    <m/>
    <m/>
  </r>
  <r>
    <x v="4"/>
    <x v="1"/>
    <d v="2016-03-16T00:00:00"/>
    <x v="9"/>
    <x v="2"/>
    <s v="sovema 3"/>
    <s v="  80116 du 18/02/2016"/>
    <n v="605.57000000000005"/>
    <m/>
    <n v="920.11500000000001"/>
    <n v="0"/>
    <n v="84.897000000000006"/>
    <n v="0"/>
    <n v="150"/>
    <n v="0"/>
    <m/>
    <n v="1760.5819999999999"/>
    <s v="EUR"/>
    <n v="2.2277499999999999"/>
    <s v="2"/>
    <s v="P0092796 ENSEMBLE DEPRESSEUR"/>
    <n v="1832.4"/>
    <n v="3"/>
    <n v="5497.2000000000007"/>
    <n v="12246.3873"/>
    <n v="0.22336317360014044"/>
    <n v="393.24918290328242"/>
    <n v="131.08306096776082"/>
    <n v="4213.2121609677606"/>
    <n v="135.26203703703706"/>
    <n v="0"/>
    <n v="205.51980647709323"/>
    <n v="0"/>
    <n v="18.962863349131123"/>
    <n v="0"/>
    <n v="33.504476040021068"/>
    <n v="0"/>
    <n v="0"/>
    <n v="393.24918290328242"/>
    <m/>
    <m/>
    <m/>
    <m/>
    <m/>
    <m/>
    <m/>
    <m/>
    <m/>
    <m/>
    <m/>
    <m/>
    <m/>
    <m/>
    <m/>
  </r>
  <r>
    <x v="4"/>
    <x v="1"/>
    <d v="2016-03-16T00:00:00"/>
    <x v="9"/>
    <x v="2"/>
    <s v="sovema 3"/>
    <s v="  80116 du 18/02/2016"/>
    <n v="605.57000000000005"/>
    <m/>
    <n v="920.11500000000001"/>
    <n v="0"/>
    <n v="84.897000000000006"/>
    <n v="0"/>
    <n v="150"/>
    <n v="0"/>
    <m/>
    <n v="1760.5819999999999"/>
    <s v="EUR"/>
    <n v="2.2277499999999999"/>
    <s v="3"/>
    <s v="P45511018 LAMES DECOUPEUR CIRCULAIRE"/>
    <n v="118.98"/>
    <n v="8"/>
    <n v="951.84"/>
    <n v="2120.4615600000002"/>
    <n v="3.8675326195073439E-2"/>
    <n v="68.091083143174785"/>
    <n v="8.5113853928968481"/>
    <n v="273.56908039289686"/>
    <n v="23.420617283950623"/>
    <n v="0"/>
    <n v="35.585747761979995"/>
    <n v="0"/>
    <n v="3.2834191679831499"/>
    <n v="0"/>
    <n v="5.8012989292610158"/>
    <n v="0"/>
    <n v="0"/>
    <n v="68.091083143174785"/>
    <m/>
    <m/>
    <m/>
    <m/>
    <m/>
    <m/>
    <m/>
    <m/>
    <m/>
    <m/>
    <m/>
    <m/>
    <m/>
    <m/>
    <m/>
  </r>
  <r>
    <x v="4"/>
    <x v="1"/>
    <d v="2016-03-16T00:00:00"/>
    <x v="9"/>
    <x v="2"/>
    <s v="sovema 3"/>
    <s v="  80116 du 18/02/2016"/>
    <n v="605.57000000000005"/>
    <m/>
    <n v="920.11500000000001"/>
    <n v="0"/>
    <n v="84.897000000000006"/>
    <n v="0"/>
    <n v="150"/>
    <n v="0"/>
    <m/>
    <n v="1760.5819999999999"/>
    <s v="EUR"/>
    <n v="2.2277499999999999"/>
    <s v="4"/>
    <s v="P45511005 LAME DECOUPEUR"/>
    <n v="200.25"/>
    <n v="4"/>
    <n v="801"/>
    <n v="1784.4277499999998"/>
    <n v="3.2546369434205136E-2"/>
    <n v="57.300552191211743"/>
    <n v="14.325138047802936"/>
    <n v="460.43207554780287"/>
    <n v="19.709104938271604"/>
    <n v="0"/>
    <n v="29.94640271195366"/>
    <n v="0"/>
    <n v="2.7630891258557138"/>
    <n v="0"/>
    <n v="4.8819554151307702"/>
    <n v="0"/>
    <n v="0"/>
    <n v="57.300552191211743"/>
    <m/>
    <m/>
    <m/>
    <m/>
    <m/>
    <m/>
    <m/>
    <m/>
    <m/>
    <m/>
    <m/>
    <m/>
    <m/>
    <m/>
    <m/>
  </r>
  <r>
    <x v="4"/>
    <x v="1"/>
    <d v="2016-03-16T00:00:00"/>
    <x v="9"/>
    <x v="2"/>
    <s v="sovema 3"/>
    <s v="  80116 du 18/02/2016"/>
    <n v="605.57000000000005"/>
    <m/>
    <n v="920.11500000000001"/>
    <n v="0"/>
    <n v="84.897000000000006"/>
    <n v="0"/>
    <n v="150"/>
    <n v="0"/>
    <m/>
    <n v="1760.5819999999999"/>
    <s v="EUR"/>
    <n v="2.2277499999999999"/>
    <s v="5"/>
    <s v="P45511006 LAME DECOUPEUR"/>
    <n v="200.25"/>
    <n v="4"/>
    <n v="801"/>
    <n v="1784.4277499999998"/>
    <n v="3.2546369434205136E-2"/>
    <n v="57.300552191211743"/>
    <n v="14.325138047802936"/>
    <n v="460.43207554780287"/>
    <n v="19.709104938271604"/>
    <n v="0"/>
    <n v="29.94640271195366"/>
    <n v="0"/>
    <n v="2.7630891258557138"/>
    <n v="0"/>
    <n v="4.8819554151307702"/>
    <n v="0"/>
    <n v="0"/>
    <n v="57.300552191211743"/>
    <m/>
    <m/>
    <m/>
    <m/>
    <m/>
    <m/>
    <m/>
    <m/>
    <m/>
    <m/>
    <m/>
    <m/>
    <m/>
    <m/>
    <m/>
  </r>
  <r>
    <x v="4"/>
    <x v="1"/>
    <d v="2016-03-19T00:00:00"/>
    <x v="21"/>
    <x v="0"/>
    <s v="glatfelter 3"/>
    <s v="  5689 /5690 DU 11/03/16"/>
    <n v="2724.5"/>
    <m/>
    <n v="692.05"/>
    <n v="0"/>
    <n v="63.61"/>
    <n v="0"/>
    <n v="70"/>
    <n v="0"/>
    <m/>
    <n v="3550.1600000000003"/>
    <s v="EUR"/>
    <n v="2.2322500000000001"/>
    <s v="430P2010"/>
    <s v="SEP BAT 102 "/>
    <n v="5.9369999999999999E-2"/>
    <n v="187200"/>
    <n v="11114.064"/>
    <n v="24809.369364000002"/>
    <n v="0.60200668896321075"/>
    <n v="2137.2200668896326"/>
    <n v="1.1416773861589917E-2"/>
    <n v="0.14394545636158995"/>
    <n v="1640.1672240802677"/>
    <n v="0"/>
    <n v="416.61872909698997"/>
    <n v="0"/>
    <n v="38.293645484949835"/>
    <n v="0"/>
    <n v="42.140468227424755"/>
    <n v="0"/>
    <n v="0"/>
    <n v="2137.2200668896326"/>
    <m/>
    <m/>
    <m/>
    <m/>
    <m/>
    <m/>
    <m/>
    <m/>
    <m/>
    <m/>
    <m/>
    <m/>
    <m/>
    <m/>
    <m/>
  </r>
  <r>
    <x v="4"/>
    <x v="1"/>
    <d v="2016-03-19T00:00:00"/>
    <x v="21"/>
    <x v="0"/>
    <s v="glatfelter 3"/>
    <s v="  5689 /5690 DU 11/03/16"/>
    <n v="2724.5"/>
    <m/>
    <n v="692.05"/>
    <n v="0"/>
    <n v="63.61"/>
    <n v="0"/>
    <n v="70"/>
    <n v="0"/>
    <m/>
    <n v="3550.1600000000003"/>
    <s v="EUR"/>
    <n v="2.2322500000000001"/>
    <s v="430P1014"/>
    <s v="SEP PAPIER"/>
    <n v="5.9369999999999999E-2"/>
    <n v="123760"/>
    <n v="7347.6311999999998"/>
    <n v="16401.749746199999"/>
    <n v="0.39799331103678925"/>
    <n v="1412.939933110368"/>
    <n v="1.1416773861589916E-2"/>
    <n v="0.1439454563615899"/>
    <n v="1084.3327759197323"/>
    <n v="0"/>
    <n v="275.43127090300999"/>
    <n v="0"/>
    <n v="25.316354515050165"/>
    <n v="0"/>
    <n v="27.859531772575249"/>
    <n v="0"/>
    <n v="0"/>
    <n v="1412.939933110368"/>
    <m/>
    <m/>
    <m/>
    <m/>
    <m/>
    <m/>
    <m/>
    <m/>
    <m/>
    <m/>
    <m/>
    <m/>
    <m/>
    <m/>
    <m/>
  </r>
  <r>
    <x v="4"/>
    <x v="1"/>
    <d v="2016-03-21T00:00:00"/>
    <x v="9"/>
    <x v="2"/>
    <s v="sovema 4"/>
    <s v="  80163  DU 01/03/16"/>
    <n v="612.19500000000005"/>
    <m/>
    <n v="1872.1010000000001"/>
    <n v="0"/>
    <n v="22.542000000000002"/>
    <n v="0"/>
    <n v="30.59"/>
    <n v="0"/>
    <m/>
    <n v="2537.4280000000003"/>
    <s v="EUR"/>
    <n v="2.2235"/>
    <s v="1"/>
    <s v="lot de pdr"/>
    <n v="5820.47"/>
    <n v="1"/>
    <n v="5820.47"/>
    <n v="12941.815045000001"/>
    <n v="1"/>
    <n v="2537.4280000000003"/>
    <n v="2537.4280000000003"/>
    <n v="15479.243045000001"/>
    <n v="612.19500000000005"/>
    <n v="0"/>
    <n v="1872.1010000000001"/>
    <n v="0"/>
    <n v="22.542000000000002"/>
    <n v="0"/>
    <n v="30.59"/>
    <n v="0"/>
    <n v="0"/>
    <n v="2537.4280000000003"/>
    <m/>
    <m/>
    <m/>
    <m/>
    <m/>
    <m/>
    <m/>
    <m/>
    <m/>
    <m/>
    <m/>
    <m/>
    <m/>
    <m/>
    <m/>
  </r>
  <r>
    <x v="4"/>
    <x v="1"/>
    <d v="2016-03-31T00:00:00"/>
    <x v="9"/>
    <x v="2"/>
    <s v="sovema 5"/>
    <s v="  80195 du  10/03/2016"/>
    <n v="513.29600000000005"/>
    <m/>
    <n v="32.418999999999997"/>
    <n v="0"/>
    <n v="4.0510000000000002"/>
    <n v="24.5"/>
    <n v="0"/>
    <n v="0"/>
    <m/>
    <n v="574.26600000000008"/>
    <s v="EUR"/>
    <n v="2.2427999999999999"/>
    <s v="1"/>
    <s v="THYRISTOR"/>
    <n v="99"/>
    <n v="5"/>
    <n v="495"/>
    <n v="1110.1859999999999"/>
    <n v="1"/>
    <n v="574.26600000000008"/>
    <n v="114.85320000000002"/>
    <n v="336.8904"/>
    <n v="513.29600000000005"/>
    <n v="0"/>
    <n v="32.418999999999997"/>
    <n v="0"/>
    <n v="4.0510000000000002"/>
    <n v="24.5"/>
    <n v="0"/>
    <n v="0"/>
    <n v="0"/>
    <n v="574.26600000000008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00L0115"/>
    <s v="BAC L1B"/>
    <n v="1.151"/>
    <n v="2640"/>
    <n v="3038.64"/>
    <n v="6812.6308799999997"/>
    <n v="0.19301008560652558"/>
    <n v="922.96129769466972"/>
    <n v="0.34960655215707187"/>
    <n v="2.9301485521570716"/>
    <n v="724.54056035833639"/>
    <n v="0"/>
    <n v="185.14724073908693"/>
    <n v="3.0881613697044092"/>
    <n v="10.185335227541961"/>
    <n v="0"/>
    <n v="0"/>
    <n v="115.62500790361642"/>
    <n v="0"/>
    <n v="1038.5863055982861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00L0315"/>
    <s v="BAC L3 OP"/>
    <n v="1.2569999999999999"/>
    <n v="576"/>
    <n v="724.03199999999993"/>
    <n v="1623.2797439999999"/>
    <n v="4.5989481577897978E-2"/>
    <n v="219.91861961024242"/>
    <n v="0.38180315904555973"/>
    <n v="3.1999971590455596"/>
    <n v="172.63991489527123"/>
    <n v="0"/>
    <n v="44.115962077377567"/>
    <n v="0.73583170524636765"/>
    <n v="2.4269109323472544"/>
    <n v="0"/>
    <n v="0"/>
    <n v="27.55055081301872"/>
    <n v="0"/>
    <n v="247.46917042326112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00L0316"/>
    <s v="BAC L3 GRIS"/>
    <n v="1.2569999999999999"/>
    <n v="440"/>
    <n v="553.07999999999993"/>
    <n v="1240.0053599999999"/>
    <n v="3.5130853983116508E-2"/>
    <n v="167.99338998004629"/>
    <n v="0.38180315904555973"/>
    <n v="3.1999971590455596"/>
    <n v="131.87771276722106"/>
    <n v="0"/>
    <n v="33.699693253552304"/>
    <n v="0.56209366372986413"/>
    <n v="1.8538902955430412"/>
    <n v="0"/>
    <n v="0"/>
    <n v="21.045559648833741"/>
    <n v="0"/>
    <n v="189.03894962888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00L0212"/>
    <s v="BAC L2 GRIS"/>
    <n v="1.232"/>
    <n v="1386"/>
    <n v="1707.5519999999999"/>
    <n v="3828.3315839999996"/>
    <n v="0.10846127139035684"/>
    <n v="518.65453288350329"/>
    <n v="0.37420961968506733"/>
    <n v="3.136353619685067"/>
    <n v="407.15276667226055"/>
    <n v="0"/>
    <n v="104.04277611645648"/>
    <n v="1.7353803422457095"/>
    <n v="5.7236097525405212"/>
    <n v="0"/>
    <n v="0"/>
    <n v="64.97502616164995"/>
    <n v="0"/>
    <n v="583.6295590451532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L0109"/>
    <s v="COUV L1D GRIS"/>
    <n v="0.95099999999999996"/>
    <n v="4480"/>
    <n v="4260.4799999999996"/>
    <n v="9551.9961599999988"/>
    <n v="0.27061962243796239"/>
    <n v="1294.0849029836329"/>
    <n v="0.28885823727313237"/>
    <n v="2.4210002372731321"/>
    <n v="1015.8790006698671"/>
    <n v="0"/>
    <n v="259.59512025908464"/>
    <n v="4.3299139590073983"/>
    <n v="14.280868095673714"/>
    <n v="0"/>
    <n v="0"/>
    <n v="162.11793225693063"/>
    <n v="0"/>
    <n v="1456.2028352405634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L0331"/>
    <s v="COUV L3 D NOIR"/>
    <n v="1.4350000000000001"/>
    <n v="264"/>
    <n v="378.84000000000003"/>
    <n v="849.35928000000001"/>
    <n v="2.4063377310631122E-2"/>
    <n v="115.06945805315821"/>
    <n v="0.43586915929226594"/>
    <n v="3.653139159292266"/>
    <n v="90.331512086378169"/>
    <n v="0"/>
    <n v="23.083083445750631"/>
    <n v="0.38501403697009795"/>
    <n v="1.2698484840593149"/>
    <n v="0"/>
    <n v="0"/>
    <n v="14.415454938461302"/>
    <n v="0"/>
    <n v="129.48491299161952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L0321"/>
    <s v="COUV L3D GRIS"/>
    <n v="1.2569999999999999"/>
    <n v="1540"/>
    <n v="1935.7799999999997"/>
    <n v="4340.018759999999"/>
    <n v="0.12295798894090777"/>
    <n v="587.97686493016192"/>
    <n v="0.38180315904555967"/>
    <n v="3.1999971590455587"/>
    <n v="461.57199468527369"/>
    <n v="0"/>
    <n v="117.94892638743306"/>
    <n v="1.9673278230545244"/>
    <n v="6.4886160344006445"/>
    <n v="0"/>
    <n v="0"/>
    <n v="73.659458770918093"/>
    <n v="0"/>
    <n v="661.63632370107996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M1017"/>
    <s v="COUV M10 D NOIR"/>
    <n v="0.73899999999999999"/>
    <n v="392"/>
    <n v="289.68799999999999"/>
    <n v="649.48049600000002"/>
    <n v="1.8400569228070183E-2"/>
    <n v="87.99028921049333"/>
    <n v="0.22446502349615646"/>
    <n v="1.8813030234961565"/>
    <n v="69.07389682525266"/>
    <n v="0"/>
    <n v="17.650966838857059"/>
    <n v="0.29440910764912293"/>
    <n v="0.97101643873449162"/>
    <n v="0"/>
    <n v="0"/>
    <n v="11.02308180290618"/>
    <n v="0"/>
    <n v="99.013371013399507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M1126"/>
    <s v="COUV M11 D NOIR"/>
    <n v="0.82099999999999995"/>
    <n v="174"/>
    <n v="142.85399999999998"/>
    <n v="320.27866799999998"/>
    <n v="9.0738826479064994E-3"/>
    <n v="43.390698872151468"/>
    <n v="0.24937183259857165"/>
    <n v="2.0900538325985716"/>
    <n v="34.062448071976206"/>
    <n v="0"/>
    <n v="8.704230816596084"/>
    <n v="0.14518212236650399"/>
    <n v="0.47883786121267391"/>
    <n v="0"/>
    <n v="0"/>
    <n v="5.4358182868201634"/>
    <n v="0"/>
    <n v="48.826517158971633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M1108"/>
    <s v="COUV M11 G NOIR"/>
    <n v="0.82099999999999995"/>
    <n v="180"/>
    <n v="147.78"/>
    <n v="331.32276000000002"/>
    <n v="9.3867751530067236E-3"/>
    <n v="44.8869298677429"/>
    <n v="0.24937183259857168"/>
    <n v="2.090053832598572"/>
    <n v="35.237015246871941"/>
    <n v="0"/>
    <n v="9.0043767068235354"/>
    <n v="0.15018840244810758"/>
    <n v="0.49534951159931784"/>
    <n v="0"/>
    <n v="0"/>
    <n v="5.6232602967105141"/>
    <n v="0"/>
    <n v="50.510190164453412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20M1110"/>
    <s v="COUV M11 D NOIR"/>
    <n v="0.82099999999999995"/>
    <n v="300"/>
    <n v="246.29999999999998"/>
    <n v="552.20459999999991"/>
    <n v="1.5644625255011202E-2"/>
    <n v="74.811549779571479"/>
    <n v="0.2493718325985716"/>
    <n v="2.0900538325985711"/>
    <n v="58.728358744786554"/>
    <n v="0"/>
    <n v="15.007294511372555"/>
    <n v="0.25031400408017923"/>
    <n v="0.82558251933219617"/>
    <n v="0"/>
    <n v="0"/>
    <n v="9.3721004945175217"/>
    <n v="0"/>
    <n v="84.183650274089004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60D1836"/>
    <s v="BOUCHON KAM D18 NOIR"/>
    <n v="2.9000000000000001E-2"/>
    <n v="54000"/>
    <n v="1566"/>
    <n v="3510.9720000000002"/>
    <n v="9.947008992832948E-2"/>
    <n v="475.6593055412464"/>
    <n v="8.8085056581712288E-3"/>
    <n v="7.382650565817124E-2"/>
    <n v="373.40077058195607"/>
    <n v="0"/>
    <n v="95.417877404829184"/>
    <n v="1.5915214388532717"/>
    <n v="5.2491361156078753"/>
    <n v="0"/>
    <n v="0"/>
    <n v="59.588751012644913"/>
    <n v="0"/>
    <n v="535.24805655389127"/>
    <m/>
    <m/>
    <m/>
    <m/>
    <m/>
    <m/>
    <m/>
    <m/>
    <m/>
    <m/>
    <m/>
    <m/>
    <m/>
    <m/>
    <m/>
  </r>
  <r>
    <x v="4"/>
    <x v="1"/>
    <d v="2016-04-11T00:00:00"/>
    <x v="4"/>
    <x v="0"/>
    <s v="accuma 19"/>
    <s v="  580 du  18/03/2016"/>
    <n v="3753.9"/>
    <m/>
    <n v="959.26199999999994"/>
    <n v="16"/>
    <n v="52.771000000000001"/>
    <n v="0"/>
    <n v="0"/>
    <n v="599.06200000000001"/>
    <m/>
    <n v="5380.9949999999999"/>
    <s v="EUR"/>
    <n v="2.242"/>
    <s v="490B0006"/>
    <s v="COUV BORNE D+"/>
    <n v="7.1999999999999995E-2"/>
    <n v="10450"/>
    <n v="752.4"/>
    <n v="1686.8807999999999"/>
    <n v="4.7791376540277833E-2"/>
    <n v="228.5351605933804"/>
    <n v="2.186939335821822E-2"/>
    <n v="0.1832933933582182"/>
    <n v="179.40404839454897"/>
    <n v="0"/>
    <n v="45.844451442779992"/>
    <n v="0.76466202464444533"/>
    <n v="2.5219987314070016"/>
    <n v="0"/>
    <n v="0"/>
    <n v="28.62999761297192"/>
    <n v="0"/>
    <n v="257.16515820635232"/>
    <m/>
    <m/>
    <m/>
    <m/>
    <m/>
    <m/>
    <m/>
    <m/>
    <m/>
    <m/>
    <m/>
    <m/>
    <m/>
    <m/>
    <m/>
  </r>
  <r>
    <x v="4"/>
    <x v="1"/>
    <d v="2016-04-11T00:00:00"/>
    <x v="45"/>
    <x v="0"/>
    <s v="stcm 5"/>
    <s v="  16400036 du  11/02/2016"/>
    <n v="1089.8119999999999"/>
    <m/>
    <n v="1472.7940000000001"/>
    <n v="0"/>
    <n v="393.20100000000002"/>
    <n v="2967.6"/>
    <n v="0"/>
    <n v="0"/>
    <m/>
    <n v="5923.4069999999992"/>
    <s v="EUR"/>
    <n v="2.2227000000000001"/>
    <s v="600P0002"/>
    <s v="PLOMB DOUX"/>
    <n v="1.6191599999999999"/>
    <n v="75360"/>
    <n v="122019.8976"/>
    <n v="271213.62639552"/>
    <n v="1"/>
    <n v="5923.4069999999992"/>
    <n v="7.86014729299363E-2"/>
    <n v="3.6775084049299362"/>
    <n v="1089.8119999999999"/>
    <n v="0"/>
    <n v="1472.7940000000001"/>
    <n v="0"/>
    <n v="393.20100000000002"/>
    <n v="2967.6"/>
    <n v="0"/>
    <n v="0"/>
    <n v="0"/>
    <n v="5923.4069999999992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00L0203"/>
    <s v="BAC L2 OP"/>
    <n v="1.2549999999999999"/>
    <n v="264"/>
    <n v="331.32"/>
    <n v="739.58906999999999"/>
    <n v="2.6810458506421501E-2"/>
    <n v="131.65093338460437"/>
    <n v="0.49867777797198626"/>
    <n v="3.3001515279719862"/>
    <n v="103.5526613142854"/>
    <n v="0"/>
    <n v="14.689852372545936"/>
    <n v="0.42896733610274401"/>
    <n v="1.1211865642800407"/>
    <n v="11.85826579739023"/>
    <n v="0"/>
    <n v="16.35038493059966"/>
    <n v="0"/>
    <n v="148.001318315204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00L0213"/>
    <s v="BAC L2 NOIR"/>
    <n v="1.2549999999999999"/>
    <n v="3564"/>
    <n v="4472.82"/>
    <n v="9984.452444999999"/>
    <n v="0.36194118983669021"/>
    <n v="1777.2876006921585"/>
    <n v="0.49867777797198615"/>
    <n v="3.3001515279719857"/>
    <n v="1397.9609277428526"/>
    <n v="0"/>
    <n v="198.31300702937011"/>
    <n v="5.7910590373870434"/>
    <n v="15.136018617780548"/>
    <n v="160.0865882647681"/>
    <n v="0"/>
    <n v="220.73019656309538"/>
    <n v="0"/>
    <n v="1998.017797255254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00L0218"/>
    <s v="BAC L2 NOIR"/>
    <n v="1.2549999999999999"/>
    <n v="396"/>
    <n v="496.97999999999996"/>
    <n v="1109.383605"/>
    <n v="4.0215687759632253E-2"/>
    <n v="197.47640007690654"/>
    <n v="0.4986777779719862"/>
    <n v="3.3001515279719862"/>
    <n v="155.32899197142811"/>
    <n v="0"/>
    <n v="22.034778558818903"/>
    <n v="0.64345100415411605"/>
    <n v="1.6817798464200613"/>
    <n v="17.787398696085347"/>
    <n v="0"/>
    <n v="24.525577395899489"/>
    <n v="0"/>
    <n v="222.00197747280603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00L0518"/>
    <s v="BAC L5 NOIR"/>
    <n v="1.4410000000000001"/>
    <n v="132"/>
    <n v="190.21200000000002"/>
    <n v="424.60073700000004"/>
    <n v="1.5391980361654735E-2"/>
    <n v="75.581272911241001"/>
    <n v="0.5725854008427349"/>
    <n v="3.7892576508427354"/>
    <n v="59.449954164894528"/>
    <n v="0"/>
    <n v="8.4334969198560543"/>
    <n v="0.24627168578647576"/>
    <n v="0.64367722674403938"/>
    <n v="6.8078729139598897"/>
    <n v="0"/>
    <n v="9.3868146155355028"/>
    <n v="0"/>
    <n v="84.968087526776486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20L0138"/>
    <s v="COUV L1 D NOIR"/>
    <n v="1.3620000000000001"/>
    <n v="150"/>
    <n v="204.3"/>
    <n v="456.04867500000006"/>
    <n v="1.6531983197096201E-2"/>
    <n v="81.179179314483505"/>
    <n v="0.54119452876322338"/>
    <n v="3.5815190287632239"/>
    <n v="63.853098836497971"/>
    <n v="0"/>
    <n v="9.0581215734369636"/>
    <n v="0.26451173115353921"/>
    <n v="0.69135100531936611"/>
    <n v="7.3120961680756498"/>
    <n v="0"/>
    <n v="10.082046484732315"/>
    <n v="0"/>
    <n v="91.261225799215808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20L0231"/>
    <s v="COUV L2D NOIR"/>
    <n v="1.2509999999999999"/>
    <n v="960"/>
    <n v="1200.9599999999998"/>
    <n v="2680.8429599999995"/>
    <n v="9.7181843075793667E-2"/>
    <n v="477.20483205835569"/>
    <n v="0.49708836672745382"/>
    <n v="3.2896331167274533"/>
    <n v="375.35495633225935"/>
    <n v="0"/>
    <n v="53.247389548873485"/>
    <n v="1.5549094892126987"/>
    <n v="4.0640474955866157"/>
    <n v="42.983529192423539"/>
    <n v="0"/>
    <n v="59.266444181615846"/>
    <n v="0"/>
    <n v="536.47127623997153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20L0217"/>
    <s v="COUV L2 G NOIR"/>
    <n v="1.071"/>
    <n v="960"/>
    <n v="1028.1599999999999"/>
    <n v="2295.1101599999997"/>
    <n v="8.3198844072082362E-2"/>
    <n v="408.5422662945636"/>
    <n v="0.42556486072350375"/>
    <n v="2.8163046107235035"/>
    <n v="321.34704894632279"/>
    <n v="0"/>
    <n v="45.585894649755005"/>
    <n v="1.3311815051533178"/>
    <n v="3.4792924602504125"/>
    <n v="36.798848733082032"/>
    <n v="0"/>
    <n v="50.738898256203498"/>
    <n v="0"/>
    <n v="459.28116455076707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20L0304"/>
    <s v="COUV L3 G NOIR"/>
    <n v="1.2569999999999999"/>
    <n v="184"/>
    <n v="231.28799999999998"/>
    <n v="516.29263800000001"/>
    <n v="1.8715855749828612E-2"/>
    <n v="91.902936981342421"/>
    <n v="0.49947248359425228"/>
    <n v="3.3054107335942522"/>
    <n v="72.288083816426536"/>
    <n v="0"/>
    <n v="10.254698103167344"/>
    <n v="0.2994536919972578"/>
    <n v="0.78267837160208276"/>
    <n v="8.2780229981491953"/>
    <n v="0"/>
    <n v="11.413883344888729"/>
    <n v="0"/>
    <n v="103.31682032623115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20L0307"/>
    <s v="COUV L3 D NOIR"/>
    <n v="1.2569999999999999"/>
    <n v="2552"/>
    <n v="3207.8639999999996"/>
    <n v="7160.7544139999991"/>
    <n v="0.25958078192153594"/>
    <n v="1274.6537781325317"/>
    <n v="0.49947248359425223"/>
    <n v="3.3054107335942517"/>
    <n v="1002.6042929321766"/>
    <n v="0"/>
    <n v="142.22820412653834"/>
    <n v="4.1532925107445751"/>
    <n v="10.855408719176712"/>
    <n v="114.81257984389535"/>
    <n v="0"/>
    <n v="158.30559943563063"/>
    <n v="0"/>
    <n v="1432.9593775681624"/>
    <m/>
    <m/>
    <m/>
    <m/>
    <m/>
    <m/>
    <m/>
    <m/>
    <m/>
    <m/>
    <m/>
    <m/>
    <m/>
    <m/>
    <m/>
  </r>
  <r>
    <x v="4"/>
    <x v="1"/>
    <d v="2016-04-12T00:00:00"/>
    <x v="4"/>
    <x v="0"/>
    <s v="accuma 17"/>
    <s v="  540 du  11/03/2016"/>
    <n v="3862.3980000000001"/>
    <m/>
    <n v="547.91499999999996"/>
    <n v="16"/>
    <n v="41.819000000000003"/>
    <n v="442.3"/>
    <n v="0"/>
    <n v="609.851"/>
    <m/>
    <n v="5520.2830000000004"/>
    <s v="EUR"/>
    <n v="2.2322500000000001"/>
    <s v="400L0213"/>
    <s v="BAC L2 NOIR"/>
    <n v="1.2549999999999999"/>
    <n v="792"/>
    <n v="993.95999999999992"/>
    <n v="2218.76721"/>
    <n v="8.0431375519264506E-2"/>
    <n v="394.95280015381309"/>
    <n v="0.4986777779719862"/>
    <n v="3.3001515279719862"/>
    <n v="310.65798394285622"/>
    <n v="0"/>
    <n v="44.069557117637807"/>
    <n v="1.2869020083082321"/>
    <n v="3.3635596928401226"/>
    <n v="35.574797392170694"/>
    <n v="0"/>
    <n v="49.051154791798979"/>
    <n v="0"/>
    <n v="444.00395494561207"/>
    <m/>
    <m/>
    <m/>
    <m/>
    <m/>
    <m/>
    <m/>
    <m/>
    <m/>
    <m/>
    <m/>
    <m/>
    <m/>
    <m/>
    <m/>
  </r>
  <r>
    <x v="4"/>
    <x v="0"/>
    <d v="2016-04-12T00:00:00"/>
    <x v="11"/>
    <x v="0"/>
    <s v="agic 1"/>
    <s v="  600640 du  12/04/2016"/>
    <n v="115.88200000000001"/>
    <m/>
    <n v="80.745999999999995"/>
    <n v="0"/>
    <n v="21.71"/>
    <n v="140"/>
    <n v="0"/>
    <n v="0"/>
    <m/>
    <n v="358.33799999999997"/>
    <s v="EUR"/>
    <n v="2.2377500000000001"/>
    <s v="600A0006"/>
    <s v="VANISPERSE"/>
    <n v="4.9400000000000004"/>
    <n v="1250"/>
    <n v="6175.0000000000009"/>
    <n v="13818.106250000003"/>
    <n v="1"/>
    <n v="358.33799999999997"/>
    <n v="0.28667039999999999"/>
    <n v="11.341155400000002"/>
    <n v="115.88200000000001"/>
    <n v="0"/>
    <n v="80.745999999999995"/>
    <n v="0"/>
    <n v="21.71"/>
    <n v="140"/>
    <n v="0"/>
    <n v="0"/>
    <n v="0"/>
    <n v="358.33799999999997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00L0103"/>
    <s v="bac l1b noir"/>
    <n v="1.151"/>
    <n v="2640"/>
    <n v="3038.64"/>
    <n v="6795.9183599999997"/>
    <n v="0.13232387734775336"/>
    <n v="764.1455147943343"/>
    <n v="0.28944905863421755"/>
    <n v="2.8636605586342174"/>
    <n v="591.5480714325281"/>
    <n v="0"/>
    <n v="160.57806861067769"/>
    <n v="2.1171820375640538"/>
    <n v="9.9021927135644265"/>
    <n v="0"/>
    <n v="0"/>
    <n v="80.851476946005462"/>
    <n v="0"/>
    <n v="844.99699174033969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00L0118"/>
    <s v="bac l1 noir"/>
    <n v="1.137"/>
    <n v="880"/>
    <n v="1000.5600000000001"/>
    <n v="2237.7524400000002"/>
    <n v="4.357145917879976E-2"/>
    <n v="251.616985323243"/>
    <n v="0.28592839241277612"/>
    <n v="2.8288288924127767"/>
    <n v="194.78429111462046"/>
    <n v="0"/>
    <n v="52.874967857034619"/>
    <n v="0.69714334686079615"/>
    <n v="3.2605830047271223"/>
    <n v="0"/>
    <n v="0"/>
    <n v="26.622684415756797"/>
    <n v="0"/>
    <n v="278.23966973899979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109"/>
    <s v="couv l1d gris"/>
    <n v="0.95099999999999996"/>
    <n v="4984"/>
    <n v="4739.7839999999997"/>
    <n v="10600.526915999999"/>
    <n v="0.20640371898969398"/>
    <n v="1191.9426732663126"/>
    <n v="0.23915382689934039"/>
    <n v="2.3660653268993403"/>
    <n v="922.71874397979138"/>
    <n v="0"/>
    <n v="250.47566027953039"/>
    <n v="3.3024595038351037"/>
    <n v="15.44580950315577"/>
    <n v="0"/>
    <n v="0"/>
    <n v="126.11514914733088"/>
    <n v="0"/>
    <n v="1318.0578224136434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111"/>
    <s v="couv l1 d noir"/>
    <n v="0.95099999999999996"/>
    <n v="6496"/>
    <n v="6177.6959999999999"/>
    <n v="13816.417104"/>
    <n v="0.26902057755960118"/>
    <n v="1553.5432595381155"/>
    <n v="0.23915382689934045"/>
    <n v="2.3660653268993403"/>
    <n v="1202.6446550747844"/>
    <n v="0"/>
    <n v="326.46265834185988"/>
    <n v="4.3043292409536189"/>
    <n v="20.131616880517633"/>
    <n v="0"/>
    <n v="0"/>
    <n v="164.37480113584701"/>
    <n v="0"/>
    <n v="1717.9180606739626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307"/>
    <s v="couv l3 d noir"/>
    <n v="1.2569999999999999"/>
    <n v="748"/>
    <n v="940.23599999999988"/>
    <n v="2102.8378139999995"/>
    <n v="4.0944525558125409E-2"/>
    <n v="236.4469375273693"/>
    <n v="0.31610553145370229"/>
    <n v="3.1273860314537014"/>
    <n v="183.04069994847509"/>
    <n v="0"/>
    <n v="49.68712348887302"/>
    <n v="0.65511240893000655"/>
    <n v="3.0640016810911987"/>
    <n v="0"/>
    <n v="0"/>
    <n v="25.017596450321321"/>
    <n v="0"/>
    <n v="261.46453397769062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111"/>
    <s v="couv l1d noir"/>
    <n v="0.95099999999999996"/>
    <n v="3696"/>
    <n v="3514.8959999999997"/>
    <n v="7861.0649039999989"/>
    <n v="0.15306343205977307"/>
    <n v="883.91254421996223"/>
    <n v="0.23915382689934042"/>
    <n v="2.3660653268993403"/>
    <n v="684.26333823220489"/>
    <n v="0"/>
    <n v="185.745995263472"/>
    <n v="2.4490149129563692"/>
    <n v="11.454195811328999"/>
    <n v="0"/>
    <n v="0"/>
    <n v="93.523593749706052"/>
    <n v="0"/>
    <n v="977.43613796966827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228"/>
    <s v="couv l2 noir"/>
    <n v="1.0720000000000001"/>
    <n v="960"/>
    <n v="1029.1200000000001"/>
    <n v="2301.6268800000003"/>
    <n v="4.4815163578482461E-2"/>
    <n v="258.79914441498346"/>
    <n v="0.26958244209894111"/>
    <n v="2.6671104420989415"/>
    <n v="200.34421691040839"/>
    <n v="0"/>
    <n v="54.384231751250766"/>
    <n v="0.71704261725571938"/>
    <n v="3.3536531360685782"/>
    <n v="0"/>
    <n v="0"/>
    <n v="27.382602728415723"/>
    <n v="0"/>
    <n v="286.18174714339915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20l0307"/>
    <s v="couv l3d noir"/>
    <n v="1.2569999999999999"/>
    <n v="132"/>
    <n v="165.92399999999998"/>
    <n v="371.08902599999993"/>
    <n v="7.2255045102574255E-3"/>
    <n v="41.725930151888704"/>
    <n v="0.31610553145370229"/>
    <n v="3.1273860314537019"/>
    <n v="32.301299990907367"/>
    <n v="0"/>
    <n v="8.768315909801121"/>
    <n v="0.11560807216411881"/>
    <n v="0.54070617901609386"/>
    <n v="0"/>
    <n v="0"/>
    <n v="4.4148699618214096"/>
    <n v="0"/>
    <n v="46.140800113710114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90b0006"/>
    <s v="couvre borne d+"/>
    <n v="7.1999999999999995E-2"/>
    <n v="1650"/>
    <n v="118.8"/>
    <n v="265.69619999999998"/>
    <n v="5.1733922507809739E-3"/>
    <n v="29.875367650516978"/>
    <n v="1.8106283424555746E-2"/>
    <n v="0.17913428342455573"/>
    <n v="23.127422427857312"/>
    <n v="0"/>
    <n v="6.2780304843444794"/>
    <n v="8.2774276012495582E-2"/>
    <n v="0.38714046230269261"/>
    <n v="0"/>
    <n v="0"/>
    <n v="3.1610047459341839"/>
    <n v="0"/>
    <n v="33.036372396451156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90b0007"/>
    <s v="couvre borne g-"/>
    <n v="7.1999999999999995E-2"/>
    <n v="2750"/>
    <n v="197.99999999999997"/>
    <n v="442.82699999999994"/>
    <n v="8.6223204179682895E-3"/>
    <n v="49.792279417528292"/>
    <n v="1.8106283424555742E-2"/>
    <n v="0.17913428342455573"/>
    <n v="38.545704046428845"/>
    <n v="0"/>
    <n v="10.463384140574131"/>
    <n v="0.13795712668749263"/>
    <n v="0.64523410383782098"/>
    <n v="0"/>
    <n v="0"/>
    <n v="5.2683412432236398"/>
    <n v="0"/>
    <n v="55.06062066075193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60d1811"/>
    <s v="bouchon d18 jaune"/>
    <n v="2.8000000000000001E-2"/>
    <n v="48000"/>
    <n v="1344"/>
    <n v="3005.8559999999998"/>
    <n v="5.8527265867421116E-2"/>
    <n v="337.98395725837389"/>
    <n v="7.0413324428827894E-3"/>
    <n v="6.966333244288278E-2"/>
    <n v="261.64356686060796"/>
    <n v="0"/>
    <n v="71.024183257230476"/>
    <n v="0.93643625387873786"/>
    <n v="4.3797708866567246"/>
    <n v="0"/>
    <n v="0"/>
    <n v="35.760861772184711"/>
    <n v="0"/>
    <n v="373.74481903055857"/>
    <m/>
    <m/>
    <m/>
    <m/>
    <m/>
    <m/>
    <m/>
    <m/>
    <m/>
    <m/>
    <m/>
    <m/>
    <m/>
    <m/>
    <m/>
  </r>
  <r>
    <x v="4"/>
    <x v="1"/>
    <d v="2016-04-13T00:00:00"/>
    <x v="4"/>
    <x v="0"/>
    <s v="accuma 16"/>
    <s v="  522 du  10/03/2016"/>
    <n v="4470.4560000000001"/>
    <m/>
    <n v="1213.5229999999999"/>
    <n v="16"/>
    <n v="74.832999999999998"/>
    <n v="0"/>
    <n v="0"/>
    <n v="611.01199999999994"/>
    <m/>
    <n v="6385.8239999999996"/>
    <s v="EUR"/>
    <n v="2.2364999999999999"/>
    <s v="460d1836"/>
    <s v="bouchon d18 noir"/>
    <n v="2.9000000000000001E-2"/>
    <n v="24000"/>
    <n v="696"/>
    <n v="1556.604"/>
    <n v="3.0308762681343079E-2"/>
    <n v="175.02740643737218"/>
    <n v="7.2928086015571743E-3"/>
    <n v="7.2151308601557176E-2"/>
    <n v="135.49398998138625"/>
    <n v="0"/>
    <n v="36.780380615351497"/>
    <n v="0.48494020290148926"/>
    <n v="2.2680956377329466"/>
    <n v="0"/>
    <n v="0"/>
    <n v="18.519017703452796"/>
    <n v="0"/>
    <n v="193.54642414082497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103"/>
    <s v="bac l1b noir"/>
    <n v="1.151"/>
    <n v="240"/>
    <n v="276.24"/>
    <n v="619.33008000000007"/>
    <n v="2.8863882718847354E-2"/>
    <n v="136.50284324291115"/>
    <n v="0.56876184684546316"/>
    <n v="3.1493038468454637"/>
    <n v="111.87640941825234"/>
    <n v="0"/>
    <n v="12.684666219038251"/>
    <n v="0.46182212350155766"/>
    <n v="0.96194661937102566"/>
    <n v="10.517998862747975"/>
    <n v="0"/>
    <n v="17.423567347701329"/>
    <n v="0"/>
    <n v="153.92641059061248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115"/>
    <s v="bac l1b gris"/>
    <n v="1.151"/>
    <n v="2400"/>
    <n v="2762.4"/>
    <n v="6193.3008"/>
    <n v="0.2886388271884735"/>
    <n v="1365.0284324291115"/>
    <n v="0.56876184684546316"/>
    <n v="3.1493038468454628"/>
    <n v="1118.7640941825232"/>
    <n v="0"/>
    <n v="126.8466621903825"/>
    <n v="4.618221235015576"/>
    <n v="9.6194661937102559"/>
    <n v="105.17998862747973"/>
    <n v="0"/>
    <n v="174.23567347701325"/>
    <n v="0"/>
    <n v="1539.2641059061245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117"/>
    <s v="bac l1 noir"/>
    <n v="1.137"/>
    <n v="660"/>
    <n v="750.42"/>
    <n v="1682.44164"/>
    <n v="7.8410204423245825E-2"/>
    <n v="370.81691147677878"/>
    <n v="0.56184380526784661"/>
    <n v="3.1109978052678469"/>
    <n v="303.9179523445008"/>
    <n v="0"/>
    <n v="34.458540486861722"/>
    <n v="1.2545632707719332"/>
    <n v="2.6131768828135136"/>
    <n v="28.572678491830775"/>
    <n v="0"/>
    <n v="47.332006259274642"/>
    <n v="0"/>
    <n v="418.14891773605342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207"/>
    <s v="bac l2 gris taxi"/>
    <n v="1.232"/>
    <n v="528"/>
    <n v="650.49599999999998"/>
    <n v="1458.412032"/>
    <n v="6.796930297234044E-2"/>
    <n v="321.43988386236862"/>
    <n v="0.60878765883024355"/>
    <n v="3.3709316588302434"/>
    <n v="263.44901832079154"/>
    <n v="0"/>
    <n v="29.870129730739588"/>
    <n v="1.087508847557447"/>
    <n v="2.2652129601591895"/>
    <n v="24.768014003120854"/>
    <n v="0"/>
    <n v="41.029397862041414"/>
    <n v="0"/>
    <n v="362.46928172441005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314"/>
    <s v="bac l3 noir"/>
    <n v="1.2569999999999999"/>
    <n v="704"/>
    <n v="884.92799999999988"/>
    <n v="1984.0085759999997"/>
    <n v="9.2464733588995596E-2"/>
    <n v="437.28347837120924"/>
    <n v="0.62114130450455862"/>
    <n v="3.4393353045045583"/>
    <n v="358.39330739094692"/>
    <n v="0"/>
    <n v="40.635014146687951"/>
    <n v="1.4794357374239295"/>
    <n v="3.081572176320456"/>
    <n v="33.694148919829992"/>
    <n v="0"/>
    <n v="55.815966572062834"/>
    <n v="0"/>
    <n v="493.09944494327209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l0518"/>
    <s v="bac l5 noir"/>
    <n v="1.4410000000000001"/>
    <n v="264"/>
    <n v="380.42400000000004"/>
    <n v="852.91060800000002"/>
    <n v="3.9749904863288388E-2"/>
    <n v="187.98493208022452"/>
    <n v="0.71206413666751711"/>
    <n v="3.9427861366675172"/>
    <n v="154.07063125010581"/>
    <n v="0"/>
    <n v="17.468691940745032"/>
    <n v="0.6359984778126142"/>
    <n v="1.324745079378812"/>
    <n v="14.484865332182288"/>
    <n v="0"/>
    <n v="23.99487107110458"/>
    <n v="0"/>
    <n v="211.97980315132912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00m1104"/>
    <s v="bac m11 noir"/>
    <n v="2.036"/>
    <n v="1008"/>
    <n v="2052.288"/>
    <n v="4601.2296960000003"/>
    <n v="0.21444034222885097"/>
    <n v="1014.1295509459442"/>
    <n v="1.0060809037162144"/>
    <n v="5.5707929037162147"/>
    <n v="831.17076647902638"/>
    <n v="0"/>
    <n v="94.239024997601987"/>
    <n v="3.4310454756616156"/>
    <n v="7.1466532854609159"/>
    <n v="78.142060708193284"/>
    <n v="0"/>
    <n v="129.44605482507697"/>
    <n v="0"/>
    <n v="1143.5756057710212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20l0304"/>
    <s v="couv l3 g noir"/>
    <n v="1.2569999999999999"/>
    <n v="440"/>
    <n v="553.07999999999993"/>
    <n v="1240.0053599999999"/>
    <n v="5.7790458493122247E-2"/>
    <n v="273.3021739820058"/>
    <n v="0.62114130450455862"/>
    <n v="3.4393353045045583"/>
    <n v="223.99581711934184"/>
    <n v="0"/>
    <n v="25.396883841679966"/>
    <n v="0.92464733588995596"/>
    <n v="1.9259826102002851"/>
    <n v="21.058843074893744"/>
    <n v="0"/>
    <n v="34.884979107539273"/>
    <n v="0"/>
    <n v="308.18715308954506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20m1125"/>
    <s v="couv m11 g noir"/>
    <n v="0.82099999999999995"/>
    <n v="522"/>
    <n v="428.56199999999995"/>
    <n v="960.83600399999989"/>
    <n v="4.47797687002413E-2"/>
    <n v="211.77212389903156"/>
    <n v="0.40569372394450487"/>
    <n v="2.2463757239445048"/>
    <n v="173.56638348213528"/>
    <n v="0"/>
    <n v="19.679141051851541"/>
    <n v="0.7164762992038608"/>
    <n v="1.4923753514729416"/>
    <n v="16.317747714367929"/>
    <n v="0"/>
    <n v="27.031128256825859"/>
    <n v="0"/>
    <n v="238.80325215585739"/>
    <m/>
    <m/>
    <m/>
    <m/>
    <m/>
    <m/>
    <m/>
    <m/>
    <m/>
    <m/>
    <m/>
    <m/>
    <m/>
    <m/>
    <m/>
  </r>
  <r>
    <x v="4"/>
    <x v="1"/>
    <d v="2016-04-13T00:00:00"/>
    <x v="4"/>
    <x v="0"/>
    <s v="accuma 18"/>
    <s v="  552 du  15/03/2016"/>
    <n v="3876"/>
    <m/>
    <n v="439.46499999999997"/>
    <n v="16"/>
    <n v="33.326999999999998"/>
    <n v="364.4"/>
    <n v="0"/>
    <n v="603.64599999999996"/>
    <m/>
    <n v="5332.8379999999997"/>
    <s v="EUR"/>
    <n v="2.242"/>
    <s v="490b0007"/>
    <s v="couv borne g-"/>
    <n v="7.1999999999999995E-2"/>
    <n v="11550"/>
    <n v="831.59999999999991"/>
    <n v="1864.4471999999998"/>
    <n v="8.6892574822594312E-2"/>
    <n v="410.93166971041444"/>
    <n v="3.5578499542027221E-2"/>
    <n v="0.1970024995420272"/>
    <n v="336.79562001237554"/>
    <n v="0"/>
    <n v="38.186245394411408"/>
    <n v="1.390281197161509"/>
    <n v="2.8958688411126006"/>
    <n v="31.663654265353365"/>
    <n v="0"/>
    <n v="52.45235522135976"/>
    <n v="0"/>
    <n v="463.38402493177421"/>
    <m/>
    <m/>
    <m/>
    <m/>
    <m/>
    <m/>
    <m/>
    <m/>
    <m/>
    <m/>
    <m/>
    <m/>
    <m/>
    <m/>
    <m/>
  </r>
  <r>
    <x v="4"/>
    <x v="0"/>
    <d v="2016-04-13T00:00:00"/>
    <x v="14"/>
    <x v="2"/>
    <s v="CAS 1"/>
    <s v=" FA150867 du  17/03/2016"/>
    <n v="0"/>
    <m/>
    <n v="263.60700000000003"/>
    <n v="0"/>
    <n v="4.085"/>
    <n v="21"/>
    <n v="0"/>
    <n v="0"/>
    <m/>
    <n v="288.69200000000001"/>
    <s v="EUR"/>
    <n v="2.23915"/>
    <s v="1"/>
    <s v="LAMPE DEUTERIUM"/>
    <n v="335"/>
    <n v="1"/>
    <n v="335"/>
    <n v="750.11524999999995"/>
    <n v="0.6633663366336634"/>
    <n v="191.50855445544556"/>
    <n v="191.50855445544556"/>
    <n v="941.62380445544545"/>
    <n v="0"/>
    <n v="0"/>
    <n v="174.86800990099013"/>
    <n v="0"/>
    <n v="2.7098514851485151"/>
    <n v="13.930693069306932"/>
    <n v="0"/>
    <n v="0"/>
    <n v="0"/>
    <n v="191.50855445544556"/>
    <m/>
    <m/>
    <m/>
    <m/>
    <m/>
    <m/>
    <m/>
    <m/>
    <m/>
    <m/>
    <m/>
    <m/>
    <m/>
    <m/>
    <m/>
  </r>
  <r>
    <x v="4"/>
    <x v="0"/>
    <d v="2016-04-13T00:00:00"/>
    <x v="14"/>
    <x v="2"/>
    <s v="CAS 1"/>
    <s v=" FA150867 du  17/03/2016"/>
    <n v="0"/>
    <m/>
    <n v="263.60700000000003"/>
    <n v="0"/>
    <n v="4.085"/>
    <n v="21"/>
    <n v="0"/>
    <n v="0"/>
    <m/>
    <n v="288.69200000000001"/>
    <s v="EUR"/>
    <n v="2.23915"/>
    <s v="2"/>
    <s v="FRAIS D'EMBALLAGE"/>
    <n v="170"/>
    <n v="1"/>
    <n v="170"/>
    <n v="380.65550000000002"/>
    <n v="0.33663366336633666"/>
    <n v="97.183445544554459"/>
    <n v="97.183445544554459"/>
    <n v="477.83894554455446"/>
    <n v="0"/>
    <n v="0"/>
    <n v="88.738990099009911"/>
    <n v="0"/>
    <n v="1.3751485148514853"/>
    <n v="7.0693069306930694"/>
    <n v="0"/>
    <n v="0"/>
    <n v="0"/>
    <n v="97.183445544554459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515"/>
    <s v="couv m15 gris"/>
    <n v="1.6359999999999999"/>
    <n v="2726"/>
    <n v="4459.7359999999999"/>
    <n v="9990.0316268000006"/>
    <n v="0.25795483498734018"/>
    <n v="1305.6195665854684"/>
    <n v="0.47895068473421437"/>
    <n v="4.1436724847342141"/>
    <n v="1084.2512397088876"/>
    <n v="0"/>
    <n v="202.37640215063783"/>
    <n v="4.1272773597974428"/>
    <n v="14.864647366145478"/>
    <n v="0"/>
    <n v="0"/>
    <n v="145.9603899647316"/>
    <n v="0"/>
    <n v="1451.5799565502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507"/>
    <s v="couv m15 noir"/>
    <n v="1.6759999999999999"/>
    <n v="348"/>
    <n v="583.24799999999993"/>
    <n v="1306.5046823999999"/>
    <n v="3.3735548829952298E-2"/>
    <n v="170.750017707739"/>
    <n v="0.49066097042453738"/>
    <n v="4.2449847704245371"/>
    <n v="141.79928297498532"/>
    <n v="0"/>
    <n v="26.466954950148438"/>
    <n v="0.53976878127923678"/>
    <n v="1.9440110013260012"/>
    <n v="0"/>
    <n v="0"/>
    <n v="19.088821743293718"/>
    <n v="0"/>
    <n v="189.83883945103273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60d2702"/>
    <s v="bouchon d27 noir"/>
    <n v="2.3E-2"/>
    <n v="24000"/>
    <n v="552"/>
    <n v="1236.5076000000001"/>
    <n v="3.1928138551925889E-2"/>
    <n v="161.6019425264586"/>
    <n v="6.7334142719357752E-3"/>
    <n v="5.8254564271935781E-2"/>
    <n v="134.202267649768"/>
    <n v="0"/>
    <n v="25.048965675805043"/>
    <n v="0.51085021683081422"/>
    <n v="1.8398589840547293"/>
    <n v="0"/>
    <n v="0"/>
    <n v="18.06612213380609"/>
    <n v="0"/>
    <n v="179.66806466026472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213"/>
    <s v="couv m12 gris"/>
    <n v="1.2270000000000001"/>
    <n v="1176"/>
    <n v="1442.952"/>
    <n v="3232.2846276"/>
    <n v="8.346154235467132E-2"/>
    <n v="422.43450393557703"/>
    <n v="0.35921301355066076"/>
    <n v="3.1077543635506606"/>
    <n v="350.81056251769581"/>
    <n v="0"/>
    <n v="65.479085362018552"/>
    <n v="1.3353846776747411"/>
    <n v="4.8094713781879346"/>
    <n v="0"/>
    <n v="0"/>
    <n v="47.225628741340152"/>
    <n v="0"/>
    <n v="469.66013267691721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208"/>
    <s v="couv m12 noir"/>
    <n v="1.2270000000000001"/>
    <n v="448"/>
    <n v="549.69600000000003"/>
    <n v="1231.3465248000002"/>
    <n v="3.179487327797003E-2"/>
    <n v="160.92743007069603"/>
    <n v="0.35921301355066076"/>
    <n v="3.107754363550661"/>
    <n v="133.64211905436031"/>
    <n v="0"/>
    <n v="24.944413471245163"/>
    <n v="0.50871797244752048"/>
    <n v="1.832179572643023"/>
    <n v="0"/>
    <n v="0"/>
    <n v="17.990715710986727"/>
    <n v="0"/>
    <n v="178.91814578168277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304"/>
    <s v="couv m13 noir"/>
    <n v="1.5"/>
    <n v="280"/>
    <n v="420"/>
    <n v="940.82100000000003"/>
    <n v="2.429314889820448E-2"/>
    <n v="122.95799974839242"/>
    <n v="0.43913571338711582"/>
    <n v="3.799210713387116"/>
    <n v="102.11042103786697"/>
    <n v="0"/>
    <n v="19.058995622895139"/>
    <n v="0.38869038237127168"/>
    <n v="1.3998927052590331"/>
    <n v="0"/>
    <n v="0"/>
    <n v="13.745962493113328"/>
    <n v="0"/>
    <n v="136.70396224150576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611"/>
    <s v="couv m16 g gris"/>
    <n v="1.9039999999999999"/>
    <n v="345"/>
    <n v="656.88"/>
    <n v="1471.4440440000001"/>
    <n v="3.7994484876791808E-2"/>
    <n v="192.30631160648576"/>
    <n v="0.55740959885937902"/>
    <n v="4.8224647988593787"/>
    <n v="159.70069850322395"/>
    <n v="0"/>
    <n v="29.808269154207998"/>
    <n v="0.60791175802866892"/>
    <n v="2.1894321910251278"/>
    <n v="0"/>
    <n v="0"/>
    <n v="21.498685339229247"/>
    <n v="0"/>
    <n v="213.804996945715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e0209"/>
    <s v="couv e2 op"/>
    <n v="0.68600000000000005"/>
    <n v="800"/>
    <n v="548.80000000000007"/>
    <n v="1229.3394400000002"/>
    <n v="3.1743047893653863E-2"/>
    <n v="160.66511967123282"/>
    <n v="0.20083139958904103"/>
    <n v="1.7375056995890412"/>
    <n v="133.42428348947954"/>
    <n v="0"/>
    <n v="24.903754280582991"/>
    <n v="0.5078887662984618"/>
    <n v="1.8291931348718038"/>
    <n v="0"/>
    <n v="0"/>
    <n v="17.961390991001419"/>
    <n v="0"/>
    <n v="178.62651066223424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606"/>
    <s v="couv m16 noir"/>
    <n v="1.9039999999999999"/>
    <n v="253"/>
    <n v="481.71199999999999"/>
    <n v="1079.0589656"/>
    <n v="2.7862622242980657E-2"/>
    <n v="141.02462851142286"/>
    <n v="0.55740959885937891"/>
    <n v="4.8224647988593787"/>
    <n v="117.11384556903089"/>
    <n v="0"/>
    <n v="21.859397379752529"/>
    <n v="0.4458019558876905"/>
    <n v="1.6055836067517604"/>
    <n v="0"/>
    <n v="0"/>
    <n v="15.765702582101445"/>
    <n v="0"/>
    <n v="156.79033109352434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20m1413"/>
    <s v="couv m14 gris"/>
    <n v="1.6120000000000001"/>
    <n v="816"/>
    <n v="1315.3920000000001"/>
    <n v="2946.5438496000002"/>
    <n v="7.6083365989302362E-2"/>
    <n v="385.09040286913671"/>
    <n v="0.4719245133200205"/>
    <n v="4.082885113320021"/>
    <n v="319.79816892819508"/>
    <n v="0"/>
    <n v="59.690596119979254"/>
    <n v="1.2173338558288378"/>
    <n v="4.3843039651335483"/>
    <n v="0"/>
    <n v="0"/>
    <n v="43.050783561288881"/>
    <n v="0"/>
    <n v="428.14118643042565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00m1606"/>
    <s v="bac m16 gris"/>
    <n v="4.4580000000000002"/>
    <n v="360"/>
    <n v="1604.88"/>
    <n v="3595.0114440000002"/>
    <n v="9.2827592389881919E-2"/>
    <n v="469.84008246714291"/>
    <n v="1.305111340186508"/>
    <n v="11.291254240186509"/>
    <n v="390.17850598869512"/>
    <n v="0"/>
    <n v="72.827144988742745"/>
    <n v="1.4852414782381107"/>
    <n v="5.3491900114669457"/>
    <n v="0"/>
    <n v="0"/>
    <n v="52.525286395113618"/>
    <n v="0"/>
    <n v="522.36536886225656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00m1202"/>
    <s v="bac m12 noir"/>
    <n v="2.3450000000000002"/>
    <n v="480"/>
    <n v="1125.6000000000001"/>
    <n v="2521.4002800000003"/>
    <n v="6.510563904718801E-2"/>
    <n v="329.52743932569172"/>
    <n v="0.68651549859519112"/>
    <n v="5.9394327485951912"/>
    <n v="273.65592838148348"/>
    <n v="0"/>
    <n v="51.078108269358978"/>
    <n v="1.0416902247550082"/>
    <n v="3.751712450094209"/>
    <n v="0"/>
    <n v="0"/>
    <n v="36.839179481543724"/>
    <n v="0"/>
    <n v="366.36661880723545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00m1509"/>
    <s v="bac m15 gris"/>
    <n v="3.45"/>
    <n v="385"/>
    <n v="1328.25"/>
    <n v="2975.3464125"/>
    <n v="7.6827083390571677E-2"/>
    <n v="388.85467420429109"/>
    <n v="1.0100121407903664"/>
    <n v="8.7381846407903669"/>
    <n v="322.92420653225435"/>
    <n v="0"/>
    <n v="60.274073657405886"/>
    <n v="1.2292333342491468"/>
    <n v="4.427160680381693"/>
    <n v="0"/>
    <n v="0"/>
    <n v="43.471606384470903"/>
    <n v="0"/>
    <n v="432.32628058876202"/>
    <m/>
    <m/>
    <m/>
    <m/>
    <m/>
    <m/>
    <m/>
    <m/>
    <m/>
    <m/>
    <m/>
    <m/>
    <m/>
    <m/>
    <m/>
  </r>
  <r>
    <x v="4"/>
    <x v="0"/>
    <d v="2016-04-15T00:00:00"/>
    <x v="4"/>
    <x v="0"/>
    <s v="accuma 20"/>
    <s v="  585 du  18/03/2016"/>
    <n v="4203.26"/>
    <m/>
    <n v="784.54200000000003"/>
    <n v="16"/>
    <n v="57.625"/>
    <n v="0"/>
    <n v="0"/>
    <n v="565.83699999999999"/>
    <m/>
    <n v="5627.264000000001"/>
    <s v="EUR"/>
    <n v="2.2400500000000001"/>
    <s v="400m1409"/>
    <s v="bac m14 gris"/>
    <n v="3.2029999999999998"/>
    <n v="693"/>
    <n v="2219.6790000000001"/>
    <n v="4972.1919439500007"/>
    <n v="0.12838807726956578"/>
    <n v="649.8268807702666"/>
    <n v="0.9377011266526214"/>
    <n v="8.1125812766526231"/>
    <n v="539.64846966407504"/>
    <n v="0"/>
    <n v="100.72583891721968"/>
    <n v="2.0542092363130524"/>
    <n v="7.3983629526587276"/>
    <n v="0"/>
    <n v="0"/>
    <n v="72.646724477979291"/>
    <n v="0"/>
    <n v="722.47360524824592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00M1509"/>
    <s v="BAC M15 GRIS"/>
    <n v="3.45"/>
    <n v="924"/>
    <n v="3187.8"/>
    <n v="7141.1501699999999"/>
    <n v="0.32901133116758463"/>
    <n v="1403.9180000099082"/>
    <n v="1.5193917749024981"/>
    <n v="9.2479092749024971"/>
    <n v="1242.44548988815"/>
    <n v="0"/>
    <n v="145.10847354347618"/>
    <n v="5.2641812986813541"/>
    <n v="11.099855279600803"/>
    <n v="0"/>
    <n v="0"/>
    <n v="199.88392501291153"/>
    <n v="0"/>
    <n v="1603.8019250228199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00M1302"/>
    <s v="BAC M13 NOIR"/>
    <n v="3.3410000000000002"/>
    <n v="280"/>
    <n v="935.48"/>
    <n v="2095.6155220000001"/>
    <n v="9.6550448610531428E-2"/>
    <n v="411.98858480747509"/>
    <n v="1.4713878028838396"/>
    <n v="8.95572895288384"/>
    <n v="364.60345908794983"/>
    <n v="0"/>
    <n v="42.58299605698322"/>
    <n v="1.5448071777685028"/>
    <n v="3.2573224847734989"/>
    <n v="0"/>
    <n v="0"/>
    <n v="58.657197493907546"/>
    <n v="0"/>
    <n v="470.64578230138267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00M1609"/>
    <s v="BAC M16 NOIR"/>
    <n v="4.4580000000000002"/>
    <n v="660"/>
    <n v="2942.28"/>
    <n v="6591.1485419999999"/>
    <n v="0.30367132802175822"/>
    <n v="1295.7901540464122"/>
    <n v="1.9633184152218368"/>
    <n v="11.949907115221837"/>
    <n v="1146.7540360085657"/>
    <n v="0"/>
    <n v="133.93241719602833"/>
    <n v="4.8587412483481316"/>
    <n v="10.244959593470059"/>
    <n v="0"/>
    <n v="0"/>
    <n v="184.48913824173076"/>
    <n v="0"/>
    <n v="1480.2792922881431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00M1516"/>
    <s v="BAC M15 NOIR"/>
    <n v="3.45"/>
    <n v="462"/>
    <n v="1593.9"/>
    <n v="3570.5750849999999"/>
    <n v="0.16450566558379232"/>
    <n v="701.95900000495408"/>
    <n v="1.5193917749024981"/>
    <n v="9.2479092749024971"/>
    <n v="621.22274494407498"/>
    <n v="0"/>
    <n v="72.55423677173809"/>
    <n v="2.632090649340677"/>
    <n v="5.5499276398004014"/>
    <n v="0"/>
    <n v="0"/>
    <n v="99.941962506455766"/>
    <n v="0"/>
    <n v="801.90096251140994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20M1407"/>
    <s v="COUV M14 NOIR"/>
    <n v="1.6160000000000001"/>
    <n v="192"/>
    <n v="310.27200000000005"/>
    <n v="695.05582080000011"/>
    <n v="3.2023026458381593E-2"/>
    <n v="136.64484776305738"/>
    <n v="0.71169191543259058"/>
    <n v="4.3317743154325914"/>
    <n v="120.92855481478641"/>
    <n v="0"/>
    <n v="14.123563681310451"/>
    <n v="0.51236842333410548"/>
    <n v="1.0803608436264198"/>
    <n v="0"/>
    <n v="0"/>
    <n v="19.45491724123411"/>
    <n v="0"/>
    <n v="156.09976500429153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60D2709"/>
    <s v="BOUCHON D27"/>
    <n v="2.3E-2"/>
    <n v="6000"/>
    <n v="138"/>
    <n v="309.14069999999998"/>
    <n v="1.4242914769159508E-2"/>
    <n v="60.775670996099926"/>
    <n v="1.0129278499349987E-2"/>
    <n v="6.1652728499349982E-2"/>
    <n v="53.785519042777054"/>
    <n v="0"/>
    <n v="6.2817521014491859"/>
    <n v="0.22788663630655212"/>
    <n v="0.48051321556713433"/>
    <n v="0"/>
    <n v="0"/>
    <n v="8.6529837667927065"/>
    <n v="0"/>
    <n v="69.428654762892634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20M1502"/>
    <s v="COUV M15 NOIR"/>
    <n v="1.6759999999999999"/>
    <n v="116"/>
    <n v="194.416"/>
    <n v="435.52100239999999"/>
    <n v="2.0065583462035616E-2"/>
    <n v="85.621469944766403"/>
    <n v="0.73811612021350348"/>
    <n v="4.4926075202135038"/>
    <n v="75.773662827685101"/>
    <n v="0"/>
    <n v="8.8498051924300363"/>
    <n v="0.32104933539256986"/>
    <n v="0.67695258925869561"/>
    <n v="0"/>
    <n v="0"/>
    <n v="12.190423855107035"/>
    <n v="0"/>
    <n v="97.811893799873445"/>
    <m/>
    <m/>
    <m/>
    <m/>
    <m/>
    <m/>
    <m/>
    <m/>
    <m/>
    <m/>
    <m/>
    <m/>
    <m/>
    <m/>
    <m/>
  </r>
  <r>
    <x v="4"/>
    <x v="0"/>
    <d v="2016-04-15T00:00:00"/>
    <x v="4"/>
    <x v="0"/>
    <s v="accuma 22"/>
    <s v="  629 du  24/03/2016"/>
    <n v="3776.3"/>
    <m/>
    <n v="441.04399999999998"/>
    <n v="16"/>
    <n v="33.737000000000002"/>
    <n v="0"/>
    <n v="0"/>
    <n v="607.529"/>
    <m/>
    <n v="4874.6100000000006"/>
    <s v="EUR"/>
    <n v="2.2401499999999999"/>
    <s v="420M1406"/>
    <s v="COUV M14 NOIR"/>
    <n v="1.6120000000000001"/>
    <n v="240"/>
    <n v="386.88"/>
    <n v="866.66923199999997"/>
    <n v="3.9929701926756746E-2"/>
    <n v="170.38327242732711"/>
    <n v="0.70993030178052963"/>
    <n v="4.3210521017805297"/>
    <n v="150.78653338601151"/>
    <n v="0"/>
    <n v="17.610755456584503"/>
    <n v="0.63887523082810793"/>
    <n v="1.3471083539029924"/>
    <n v="0"/>
    <n v="0"/>
    <n v="24.258451881860598"/>
    <n v="0"/>
    <n v="194.64172430918774"/>
    <m/>
    <m/>
    <m/>
    <m/>
    <m/>
    <m/>
    <m/>
    <m/>
    <m/>
    <m/>
    <m/>
    <m/>
    <m/>
    <m/>
    <m/>
  </r>
  <r>
    <x v="4"/>
    <x v="0"/>
    <d v="2016-04-15T00:00:00"/>
    <x v="4"/>
    <x v="0"/>
    <s v="accuma 24"/>
    <s v=" 665 du  31/03/2016"/>
    <n v="1899.607"/>
    <m/>
    <n v="121.333"/>
    <n v="0"/>
    <n v="10.179"/>
    <n v="54"/>
    <n v="0"/>
    <n v="107.83799999999999"/>
    <m/>
    <n v="2192.9570000000003"/>
    <s v="EUR"/>
    <n v="2.2654999999999998"/>
    <s v="400E0203"/>
    <s v="BAC E2 OP"/>
    <n v="1.554"/>
    <n v="770"/>
    <n v="1196.58"/>
    <n v="2710.8519899999997"/>
    <n v="0.50308452390111857"/>
    <n v="1048.9910993921765"/>
    <n v="1.3623261031067226"/>
    <n v="4.8829131031067217"/>
    <n v="955.66288319423211"/>
    <n v="0"/>
    <n v="61.040754538494419"/>
    <n v="0"/>
    <n v="5.1208973687894863"/>
    <n v="27.166564290660403"/>
    <n v="0"/>
    <n v="54.25162888844882"/>
    <n v="0"/>
    <n v="1103.2427282806254"/>
    <m/>
    <m/>
    <m/>
    <m/>
    <m/>
    <m/>
    <m/>
    <m/>
    <m/>
    <m/>
    <m/>
    <m/>
    <m/>
    <m/>
    <m/>
  </r>
  <r>
    <x v="4"/>
    <x v="0"/>
    <d v="2016-04-15T00:00:00"/>
    <x v="4"/>
    <x v="0"/>
    <s v="accuma 24"/>
    <s v=" 665 du  31/03/2016"/>
    <n v="1899.607"/>
    <m/>
    <n v="121.333"/>
    <n v="0"/>
    <n v="10.179"/>
    <n v="54"/>
    <n v="0"/>
    <n v="107.83799999999999"/>
    <m/>
    <n v="2192.9570000000003"/>
    <s v="EUR"/>
    <n v="2.2654999999999998"/>
    <s v="400M1409"/>
    <s v="BAC M4 GRIS"/>
    <n v="3.2029999999999998"/>
    <n v="99"/>
    <n v="317.09699999999998"/>
    <n v="718.38325349999991"/>
    <n v="0.13331878627043156"/>
    <n v="277.98553430941598"/>
    <n v="2.8079346899941009"/>
    <n v="10.0643311899941"/>
    <n v="253.25329963081569"/>
    <n v="0"/>
    <n v="16.175968294550273"/>
    <n v="0"/>
    <n v="1.3570519254467228"/>
    <n v="7.1992144586033042"/>
    <n v="0"/>
    <n v="14.376831273830797"/>
    <n v="0"/>
    <n v="292.36236558324686"/>
    <m/>
    <m/>
    <m/>
    <m/>
    <m/>
    <m/>
    <m/>
    <m/>
    <m/>
    <m/>
    <m/>
    <m/>
    <m/>
    <m/>
    <m/>
  </r>
  <r>
    <x v="4"/>
    <x v="0"/>
    <d v="2016-04-15T00:00:00"/>
    <x v="4"/>
    <x v="0"/>
    <s v="accuma 24"/>
    <s v=" 665 du  31/03/2016"/>
    <n v="1899.607"/>
    <m/>
    <n v="121.333"/>
    <n v="0"/>
    <n v="10.179"/>
    <n v="54"/>
    <n v="0"/>
    <n v="107.83799999999999"/>
    <m/>
    <n v="2192.9570000000003"/>
    <s v="EUR"/>
    <n v="2.2654999999999998"/>
    <s v="400M1413"/>
    <s v="BAC M14 NOIR"/>
    <n v="3.2029999999999998"/>
    <n v="270"/>
    <n v="864.81"/>
    <n v="1959.2270549999998"/>
    <n v="0.36359668982844978"/>
    <n v="758.14236629840741"/>
    <n v="2.8079346899941013"/>
    <n v="10.0643311899941"/>
    <n v="690.69081717495203"/>
    <n v="0"/>
    <n v="44.1162771669553"/>
    <n v="0"/>
    <n v="3.7010507057637905"/>
    <n v="19.634221250736289"/>
    <n v="0"/>
    <n v="39.209539837720364"/>
    <n v="0"/>
    <n v="797.35190613612792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103"/>
    <s v="BAC L1B NOIR"/>
    <n v="1.151"/>
    <n v="1200"/>
    <n v="1381.2"/>
    <n v="3089.0538000000001"/>
    <n v="9.7196754675517874E-2"/>
    <n v="425.94475483399401"/>
    <n v="0.35495396236166166"/>
    <n v="2.9291654623616616"/>
    <n v="364.08932333902243"/>
    <n v="0"/>
    <n v="55.681979621756007"/>
    <n v="1.555148074808286"/>
    <n v="4.6183037984072319"/>
    <n v="0"/>
    <n v="0"/>
    <n v="54.475447146942393"/>
    <n v="0"/>
    <n v="480.42020198093638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131"/>
    <s v="COUV L1D NOIR"/>
    <n v="1.131"/>
    <n v="728"/>
    <n v="823.36800000000005"/>
    <n v="1841.462532"/>
    <n v="5.7941425936628876E-2"/>
    <n v="253.91636323353316"/>
    <n v="0.34878621323287523"/>
    <n v="2.8782677132328756"/>
    <n v="217.04278741601811"/>
    <n v="0"/>
    <n v="33.193426149150014"/>
    <n v="0.92706281498606202"/>
    <n v="2.753086853378921"/>
    <n v="0"/>
    <n v="0"/>
    <n v="32.474181846570858"/>
    <n v="0"/>
    <n v="286.390545080104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203"/>
    <s v="BAC L2 OP"/>
    <n v="1.2549999999999999"/>
    <n v="264"/>
    <n v="331.32"/>
    <n v="740.99717999999996"/>
    <n v="2.3315398754049074E-2"/>
    <n v="102.17493206747675"/>
    <n v="0.38702625783135131"/>
    <n v="3.1938337578313512"/>
    <n v="87.337152192792431"/>
    <n v="0"/>
    <n v="13.356902322820879"/>
    <n v="0.37304638006478519"/>
    <n v="1.1078311717986418"/>
    <n v="0"/>
    <n v="0"/>
    <n v="13.067481283467242"/>
    <n v="0"/>
    <n v="115.24241335094399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218"/>
    <s v="BAC L2 NOIR"/>
    <n v="1.2549999999999999"/>
    <n v="198"/>
    <n v="248.48999999999998"/>
    <n v="555.747885"/>
    <n v="1.7486549065536806E-2"/>
    <n v="76.631199050607563"/>
    <n v="0.38702625783135131"/>
    <n v="3.1938337578313516"/>
    <n v="65.502864144594326"/>
    <n v="0"/>
    <n v="10.017676742115659"/>
    <n v="0.27978478504858889"/>
    <n v="0.83087337884898138"/>
    <n v="0"/>
    <n v="0"/>
    <n v="9.8006109626004303"/>
    <n v="0"/>
    <n v="86.431810013207993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231"/>
    <s v="COUV L2 NOIR"/>
    <n v="1.2509999999999999"/>
    <n v="48"/>
    <n v="60.047999999999995"/>
    <n v="134.29735199999999"/>
    <n v="4.2256521320268581E-3"/>
    <n v="18.518049984268512"/>
    <n v="0.38579270800559401"/>
    <n v="3.1836542080055938"/>
    <n v="15.828870321359409"/>
    <n v="0"/>
    <n v="2.4207873677434146"/>
    <n v="6.7610434112429729E-2"/>
    <n v="0.20078186105325616"/>
    <n v="0"/>
    <n v="0"/>
    <n v="2.3683330801329254"/>
    <n v="0"/>
    <n v="20.886383064401436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217"/>
    <s v="COUV L2 G NOIR"/>
    <n v="1.071"/>
    <n v="672"/>
    <n v="719.71199999999999"/>
    <n v="1609.635888"/>
    <n v="5.0647024834221198E-2"/>
    <n v="221.9501530488586"/>
    <n v="0.33028296584651579"/>
    <n v="2.7255744658465155"/>
    <n v="189.71869032650918"/>
    <n v="0"/>
    <n v="29.014616940003808"/>
    <n v="0.81035239734753917"/>
    <n v="2.4064933849980203"/>
    <n v="0"/>
    <n v="0"/>
    <n v="28.385920226629167"/>
    <n v="0"/>
    <n v="250.33607327548773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228"/>
    <s v="COUV L2 NOIR"/>
    <n v="1.0720000000000001"/>
    <n v="144"/>
    <n v="154.36799999999999"/>
    <n v="345.244032"/>
    <n v="1.0863067351397585E-2"/>
    <n v="47.605154875625537"/>
    <n v="0.33059135330295514"/>
    <n v="2.7281193533029549"/>
    <n v="40.691963991600218"/>
    <n v="0"/>
    <n v="6.2232231612012976"/>
    <n v="0.17380907762236136"/>
    <n v="0.51615864520165622"/>
    <n v="0"/>
    <n v="0"/>
    <n v="6.0883766472481931"/>
    <n v="0"/>
    <n v="53.693531522873727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306"/>
    <s v="BAC KAM L3B NOIR"/>
    <n v="1.357"/>
    <n v="576"/>
    <n v="781.63199999999995"/>
    <n v="1748.1199679999997"/>
    <n v="5.5004411924800448E-2"/>
    <n v="241.04550435158149"/>
    <n v="0.41848177838816231"/>
    <n v="3.453412278388162"/>
    <n v="206.04102662911001"/>
    <n v="0"/>
    <n v="31.510872499067755"/>
    <n v="0.88007059079680716"/>
    <n v="2.6135346326068931"/>
    <n v="0"/>
    <n v="0"/>
    <n v="30.828086232521628"/>
    <n v="0"/>
    <n v="271.87359058410311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314"/>
    <s v="BAC L3 NOIR"/>
    <n v="1.2569999999999999"/>
    <n v="528"/>
    <n v="663.69599999999991"/>
    <n v="1484.3561039999997"/>
    <n v="4.6705109535999496E-2"/>
    <n v="204.67552128895341"/>
    <n v="0.38764303274422995"/>
    <n v="3.1989235327442298"/>
    <n v="174.95266981090052"/>
    <n v="0"/>
    <n v="26.756376445873855"/>
    <n v="0.74728175257599194"/>
    <n v="2.219193279603016"/>
    <n v="0"/>
    <n v="0"/>
    <n v="26.17661190967063"/>
    <n v="0"/>
    <n v="230.85213319862405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331"/>
    <s v="COUV L3 NOIR"/>
    <n v="1.4350000000000001"/>
    <n v="1760"/>
    <n v="2525.6"/>
    <n v="5648.5043999999998"/>
    <n v="0.17772960006406599"/>
    <n v="778.8633599831561"/>
    <n v="0.44253599999042958"/>
    <n v="3.6519134999904295"/>
    <n v="665.75730887998486"/>
    <n v="0"/>
    <n v="101.81755555510206"/>
    <n v="2.8436736010250558"/>
    <n v="8.4448219470440957"/>
    <n v="0"/>
    <n v="0"/>
    <n v="99.611344710626781"/>
    <n v="0"/>
    <n v="878.47470469378288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315"/>
    <s v="BAC L3 OP"/>
    <n v="1.2569999999999999"/>
    <n v="576"/>
    <n v="724.03199999999993"/>
    <n v="1619.2975679999997"/>
    <n v="5.0951028584726721E-2"/>
    <n v="223.28238686067644"/>
    <n v="0.38764303274422995"/>
    <n v="3.1989235327442298"/>
    <n v="190.85745797552784"/>
    <n v="0"/>
    <n v="29.188774304589661"/>
    <n v="0.81521645735562753"/>
    <n v="2.4209381232032903"/>
    <n v="0"/>
    <n v="0"/>
    <n v="28.556303901458868"/>
    <n v="0"/>
    <n v="251.83869076213529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509"/>
    <s v="BAC L5 GRIS"/>
    <n v="1.641"/>
    <n v="825"/>
    <n v="1353.825"/>
    <n v="3027.8296125000002"/>
    <n v="9.5270342020404714E-2"/>
    <n v="417.50264821396752"/>
    <n v="0.50606381601693029"/>
    <n v="4.1761603160169303"/>
    <n v="356.87317417423401"/>
    <n v="0"/>
    <n v="54.578378266307432"/>
    <n v="1.5243254723264754"/>
    <n v="4.5267703010995302"/>
    <n v="0"/>
    <n v="0"/>
    <n v="53.395758929705536"/>
    <n v="0"/>
    <n v="470.89840714367307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00L0518"/>
    <s v="BAC L5 NOIR"/>
    <n v="1.4410000000000001"/>
    <n v="660"/>
    <n v="951.06000000000006"/>
    <n v="2127.0456899999999"/>
    <n v="6.6927270128654806E-2"/>
    <n v="293.29497432118325"/>
    <n v="0.44438632472906553"/>
    <n v="3.6671828247290654"/>
    <n v="250.70286117492805"/>
    <n v="0"/>
    <n v="38.341227584033639"/>
    <n v="1.0708363220584769"/>
    <n v="3.1800492401630334"/>
    <n v="0"/>
    <n v="0"/>
    <n v="37.510439301745606"/>
    <n v="0"/>
    <n v="330.80541362292882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20L0521"/>
    <s v="COUV L5 GRIS"/>
    <n v="1.44"/>
    <n v="800"/>
    <n v="1152"/>
    <n v="2576.4479999999999"/>
    <n v="8.1067666801474508E-2"/>
    <n v="355.26234981810097"/>
    <n v="0.44407793727262623"/>
    <n v="3.6646379372726261"/>
    <n v="303.67137307164336"/>
    <n v="0"/>
    <n v="46.441963889561919"/>
    <n v="1.2970826688235921"/>
    <n v="3.8519301880720613"/>
    <n v="0"/>
    <n v="0"/>
    <n v="45.435646621255167"/>
    <n v="0"/>
    <n v="400.69799643935613"/>
    <m/>
    <m/>
    <m/>
    <m/>
    <m/>
    <m/>
    <m/>
    <m/>
    <m/>
    <m/>
    <m/>
    <m/>
    <m/>
    <m/>
    <m/>
  </r>
  <r>
    <x v="4"/>
    <x v="1"/>
    <d v="2016-04-15T00:00:00"/>
    <x v="4"/>
    <x v="0"/>
    <s v="accuma 15"/>
    <s v="  515 du  09/03/2016"/>
    <n v="3745.9"/>
    <m/>
    <n v="572.87900000000002"/>
    <n v="16"/>
    <n v="47.515000000000001"/>
    <n v="0"/>
    <n v="0"/>
    <n v="560.46569999999997"/>
    <m/>
    <n v="4942.7597000000005"/>
    <s v="EUR"/>
    <n v="2.2364999999999999"/>
    <s v="490D0004"/>
    <s v="FLAME ARRESTOR"/>
    <n v="0.39"/>
    <n v="6000"/>
    <n v="2340"/>
    <n v="5233.41"/>
    <n v="0.16466869819049509"/>
    <n v="721.62664806801763"/>
    <n v="0.12027110801133627"/>
    <n v="0.99250610801133621"/>
    <n v="616.83247655177558"/>
    <n v="0"/>
    <n v="94.335239150672649"/>
    <n v="2.6346991710479215"/>
    <n v="7.8242331945213746"/>
    <n v="0"/>
    <n v="0"/>
    <n v="92.291157199424561"/>
    <n v="0"/>
    <n v="813.91780526744219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00L0111"/>
    <s v="BAC L1B NOIR"/>
    <n v="1.151"/>
    <n v="960"/>
    <n v="1104.96"/>
    <n v="2474.1711840000003"/>
    <n v="8.1501246829818672E-2"/>
    <n v="402.36635801777078"/>
    <n v="0.41913162293517792"/>
    <n v="2.9963932729351779"/>
    <n v="332.50748279634496"/>
    <n v="0"/>
    <n v="64.825602720956795"/>
    <n v="1.3040199492770987"/>
    <n v="3.7292525511920127"/>
    <n v="0"/>
    <n v="0"/>
    <n v="43.068437373502547"/>
    <n v="0"/>
    <n v="445.43479539127338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60D1825"/>
    <s v="BOUCHON M18 NOIR"/>
    <n v="3.2000000000000001E-2"/>
    <n v="26000"/>
    <n v="832"/>
    <n v="1862.9728"/>
    <n v="6.1367866133080956E-2"/>
    <n v="302.96916618772201"/>
    <n v="1.1652660237989308E-2"/>
    <n v="8.3305460237989307E-2"/>
    <n v="250.36763836388556"/>
    <n v="0"/>
    <n v="48.811632515055791"/>
    <n v="0.9818858581292953"/>
    <n v="2.8080094506513853"/>
    <n v="0"/>
    <n v="0"/>
    <n v="32.429173811499162"/>
    <n v="0"/>
    <n v="335.39833999922121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00L0115"/>
    <s v="BAC L1B GRIS"/>
    <n v="1.151"/>
    <n v="480"/>
    <n v="552.48"/>
    <n v="1237.0855920000001"/>
    <n v="4.0750623414909336E-2"/>
    <n v="201.18317900888539"/>
    <n v="0.41913162293517792"/>
    <n v="2.9963932729351779"/>
    <n v="166.25374139817248"/>
    <n v="0"/>
    <n v="32.412801360478397"/>
    <n v="0.65200997463854937"/>
    <n v="1.8646262755960064"/>
    <n v="0"/>
    <n v="0"/>
    <n v="21.534218686751274"/>
    <n v="0"/>
    <n v="222.71739769563669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20L0109"/>
    <s v="COUV L1 GRIS"/>
    <n v="0.95099999999999996"/>
    <n v="952"/>
    <n v="905.35199999999998"/>
    <n v="2027.2189308"/>
    <n v="6.6778269638602283E-2"/>
    <n v="329.67997661825291"/>
    <n v="0.34630249644774463"/>
    <n v="2.4757341464477447"/>
    <n v="272.44091601925538"/>
    <n v="0"/>
    <n v="53.115035000926426"/>
    <n v="1.0684523142176365"/>
    <n v="3.0555732838535246"/>
    <n v="0"/>
    <n v="0"/>
    <n v="35.288242029553352"/>
    <n v="0"/>
    <n v="364.96821864780628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60D1825"/>
    <s v="BOUCHON M18 "/>
    <n v="3.2000000000000001E-2"/>
    <n v="26000"/>
    <n v="832"/>
    <n v="1862.9728"/>
    <n v="6.1367866133080956E-2"/>
    <n v="302.96916618772201"/>
    <n v="1.1652660237989308E-2"/>
    <n v="8.3305460237989307E-2"/>
    <n v="250.36763836388556"/>
    <n v="0"/>
    <n v="48.811632515055791"/>
    <n v="0.9818858581292953"/>
    <n v="2.8080094506513853"/>
    <n v="0"/>
    <n v="0"/>
    <n v="32.429173811499162"/>
    <n v="0"/>
    <n v="335.39833999922121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00L0212"/>
    <s v="BAC L2 GRIS"/>
    <n v="1.232"/>
    <n v="3432"/>
    <n v="4228.2240000000002"/>
    <n v="9467.6277695999997"/>
    <n v="0.3118714956883174"/>
    <n v="1539.6893025660031"/>
    <n v="0.4486274191625883"/>
    <n v="3.2072602191625883"/>
    <n v="1272.3683381652663"/>
    <n v="0"/>
    <n v="248.06071644151353"/>
    <n v="4.9899439310130784"/>
    <n v="14.270304028210338"/>
    <n v="0"/>
    <n v="0"/>
    <n v="164.80506131003875"/>
    <n v="0"/>
    <n v="1704.4943638760419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20L0211"/>
    <s v="COUV L2 GRIS"/>
    <n v="1.0720000000000001"/>
    <n v="2496"/>
    <n v="2675.712"/>
    <n v="5991.3205247999995"/>
    <n v="0.19735905748398833"/>
    <n v="974.34883845971376"/>
    <n v="0.39036411797264176"/>
    <n v="2.7907329179726417"/>
    <n v="805.18232497825591"/>
    <n v="0"/>
    <n v="156.97821016841942"/>
    <n v="3.1577449197438132"/>
    <n v="9.0305583932948537"/>
    <n v="0"/>
    <n v="0"/>
    <n v="104.29222297778129"/>
    <n v="0"/>
    <n v="1078.6410614374952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20L0304"/>
    <s v="COUV L3 NOIR"/>
    <n v="1.2569999999999999"/>
    <n v="308"/>
    <n v="387.15599999999995"/>
    <n v="866.90035739999985"/>
    <n v="2.8556415361321016E-2"/>
    <n v="140.98116647184335"/>
    <n v="0.45773105997351737"/>
    <n v="3.2723426099735171"/>
    <n v="116.5040064884717"/>
    <n v="0"/>
    <n v="22.713601439902568"/>
    <n v="0.45690264578113626"/>
    <n v="1.3066558976879656"/>
    <n v="0"/>
    <n v="0"/>
    <n v="15.090323577121115"/>
    <n v="0"/>
    <n v="156.07149004896448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00L0513"/>
    <s v="BAC L5 NOIR"/>
    <n v="1.4410000000000001"/>
    <n v="660"/>
    <n v="951.06000000000006"/>
    <n v="2129.5659989999999"/>
    <n v="7.0149666784288425E-2"/>
    <n v="346.32434518569096"/>
    <n v="0.52473385634195602"/>
    <n v="3.7513490063419557"/>
    <n v="286.19548815187136"/>
    <n v="0"/>
    <n v="55.796624062222307"/>
    <n v="1.1223946685486148"/>
    <n v="3.2098383030486852"/>
    <n v="0"/>
    <n v="0"/>
    <n v="37.069819765822587"/>
    <n v="0"/>
    <n v="383.39416495151357"/>
    <m/>
    <m/>
    <m/>
    <m/>
    <m/>
    <m/>
    <m/>
    <m/>
    <m/>
    <m/>
    <m/>
    <m/>
    <m/>
    <m/>
    <m/>
  </r>
  <r>
    <x v="4"/>
    <x v="1"/>
    <d v="2016-04-15T00:00:00"/>
    <x v="4"/>
    <x v="0"/>
    <s v="accuma 21"/>
    <s v="  615 du  23/03/2016"/>
    <n v="4079.7840000000001"/>
    <m/>
    <n v="795.39400000000001"/>
    <n v="16"/>
    <n v="45.756999999999998"/>
    <n v="0"/>
    <n v="0"/>
    <n v="528.43899999999996"/>
    <m/>
    <n v="5465.3739999999998"/>
    <s v="EUR"/>
    <n v="2.23915"/>
    <s v="420L0531"/>
    <s v="COUV L5 NOIR"/>
    <n v="1.62"/>
    <n v="672"/>
    <n v="1088.6400000000001"/>
    <n v="2437.6282560000004"/>
    <n v="8.0297492532592857E-2"/>
    <n v="396.4235012963963"/>
    <n v="0.58991592454820874"/>
    <n v="4.2173389245482094"/>
    <n v="327.59642527459181"/>
    <n v="0"/>
    <n v="63.868143775469164"/>
    <n v="1.2847598805214857"/>
    <n v="3.6741723658138512"/>
    <n v="0"/>
    <n v="0"/>
    <n v="42.432326656430831"/>
    <n v="0"/>
    <n v="438.85582795282716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00l0212"/>
    <s v="BAC L2 GRIS"/>
    <n v="1.232"/>
    <n v="792"/>
    <n v="975.74400000000003"/>
    <n v="2210.5480319999997"/>
    <n v="0.1120895481238455"/>
    <n v="345.12809016569713"/>
    <n v="0.43576779061325394"/>
    <n v="3.2268637906132533"/>
    <n v="291.00968707783079"/>
    <n v="0"/>
    <n v="40.584262689200742"/>
    <n v="0"/>
    <n v="3.4460810675195059"/>
    <n v="10.088059331146095"/>
    <n v="0"/>
    <n v="55.257120807256491"/>
    <n v="0"/>
    <n v="400.38521097295364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00L0118"/>
    <s v="BAC L1 NOIR"/>
    <n v="1.137"/>
    <n v="880"/>
    <n v="1000.5600000000001"/>
    <n v="2266.7686800000001"/>
    <n v="0.11494031044084808"/>
    <n v="353.90569851947845"/>
    <n v="0.40216556649940732"/>
    <n v="2.9780390664994076"/>
    <n v="298.41090747429081"/>
    <n v="0"/>
    <n v="41.616438201317862"/>
    <n v="0"/>
    <n v="3.5337249041934333"/>
    <n v="10.344627939676327"/>
    <n v="0"/>
    <n v="56.662469658956205"/>
    <n v="0"/>
    <n v="410.56816817843469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L0138"/>
    <s v="COUV L1 NOIR"/>
    <n v="1.3620000000000001"/>
    <n v="300"/>
    <n v="408.6"/>
    <n v="925.68330000000003"/>
    <n v="4.6938325383915534E-2"/>
    <n v="144.52493445176592"/>
    <n v="0.48174978150588638"/>
    <n v="3.5673607815058865"/>
    <n v="121.8624538198561"/>
    <n v="0"/>
    <n v="16.994959471754296"/>
    <n v="0"/>
    <n v="1.4430718756030991"/>
    <n v="4.2244492845523984"/>
    <n v="0"/>
    <n v="23.139327079484993"/>
    <n v="0"/>
    <n v="167.6642615312509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L0131"/>
    <s v="COUV L1D NOIR"/>
    <n v="1.131"/>
    <n v="392"/>
    <n v="443.35199999999998"/>
    <n v="1004.4139559999999"/>
    <n v="5.0930495437126078E-2"/>
    <n v="156.81698174023325"/>
    <n v="0.40004332076590116"/>
    <n v="2.9623238207659006"/>
    <n v="132.22702551625264"/>
    <n v="0"/>
    <n v="18.44040448292024"/>
    <n v="0"/>
    <n v="1.5658071517190042"/>
    <n v="4.5837445893413467"/>
    <n v="0"/>
    <n v="25.107359127126355"/>
    <n v="0"/>
    <n v="181.9243408673596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L0106"/>
    <s v="COUV L1G NOIR"/>
    <n v="0.95099999999999996"/>
    <n v="224"/>
    <n v="213.024"/>
    <n v="482.60587199999998"/>
    <n v="2.4471340740536519E-2"/>
    <n v="75.348212522400829"/>
    <n v="0.33637594876071797"/>
    <n v="2.4908664487607179"/>
    <n v="63.533106614099424"/>
    <n v="0"/>
    <n v="8.8603383419260577"/>
    <n v="0"/>
    <n v="0.75234689972705471"/>
    <n v="2.2024206666482868"/>
    <n v="0"/>
    <n v="12.063710258884509"/>
    <n v="0"/>
    <n v="87.411922781285341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L0521"/>
    <s v="COUV L5 GRIS"/>
    <n v="1.44"/>
    <n v="768"/>
    <n v="1105.92"/>
    <n v="2505.4617600000001"/>
    <n v="0.12704364368228063"/>
    <n v="391.17233359984573"/>
    <n v="0.50933897604146583"/>
    <n v="3.7716589760414663"/>
    <n v="329.83388381902904"/>
    <n v="0"/>
    <n v="45.998692068043347"/>
    <n v="0"/>
    <n v="3.9058297813680358"/>
    <n v="11.433927931405258"/>
    <n v="0"/>
    <n v="62.629086156984933"/>
    <n v="0"/>
    <n v="453.80141975683063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M1108"/>
    <s v="COUV M11 P G NOIR"/>
    <n v="0.82099999999999995"/>
    <n v="240"/>
    <n v="197.04"/>
    <n v="446.39411999999993"/>
    <n v="2.2635163077941056E-2"/>
    <n v="69.694549888340561"/>
    <n v="0.29039395786808569"/>
    <n v="2.1503694578680856"/>
    <n v="58.765976262027515"/>
    <n v="0"/>
    <n v="8.1955134956301183"/>
    <n v="0"/>
    <n v="0.69589545366821981"/>
    <n v="2.0371646770146952"/>
    <n v="0"/>
    <n v="11.158524248021836"/>
    <n v="0"/>
    <n v="80.853074136362395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M1110"/>
    <s v="COUV M11 D NOIR"/>
    <n v="0.82099999999999995"/>
    <n v="420"/>
    <n v="344.82"/>
    <n v="781.18970999999988"/>
    <n v="3.9611535386396848E-2"/>
    <n v="121.96546230459597"/>
    <n v="0.29039395786808564"/>
    <n v="2.1503694578680852"/>
    <n v="102.84045845854816"/>
    <n v="0"/>
    <n v="14.342148617352706"/>
    <n v="0"/>
    <n v="1.2178170439193847"/>
    <n v="3.5650381847757164"/>
    <n v="0"/>
    <n v="19.527417434038213"/>
    <n v="0"/>
    <n v="141.49287973863417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00L0117"/>
    <s v="BAC L1 NOIR"/>
    <n v="1.137"/>
    <n v="2860"/>
    <n v="3251.82"/>
    <n v="7366.9982099999997"/>
    <n v="0.37355600893275626"/>
    <n v="1150.193520188305"/>
    <n v="0.40216556649940732"/>
    <n v="2.9780390664994072"/>
    <n v="969.83544929144512"/>
    <n v="0"/>
    <n v="135.25342415428307"/>
    <n v="0"/>
    <n v="11.484605938628658"/>
    <n v="33.620040803948065"/>
    <n v="0"/>
    <n v="184.15302639160765"/>
    <n v="0"/>
    <n v="1334.3465465799127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20L0231"/>
    <s v="COUV L2D"/>
    <n v="1.2509999999999999"/>
    <n v="96"/>
    <n v="120.09599999999999"/>
    <n v="272.07748799999996"/>
    <n v="1.3796145681122659E-2"/>
    <n v="42.478870601858233"/>
    <n v="0.44248823543602328"/>
    <n v="3.2766287354360228"/>
    <n v="35.817898320972674"/>
    <n v="0"/>
    <n v="4.9951704667640815"/>
    <n v="0"/>
    <n v="0.42414870282043504"/>
    <n v="1.2416531113010394"/>
    <n v="0"/>
    <n v="6.8011273248600812"/>
    <n v="0"/>
    <n v="49.279997926718316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00L0314"/>
    <s v="BAC L3 NOIR"/>
    <n v="1.2569999999999999"/>
    <n v="352"/>
    <n v="442.46399999999994"/>
    <n v="1002.4021919999998"/>
    <n v="5.0828485566981885E-2"/>
    <n v="156.50288937167434"/>
    <n v="0.44461048116952939"/>
    <n v="3.292343981169529"/>
    <n v="131.96218494113754"/>
    <n v="0"/>
    <n v="18.40346976923713"/>
    <n v="0"/>
    <n v="1.5626709602712912"/>
    <n v="4.57456370102837"/>
    <n v="0"/>
    <n v="25.057071015411761"/>
    <n v="0"/>
    <n v="181.55996038708611"/>
    <m/>
    <m/>
    <m/>
    <m/>
    <m/>
    <m/>
    <m/>
    <m/>
    <m/>
    <m/>
    <m/>
    <m/>
    <m/>
    <m/>
    <m/>
  </r>
  <r>
    <x v="4"/>
    <x v="1"/>
    <d v="2016-04-15T00:00:00"/>
    <x v="4"/>
    <x v="0"/>
    <s v="accuma 23"/>
    <s v="  664 du  31/03/2016"/>
    <n v="2596.2249999999999"/>
    <m/>
    <n v="362.07"/>
    <n v="0"/>
    <n v="30.744"/>
    <n v="90"/>
    <n v="0"/>
    <n v="492.97300000000001"/>
    <m/>
    <n v="3572.0120000000002"/>
    <s v="EUR"/>
    <n v="2.2654999999999998"/>
    <s v="400L0505"/>
    <s v="BAC L5 B NOIR"/>
    <n v="1.4"/>
    <n v="144"/>
    <n v="201.6"/>
    <n v="456.72479999999996"/>
    <n v="2.3158997546249071E-2"/>
    <n v="71.307456645805203"/>
    <n v="0.49519067115142501"/>
    <n v="3.6668906711514246"/>
    <n v="60.125968404510495"/>
    <n v="0"/>
    <n v="8.3851782415704008"/>
    <n v="0"/>
    <n v="0.71200022056188139"/>
    <n v="2.0843097791624166"/>
    <n v="0"/>
    <n v="11.416760497367044"/>
    <n v="0"/>
    <n v="82.72421714317224"/>
    <m/>
    <m/>
    <m/>
    <m/>
    <m/>
    <m/>
    <m/>
    <m/>
    <m/>
    <m/>
    <m/>
    <m/>
    <m/>
    <m/>
    <m/>
  </r>
  <r>
    <x v="4"/>
    <x v="0"/>
    <d v="2016-04-21T00:00:00"/>
    <x v="7"/>
    <x v="0"/>
    <s v="daramic 3"/>
    <s v="  102994 du  04/04/2016"/>
    <n v="2648.415"/>
    <m/>
    <n v="2965.31"/>
    <n v="0"/>
    <n v="71.23"/>
    <n v="279"/>
    <n v="0"/>
    <n v="0"/>
    <m/>
    <n v="5963.9549999999999"/>
    <s v="EUR"/>
    <n v="2.2554500000000002"/>
    <s v="430P1004"/>
    <s v="SEP 1,2X161 "/>
    <n v="0.69899999999999995"/>
    <n v="17581.2"/>
    <n v="12289.2588"/>
    <n v="27717.80876046"/>
    <n v="0.56521739130434778"/>
    <n v="3370.9310869565215"/>
    <n v="0.19173498321824001"/>
    <n v="1.76829453321824"/>
    <n v="1496.9302173913043"/>
    <n v="0"/>
    <n v="1676.0447826086954"/>
    <n v="0"/>
    <n v="40.260434782608698"/>
    <n v="157.69565217391303"/>
    <n v="0"/>
    <n v="0"/>
    <n v="0"/>
    <n v="3370.9310869565215"/>
    <m/>
    <m/>
    <m/>
    <m/>
    <m/>
    <m/>
    <m/>
    <m/>
    <m/>
    <m/>
    <m/>
    <m/>
    <m/>
    <m/>
    <m/>
  </r>
  <r>
    <x v="4"/>
    <x v="0"/>
    <d v="2016-04-21T00:00:00"/>
    <x v="7"/>
    <x v="0"/>
    <s v="daramic 3"/>
    <s v="  102994 du  04/04/2016"/>
    <n v="2648.415"/>
    <m/>
    <n v="2965.31"/>
    <n v="0"/>
    <n v="71.23"/>
    <n v="279"/>
    <n v="0"/>
    <n v="0"/>
    <m/>
    <n v="5963.9549999999999"/>
    <s v="EUR"/>
    <n v="2.2554500000000002"/>
    <s v="430p1018"/>
    <s v="SEP 1,3X161"/>
    <n v="0.69899999999999995"/>
    <n v="13524"/>
    <n v="9453.2759999999998"/>
    <n v="21321.391354200001"/>
    <n v="0.43478260869565211"/>
    <n v="2593.0239130434779"/>
    <n v="0.19173498321824001"/>
    <n v="1.76829453321824"/>
    <n v="1151.4847826086955"/>
    <n v="0"/>
    <n v="1289.2652173913041"/>
    <n v="0"/>
    <n v="30.969565217391303"/>
    <n v="121.30434782608694"/>
    <n v="0"/>
    <n v="0"/>
    <n v="0"/>
    <n v="2593.0239130434779"/>
    <m/>
    <m/>
    <m/>
    <m/>
    <m/>
    <m/>
    <m/>
    <m/>
    <m/>
    <m/>
    <m/>
    <m/>
    <m/>
    <m/>
    <m/>
  </r>
  <r>
    <x v="4"/>
    <x v="1"/>
    <d v="2016-04-21T00:00:00"/>
    <x v="42"/>
    <x v="0"/>
    <s v="metaconcept 1/1"/>
    <s v="  2678   du  29/03/2016"/>
    <n v="192"/>
    <m/>
    <n v="862.57600000000002"/>
    <n v="0"/>
    <n v="191.18799999999999"/>
    <n v="210"/>
    <n v="0"/>
    <n v="0"/>
    <m/>
    <n v="1455.7640000000001"/>
    <s v="EUR"/>
    <n v="2.2598500000000001"/>
    <s v="610M0004"/>
    <s v="ETAIN METAL"/>
    <n v="16.45"/>
    <n v="3000"/>
    <n v="49350"/>
    <n v="111523.5975"/>
    <n v="0.80939588069160284"/>
    <n v="1178.2893848591307"/>
    <n v="0.39276312828637688"/>
    <n v="37.567295628286374"/>
    <n v="155.40400909278776"/>
    <n v="0"/>
    <n v="698.16546118344002"/>
    <n v="0"/>
    <n v="154.74677963766615"/>
    <n v="169.97313494523661"/>
    <n v="0"/>
    <n v="0"/>
    <n v="0"/>
    <n v="1178.2893848591307"/>
    <m/>
    <m/>
    <m/>
    <m/>
    <m/>
    <m/>
    <m/>
    <m/>
    <m/>
    <m/>
    <m/>
    <m/>
    <m/>
    <m/>
    <m/>
  </r>
  <r>
    <x v="4"/>
    <x v="1"/>
    <d v="2016-04-21T00:00:00"/>
    <x v="42"/>
    <x v="0"/>
    <s v="metaconcept 1/1"/>
    <s v="  2678   du  29/03/2016"/>
    <n v="192"/>
    <m/>
    <n v="862.57600000000002"/>
    <n v="0"/>
    <n v="191.18799999999999"/>
    <n v="210"/>
    <n v="0"/>
    <n v="0"/>
    <m/>
    <n v="1455.7640000000001"/>
    <s v="EUR"/>
    <n v="2.2598500000000001"/>
    <s v="610P0002"/>
    <s v="ANTIMOINE"/>
    <n v="7.15"/>
    <n v="996"/>
    <n v="7121.4000000000005"/>
    <n v="16093.295790000002"/>
    <n v="0.11679902380460347"/>
    <n v="170.03181408988479"/>
    <n v="0.17071467278100882"/>
    <n v="16.328642172781013"/>
    <n v="22.425412570483864"/>
    <n v="0"/>
    <n v="100.74803475727964"/>
    <n v="0"/>
    <n v="22.330571763154527"/>
    <n v="24.52779499896673"/>
    <n v="0"/>
    <n v="0"/>
    <n v="0"/>
    <n v="170.03181408988479"/>
    <m/>
    <m/>
    <m/>
    <m/>
    <m/>
    <m/>
    <m/>
    <m/>
    <m/>
    <m/>
    <m/>
    <m/>
    <m/>
    <m/>
    <m/>
  </r>
  <r>
    <x v="4"/>
    <x v="1"/>
    <d v="2016-04-21T00:00:00"/>
    <x v="42"/>
    <x v="0"/>
    <s v="metaconcept 1/1"/>
    <s v="  2678   du  29/03/2016"/>
    <n v="192"/>
    <m/>
    <n v="862.57600000000002"/>
    <n v="0"/>
    <n v="191.18799999999999"/>
    <n v="210"/>
    <n v="0"/>
    <n v="0"/>
    <m/>
    <n v="1455.7640000000001"/>
    <s v="EUR"/>
    <n v="2.2598500000000001"/>
    <s v="610M0002"/>
    <s v="SELINIUM"/>
    <n v="45"/>
    <n v="100"/>
    <n v="4500"/>
    <n v="10169.325000000001"/>
    <n v="7.3805095503793577E-2"/>
    <n v="107.44280105098456"/>
    <n v="1.0744280105098456"/>
    <n v="102.76767801050985"/>
    <n v="14.170578336728367"/>
    <n v="0"/>
    <n v="63.662504059280252"/>
    <n v="0"/>
    <n v="14.110648599179285"/>
    <n v="15.499070055796651"/>
    <n v="0"/>
    <n v="0"/>
    <n v="0"/>
    <n v="107.44280105098456"/>
    <m/>
    <m/>
    <m/>
    <m/>
    <m/>
    <m/>
    <m/>
    <m/>
    <m/>
    <m/>
    <m/>
    <m/>
    <m/>
    <m/>
    <m/>
  </r>
  <r>
    <x v="4"/>
    <x v="1"/>
    <d v="2016-04-21T00:00:00"/>
    <x v="42"/>
    <x v="0"/>
    <s v="metaconcept 1/2"/>
    <s v="  2679  du  29/03/2016"/>
    <n v="142"/>
    <m/>
    <n v="740.16099999999994"/>
    <n v="0"/>
    <n v="45.518999999999998"/>
    <n v="0"/>
    <n v="0"/>
    <n v="0"/>
    <m/>
    <n v="927.68"/>
    <s v="EUR"/>
    <n v="2.2654999999999998"/>
    <s v="600p0013"/>
    <s v="calcium"/>
    <n v="10.4"/>
    <n v="952"/>
    <n v="9900.8000000000011"/>
    <n v="22430.2624"/>
    <n v="0.71224677716390428"/>
    <n v="660.73709023941069"/>
    <n v="0.69405156537753221"/>
    <n v="24.255251565377531"/>
    <n v="101.13904235727441"/>
    <n v="0"/>
    <n v="527.17728683241251"/>
    <n v="0"/>
    <n v="32.420761049723758"/>
    <n v="0"/>
    <n v="0"/>
    <n v="0"/>
    <n v="0"/>
    <n v="660.73709023941069"/>
    <m/>
    <m/>
    <m/>
    <m/>
    <m/>
    <m/>
    <m/>
    <m/>
    <m/>
    <m/>
    <m/>
    <m/>
    <m/>
    <m/>
    <m/>
  </r>
  <r>
    <x v="4"/>
    <x v="1"/>
    <d v="2016-04-21T00:00:00"/>
    <x v="42"/>
    <x v="0"/>
    <s v="metaconcept 1/2"/>
    <s v="  2679  du  29/03/2016"/>
    <n v="142"/>
    <m/>
    <n v="740.16099999999994"/>
    <n v="0"/>
    <n v="45.518999999999998"/>
    <n v="0"/>
    <n v="0"/>
    <n v="0"/>
    <m/>
    <n v="927.68"/>
    <s v="EUR"/>
    <n v="2.2654999999999998"/>
    <s v="610m0001"/>
    <s v="arsenic"/>
    <n v="4"/>
    <n v="1000"/>
    <n v="4000"/>
    <n v="9062"/>
    <n v="0.28775322283609578"/>
    <n v="266.94290976058932"/>
    <n v="0.26694290976058932"/>
    <n v="9.3289429097605883"/>
    <n v="40.860957642725602"/>
    <n v="0"/>
    <n v="212.98371316758747"/>
    <n v="0"/>
    <n v="13.098238950276244"/>
    <n v="0"/>
    <n v="0"/>
    <n v="0"/>
    <n v="0"/>
    <n v="266.94290976058932"/>
    <m/>
    <m/>
    <m/>
    <m/>
    <m/>
    <m/>
    <m/>
    <m/>
    <m/>
    <m/>
    <m/>
    <m/>
    <m/>
    <m/>
    <m/>
  </r>
  <r>
    <x v="4"/>
    <x v="1"/>
    <d v="2016-04-22T00:00:00"/>
    <x v="7"/>
    <x v="0"/>
    <s v="daramic 4"/>
    <s v="  102995 du  04/04/2016"/>
    <n v="2958.415"/>
    <m/>
    <n v="3392.5740000000001"/>
    <n v="0"/>
    <n v="81.69"/>
    <n v="279"/>
    <n v="0"/>
    <n v="0"/>
    <m/>
    <n v="6711.6789999999992"/>
    <s v="EUR"/>
    <n v="2.2554500000000002"/>
    <s v="430P1005"/>
    <s v="SEP 161X1,0X0,2"/>
    <n v="0.69899999999999995"/>
    <n v="9466.7999999999993"/>
    <n v="6617.2931999999992"/>
    <n v="14924.97394794"/>
    <n v="0.26415094339622641"/>
    <n v="1772.8963396226413"/>
    <n v="0.18727514467641035"/>
    <n v="1.7638346946764103"/>
    <n v="781.46811320754716"/>
    <n v="0"/>
    <n v="896.15162264150945"/>
    <n v="0"/>
    <n v="21.578490566037736"/>
    <n v="73.698113207547166"/>
    <n v="0"/>
    <n v="0"/>
    <n v="0"/>
    <n v="1772.8963396226413"/>
    <m/>
    <m/>
    <m/>
    <m/>
    <m/>
    <m/>
    <m/>
    <m/>
    <m/>
    <m/>
    <m/>
    <m/>
    <m/>
    <m/>
    <m/>
  </r>
  <r>
    <x v="4"/>
    <x v="1"/>
    <d v="2016-04-22T00:00:00"/>
    <x v="7"/>
    <x v="0"/>
    <s v="daramic 4"/>
    <s v="  102995 du  04/04/2016"/>
    <n v="2958.415"/>
    <m/>
    <n v="3392.5740000000001"/>
    <n v="0"/>
    <n v="81.69"/>
    <n v="279"/>
    <n v="0"/>
    <n v="0"/>
    <m/>
    <n v="6711.6789999999992"/>
    <s v="EUR"/>
    <n v="2.2554500000000002"/>
    <s v="430P1004"/>
    <s v="SEP 161X1,2X,2"/>
    <n v="0.69899999999999995"/>
    <n v="26371.8"/>
    <n v="18433.888199999998"/>
    <n v="41576.713140690001"/>
    <n v="0.73584905660377353"/>
    <n v="4938.7826603773574"/>
    <n v="0.18727514467641032"/>
    <n v="1.7638346946764103"/>
    <n v="2176.9468867924525"/>
    <n v="0"/>
    <n v="2496.4223773584904"/>
    <n v="0"/>
    <n v="60.111509433962262"/>
    <n v="205.30188679245282"/>
    <n v="0"/>
    <n v="0"/>
    <n v="0"/>
    <n v="4938.7826603773574"/>
    <m/>
    <m/>
    <m/>
    <m/>
    <m/>
    <m/>
    <m/>
    <m/>
    <m/>
    <m/>
    <m/>
    <m/>
    <m/>
    <m/>
    <m/>
  </r>
  <r>
    <x v="4"/>
    <x v="1"/>
    <d v="2016-04-26T00:00:00"/>
    <x v="9"/>
    <x v="2"/>
    <s v="Sovema 7"/>
    <s v="  80269 du  06/04/2016"/>
    <n v="395.399"/>
    <m/>
    <n v="71.483000000000004"/>
    <n v="0"/>
    <n v="7.891"/>
    <n v="62"/>
    <n v="0"/>
    <n v="0"/>
    <m/>
    <n v="536.77300000000002"/>
    <s v="EUR"/>
    <n v="2.2581500000000001"/>
    <s v="1"/>
    <s v="jeu de pince"/>
    <n v="1700"/>
    <n v="1"/>
    <n v="1700"/>
    <n v="3838.855"/>
    <n v="1"/>
    <n v="536.77300000000002"/>
    <n v="536.77300000000002"/>
    <n v="4375.6279999999997"/>
    <n v="395.399"/>
    <n v="0"/>
    <n v="71.483000000000004"/>
    <n v="0"/>
    <n v="7.891"/>
    <n v="62"/>
    <n v="0"/>
    <n v="0"/>
    <n v="0"/>
    <n v="536.77300000000002"/>
    <m/>
    <m/>
    <m/>
    <m/>
    <m/>
    <m/>
    <m/>
    <m/>
    <m/>
    <m/>
    <m/>
    <m/>
    <m/>
    <m/>
    <m/>
  </r>
  <r>
    <x v="4"/>
    <x v="1"/>
    <d v="2016-04-27T00:00:00"/>
    <x v="21"/>
    <x v="0"/>
    <s v="glatfelter 1"/>
    <s v="   50729409 /50729410 du  28/01/2016"/>
    <n v="284.66000000000003"/>
    <m/>
    <n v="661.55200000000002"/>
    <n v="16"/>
    <n v="59.220999999999997"/>
    <n v="254.2"/>
    <n v="100"/>
    <n v="0"/>
    <m/>
    <n v="1375.633"/>
    <s v="EUR"/>
    <n v="2.2654999999999998"/>
    <s v="430p1014"/>
    <s v="sep 126"/>
    <n v="5.8479999999999997E-2"/>
    <s v="122080"/>
    <n v="7139.2383999999993"/>
    <n v="16173.944595199997"/>
    <n v="0.39965671983287593"/>
    <n v="549.78097247385858"/>
    <n v="4.5034483328461545E-3"/>
    <n v="0.13698988833284614"/>
    <n v="113.76628186762647"/>
    <n v="0"/>
    <n v="264.39370231887875"/>
    <n v="6.3945075173260149"/>
    <n v="23.668070605222745"/>
    <n v="101.59273818151706"/>
    <n v="39.965671983287592"/>
    <n v="0"/>
    <n v="0"/>
    <n v="549.78097247385858"/>
    <m/>
    <m/>
    <m/>
    <m/>
    <m/>
    <m/>
    <m/>
    <m/>
    <m/>
    <m/>
    <m/>
    <m/>
    <m/>
    <m/>
    <m/>
  </r>
  <r>
    <x v="4"/>
    <x v="1"/>
    <d v="2016-04-27T00:00:00"/>
    <x v="21"/>
    <x v="0"/>
    <s v="glatfelter 1"/>
    <s v="   50729409 /50729410 du  28/01/2016"/>
    <n v="284.66000000000003"/>
    <m/>
    <n v="661.55200000000002"/>
    <n v="16"/>
    <n v="59.220999999999997"/>
    <n v="254.2"/>
    <n v="100"/>
    <n v="0"/>
    <m/>
    <n v="1375.633"/>
    <s v="EUR"/>
    <n v="2.2654999999999998"/>
    <s v="430p2010"/>
    <s v="sep 120"/>
    <n v="5.7410000000000003E-2"/>
    <s v="186800"/>
    <n v="10724.188"/>
    <n v="24295.647913999997"/>
    <n v="0.60034328016712402"/>
    <n v="825.85202752614134"/>
    <n v="4.4210493978915485E-3"/>
    <n v="0.13448340439789153"/>
    <n v="170.89371813237355"/>
    <n v="0"/>
    <n v="397.15829768112121"/>
    <n v="9.6054924826739843"/>
    <n v="35.552929394777252"/>
    <n v="152.60726181848293"/>
    <n v="60.034328016712401"/>
    <n v="0"/>
    <n v="0"/>
    <n v="825.85202752614134"/>
    <m/>
    <m/>
    <m/>
    <m/>
    <m/>
    <m/>
    <m/>
    <m/>
    <m/>
    <m/>
    <m/>
    <m/>
    <m/>
    <m/>
    <m/>
  </r>
  <r>
    <x v="4"/>
    <x v="1"/>
    <d v="2016-04-28T00:00:00"/>
    <x v="45"/>
    <x v="0"/>
    <s v="STCM 4"/>
    <s v="  16400045 du  17/02/2016"/>
    <n v="1089.2159999999999"/>
    <m/>
    <n v="1487.2819999999999"/>
    <n v="0"/>
    <n v="387.577"/>
    <n v="0"/>
    <n v="3849.6"/>
    <n v="0"/>
    <m/>
    <n v="6813.6749999999993"/>
    <s v="EUR"/>
    <n v="2.2235"/>
    <s v="600P0002"/>
    <s v="PB DOUX "/>
    <n v="1.6191599999999999"/>
    <n v="75839"/>
    <n v="122795.47524"/>
    <n v="273035.73919614003"/>
    <n v="1"/>
    <n v="6813.6749999999993"/>
    <n v="8.9843945727132474E-2"/>
    <n v="3.6900462057271328"/>
    <n v="1089.2159999999999"/>
    <n v="0"/>
    <n v="1487.2819999999999"/>
    <n v="0"/>
    <n v="387.577"/>
    <n v="0"/>
    <n v="3849.6"/>
    <n v="0"/>
    <n v="0"/>
    <n v="6813.6749999999993"/>
    <m/>
    <m/>
    <m/>
    <m/>
    <m/>
    <m/>
    <m/>
    <m/>
    <m/>
    <m/>
    <m/>
    <m/>
    <m/>
    <m/>
    <m/>
  </r>
  <r>
    <x v="4"/>
    <x v="1"/>
    <d v="2016-05-05T00:00:00"/>
    <x v="45"/>
    <x v="0"/>
    <s v="stcm 6"/>
    <s v="  16400050 du  24/02/2016"/>
    <n v="740.92"/>
    <m/>
    <n v="897.96600000000001"/>
    <n v="0"/>
    <n v="233.40700000000001"/>
    <n v="0"/>
    <n v="2566.4"/>
    <n v="0"/>
    <m/>
    <n v="4438.6930000000002"/>
    <s v="EUR"/>
    <n v="2.0211000000000001"/>
    <s v="600P0002"/>
    <s v="PB DOUX "/>
    <n v="1.6191599999999999"/>
    <n v="50219"/>
    <n v="81312.596039999989"/>
    <n v="164340.88785644399"/>
    <n v="1"/>
    <n v="4438.6930000000002"/>
    <n v="8.8386726139508959E-2"/>
    <n v="3.3608710021395085"/>
    <n v="740.92"/>
    <n v="0"/>
    <n v="897.96600000000001"/>
    <n v="0"/>
    <n v="233.40700000000001"/>
    <n v="0"/>
    <n v="2566.4"/>
    <n v="0"/>
    <n v="0"/>
    <n v="4438.6930000000002"/>
    <m/>
    <m/>
    <m/>
    <m/>
    <m/>
    <m/>
    <m/>
    <m/>
    <m/>
    <m/>
    <m/>
    <m/>
    <m/>
    <m/>
    <m/>
  </r>
  <r>
    <x v="4"/>
    <x v="1"/>
    <d v="2016-05-16T00:00:00"/>
    <x v="5"/>
    <x v="0"/>
    <s v="metalliance 1"/>
    <s v="  25 du  02/03/2016"/>
    <n v="694"/>
    <m/>
    <n v="1645.7449999999999"/>
    <n v="16"/>
    <n v="434.59100000000001"/>
    <n v="0"/>
    <n v="615.6"/>
    <n v="0"/>
    <m/>
    <n v="3405.9359999999997"/>
    <s v="USD"/>
    <n v="2.00135"/>
    <s v="600p0002"/>
    <s v="pb doux"/>
    <n v="1.80629"/>
    <n v="83872"/>
    <n v="151497.15487999999"/>
    <n v="303198.83091908798"/>
    <n v="1"/>
    <n v="3405.9359999999997"/>
    <n v="4.06087371232354E-2"/>
    <n v="3.6556272286232354"/>
    <n v="694"/>
    <n v="0"/>
    <n v="1645.7449999999999"/>
    <n v="16"/>
    <n v="434.59100000000001"/>
    <n v="0"/>
    <n v="615.6"/>
    <n v="0"/>
    <n v="0"/>
    <n v="3405.9359999999997"/>
    <m/>
    <m/>
    <m/>
    <m/>
    <m/>
    <m/>
    <m/>
    <m/>
    <m/>
    <m/>
    <m/>
    <m/>
    <m/>
    <m/>
    <m/>
  </r>
  <r>
    <x v="4"/>
    <x v="0"/>
    <d v="2016-05-19T00:00:00"/>
    <x v="4"/>
    <x v="0"/>
    <s v="ACCUMA 25"/>
    <s v="  873 du  29/04/2016"/>
    <n v="1830.9"/>
    <m/>
    <n v="370.66199999999998"/>
    <n v="0"/>
    <n v="32.427"/>
    <n v="0"/>
    <n v="0"/>
    <n v="287.67099999999999"/>
    <m/>
    <n v="2521.66"/>
    <s v="EUR"/>
    <n v="2.2686999999999999"/>
    <s v="400M1509"/>
    <s v="BAC M15 GRIS"/>
    <n v="3.45"/>
    <n v="1100"/>
    <n v="3795"/>
    <n v="8609.7165000000005"/>
    <n v="0.44380898741851221"/>
    <n v="991.46439599409473"/>
    <n v="0.90133126908554062"/>
    <n v="8.7283462690855416"/>
    <n v="812.56987506455403"/>
    <n v="0"/>
    <n v="164.50312689452056"/>
    <n v="0"/>
    <n v="14.391394035020095"/>
    <n v="0"/>
    <n v="0"/>
    <n v="127.67097521967082"/>
    <n v="0"/>
    <n v="1119.1353712137654"/>
    <m/>
    <m/>
    <m/>
    <m/>
    <m/>
    <m/>
    <m/>
    <m/>
    <m/>
    <m/>
    <m/>
    <m/>
    <m/>
    <m/>
    <m/>
  </r>
  <r>
    <x v="4"/>
    <x v="0"/>
    <d v="2016-05-19T00:00:00"/>
    <x v="4"/>
    <x v="0"/>
    <s v="ACCUMA 25"/>
    <s v="  873 du  29/04/2016"/>
    <n v="1830.9"/>
    <m/>
    <n v="370.66199999999998"/>
    <n v="0"/>
    <n v="32.427"/>
    <n v="0"/>
    <n v="0"/>
    <n v="287.67099999999999"/>
    <m/>
    <n v="2521.66"/>
    <s v="EUR"/>
    <n v="2.2686999999999999"/>
    <s v="420M1515"/>
    <s v="COUV M15 GRIS"/>
    <n v="1.6359999999999999"/>
    <n v="2146"/>
    <n v="3510.8559999999998"/>
    <n v="7965.0790071999991"/>
    <n v="0.41057956425091119"/>
    <n v="917.2302301613289"/>
    <n v="0.42741390035476651"/>
    <n v="4.1390071003547657"/>
    <n v="751.73012418699329"/>
    <n v="0"/>
    <n v="152.18624244437123"/>
    <n v="0"/>
    <n v="13.313863529964298"/>
    <n v="0"/>
    <n v="0"/>
    <n v="118.11183382762387"/>
    <n v="0"/>
    <n v="1035.3420639889528"/>
    <m/>
    <m/>
    <m/>
    <m/>
    <m/>
    <m/>
    <m/>
    <m/>
    <m/>
    <m/>
    <m/>
    <m/>
    <m/>
    <m/>
    <m/>
  </r>
  <r>
    <x v="4"/>
    <x v="0"/>
    <d v="2016-05-19T00:00:00"/>
    <x v="4"/>
    <x v="0"/>
    <s v="ACCUMA 25"/>
    <s v="  873 du  29/04/2016"/>
    <n v="1830.9"/>
    <m/>
    <n v="370.66199999999998"/>
    <n v="0"/>
    <n v="32.427"/>
    <n v="0"/>
    <n v="0"/>
    <n v="287.67099999999999"/>
    <m/>
    <n v="2521.66"/>
    <s v="EUR"/>
    <n v="2.2686999999999999"/>
    <s v="400L0212"/>
    <s v="BAC M12 GRIS"/>
    <n v="1.232"/>
    <n v="792"/>
    <n v="975.74400000000003"/>
    <n v="2213.6704128000001"/>
    <n v="0.11410907947817886"/>
    <n v="254.91842835437731"/>
    <n v="0.32186670246764815"/>
    <n v="3.1169051024676482"/>
    <n v="208.92231361659768"/>
    <n v="0"/>
    <n v="42.295899617540726"/>
    <n v="0"/>
    <n v="3.700215120238906"/>
    <n v="0"/>
    <n v="0"/>
    <n v="32.825873002567192"/>
    <n v="0"/>
    <n v="287.7443013569445"/>
    <m/>
    <m/>
    <m/>
    <m/>
    <m/>
    <m/>
    <m/>
    <m/>
    <m/>
    <m/>
    <m/>
    <m/>
    <m/>
    <m/>
    <m/>
  </r>
  <r>
    <x v="4"/>
    <x v="0"/>
    <d v="2016-05-19T00:00:00"/>
    <x v="4"/>
    <x v="0"/>
    <s v="ACCUMA 25"/>
    <s v="  873 du  29/04/2016"/>
    <n v="1830.9"/>
    <m/>
    <n v="370.66199999999998"/>
    <n v="0"/>
    <n v="32.427"/>
    <n v="0"/>
    <n v="0"/>
    <n v="287.67099999999999"/>
    <m/>
    <n v="2521.66"/>
    <s v="EUR"/>
    <n v="2.2686999999999999"/>
    <s v="460D2710"/>
    <s v="BOUCHON D27"/>
    <n v="2.3E-2"/>
    <n v="6000"/>
    <n v="138"/>
    <n v="313.0806"/>
    <n v="1.6138508633400443E-2"/>
    <n v="36.053250763421623"/>
    <n v="6.0088751272369375E-3"/>
    <n v="5.818897512723694E-2"/>
    <n v="29.54799545689287"/>
    <n v="0"/>
    <n v="5.9819318870734746"/>
    <n v="0"/>
    <n v="0.52332341945527616"/>
    <n v="0"/>
    <n v="0"/>
    <n v="4.6425809170789387"/>
    <n v="0"/>
    <n v="40.695831680500561"/>
    <m/>
    <m/>
    <m/>
    <m/>
    <m/>
    <m/>
    <m/>
    <m/>
    <m/>
    <m/>
    <m/>
    <m/>
    <m/>
    <m/>
    <m/>
  </r>
  <r>
    <x v="4"/>
    <x v="0"/>
    <d v="2016-05-19T00:00:00"/>
    <x v="4"/>
    <x v="0"/>
    <s v="ACCUMA 25"/>
    <s v="  873 du  29/04/2016"/>
    <n v="1830.9"/>
    <m/>
    <n v="370.66199999999998"/>
    <n v="0"/>
    <n v="32.427"/>
    <n v="0"/>
    <n v="0"/>
    <n v="287.67099999999999"/>
    <m/>
    <n v="2521.66"/>
    <s v="EUR"/>
    <n v="2.2686999999999999"/>
    <s v="420M1606"/>
    <s v="COUV M16 NOIR"/>
    <n v="1.9039999999999999"/>
    <n v="69"/>
    <n v="131.376"/>
    <n v="298.05273119999998"/>
    <n v="1.5363860218997221E-2"/>
    <n v="34.322694726777385"/>
    <n v="0.49743035835909255"/>
    <n v="4.8170351583590918"/>
    <n v="28.129691674962015"/>
    <n v="0"/>
    <n v="5.6947991564939473"/>
    <n v="0"/>
    <n v="0.4982038953214229"/>
    <n v="0"/>
    <n v="0"/>
    <n v="4.4197370330591497"/>
    <n v="0"/>
    <n v="38.742431759836528"/>
    <m/>
    <m/>
    <m/>
    <m/>
    <m/>
    <m/>
    <m/>
    <m/>
    <m/>
    <m/>
    <m/>
    <m/>
    <m/>
    <m/>
    <m/>
  </r>
  <r>
    <x v="4"/>
    <x v="1"/>
    <d v="2016-05-23T00:00:00"/>
    <x v="4"/>
    <x v="0"/>
    <s v="ACCUMA 28"/>
    <s v="  941 du  06/05/2016"/>
    <n v="1939.7170000000001"/>
    <m/>
    <n v="126.89100000000001"/>
    <n v="0"/>
    <n v="10.576000000000001"/>
    <n v="63.6"/>
    <n v="0"/>
    <n v="192.50700000000001"/>
    <m/>
    <n v="2333.2910000000002"/>
    <s v="EUR"/>
    <n v="2.29175"/>
    <s v="400l0314"/>
    <s v="BAC L3 NOIR P0 C33"/>
    <n v="1.2569999999999999"/>
    <n v="880"/>
    <n v="1106.1599999999999"/>
    <n v="2535.0421799999995"/>
    <n v="0.44988238050151774"/>
    <n v="963.10100205956121"/>
    <n v="1.0944329568858651"/>
    <n v="3.9751627068858646"/>
    <n v="872.64450145926253"/>
    <n v="0"/>
    <n v="57.086025144218091"/>
    <n v="0"/>
    <n v="4.7579560561840522"/>
    <n v="28.612519399896531"/>
    <n v="0"/>
    <n v="86.60550742320568"/>
    <n v="0"/>
    <n v="1049.7065094827669"/>
    <m/>
    <m/>
    <m/>
    <m/>
    <m/>
    <m/>
    <m/>
    <m/>
    <m/>
    <m/>
    <m/>
    <m/>
    <m/>
    <m/>
    <m/>
  </r>
  <r>
    <x v="4"/>
    <x v="1"/>
    <d v="2016-05-23T00:00:00"/>
    <x v="4"/>
    <x v="0"/>
    <s v="ACCUMA 28"/>
    <s v="  941 du  06/05/2016"/>
    <n v="1939.7170000000001"/>
    <m/>
    <n v="126.89100000000001"/>
    <n v="0"/>
    <n v="10.576000000000001"/>
    <n v="63.6"/>
    <n v="0"/>
    <n v="192.50700000000001"/>
    <m/>
    <n v="2333.2910000000002"/>
    <s v="EUR"/>
    <n v="2.29175"/>
    <s v="420m1110"/>
    <s v="couv m11 gris"/>
    <n v="0.82099999999999995"/>
    <n v="360"/>
    <n v="295.56"/>
    <n v="677.34963000000005"/>
    <n v="0.12020615135335631"/>
    <n v="257.33540551884357"/>
    <n v="0.71482057088567663"/>
    <n v="2.5963473208856769"/>
    <n v="233.16591528467825"/>
    <n v="0"/>
    <n v="15.253078751378737"/>
    <n v="0"/>
    <n v="1.2713002567130964"/>
    <n v="7.6451112260734613"/>
    <n v="0"/>
    <n v="23.140525578580565"/>
    <n v="0"/>
    <n v="280.47593109742411"/>
    <m/>
    <m/>
    <m/>
    <m/>
    <m/>
    <m/>
    <m/>
    <m/>
    <m/>
    <m/>
    <m/>
    <m/>
    <m/>
    <m/>
    <m/>
  </r>
  <r>
    <x v="4"/>
    <x v="1"/>
    <d v="2016-05-23T00:00:00"/>
    <x v="4"/>
    <x v="0"/>
    <s v="ACCUMA 28"/>
    <s v="  941 du  06/05/2016"/>
    <n v="1939.7170000000001"/>
    <m/>
    <n v="126.89100000000001"/>
    <n v="0"/>
    <n v="10.576000000000001"/>
    <n v="63.6"/>
    <n v="0"/>
    <n v="192.50700000000001"/>
    <m/>
    <n v="2333.2910000000002"/>
    <s v="EUR"/>
    <n v="2.29175"/>
    <s v="400l0212"/>
    <s v="bac l2"/>
    <n v="1.232"/>
    <n v="264"/>
    <n v="325.24799999999999"/>
    <n v="745.38710399999991"/>
    <n v="0.13228045173696179"/>
    <n v="283.18387459126001"/>
    <n v="1.0726661916335607"/>
    <n v="3.8961021916335605"/>
    <n v="256.58664100186434"/>
    <n v="0"/>
    <n v="16.78519880135482"/>
    <n v="0"/>
    <n v="1.398998057570108"/>
    <n v="8.4130367304707701"/>
    <n v="0"/>
    <n v="25.464912922527304"/>
    <n v="0"/>
    <n v="308.64878751378734"/>
    <m/>
    <m/>
    <m/>
    <m/>
    <m/>
    <m/>
    <m/>
    <m/>
    <m/>
    <m/>
    <m/>
    <m/>
    <m/>
    <m/>
    <m/>
  </r>
  <r>
    <x v="4"/>
    <x v="1"/>
    <d v="2016-05-23T00:00:00"/>
    <x v="4"/>
    <x v="0"/>
    <s v="ACCUMA 28"/>
    <s v="  941 du  06/05/2016"/>
    <n v="1939.7170000000001"/>
    <m/>
    <n v="126.89100000000001"/>
    <n v="0"/>
    <n v="10.576000000000001"/>
    <n v="63.6"/>
    <n v="0"/>
    <n v="192.50700000000001"/>
    <m/>
    <n v="2333.2910000000002"/>
    <s v="EUR"/>
    <n v="2.29175"/>
    <s v="400l0212"/>
    <s v="bac l2"/>
    <n v="1.232"/>
    <n v="594"/>
    <n v="731.80799999999999"/>
    <n v="1677.1209839999999"/>
    <n v="0.29763101640816408"/>
    <n v="637.16371783033514"/>
    <n v="1.0726661916335609"/>
    <n v="3.896102191633561"/>
    <n v="577.31994225419487"/>
    <n v="0"/>
    <n v="37.766697303048353"/>
    <n v="0"/>
    <n v="3.1477456295327437"/>
    <n v="18.929332643559235"/>
    <n v="0"/>
    <n v="57.296054075686442"/>
    <n v="0"/>
    <n v="694.45977190602161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00b12709"/>
    <s v="bac 127"/>
    <n v="3.3380000000000001"/>
    <n v="686"/>
    <n v="2289.8679999999999"/>
    <n v="5247.8049890000002"/>
    <n v="0.2759486190204874"/>
    <n v="863.86294676463513"/>
    <n v="1.259275432601509"/>
    <n v="8.9091369326015091"/>
    <n v="716.27983039147909"/>
    <n v="0"/>
    <n v="112.67009709468402"/>
    <n v="0"/>
    <n v="8.0908135096806912"/>
    <n v="26.822205768791374"/>
    <n v="0"/>
    <n v="92.331304129778999"/>
    <n v="0"/>
    <n v="956.19425089441415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50c0005"/>
    <s v="poignee 127"/>
    <n v="0.1"/>
    <n v="2000"/>
    <n v="200"/>
    <n v="458.34999999999997"/>
    <n v="2.4101705340263055E-2"/>
    <n v="75.450894703505639"/>
    <n v="3.7725447351752817E-2"/>
    <n v="0.26690044735175278"/>
    <n v="62.560796551720806"/>
    <n v="0"/>
    <n v="9.8407503921347459"/>
    <n v="0"/>
    <n v="0.70666200057651274"/>
    <n v="2.3426857590735688"/>
    <n v="0"/>
    <n v="8.0643342000306575"/>
    <n v="0"/>
    <n v="83.515228903536283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50c0006"/>
    <s v="vis pognee 127"/>
    <n v="0.01"/>
    <n v="12000"/>
    <n v="120"/>
    <n v="275.01"/>
    <n v="1.4461023204157833E-2"/>
    <n v="45.270536822103381"/>
    <n v="3.7725447351752818E-3"/>
    <n v="2.6690044735175281E-2"/>
    <n v="37.536477931032486"/>
    <n v="0"/>
    <n v="5.904450235280847"/>
    <n v="0"/>
    <n v="0.42399720034590765"/>
    <n v="1.4056114554441415"/>
    <n v="0"/>
    <n v="4.8386005200183941"/>
    <n v="0"/>
    <n v="50.109137342121777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20b12702"/>
    <s v="couv 127"/>
    <n v="1.7"/>
    <n v="714"/>
    <n v="1213.8"/>
    <n v="2781.72615"/>
    <n v="0.14627324971005648"/>
    <n v="457.91147995557566"/>
    <n v="0.64133260497979783"/>
    <n v="4.537307604979798"/>
    <n v="379.68147427239359"/>
    <n v="0"/>
    <n v="59.723514129865769"/>
    <n v="0"/>
    <n v="4.2887316814988559"/>
    <n v="14.21775987181749"/>
    <n v="0"/>
    <n v="48.942444259986061"/>
    <n v="0"/>
    <n v="506.85392421556173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00m1509"/>
    <s v="bac m15 gris"/>
    <n v="3.45"/>
    <n v="1200"/>
    <n v="4140"/>
    <n v="9487.8449999999993"/>
    <n v="0.49890530054344523"/>
    <n v="1561.8335203625666"/>
    <n v="1.3015279336354721"/>
    <n v="9.2080654336354719"/>
    <n v="1295.0084886206207"/>
    <n v="0"/>
    <n v="203.70353311718924"/>
    <n v="0"/>
    <n v="14.627903411933815"/>
    <n v="48.493595212822875"/>
    <n v="0"/>
    <n v="166.9317179406346"/>
    <n v="0"/>
    <n v="1728.7652383032012"/>
    <m/>
    <m/>
    <m/>
    <m/>
    <m/>
    <m/>
    <m/>
    <m/>
    <m/>
    <m/>
    <m/>
    <m/>
    <m/>
    <m/>
    <m/>
  </r>
  <r>
    <x v="4"/>
    <x v="0"/>
    <d v="2016-05-24T00:00:00"/>
    <x v="4"/>
    <x v="0"/>
    <s v="accuma 27"/>
    <s v="  940 du  06/05/2016"/>
    <n v="2595.6999999999998"/>
    <m/>
    <n v="408.30099999999999"/>
    <n v="0"/>
    <n v="29.32"/>
    <n v="97.2"/>
    <n v="0"/>
    <n v="334.596"/>
    <m/>
    <n v="3465.1169999999997"/>
    <s v="EUR"/>
    <n v="2.29175"/>
    <s v="440d1271"/>
    <s v="rampe 127"/>
    <n v="0.223"/>
    <n v="1500"/>
    <n v="334.5"/>
    <n v="766.59037499999999"/>
    <n v="4.0310102181589959E-2"/>
    <n v="126.19162139161317"/>
    <n v="8.4127747594408775E-2"/>
    <n v="0.59518799759440877"/>
    <n v="104.63293223275305"/>
    <n v="0"/>
    <n v="16.45865503084536"/>
    <n v="0"/>
    <n v="1.1818921959642177"/>
    <n v="3.9181419320505442"/>
    <n v="0"/>
    <n v="13.487598949551273"/>
    <n v="0"/>
    <n v="139.67922034116444"/>
    <m/>
    <m/>
    <m/>
    <m/>
    <m/>
    <m/>
    <m/>
    <m/>
    <m/>
    <m/>
    <m/>
    <m/>
    <m/>
    <m/>
    <m/>
  </r>
  <r>
    <x v="4"/>
    <x v="1"/>
    <d v="2016-05-24T00:00:00"/>
    <x v="45"/>
    <x v="0"/>
    <s v="STCM 7"/>
    <s v="  16400150 du 29/04/2016"/>
    <s v="1439,,272"/>
    <m/>
    <n v="3697.0949999999998"/>
    <n v="0"/>
    <n v="586.66099999999994"/>
    <n v="0"/>
    <n v="330.8"/>
    <n v="0"/>
    <m/>
    <n v="4614.5559999999996"/>
    <s v="EUR"/>
    <n v="2.2887"/>
    <s v="600p0002"/>
    <s v="pb doux"/>
    <n v="1.7949900000000001"/>
    <n v="102680"/>
    <n v="184309.57320000001"/>
    <n v="421829.32018284005"/>
    <n v="1"/>
    <n v="4614.5559999999996"/>
    <n v="4.4941137514608487E-2"/>
    <n v="4.1531347505146083"/>
    <e v="#VALUE!"/>
    <n v="0"/>
    <n v="3697.0949999999998"/>
    <n v="0"/>
    <n v="586.66099999999994"/>
    <n v="0"/>
    <n v="330.8"/>
    <n v="0"/>
    <n v="0"/>
    <n v="4614.5559999999996"/>
    <m/>
    <m/>
    <m/>
    <m/>
    <m/>
    <m/>
    <m/>
    <m/>
    <m/>
    <m/>
    <m/>
    <m/>
    <m/>
    <m/>
    <m/>
  </r>
  <r>
    <x v="4"/>
    <x v="0"/>
    <d v="2016-05-24T00:00:00"/>
    <x v="45"/>
    <x v="0"/>
    <s v="STCM 8"/>
    <s v="  16400153 du  04/05/2016"/>
    <n v="1439.2719999999999"/>
    <m/>
    <n v="3502.52"/>
    <n v="0"/>
    <n v="556.851"/>
    <n v="0"/>
    <n v="145.19999999999999"/>
    <n v="0"/>
    <m/>
    <n v="5643.8429999999989"/>
    <s v="EUR"/>
    <n v="2.2887"/>
    <s v="600p0002"/>
    <s v="pb doux"/>
    <n v="1.7320599999999999"/>
    <n v="100800"/>
    <n v="174591.64799999999"/>
    <n v="399587.90477759996"/>
    <n v="1"/>
    <n v="5643.8429999999989"/>
    <n v="5.5990505952380941E-2"/>
    <n v="4.0201562279523806"/>
    <n v="1439.2719999999999"/>
    <n v="0"/>
    <n v="3502.52"/>
    <n v="0"/>
    <n v="556.851"/>
    <n v="0"/>
    <n v="145.19999999999999"/>
    <n v="0"/>
    <n v="0"/>
    <n v="5643.8429999999989"/>
    <m/>
    <m/>
    <m/>
    <m/>
    <m/>
    <m/>
    <m/>
    <m/>
    <m/>
    <m/>
    <m/>
    <m/>
    <m/>
    <m/>
    <m/>
  </r>
  <r>
    <x v="4"/>
    <x v="0"/>
    <d v="2016-05-26T00:00:00"/>
    <x v="13"/>
    <x v="2"/>
    <s v="TBS 1"/>
    <s v="  149214  du  31/03/2016"/>
    <n v="1145.328"/>
    <m/>
    <n v="616.19799999999998"/>
    <n v="0"/>
    <n v="15.651"/>
    <n v="58.5"/>
    <n v="0"/>
    <n v="0"/>
    <m/>
    <n v="1835.6769999999999"/>
    <s v="GBP"/>
    <n v="2.89215"/>
    <s v="690X0019"/>
    <s v="FLUX"/>
    <n v="16.59"/>
    <s v="200"/>
    <n v="3318"/>
    <n v="9596.1537000000008"/>
    <n v="1"/>
    <n v="1835.6769999999999"/>
    <n v="9.1783849999999987"/>
    <n v="57.159153500000002"/>
    <n v="1145.328"/>
    <n v="0"/>
    <n v="616.19799999999998"/>
    <n v="0"/>
    <n v="15.651"/>
    <n v="58.5"/>
    <n v="0"/>
    <n v="0"/>
    <n v="0"/>
    <n v="1835.6769999999999"/>
    <m/>
    <m/>
    <m/>
    <m/>
    <m/>
    <m/>
    <m/>
    <m/>
    <m/>
    <m/>
    <m/>
    <m/>
    <m/>
    <m/>
    <m/>
  </r>
  <r>
    <x v="4"/>
    <x v="1"/>
    <d v="2016-05-30T00:00:00"/>
    <x v="7"/>
    <x v="0"/>
    <s v="DARAMIC 5"/>
    <s v="  103221 du 19/05/2016"/>
    <n v="3995.05"/>
    <m/>
    <n v="4816.6099999999997"/>
    <n v="0"/>
    <n v="114.79"/>
    <n v="84"/>
    <n v="0"/>
    <n v="0"/>
    <m/>
    <n v="9010.4500000000007"/>
    <s v="EUR"/>
    <n v="2.28945"/>
    <s v="430p1004"/>
    <s v="sep 161x1,2x0,2"/>
    <n v="0.69899999999999995"/>
    <n v="43953"/>
    <n v="30723.146999999997"/>
    <n v="70339.10889915"/>
    <n v="0.87443946188340815"/>
    <n v="7879.0930493273554"/>
    <n v="0.1792617807505143"/>
    <n v="1.7795873307505143"/>
    <n v="3493.4293721973099"/>
    <n v="0"/>
    <n v="4211.8338565022423"/>
    <n v="0"/>
    <n v="100.37690582959642"/>
    <n v="73.45291479820628"/>
    <n v="0"/>
    <n v="0"/>
    <n v="0"/>
    <n v="7879.0930493273554"/>
    <m/>
    <m/>
    <m/>
    <m/>
    <m/>
    <m/>
    <m/>
    <m/>
    <m/>
    <m/>
    <m/>
    <m/>
    <m/>
    <m/>
    <m/>
  </r>
  <r>
    <x v="4"/>
    <x v="1"/>
    <d v="2016-05-30T00:00:00"/>
    <x v="7"/>
    <x v="0"/>
    <s v="DARAMIC 5"/>
    <s v="  103221 du 19/05/2016"/>
    <n v="3995.05"/>
    <m/>
    <n v="4816.6099999999997"/>
    <n v="0"/>
    <n v="114.79"/>
    <n v="84"/>
    <n v="0"/>
    <n v="0"/>
    <m/>
    <n v="9010.4500000000007"/>
    <s v="EUR"/>
    <n v="2.28945"/>
    <s v="430p1005"/>
    <s v="sep 161x1,0x,2"/>
    <n v="0.69899999999999995"/>
    <n v="6311.2"/>
    <n v="4411.5287999999991"/>
    <n v="10099.974611159998"/>
    <n v="0.1255605381165919"/>
    <n v="1131.3569506726456"/>
    <n v="0.17926178075051427"/>
    <n v="1.7795873307505141"/>
    <n v="501.62062780269048"/>
    <n v="0"/>
    <n v="604.77614349775763"/>
    <n v="0"/>
    <n v="14.413094170403586"/>
    <n v="10.54708520179372"/>
    <n v="0"/>
    <n v="0"/>
    <n v="0"/>
    <n v="1131.3569506726456"/>
    <m/>
    <m/>
    <m/>
    <m/>
    <m/>
    <m/>
    <m/>
    <m/>
    <m/>
    <m/>
    <m/>
    <m/>
    <m/>
    <m/>
    <m/>
  </r>
  <r>
    <x v="4"/>
    <x v="0"/>
    <d v="2016-05-30T00:00:00"/>
    <x v="7"/>
    <x v="0"/>
    <s v="daramic 6"/>
    <s v="  103222F2 du  19/05/2016"/>
    <n v="1932.422"/>
    <m/>
    <n v="1594.3009999999999"/>
    <n v="0"/>
    <n v="38.753999999999998"/>
    <n v="48"/>
    <n v="0"/>
    <n v="0"/>
    <m/>
    <n v="3613.4769999999999"/>
    <s v="EUR"/>
    <n v="2.28945"/>
    <s v="430p1018"/>
    <s v="sep 161x1,3"/>
    <n v="0.69899999999999995"/>
    <n v="16228.8"/>
    <n v="11343.931199999999"/>
    <n v="25971.363285839998"/>
    <n v="1"/>
    <n v="3613.4769999999999"/>
    <n v="0.2226582988267771"/>
    <n v="1.8229838488267771"/>
    <n v="1932.422"/>
    <n v="0"/>
    <n v="1594.3009999999999"/>
    <n v="0"/>
    <n v="38.753999999999998"/>
    <n v="48"/>
    <n v="0"/>
    <n v="0"/>
    <n v="0"/>
    <n v="3613.4769999999999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33"/>
    <s v="brosse"/>
    <n v="38.17"/>
    <s v="8"/>
    <n v="305.36"/>
    <n v="902.35406799999998"/>
    <n v="0.21959182499388744"/>
    <n v="66.824866631189863"/>
    <n v="8.3531083288987329"/>
    <n v="121.14736682889873"/>
    <n v="30.672586115146199"/>
    <n v="0"/>
    <n v="24.291906456298811"/>
    <n v="0"/>
    <n v="1.7591501100260321"/>
    <n v="10.101223949718822"/>
    <n v="0"/>
    <n v="0"/>
    <n v="0"/>
    <n v="66.824866631189863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01"/>
    <s v="jeu de lame"/>
    <n v="90.7"/>
    <n v="2"/>
    <n v="181.4"/>
    <n v="536.04606999999999"/>
    <n v="0.13044916509657842"/>
    <n v="39.69750722720017"/>
    <n v="19.848753613600085"/>
    <n v="287.87178861360007"/>
    <n v="18.221139380690076"/>
    <n v="0"/>
    <n v="14.430677990478795"/>
    <n v="0"/>
    <n v="1.0450282615886897"/>
    <n v="6.0006615944426072"/>
    <n v="0"/>
    <n v="0"/>
    <n v="0"/>
    <n v="39.69750722720017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1"/>
    <s v="jeu de deux chaine"/>
    <n v="35.31"/>
    <n v="1"/>
    <n v="35.31"/>
    <n v="104.3428155"/>
    <n v="2.5392282357002114E-2"/>
    <n v="7.7272270131887417"/>
    <n v="7.7272270131887417"/>
    <n v="112.07004251318874"/>
    <n v="3.5467939996260553"/>
    <n v="0"/>
    <n v="2.8089704511786451"/>
    <n v="0"/>
    <n v="0.2034175739619439"/>
    <n v="1.1680449884220971"/>
    <n v="0"/>
    <n v="0"/>
    <n v="0"/>
    <n v="7.7272270131887417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2"/>
    <s v="attache chaine chargeur"/>
    <n v="0.8"/>
    <n v="10"/>
    <n v="8"/>
    <n v="23.6404"/>
    <n v="5.7529951531015838E-3"/>
    <n v="1.7507169670209555"/>
    <n v="0.17507169670209555"/>
    <n v="2.5391116967020957"/>
    <n v="0.80357836298522922"/>
    <n v="0"/>
    <n v="0.63641358282155658"/>
    <n v="0"/>
    <n v="4.6087244171496781E-2"/>
    <n v="0.26463777704267288"/>
    <n v="0"/>
    <n v="0"/>
    <n v="0"/>
    <n v="1.7507169670209555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3"/>
    <s v="jeu de deux chaine"/>
    <n v="90.1"/>
    <n v="1"/>
    <n v="90.1"/>
    <n v="266.25000499999999"/>
    <n v="6.4793107911806577E-2"/>
    <n v="19.71744984107351"/>
    <n v="19.71744984107351"/>
    <n v="285.9674548410735"/>
    <n v="9.0503013131211425"/>
    <n v="0"/>
    <n v="7.1676079765277789"/>
    <n v="0"/>
    <n v="0.51905758748148245"/>
    <n v="2.9804829639431025"/>
    <n v="0"/>
    <n v="0"/>
    <n v="0"/>
    <n v="19.71744984107351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4"/>
    <s v="attache chaine transport"/>
    <n v="12.1"/>
    <n v="20"/>
    <n v="242"/>
    <n v="715.12210000000005"/>
    <n v="0.17402810338132291"/>
    <n v="52.959188252383903"/>
    <n v="2.647959412619195"/>
    <n v="38.404064412619199"/>
    <n v="24.308245480303185"/>
    <n v="0"/>
    <n v="19.251510880352086"/>
    <n v="0"/>
    <n v="1.3941391361877777"/>
    <n v="8.0052927555408537"/>
    <n v="0"/>
    <n v="0"/>
    <n v="0"/>
    <n v="52.959188252383903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5"/>
    <s v="longueur de chaine"/>
    <n v="35.78"/>
    <n v="1"/>
    <n v="35.78"/>
    <n v="105.731689"/>
    <n v="2.5730270822246833E-2"/>
    <n v="7.830081635001223"/>
    <n v="7.830081635001223"/>
    <n v="113.56177063500122"/>
    <n v="3.5940042284514377"/>
    <n v="0"/>
    <n v="2.8463597491694115"/>
    <n v="0"/>
    <n v="0.20612519955701936"/>
    <n v="1.1835924578233543"/>
    <n v="0"/>
    <n v="0"/>
    <n v="0"/>
    <n v="7.830081635001223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6"/>
    <s v="attche chaine"/>
    <n v="0.84"/>
    <n v="10"/>
    <n v="8.4"/>
    <n v="24.822420000000001"/>
    <n v="6.0406449107566632E-3"/>
    <n v="1.8382528153720032"/>
    <n v="0.18382528153720032"/>
    <n v="2.6660672815372006"/>
    <n v="0.84375728113449078"/>
    <n v="0"/>
    <n v="0.66823426196263436"/>
    <n v="0"/>
    <n v="4.8391606380071624E-2"/>
    <n v="0.27786966589480649"/>
    <n v="0"/>
    <n v="0"/>
    <n v="0"/>
    <n v="1.8382528153720032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7"/>
    <s v="palier complet machine"/>
    <n v="122.67"/>
    <n v="2"/>
    <n v="245.34"/>
    <n v="724.99196700000005"/>
    <n v="0.17642997885774284"/>
    <n v="53.690112586115156"/>
    <n v="26.845056293057578"/>
    <n v="389.34103979305758"/>
    <n v="24.643739446849519"/>
    <n v="0"/>
    <n v="19.517213551180088"/>
    <n v="0"/>
    <n v="1.4133805606293777"/>
    <n v="8.1157790274561705"/>
    <n v="0"/>
    <n v="0"/>
    <n v="0"/>
    <n v="53.690112586115156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8"/>
    <s v="palier complet machine pclc"/>
    <n v="70.930000000000007"/>
    <n v="1"/>
    <n v="70.930000000000007"/>
    <n v="209.6016965"/>
    <n v="5.1007493276186915E-2"/>
    <n v="15.522294308849546"/>
    <n v="15.522294308849546"/>
    <n v="225.12399080884956"/>
    <n v="7.1247266608177888"/>
    <n v="0"/>
    <n v="5.6426019286916249"/>
    <n v="0"/>
    <n v="0.40862102863553335"/>
    <n v="2.3463446907045982"/>
    <n v="0"/>
    <n v="0"/>
    <n v="0"/>
    <n v="15.522294308849546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099"/>
    <s v="palier complet pclc"/>
    <n v="43.52"/>
    <n v="3"/>
    <n v="130.56"/>
    <n v="385.811328"/>
    <n v="9.3888880898617841E-2"/>
    <n v="28.571700901781991"/>
    <n v="9.5239003005939971"/>
    <n v="138.127676300594"/>
    <n v="13.114398883918941"/>
    <n v="0"/>
    <n v="10.386269671647803"/>
    <n v="0"/>
    <n v="0.75214382487882747"/>
    <n v="4.3188885213364205"/>
    <n v="0"/>
    <n v="0"/>
    <n v="0"/>
    <n v="28.571700901781991"/>
    <m/>
    <m/>
    <m/>
    <m/>
    <m/>
    <m/>
    <m/>
    <m/>
    <m/>
    <m/>
    <m/>
    <m/>
    <m/>
    <m/>
    <m/>
  </r>
  <r>
    <x v="4"/>
    <x v="0"/>
    <d v="2016-05-30T00:00:00"/>
    <x v="13"/>
    <x v="2"/>
    <s v="TBS 2"/>
    <s v="  149376  du  31/03/2016"/>
    <n v="139.68"/>
    <m/>
    <n v="110.623"/>
    <n v="0"/>
    <n v="8.0109999999999992"/>
    <n v="46"/>
    <n v="0"/>
    <n v="0"/>
    <m/>
    <n v="304.31400000000002"/>
    <s v="GBP"/>
    <n v="2.95505"/>
    <s v="708mec100"/>
    <s v="palier complet pclc"/>
    <n v="37.4"/>
    <n v="1"/>
    <n v="37.4"/>
    <n v="110.51886999999999"/>
    <n v="2.6895252340749902E-2"/>
    <n v="8.1846018208229658"/>
    <n v="8.1846018208229658"/>
    <n v="118.70347182082295"/>
    <n v="3.7567288469559466"/>
    <n v="0"/>
    <n v="2.9752334996907766"/>
    <n v="0"/>
    <n v="0.21545786650174745"/>
    <n v="1.2371816076744955"/>
    <n v="0"/>
    <n v="0"/>
    <n v="0"/>
    <n v="8.1846018208229658"/>
    <m/>
    <m/>
    <m/>
    <m/>
    <m/>
    <m/>
    <m/>
    <m/>
    <m/>
    <m/>
    <m/>
    <m/>
    <m/>
    <m/>
    <m/>
  </r>
  <r>
    <x v="4"/>
    <x v="0"/>
    <d v="2016-06-10T00:00:00"/>
    <x v="4"/>
    <x v="0"/>
    <s v="accuma 29"/>
    <s v="  1045 du  25/05/2016"/>
    <n v="2595.6999999999998"/>
    <m/>
    <n v="408.30099999999999"/>
    <n v="0"/>
    <n v="29.32"/>
    <n v="97.2"/>
    <n v="0"/>
    <n v="110.31100000000001"/>
    <m/>
    <n v="3240.8319999999999"/>
    <s v="EUR"/>
    <n v="2.2886000000000002"/>
    <s v="400M1610"/>
    <s v="BAC M16 OP"/>
    <n v="2"/>
    <n v="60"/>
    <n v="120"/>
    <n v="274.63200000000001"/>
    <n v="5.9501673484566739E-2"/>
    <n v="186.27123837857934"/>
    <n v="3.1045206396429892"/>
    <n v="7.6817206396429896"/>
    <n v="154.44849386388987"/>
    <n v="0"/>
    <n v="24.294592785422083"/>
    <n v="0"/>
    <n v="1.7445890665674968"/>
    <n v="5.7835626626998868"/>
    <n v="0"/>
    <n v="6.5636891037560421"/>
    <n v="0"/>
    <n v="192.83492748233539"/>
    <m/>
    <m/>
    <m/>
    <m/>
    <m/>
    <m/>
    <m/>
    <m/>
    <m/>
    <m/>
    <m/>
    <m/>
    <m/>
    <m/>
    <m/>
  </r>
  <r>
    <x v="4"/>
    <x v="0"/>
    <d v="2016-06-10T00:00:00"/>
    <x v="4"/>
    <x v="0"/>
    <s v="accuma 29"/>
    <s v="  1045 du  25/05/2016"/>
    <n v="2595.6999999999998"/>
    <m/>
    <n v="408.30099999999999"/>
    <n v="0"/>
    <n v="29.32"/>
    <n v="97.2"/>
    <n v="0"/>
    <n v="110.31100000000001"/>
    <m/>
    <n v="3240.8319999999999"/>
    <s v="EUR"/>
    <n v="2.2886000000000002"/>
    <s v="400M1203"/>
    <s v="BAC M12 GRIS"/>
    <n v="2.3450000000000002"/>
    <n v="750"/>
    <n v="1758.7500000000002"/>
    <n v="4025.0752500000008"/>
    <n v="0.87207140200818145"/>
    <n v="2730.0378374860538"/>
    <n v="3.640050449981405"/>
    <n v="9.0068174499814067"/>
    <n v="2263.6357381926364"/>
    <n v="0"/>
    <n v="356.0676255113425"/>
    <n v="0"/>
    <n v="25.569133506879879"/>
    <n v="84.765340275195243"/>
    <n v="0"/>
    <n v="96.199068426924512"/>
    <n v="0"/>
    <n v="2826.2369059129787"/>
    <m/>
    <m/>
    <m/>
    <m/>
    <m/>
    <m/>
    <m/>
    <m/>
    <m/>
    <m/>
    <m/>
    <m/>
    <m/>
    <m/>
    <m/>
  </r>
  <r>
    <x v="4"/>
    <x v="0"/>
    <d v="2016-06-10T00:00:00"/>
    <x v="4"/>
    <x v="0"/>
    <s v="accuma 29"/>
    <s v="  1045 du  25/05/2016"/>
    <n v="2595.6999999999998"/>
    <m/>
    <n v="408.30099999999999"/>
    <n v="0"/>
    <n v="29.32"/>
    <n v="97.2"/>
    <n v="0"/>
    <n v="110.31100000000001"/>
    <m/>
    <n v="3240.8319999999999"/>
    <s v="EUR"/>
    <n v="2.2886000000000002"/>
    <s v="460D2709"/>
    <s v="BOUCHON D27 ROUGE"/>
    <n v="2.3E-2"/>
    <n v="6000"/>
    <n v="138"/>
    <n v="315.82680000000005"/>
    <n v="6.8426924507251755E-2"/>
    <n v="214.21192413536625"/>
    <n v="3.5701987355894374E-2"/>
    <n v="8.8339787355894372E-2"/>
    <n v="177.61576794347337"/>
    <n v="0"/>
    <n v="27.938781703235399"/>
    <n v="0"/>
    <n v="2.0062774265526215"/>
    <n v="6.6510970621048706"/>
    <n v="0"/>
    <n v="7.5482424693194492"/>
    <n v="0"/>
    <n v="221.76016660468571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00l0212"/>
    <s v="bac l2 gris"/>
    <n v="1.232"/>
    <n v="1386"/>
    <n v="1707.5519999999999"/>
    <n v="3907.9035072000001"/>
    <n v="0.25109234711478312"/>
    <n v="750.15721893144814"/>
    <n v="0.54123897469801452"/>
    <n v="3.3607941746980146"/>
    <n v="647.8747513342413"/>
    <n v="0"/>
    <n v="74.058432319769707"/>
    <n v="0"/>
    <n v="6.2283456701821951"/>
    <n v="21.995689607254999"/>
    <n v="0"/>
    <n v="88.151241393934029"/>
    <n v="0"/>
    <n v="838.30846032538216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00l0203"/>
    <s v="bac l2 op"/>
    <n v="1.2549999999999999"/>
    <n v="594"/>
    <n v="745.46999999999991"/>
    <n v="1706.0826419999999"/>
    <n v="0.10961997760750908"/>
    <n v="327.49790460075394"/>
    <n v="0.551343273738643"/>
    <n v="3.4235362737386428"/>
    <n v="282.84420672233512"/>
    <n v="0"/>
    <n v="32.331864295446763"/>
    <n v="0"/>
    <n v="2.7191235445542628"/>
    <n v="9.6027100384177952"/>
    <n v="0"/>
    <n v="38.484395158645825"/>
    <n v="0"/>
    <n v="365.98229975939972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20l0211"/>
    <s v="couv l2"/>
    <n v="1.0720000000000001"/>
    <n v="1536"/>
    <n v="1646.5920000000001"/>
    <n v="3768.3904512000004"/>
    <n v="0.24212829244463713"/>
    <n v="723.37643330028675"/>
    <n v="0.47094819876320754"/>
    <n v="2.9243273987632077"/>
    <n v="624.74547337296383"/>
    <n v="0"/>
    <n v="71.41452921508349"/>
    <n v="0"/>
    <n v="6.0059922940892241"/>
    <n v="21.210438418150211"/>
    <n v="0"/>
    <n v="85.004221756831214"/>
    <n v="0"/>
    <n v="808.38065505711791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60d1828"/>
    <s v="œil magique"/>
    <n v="0.32500000000000001"/>
    <n v="2500"/>
    <n v="812.5"/>
    <n v="1859.4875000000002"/>
    <n v="0.11947661449300595"/>
    <n v="356.94534654394221"/>
    <n v="0.14277813861757688"/>
    <n v="0.88657313861757703"/>
    <n v="308.27654763021627"/>
    <n v="0"/>
    <n v="35.239030061639639"/>
    <n v="0"/>
    <n v="2.9636174224990124"/>
    <n v="10.46615142958732"/>
    <n v="0"/>
    <n v="41.944774526674095"/>
    <n v="0"/>
    <n v="398.89012107061632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20m1108"/>
    <s v="couv m11 G"/>
    <n v="0.82099999999999995"/>
    <n v="420"/>
    <n v="344.82"/>
    <n v="789.15505200000007"/>
    <n v="5.0705139950127154E-2"/>
    <n v="151.48540848650111"/>
    <n v="0.36067954401547886"/>
    <n v="2.239620144015479"/>
    <n v="130.83066972781683"/>
    <n v="0"/>
    <n v="14.955227502590253"/>
    <n v="0"/>
    <n v="1.257740996462904"/>
    <n v="4.4417702596311388"/>
    <n v="0"/>
    <n v="17.80110418743109"/>
    <n v="0"/>
    <n v="169.28651267393221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20m1110"/>
    <s v="couv m11 d"/>
    <n v="0.82099999999999995"/>
    <n v="60"/>
    <n v="49.26"/>
    <n v="112.73643600000001"/>
    <n v="7.2435914214467366E-3"/>
    <n v="21.640772640928734"/>
    <n v="0.36067954401547891"/>
    <n v="2.239620144015479"/>
    <n v="18.690095675402404"/>
    <n v="0"/>
    <n v="2.1364610717986077"/>
    <n v="0"/>
    <n v="0.17967728520898629"/>
    <n v="0.63453860851873412"/>
    <n v="0"/>
    <n v="2.5430148839187274"/>
    <n v="0"/>
    <n v="24.18378752484746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00m1610"/>
    <s v="bac m16 op"/>
    <n v="2"/>
    <n v="60"/>
    <n v="120"/>
    <n v="274.63200000000001"/>
    <n v="1.764577690973626E-2"/>
    <n v="52.718081951105304"/>
    <n v="0.87863469918508841"/>
    <n v="5.4558346991850888"/>
    <n v="45.530074726924241"/>
    <n v="0"/>
    <n v="5.204533670642161"/>
    <n v="0"/>
    <n v="0.43770349624600796"/>
    <n v="1.5457700572928963"/>
    <n v="0"/>
    <n v="6.194920545478019"/>
    <n v="0"/>
    <n v="58.913002496583324"/>
    <m/>
    <m/>
    <m/>
    <m/>
    <m/>
    <m/>
    <m/>
    <m/>
    <m/>
    <m/>
    <m/>
    <m/>
    <m/>
    <m/>
    <m/>
  </r>
  <r>
    <x v="4"/>
    <x v="1"/>
    <d v="2016-06-10T00:00:00"/>
    <x v="4"/>
    <x v="0"/>
    <s v="accuma 30"/>
    <s v="  1046 du  25/05/2016"/>
    <n v="2580.2249999999999"/>
    <m/>
    <n v="294.94499999999999"/>
    <n v="0"/>
    <n v="24.805"/>
    <n v="87.6"/>
    <n v="0"/>
    <n v="351.07100000000003"/>
    <m/>
    <n v="3338.6459999999997"/>
    <s v="EUR"/>
    <n v="2.2886000000000002"/>
    <s v="400m1102"/>
    <s v="bac m11"/>
    <n v="2.036"/>
    <n v="675"/>
    <n v="1374.3"/>
    <n v="3145.22298"/>
    <n v="0.20208826005875455"/>
    <n v="603.75383354503356"/>
    <n v="0.8944501237704201"/>
    <n v="5.5540397237704209"/>
    <n v="521.43318081009988"/>
    <n v="0"/>
    <n v="59.604921863029361"/>
    <n v="0"/>
    <n v="5.0127992907574068"/>
    <n v="17.702931581146899"/>
    <n v="0"/>
    <n v="70.947327547087028"/>
    <n v="0"/>
    <n v="674.70116109212063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00M1202"/>
    <s v="BAC M12 NOIR"/>
    <m/>
    <n v="600"/>
    <n v="1407.0000000000002"/>
    <n v="3224.4922500000002"/>
    <n v="0.10993735211785285"/>
    <n v="536.79275824612182"/>
    <n v="0.89465459707686967"/>
    <n v="6.2688083470768703"/>
    <n v="437.33111653687502"/>
    <n v="0"/>
    <n v="64.98693714536995"/>
    <n v="1.7589976338856457"/>
    <n v="4.8572520912709747"/>
    <n v="8.8609505806989386"/>
    <n v="18.997504258021326"/>
    <n v="49.583504802785527"/>
    <n v="0"/>
    <n v="586.37626304890728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00M1203"/>
    <s v="BAC M12 GRIS"/>
    <m/>
    <n v="1350"/>
    <n v="3165.7500000000005"/>
    <n v="7255.1075625000012"/>
    <n v="0.24735904226516894"/>
    <n v="1207.7837060537743"/>
    <n v="0.89465459707686978"/>
    <n v="6.2688083470768703"/>
    <n v="983.9950122079689"/>
    <n v="0"/>
    <n v="146.2206085770824"/>
    <n v="3.9577446762427031"/>
    <n v="10.928817205359692"/>
    <n v="19.937138806572616"/>
    <n v="42.744384580547987"/>
    <n v="111.56288580626745"/>
    <n v="0"/>
    <n v="1319.3465918600416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20M1213"/>
    <s v="COUV M12 GAUCHE GRIS "/>
    <m/>
    <n v="1008"/>
    <n v="1236.816"/>
    <n v="2834.4730680000002"/>
    <n v="9.6639855079597936E-2"/>
    <n v="471.86486999497896"/>
    <n v="0.46811991070930453"/>
    <n v="3.280097160709305"/>
    <n v="384.43363342620586"/>
    <n v="0"/>
    <n v="57.126427613637439"/>
    <n v="1.546237681273567"/>
    <n v="4.2697420771267955"/>
    <n v="7.7891723194155933"/>
    <n v="16.699656877319761"/>
    <n v="43.586120878579948"/>
    <n v="0"/>
    <n v="515.45099087355891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20M1208"/>
    <s v="Couv.M12 gauche noir"/>
    <m/>
    <n v="616"/>
    <n v="755.83200000000011"/>
    <n v="1732.1779860000001"/>
    <n v="5.905768921530985E-2"/>
    <n v="288.36186499693162"/>
    <n v="0.46811991070930459"/>
    <n v="3.280097160709305"/>
    <n v="234.93166487157023"/>
    <n v="0"/>
    <n v="34.910594652778435"/>
    <n v="0.9449230274449576"/>
    <n v="2.6092868249108196"/>
    <n v="4.7600497507539732"/>
    <n v="10.205345869473188"/>
    <n v="26.635962759132187"/>
    <n v="0"/>
    <n v="314.99782775606377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00M1409"/>
    <s v="BAC M14 GRIS P0 C60"/>
    <m/>
    <n v="1200"/>
    <n v="3843.6"/>
    <n v="8808.5702999999994"/>
    <n v="0.30032352992194683"/>
    <n v="1466.3942044028383"/>
    <n v="1.2219951703356986"/>
    <n v="8.5624704203356981"/>
    <n v="1194.6879030000944"/>
    <n v="0"/>
    <n v="177.52934727217053"/>
    <n v="4.8051764787511493"/>
    <n v="13.268894199011454"/>
    <n v="24.206076511708911"/>
    <n v="51.896806941102177"/>
    <n v="135.45071717127678"/>
    <n v="0"/>
    <n v="1601.844921574115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20M1413"/>
    <s v="COUV M14 GAUCHE GRIS"/>
    <m/>
    <n v="1200"/>
    <n v="1934.4"/>
    <n v="4433.1612000000005"/>
    <n v="0.15114627856202884"/>
    <n v="738.00420152899653"/>
    <n v="0.61500350127416381"/>
    <n v="4.3093045012741644"/>
    <n v="601.26034955858643"/>
    <n v="0"/>
    <n v="89.346646207536338"/>
    <n v="2.4183404569924614"/>
    <n v="6.6779448794275575"/>
    <n v="12.182390052099523"/>
    <n v="26.118530374354268"/>
    <n v="68.169389971932006"/>
    <n v="0"/>
    <n v="806.17359150092841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60D2710"/>
    <s v="BOUCHON D27 JAUNE"/>
    <n v="2.3E-2"/>
    <n v="6000"/>
    <n v="138"/>
    <n v="316.26150000000001"/>
    <n v="1.0782768011559129E-2"/>
    <n v="52.649183111559921"/>
    <n v="8.7748638519266533E-3"/>
    <n v="6.1485113851926655E-2"/>
    <n v="42.89388349828625"/>
    <n v="0"/>
    <n v="6.3739853063689074"/>
    <n v="0.17252428818494606"/>
    <n v="0.47640425628670535"/>
    <n v="0.86909110173166571"/>
    <n v="1.863294660701452"/>
    <n v="4.8632008975013523"/>
    <n v="0"/>
    <n v="57.512384009061272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90B0007"/>
    <s v="Couvre borne G- NOIR"/>
    <n v="7.1999999999999995E-2"/>
    <n v="1100"/>
    <n v="79.199999999999989"/>
    <n v="181.50659999999996"/>
    <n v="6.1883712066339329E-3"/>
    <n v="30.216052916199597"/>
    <n v="2.7469139014726907E-2"/>
    <n v="0.19247513901472688"/>
    <n v="24.617359225103407"/>
    <n v="0"/>
    <n v="3.6581133062638935"/>
    <n v="9.9013939306142926E-2"/>
    <n v="0.27341461665150041"/>
    <n v="0.49878271925469497"/>
    <n v="1.0693691096199636"/>
    <n v="2.79105442813121"/>
    <n v="0"/>
    <n v="33.007107344330805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90B0008"/>
    <s v="Couvre borne G+ NOIR"/>
    <n v="7.1999999999999995E-2"/>
    <n v="1650"/>
    <n v="118.8"/>
    <n v="272.25990000000002"/>
    <n v="9.2825568099509023E-3"/>
    <n v="45.324079374299416"/>
    <n v="2.7469139014726918E-2"/>
    <n v="0.19247513901472693"/>
    <n v="36.926038837655121"/>
    <n v="0"/>
    <n v="5.4871699593958425"/>
    <n v="0.14852090895921444"/>
    <n v="0.4101219249772507"/>
    <n v="0.74817407888204268"/>
    <n v="1.6040536644299457"/>
    <n v="4.1865816421968161"/>
    <n v="0"/>
    <n v="49.510661016496229"/>
    <m/>
    <m/>
    <m/>
    <m/>
    <m/>
    <m/>
    <m/>
    <m/>
    <m/>
    <m/>
    <m/>
    <m/>
    <m/>
    <m/>
    <m/>
  </r>
  <r>
    <x v="4"/>
    <x v="0"/>
    <d v="2016-06-10T00:00:00"/>
    <x v="4"/>
    <x v="0"/>
    <s v="accuma 31"/>
    <s v="  1048 du  25/05/2016"/>
    <n v="3978.0030000000002"/>
    <m/>
    <n v="591.1269999999995"/>
    <n v="16"/>
    <n v="44.181999999999995"/>
    <n v="80.599999999999994"/>
    <n v="172.803"/>
    <n v="451.01600000000002"/>
    <m/>
    <n v="5333.7309999999989"/>
    <s v="EUR"/>
    <n v="2.29175"/>
    <s v="490B0009"/>
    <s v="Couvre borne D- NOIR"/>
    <n v="7.1999999999999995E-2"/>
    <n v="1650"/>
    <n v="118.8"/>
    <n v="272.25990000000002"/>
    <n v="9.2825568099509023E-3"/>
    <n v="45.324079374299416"/>
    <n v="2.7469139014726918E-2"/>
    <n v="0.19247513901472693"/>
    <n v="36.926038837655121"/>
    <n v="0"/>
    <n v="5.4871699593958425"/>
    <n v="0.14852090895921444"/>
    <n v="0.4101219249772507"/>
    <n v="0.74817407888204268"/>
    <n v="1.6040536644299457"/>
    <n v="4.1865816421968161"/>
    <n v="0"/>
    <n v="49.510661016496229"/>
    <m/>
    <m/>
    <m/>
    <m/>
    <m/>
    <m/>
    <m/>
    <m/>
    <m/>
    <m/>
    <m/>
    <m/>
    <m/>
    <m/>
    <m/>
  </r>
  <r>
    <x v="4"/>
    <x v="0"/>
    <d v="2016-06-17T00:00:00"/>
    <x v="4"/>
    <x v="0"/>
    <s v="accuma 32"/>
    <s v="  1053 du  26/05/2016"/>
    <n v="3725.3"/>
    <m/>
    <n v="475.964"/>
    <n v="16"/>
    <n v="37.799999999999997"/>
    <n v="57.6"/>
    <n v="0"/>
    <n v="392.86962"/>
    <m/>
    <n v="4705.5336200000011"/>
    <s v="EUR"/>
    <n v="2.28945"/>
    <s v="400m1606"/>
    <s v="bac m16"/>
    <n v="4.4580000000000002"/>
    <n v="1656"/>
    <n v="7382.4480000000003"/>
    <n v="16901.745573600001"/>
    <n v="0.68091100400515925"/>
    <n v="2936.5403741769064"/>
    <n v="1.7732731728121416"/>
    <n v="11.979641272812142"/>
    <n v="2536.5977632204199"/>
    <n v="0"/>
    <n v="324.08912511031161"/>
    <n v="10.894576064082548"/>
    <n v="25.738435951395019"/>
    <n v="39.220473830697173"/>
    <n v="0"/>
    <n v="267.5092473973254"/>
    <n v="0"/>
    <n v="3204.0496215742323"/>
    <m/>
    <m/>
    <m/>
    <m/>
    <m/>
    <m/>
    <m/>
    <m/>
    <m/>
    <m/>
    <m/>
    <m/>
    <m/>
    <m/>
    <m/>
  </r>
  <r>
    <x v="4"/>
    <x v="0"/>
    <d v="2016-06-17T00:00:00"/>
    <x v="4"/>
    <x v="0"/>
    <s v="accuma 32"/>
    <s v="  1053 du  26/05/2016"/>
    <n v="3725.3"/>
    <m/>
    <n v="475.964"/>
    <n v="16"/>
    <n v="37.799999999999997"/>
    <n v="57.6"/>
    <n v="0"/>
    <n v="392.86962"/>
    <m/>
    <n v="4705.5336200000011"/>
    <s v="EUR"/>
    <n v="2.28945"/>
    <s v="420m1611"/>
    <s v="couv m16"/>
    <n v="1.9039999999999999"/>
    <n v="1817"/>
    <n v="3459.5679999999998"/>
    <n v="7920.5079575999998"/>
    <n v="0.31908899599484081"/>
    <n v="1376.1236258230942"/>
    <n v="0.75736027838365116"/>
    <n v="5.1164730783836516"/>
    <n v="1188.7022367795805"/>
    <n v="0"/>
    <n v="151.87487488968841"/>
    <n v="5.1054239359174529"/>
    <n v="12.061564048604982"/>
    <n v="18.379526169302832"/>
    <n v="0"/>
    <n v="125.36037260267463"/>
    <n v="0"/>
    <n v="1501.4839984257692"/>
    <m/>
    <m/>
    <m/>
    <m/>
    <m/>
    <m/>
    <m/>
    <m/>
    <m/>
    <m/>
    <m/>
    <m/>
    <m/>
    <m/>
    <m/>
  </r>
  <r>
    <x v="4"/>
    <x v="1"/>
    <d v="2016-06-30T00:00:00"/>
    <x v="15"/>
    <x v="0"/>
    <s v="goonvean 2"/>
    <s v="  10196  DU 14/04/16"/>
    <n v="285.5"/>
    <m/>
    <n v="68.536000000000058"/>
    <n v="0"/>
    <n v="17.995000000000001"/>
    <n v="0"/>
    <n v="132.4"/>
    <n v="761.06519999999989"/>
    <n v="0"/>
    <n v="1265.4962"/>
    <s v="GBP"/>
    <n v="3.0200999999999998"/>
    <s v="600A0003"/>
    <s v="Fibre de verre"/>
    <m/>
    <n v="1200"/>
    <n v="3576"/>
    <n v="10799.8776"/>
    <n v="1"/>
    <n v="1265.4962"/>
    <n v="1.0545801666666668"/>
    <n v="10.054478166666666"/>
    <n v="285.5"/>
    <n v="0"/>
    <n v="68.536000000000058"/>
    <n v="0"/>
    <n v="17.995000000000001"/>
    <n v="0"/>
    <n v="132.4"/>
    <n v="761.06519999999989"/>
    <n v="0"/>
    <n v="1265.4962"/>
    <m/>
    <m/>
    <m/>
    <m/>
    <m/>
    <m/>
    <m/>
    <m/>
    <m/>
    <m/>
    <m/>
    <m/>
    <m/>
    <m/>
    <m/>
  </r>
  <r>
    <x v="4"/>
    <x v="1"/>
    <d v="2016-07-11T00:00:00"/>
    <x v="45"/>
    <x v="0"/>
    <s v="stcm 9 et stcm 10"/>
    <s v="  16400174 du  31/05/2016 + 16400186 du 31/05/2016"/>
    <n v="1988.5"/>
    <m/>
    <n v="6986.7149999999965"/>
    <n v="16"/>
    <n v="1068.404"/>
    <n v="3283.1"/>
    <n v="0"/>
    <n v="0"/>
    <m/>
    <n v="13342.718999999997"/>
    <s v="EUR"/>
    <n v="2.4255499999999999"/>
    <s v="600p0002"/>
    <s v="pb doux"/>
    <m/>
    <n v="202160"/>
    <n v="328926.44959999999"/>
    <n v="797827.54982727999"/>
    <n v="1"/>
    <n v="13342.718999999997"/>
    <n v="6.6000786505738013E-2"/>
    <n v="4.0125161695057381"/>
    <n v="1988.5"/>
    <n v="0"/>
    <n v="6986.7149999999965"/>
    <n v="16"/>
    <n v="1068.404"/>
    <n v="3283.1"/>
    <n v="0"/>
    <n v="0"/>
    <n v="0"/>
    <n v="13342.718999999997"/>
    <m/>
    <m/>
    <m/>
    <m/>
    <m/>
    <m/>
    <m/>
    <m/>
    <m/>
    <m/>
    <m/>
    <m/>
    <m/>
    <m/>
    <m/>
  </r>
  <r>
    <x v="4"/>
    <x v="0"/>
    <d v="2016-07-20T00:00:00"/>
    <x v="32"/>
    <x v="0"/>
    <s v="Biasin 1"/>
    <s v="  355 du  21/06/2016"/>
    <n v="2632.72"/>
    <m/>
    <n v="202.08800000000019"/>
    <n v="0"/>
    <n v="15.965000000000002"/>
    <n v="175"/>
    <m/>
    <n v="214.6615425"/>
    <m/>
    <n v="3240.4345425000001"/>
    <s v="EUR"/>
    <n v="2.4214500000000001"/>
    <s v="400B9001"/>
    <s v="BAC COMPACT B90 C49 P19,5 T2 OPAQUE"/>
    <m/>
    <n v="756"/>
    <n v="2154.6"/>
    <n v="5217.2561699999997"/>
    <n v="0.55729139723759757"/>
    <n v="1686.2372628937974"/>
    <n v="2.2304725699653405"/>
    <n v="9.1316050699653388"/>
    <n v="1467.1922073353678"/>
    <n v="0"/>
    <n v="112.62190388495172"/>
    <n v="0"/>
    <n v="8.8971571568982455"/>
    <n v="97.525994516579573"/>
    <n v="0"/>
    <n v="119.62903095300294"/>
    <n v="0"/>
    <n v="1805.8662938468003"/>
    <m/>
    <m/>
    <m/>
    <m/>
    <m/>
    <m/>
    <m/>
    <m/>
    <m/>
    <m/>
    <m/>
    <m/>
    <m/>
    <m/>
    <m/>
  </r>
  <r>
    <x v="4"/>
    <x v="0"/>
    <d v="2016-07-20T00:00:00"/>
    <x v="32"/>
    <x v="0"/>
    <s v="Biasin 1"/>
    <s v="  355 du  21/06/2016"/>
    <n v="2632.72"/>
    <m/>
    <n v="202.08800000000019"/>
    <n v="0"/>
    <n v="15.965000000000002"/>
    <n v="175"/>
    <m/>
    <n v="214.6615425"/>
    <m/>
    <n v="3240.4345425000001"/>
    <s v="EUR"/>
    <n v="2.4214500000000001"/>
    <s v="420B9002"/>
    <s v="COUV B90 COMPACT DROITE PUSH-IN B11,4 NOIR "/>
    <m/>
    <n v="920"/>
    <n v="1453.6000000000001"/>
    <n v="3519.8197200000004"/>
    <n v="0.37597641094614875"/>
    <n v="1137.6192728777614"/>
    <n v="1.2365426879106103"/>
    <n v="5.0624336879106107"/>
    <n v="989.84061662614465"/>
    <n v="0"/>
    <n v="75.980320935285377"/>
    <n v="0"/>
    <n v="6.0024634007552651"/>
    <n v="65.795871915576029"/>
    <n v="0"/>
    <n v="80.707676317314181"/>
    <n v="0"/>
    <n v="1218.3269491950755"/>
    <m/>
    <m/>
    <m/>
    <m/>
    <m/>
    <m/>
    <m/>
    <m/>
    <m/>
    <m/>
    <m/>
    <m/>
    <m/>
    <m/>
    <m/>
  </r>
  <r>
    <x v="4"/>
    <x v="0"/>
    <d v="2016-07-20T00:00:00"/>
    <x v="32"/>
    <x v="0"/>
    <s v="Biasin 1"/>
    <s v="  355 du  21/06/2016"/>
    <n v="2632.72"/>
    <m/>
    <n v="202.08800000000019"/>
    <n v="0"/>
    <n v="15.965000000000002"/>
    <n v="175"/>
    <m/>
    <n v="214.6615425"/>
    <m/>
    <n v="3240.4345425000001"/>
    <s v="EUR"/>
    <n v="2.4214500000000001"/>
    <s v="440B9002"/>
    <s v="RAMPE B90 COMPACT NOIR "/>
    <m/>
    <n v="1500"/>
    <n v="258"/>
    <n v="624.73410000000001"/>
    <n v="6.6732191816253686E-2"/>
    <n v="201.91646422844138"/>
    <n v="0.13461097615229425"/>
    <n v="0.55110037615229424"/>
    <n v="175.68717603848739"/>
    <n v="0"/>
    <n v="13.485775179763088"/>
    <n v="0"/>
    <n v="1.0653794423464902"/>
    <n v="11.678133567844394"/>
    <n v="0"/>
    <n v="14.324835229682893"/>
    <n v="0"/>
    <n v="216.24129945812427"/>
    <m/>
    <m/>
    <m/>
    <m/>
    <m/>
    <m/>
    <m/>
    <m/>
    <m/>
    <m/>
    <m/>
    <m/>
    <m/>
    <m/>
    <m/>
  </r>
  <r>
    <x v="4"/>
    <x v="1"/>
    <d v="2016-07-21T00:00:00"/>
    <x v="52"/>
    <x v="0"/>
    <s v="sasha 1"/>
    <s v="  T-129833 du  24/05/2016"/>
    <n v="2653.0819999999999"/>
    <m/>
    <n v="53.430000000000064"/>
    <n v="0"/>
    <n v="9.3879999999999999"/>
    <n v="396"/>
    <n v="0"/>
    <n v="0"/>
    <m/>
    <n v="3111.8999999999996"/>
    <s v="USD"/>
    <n v="2.16065"/>
    <s v="690X0025"/>
    <s v="PREPARE AC23#5 GLOBE SUPERKOTE MOLD COAT"/>
    <n v="6.85"/>
    <n v="312"/>
    <n v="2137.1999999999998"/>
    <n v="4617.7411799999991"/>
    <n v="0.93923865943589402"/>
    <n v="2922.8167842985581"/>
    <n v="9.3680025137774301"/>
    <n v="24.168455013777425"/>
    <n v="2491.8771810535004"/>
    <n v="0"/>
    <n v="50.183521573659874"/>
    <n v="0"/>
    <n v="8.8175725347841727"/>
    <n v="371.93850913661402"/>
    <n v="0"/>
    <n v="0"/>
    <n v="0"/>
    <n v="2922.8167842985581"/>
    <m/>
    <m/>
    <m/>
    <m/>
    <m/>
    <m/>
    <m/>
    <m/>
    <m/>
    <m/>
    <m/>
    <m/>
    <m/>
    <m/>
    <m/>
  </r>
  <r>
    <x v="4"/>
    <x v="1"/>
    <d v="2016-07-21T00:00:00"/>
    <x v="52"/>
    <x v="0"/>
    <s v="sasha 1"/>
    <s v="  T-129833 du  24/05/2016"/>
    <n v="2653.0819999999999"/>
    <m/>
    <n v="53.430000000000064"/>
    <n v="0"/>
    <n v="9.3879999999999999"/>
    <n v="396"/>
    <n v="0"/>
    <n v="0"/>
    <m/>
    <n v="3111.8999999999996"/>
    <s v="USD"/>
    <n v="2.16065"/>
    <s v="690X0026"/>
    <s v="PRODUIT NETTOYAGE MOULE #7 GATE DRESSING CLEANER"/>
    <n v="69.13"/>
    <n v="2"/>
    <n v="138.26"/>
    <n v="298.73146899999995"/>
    <n v="6.0761340564105704E-2"/>
    <n v="189.08321570144051"/>
    <n v="94.541607850720254"/>
    <n v="243.90734235072023"/>
    <n v="161.20481894649868"/>
    <n v="0"/>
    <n v="3.2464784263401718"/>
    <n v="0"/>
    <n v="0.57042746521582433"/>
    <n v="24.06149086338586"/>
    <n v="0"/>
    <n v="0"/>
    <n v="0"/>
    <n v="189.08321570144051"/>
    <m/>
    <m/>
    <m/>
    <m/>
    <m/>
    <m/>
    <m/>
    <m/>
    <m/>
    <m/>
    <m/>
    <m/>
    <m/>
    <m/>
    <m/>
  </r>
  <r>
    <x v="4"/>
    <x v="1"/>
    <d v="2016-07-22T00:00:00"/>
    <x v="9"/>
    <x v="2"/>
    <s v="SOVEMA 9"/>
    <s v="  80480 du  29/06/2016"/>
    <n v="474.62299999999999"/>
    <m/>
    <n v="627.20200000000011"/>
    <n v="0"/>
    <n v="5.5069999999999997"/>
    <n v="69.5"/>
    <n v="0"/>
    <n v="0"/>
    <m/>
    <n v="1176.8320000000001"/>
    <s v="EUR"/>
    <n v="2.43675"/>
    <s v="A3016097"/>
    <s v="FICHE CS20027"/>
    <m/>
    <n v="1"/>
    <n v="884.7"/>
    <n v="2155.7927250000002"/>
    <n v="1"/>
    <n v="1176.8320000000001"/>
    <n v="1176.8320000000001"/>
    <n v="3332.6247250000006"/>
    <n v="474.62299999999999"/>
    <n v="0"/>
    <n v="627.20200000000011"/>
    <n v="0"/>
    <n v="5.5069999999999997"/>
    <n v="69.5"/>
    <n v="0"/>
    <n v="0"/>
    <n v="0"/>
    <n v="1176.8320000000001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00L0116"/>
    <s v="BAC L1 GRIS P0 C26"/>
    <m/>
    <n v="3300"/>
    <n v="3752.1"/>
    <n v="9175.3853399999989"/>
    <n v="0.35819727704770826"/>
    <n v="1462.611180688717"/>
    <n v="0.44321550929961123"/>
    <n v="3.2236353092996111"/>
    <n v="1231.2494102599399"/>
    <n v="0"/>
    <n v="168.8674496995404"/>
    <n v="0"/>
    <n v="13.958589689272143"/>
    <n v="48.535731039964467"/>
    <n v="0"/>
    <n v="216.70648703564711"/>
    <n v="0"/>
    <n v="1679.3176677243641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00L0118"/>
    <s v="BAC L1 NOIR P0 C28 MFP, FAI"/>
    <m/>
    <n v="660"/>
    <n v="750.42"/>
    <n v="1835.0770679999998"/>
    <n v="7.1639455409541655E-2"/>
    <n v="292.52223613774339"/>
    <n v="0.44321550929961118"/>
    <n v="3.2236353092996111"/>
    <n v="246.24988205198801"/>
    <n v="0"/>
    <n v="33.773489939908082"/>
    <n v="0"/>
    <n v="2.791717937854429"/>
    <n v="9.7071462079928938"/>
    <n v="0"/>
    <n v="43.341297407129424"/>
    <n v="0"/>
    <n v="335.86353354487284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20L0138"/>
    <s v="COUV L1 D MFP Noir"/>
    <m/>
    <n v="750"/>
    <n v="1021.5000000000001"/>
    <n v="2497.9760999999999"/>
    <n v="9.7518328004113433E-2"/>
    <n v="398.19229793276418"/>
    <n v="0.53092306391035227"/>
    <n v="3.8615578639103521"/>
    <n v="335.2046247649393"/>
    <n v="0"/>
    <n v="45.973747999275211"/>
    <n v="0"/>
    <n v="3.8001917239922967"/>
    <n v="13.21373344455737"/>
    <n v="0"/>
    <n v="58.997808295864587"/>
    <n v="0"/>
    <n v="457.19010622862874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20L0109"/>
    <s v="COUV L1 EK DROITE GRIS POIGNEE GRIS"/>
    <m/>
    <n v="840"/>
    <n v="798.83999999999992"/>
    <n v="1953.4833359999996"/>
    <n v="7.6261910076168352E-2"/>
    <n v="311.39690188997486"/>
    <n v="0.37071059748806529"/>
    <n v="2.6962859974880646"/>
    <n v="262.1388766003173"/>
    <n v="0"/>
    <n v="35.952686100578575"/>
    <n v="0"/>
    <n v="2.9718503737582047"/>
    <n v="10.333488815320811"/>
    <n v="0"/>
    <n v="46.137845500801241"/>
    <n v="0"/>
    <n v="357.53474739077609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20L0238"/>
    <s v="COUV L2 D MFP Noir"/>
    <n v="1.4530000000000001"/>
    <n v="322"/>
    <n v="467.86600000000004"/>
    <n v="1144.1195164000001"/>
    <n v="4.4665208076331418E-2"/>
    <n v="182.37947886892871"/>
    <n v="0.56639589710847427"/>
    <n v="4.1195620971084743"/>
    <n v="153.52995298117779"/>
    <n v="0"/>
    <n v="21.05683169988145"/>
    <n v="0"/>
    <n v="1.740558493526559"/>
    <n v="6.0521356943429074"/>
    <n v="0"/>
    <n v="27.022093564515895"/>
    <n v="0"/>
    <n v="209.40157243344461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20L0231"/>
    <s v="COUV L2 D EK FAI Noir"/>
    <m/>
    <n v="664"/>
    <n v="830.66399999999987"/>
    <n v="2031.3057455999995"/>
    <n v="7.9300014109847147E-2"/>
    <n v="323.802258414118"/>
    <n v="0.48765400363571987"/>
    <n v="3.546849403635719"/>
    <n v="272.58190350048307"/>
    <n v="0"/>
    <n v="37.384960751904003"/>
    <n v="0"/>
    <n v="3.0902422498466335"/>
    <n v="10.745151911884289"/>
    <n v="0"/>
    <n v="47.975874136344643"/>
    <n v="0"/>
    <n v="371.77813255046266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00M1009"/>
    <s v="BAC M10 P15,4 C33 NOIR"/>
    <m/>
    <n v="1134"/>
    <n v="1984.5"/>
    <n v="4852.8962999999994"/>
    <n v="0.18945190594631728"/>
    <n v="773.58063166673571"/>
    <n v="0.68216986919465228"/>
    <n v="4.961619869194652"/>
    <n v="651.21250890457372"/>
    <n v="0"/>
    <n v="89.314638183613965"/>
    <n v="0"/>
    <n v="7.3827513228220383"/>
    <n v="25.670733255725992"/>
    <n v="0"/>
    <n v="114.61688748227438"/>
    <n v="0"/>
    <n v="888.19751914900996"/>
    <m/>
    <m/>
    <m/>
    <m/>
    <m/>
    <m/>
    <m/>
    <m/>
    <m/>
    <m/>
    <m/>
    <m/>
    <m/>
    <m/>
    <m/>
  </r>
  <r>
    <x v="4"/>
    <x v="1"/>
    <d v="2016-07-29T00:00:00"/>
    <x v="4"/>
    <x v="0"/>
    <s v="ACCUMA 37"/>
    <s v="  1382 du 08/07/2016"/>
    <n v="3437.35"/>
    <m/>
    <n v="471.4369999999999"/>
    <n v="0"/>
    <n v="38.969000000000001"/>
    <n v="135.5"/>
    <n v="0"/>
    <n v="604.99199999999996"/>
    <m/>
    <n v="4688.2479999999996"/>
    <s v="EUR"/>
    <n v="2.4453999999999998"/>
    <s v="420M1014"/>
    <s v="COUV M10 G FLAT NOIR D18 (fileté)"/>
    <m/>
    <n v="1176"/>
    <n v="869.06399999999996"/>
    <n v="2125.2091055999999"/>
    <n v="8.2965901329972433E-2"/>
    <n v="338.77101440101791"/>
    <n v="0.28807059047705602"/>
    <n v="2.0952211904770559"/>
    <n v="285.18284093658076"/>
    <n v="0"/>
    <n v="39.113195625298204"/>
    <n v="0"/>
    <n v="3.2330982089276961"/>
    <n v="11.241879630211265"/>
    <n v="0"/>
    <n v="50.193706577422681"/>
    <n v="0"/>
    <n v="388.96472097844054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00M1509"/>
    <s v="BAC M15 GRIS P0 C78"/>
    <m/>
    <n v="616"/>
    <n v="2125.2000000000003"/>
    <n v="5178.5811000000003"/>
    <n v="0.20300677759123079"/>
    <n v="1021.2170683880275"/>
    <n v="1.6578199162143303"/>
    <n v="10.064607416214331"/>
    <n v="856.91190889034431"/>
    <n v="0"/>
    <n v="122.30752336316463"/>
    <n v="0"/>
    <n v="7.8924974991918706"/>
    <n v="34.105138635326774"/>
    <n v="0"/>
    <n v="123.96608873608507"/>
    <n v="0"/>
    <n v="1145.1831571241125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00L0313"/>
    <s v="BAC L3 GRIS P0 C33"/>
    <m/>
    <n v="1584"/>
    <n v="1991.0879999999997"/>
    <n v="4851.7836839999991"/>
    <n v="0.19019591510472822"/>
    <n v="956.77256270590078"/>
    <n v="0.60402308251635151"/>
    <n v="3.6670178325163505"/>
    <n v="802.83597724856838"/>
    <n v="0"/>
    <n v="114.58923493229658"/>
    <n v="0"/>
    <n v="7.3944367874416237"/>
    <n v="31.95291373759434"/>
    <n v="0"/>
    <n v="116.14313555870228"/>
    <n v="0"/>
    <n v="1072.915698264603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20L0321"/>
    <s v="COUV L3 KAM DROITE GRIS AVEC POIGNEE GRIS"/>
    <m/>
    <n v="1144"/>
    <n v="1438.0079999999998"/>
    <n v="3504.0659939999996"/>
    <n v="0.13736371646452594"/>
    <n v="691.00240639870617"/>
    <n v="0.60402308251635151"/>
    <n v="3.6670178325163514"/>
    <n v="579.82598356841049"/>
    <n v="0"/>
    <n v="82.758891895547535"/>
    <n v="0"/>
    <n v="5.3404265687078398"/>
    <n v="23.077104366040359"/>
    <n v="0"/>
    <n v="83.881153459062759"/>
    <n v="0"/>
    <n v="774.88355985776889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00M1110"/>
    <s v="BAC M11 P8,5 C46 GRIS"/>
    <m/>
    <n v="1080"/>
    <n v="2198.88"/>
    <n v="5358.1208400000005"/>
    <n v="0.21004495723216901"/>
    <n v="1056.6223354682224"/>
    <n v="0.97835401432242819"/>
    <n v="5.9395770143224285"/>
    <n v="886.62076897270867"/>
    <n v="0"/>
    <n v="126.54788583323709"/>
    <n v="0"/>
    <n v="8.166127847272266"/>
    <n v="35.287552815004396"/>
    <n v="0"/>
    <n v="128.263953133824"/>
    <n v="0"/>
    <n v="1184.8862886020463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00M1104"/>
    <s v="BAC M11 P8.5 C46.5  NOIR"/>
    <m/>
    <n v="378"/>
    <n v="769.60800000000006"/>
    <n v="1875.342294"/>
    <n v="7.3515735031259147E-2"/>
    <n v="369.81781741387778"/>
    <n v="0.97835401432242797"/>
    <n v="5.9395770143224285"/>
    <n v="310.31726914044799"/>
    <n v="0"/>
    <n v="44.291760041632976"/>
    <n v="0"/>
    <n v="2.8581447465452929"/>
    <n v="12.350643485251537"/>
    <n v="0"/>
    <n v="44.8923835968384"/>
    <n v="0"/>
    <n v="414.71020101071616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20M1124"/>
    <s v="COUV M11 G FLAT GRIS M18"/>
    <m/>
    <n v="1102"/>
    <n v="904.74199999999996"/>
    <n v="2204.6300685000001"/>
    <n v="8.6424222647960347E-2"/>
    <n v="434.7534222132133"/>
    <n v="0.39451308730781603"/>
    <n v="2.3950848373078162"/>
    <n v="364.80528621930546"/>
    <n v="0"/>
    <n v="52.068865660943111"/>
    <n v="0"/>
    <n v="3.3600009281074024"/>
    <n v="14.519269404857338"/>
    <n v="0"/>
    <n v="52.774951559976984"/>
    <n v="0"/>
    <n v="487.52837377319025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20M1125"/>
    <s v="COUV. M11P GAUCHE NOIR M18"/>
    <m/>
    <n v="174"/>
    <n v="142.85399999999998"/>
    <n v="348.09948449999996"/>
    <n v="1.3645929891783211E-2"/>
    <n v="68.645277191559984"/>
    <n v="0.39451308730781598"/>
    <n v="2.3950848373078157"/>
    <n v="57.600834666206119"/>
    <n v="0"/>
    <n v="8.2213998412015421"/>
    <n v="0"/>
    <n v="0.53052646233274769"/>
    <n v="2.2925162218195796"/>
    <n v="0"/>
    <n v="8.3328870884174169"/>
    <n v="0"/>
    <n v="76.978164279977392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20M1126"/>
    <s v="COUV.M11 DROITE NOIR M18"/>
    <m/>
    <n v="116"/>
    <n v="95.23599999999999"/>
    <n v="232.06632299999998"/>
    <n v="9.0972865945221412E-3"/>
    <n v="45.763518127706661"/>
    <n v="0.39451308730781603"/>
    <n v="2.3950848373078157"/>
    <n v="38.400556444137415"/>
    <n v="0"/>
    <n v="5.4809332274676956"/>
    <n v="0"/>
    <n v="0.35368430822183178"/>
    <n v="1.5283441478797197"/>
    <n v="0"/>
    <n v="5.5552580589449452"/>
    <n v="0"/>
    <n v="51.318776186651597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60D1818"/>
    <s v="BOUCHON D18 ROUGE FILETAGE POUR GAMME M "/>
    <m/>
    <n v="6500"/>
    <n v="149.5"/>
    <n v="364.29412500000001"/>
    <n v="1.4280779808906928E-2"/>
    <n v="71.838863035954319"/>
    <n v="1.1052132774762203E-2"/>
    <n v="6.7097382774762196E-2"/>
    <n v="60.280599651377038"/>
    <n v="0"/>
    <n v="8.6038842192702401"/>
    <n v="0"/>
    <n v="0.55520815741068352"/>
    <n v="2.3991710078963639"/>
    <n v="0"/>
    <n v="8.7205581903090152"/>
    <n v="0"/>
    <n v="80.559421226263325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60D1815"/>
    <s v="BOUCHON D18 NOIR FILETAGE POUR GAMME M "/>
    <m/>
    <n v="6500"/>
    <n v="149.5"/>
    <n v="364.29412500000001"/>
    <n v="1.4280779808906928E-2"/>
    <n v="71.838863035954319"/>
    <n v="1.1052132774762203E-2"/>
    <n v="6.7097382774762196E-2"/>
    <n v="60.280599651377038"/>
    <n v="0"/>
    <n v="8.6038842192702401"/>
    <n v="0"/>
    <n v="0.55520815741068352"/>
    <n v="2.3991710078963639"/>
    <n v="0"/>
    <n v="8.7205581903090152"/>
    <n v="0"/>
    <n v="80.559421226263325"/>
    <m/>
    <m/>
    <m/>
    <m/>
    <m/>
    <m/>
    <m/>
    <m/>
    <m/>
    <m/>
    <m/>
    <m/>
    <m/>
    <m/>
    <m/>
  </r>
  <r>
    <x v="4"/>
    <x v="0"/>
    <d v="2016-07-29T00:00:00"/>
    <x v="4"/>
    <x v="0"/>
    <s v="ACCUMA 33"/>
    <s v="  1330 du 30/06/16"/>
    <n v="4221.1000000000004"/>
    <m/>
    <n v="602.47999999999956"/>
    <n v="0"/>
    <n v="38.878"/>
    <n v="168"/>
    <n v="0"/>
    <n v="610.65"/>
    <m/>
    <n v="5641.1079999999993"/>
    <s v="EUR"/>
    <n v="2.43675"/>
    <s v="460D1810"/>
    <s v="BOUCHON KAMINA D18 ROUGE"/>
    <m/>
    <n v="18000"/>
    <n v="504"/>
    <n v="1228.1220000000001"/>
    <n v="4.8143899824007304E-2"/>
    <n v="242.18586602087612"/>
    <n v="1.3454770334493119E-2"/>
    <n v="8.1683770334493117E-2"/>
    <n v="203.22021554711725"/>
    <n v="0"/>
    <n v="29.0057367659679"/>
    <n v="0"/>
    <n v="1.871738537357756"/>
    <n v="8.0881751704332263"/>
    <n v="0"/>
    <n v="29.399072427530058"/>
    <n v="0"/>
    <n v="271.58493844840615"/>
    <m/>
    <m/>
    <m/>
    <m/>
    <m/>
    <m/>
    <m/>
    <m/>
    <m/>
    <m/>
    <m/>
    <m/>
    <m/>
    <m/>
    <m/>
  </r>
  <r>
    <x v="4"/>
    <x v="0"/>
    <d v="2016-07-29T00:00:00"/>
    <x v="4"/>
    <x v="0"/>
    <s v="ACCUMA 34"/>
    <s v="  1362 du 05/07/16"/>
    <n v="4519.3"/>
    <m/>
    <n v="610.99199999999928"/>
    <n v="16"/>
    <n v="46.220999999999997"/>
    <n v="168"/>
    <n v="0"/>
    <n v="635.19899999999996"/>
    <m/>
    <n v="5995.7119999999986"/>
    <s v="EUR"/>
    <n v="2.4318499999999998"/>
    <s v="400M1509"/>
    <s v="BAC M15 GRIS P0 C78"/>
    <m/>
    <n v="1540"/>
    <n v="5313"/>
    <n v="12920.419049999999"/>
    <n v="0.42189006750241087"/>
    <n v="2261.5471914175505"/>
    <n v="1.4685371372841236"/>
    <n v="9.858419637284122"/>
    <n v="1906.6477820636455"/>
    <n v="0"/>
    <n v="257.7714561234327"/>
    <n v="6.7502410800385739"/>
    <n v="19.500180810028933"/>
    <n v="70.877531340405028"/>
    <n v="0"/>
    <n v="267.98414898746387"/>
    <n v="0"/>
    <n v="2529.5313404050144"/>
    <m/>
    <m/>
    <m/>
    <m/>
    <m/>
    <m/>
    <m/>
    <m/>
    <m/>
    <m/>
    <m/>
    <m/>
    <m/>
    <m/>
    <m/>
  </r>
  <r>
    <x v="4"/>
    <x v="0"/>
    <d v="2016-07-29T00:00:00"/>
    <x v="4"/>
    <x v="0"/>
    <s v="ACCUMA 34"/>
    <s v="  1362 du 05/07/16"/>
    <n v="4519.3"/>
    <m/>
    <n v="610.99199999999928"/>
    <n v="16"/>
    <n v="46.220999999999997"/>
    <n v="168"/>
    <n v="0"/>
    <n v="635.19899999999996"/>
    <m/>
    <n v="5995.7119999999986"/>
    <s v="EUR"/>
    <n v="2.4318499999999998"/>
    <s v="420M1515"/>
    <s v="COUV M15 GAUCHE GRIS BUS 16/17"/>
    <n v="1.6359999999999999"/>
    <n v="2378"/>
    <n v="3890.4079999999999"/>
    <n v="9460.8886947999999"/>
    <n v="0.3089261234202747"/>
    <n v="1656.0025006339868"/>
    <n v="0.69638456712951502"/>
    <n v="4.6748911671295144"/>
    <n v="1396.1298295732474"/>
    <n v="0"/>
    <n v="188.75139000080026"/>
    <n v="4.9428179747243952"/>
    <n v="14.278874350608517"/>
    <n v="51.899588734606148"/>
    <n v="0"/>
    <n v="196.22956467043505"/>
    <n v="0"/>
    <n v="1852.2320653044217"/>
    <m/>
    <m/>
    <m/>
    <m/>
    <m/>
    <m/>
    <m/>
    <m/>
    <m/>
    <m/>
    <m/>
    <m/>
    <m/>
    <m/>
    <m/>
  </r>
  <r>
    <x v="4"/>
    <x v="0"/>
    <d v="2016-07-29T00:00:00"/>
    <x v="4"/>
    <x v="0"/>
    <s v="ACCUMA 34"/>
    <s v="  1362 du 05/07/16"/>
    <n v="4519.3"/>
    <m/>
    <n v="610.99199999999928"/>
    <n v="16"/>
    <n v="46.220999999999997"/>
    <n v="168"/>
    <n v="0"/>
    <n v="635.19899999999996"/>
    <m/>
    <n v="5995.7119999999986"/>
    <s v="EUR"/>
    <n v="2.4318499999999998"/>
    <s v="460D2709"/>
    <s v="BOUCHON D27 ROUGE"/>
    <m/>
    <n v="6000"/>
    <n v="138"/>
    <n v="335.59529999999995"/>
    <n v="1.0958183571491191E-2"/>
    <n v="58.741485491364948"/>
    <n v="9.790247581894158E-3"/>
    <n v="6.5722797581894143E-2"/>
    <n v="49.523319014640144"/>
    <n v="0"/>
    <n v="6.695362496712538"/>
    <n v="0.17533093714385906"/>
    <n v="0.50649820285789426"/>
    <n v="1.8409748400105201"/>
    <n v="0"/>
    <n v="6.9606272464276326"/>
    <n v="0"/>
    <n v="65.702112737792575"/>
    <m/>
    <m/>
    <m/>
    <m/>
    <m/>
    <m/>
    <m/>
    <m/>
    <m/>
    <m/>
    <m/>
    <m/>
    <m/>
    <m/>
    <m/>
  </r>
  <r>
    <x v="4"/>
    <x v="0"/>
    <d v="2016-07-29T00:00:00"/>
    <x v="4"/>
    <x v="0"/>
    <s v="ACCUMA 34"/>
    <s v="  1362 du 05/07/16"/>
    <n v="4519.3"/>
    <m/>
    <n v="610.99199999999928"/>
    <n v="16"/>
    <n v="46.220999999999997"/>
    <n v="168"/>
    <n v="0"/>
    <n v="635.19899999999996"/>
    <m/>
    <n v="5995.7119999999986"/>
    <s v="EUR"/>
    <n v="2.4318499999999998"/>
    <s v="400L0116"/>
    <s v="BAC L1 GRIS P0 C26"/>
    <m/>
    <n v="1925"/>
    <n v="2186.7999999999997"/>
    <n v="5317.969579999999"/>
    <n v="0.17364750604447055"/>
    <n v="930.83971356896279"/>
    <n v="0.48355309795790274"/>
    <n v="3.2461346979579022"/>
    <n v="784.76517406677578"/>
    <n v="0"/>
    <n v="106.09723701312302"/>
    <n v="2.7783600967115287"/>
    <n v="8.0261613768814719"/>
    <n v="29.172781015471053"/>
    <n v="0"/>
    <n v="110.30072219194165"/>
    <n v="0"/>
    <n v="1041.1404357609044"/>
    <m/>
    <m/>
    <m/>
    <m/>
    <m/>
    <m/>
    <m/>
    <m/>
    <m/>
    <m/>
    <m/>
    <m/>
    <m/>
    <m/>
    <m/>
  </r>
  <r>
    <x v="4"/>
    <x v="0"/>
    <d v="2016-07-29T00:00:00"/>
    <x v="4"/>
    <x v="0"/>
    <s v="ACCUMA 34"/>
    <s v="  1362 du 05/07/16"/>
    <n v="4519.3"/>
    <m/>
    <n v="610.99199999999928"/>
    <n v="16"/>
    <n v="46.220999999999997"/>
    <n v="168"/>
    <n v="0"/>
    <n v="635.19899999999996"/>
    <m/>
    <n v="5995.7119999999986"/>
    <s v="EUR"/>
    <n v="2.4318499999999998"/>
    <s v="420L0109"/>
    <s v="COUV L1 EK DROITE GRIS POIGNEE GRIS"/>
    <m/>
    <n v="1120"/>
    <n v="1065.1199999999999"/>
    <n v="2590.2120719999994"/>
    <n v="8.4578119461352866E-2"/>
    <n v="453.38210888813495"/>
    <n v="0.40480545436440618"/>
    <n v="2.7174948043644056"/>
    <n v="382.23389528169201"/>
    <n v="0"/>
    <n v="51.676554365930848"/>
    <n v="1.3532499113816459"/>
    <n v="3.9092852596231906"/>
    <n v="14.209124069507281"/>
    <n v="0"/>
    <n v="53.723936903731875"/>
    <n v="0"/>
    <n v="507.10604579186679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00M1409"/>
    <s v="BAC M14 GRIS P0 C60"/>
    <m/>
    <n v="1287"/>
    <n v="4122.2609999999995"/>
    <n v="10024.720412849998"/>
    <n v="0.32931880619664933"/>
    <n v="1668.4657394967974"/>
    <n v="1.2963991759881874"/>
    <n v="9.0856147259881848"/>
    <n v="1388.407428287461"/>
    <n v="0"/>
    <n v="190.62520301051208"/>
    <n v="5.2691008991463892"/>
    <n v="15.138785520859969"/>
    <n v="69.025221778817695"/>
    <n v="0"/>
    <n v="210.78478305064596"/>
    <n v="0"/>
    <n v="1879.2505225474433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20M1413"/>
    <s v="COUV M14 GAUCHE GRIS BUS 17/18 "/>
    <m/>
    <n v="1440"/>
    <n v="2321.2800000000002"/>
    <n v="5645.0047679999998"/>
    <n v="0.18544220233705686"/>
    <n v="939.52715555350005"/>
    <n v="0.65244941357881947"/>
    <n v="4.5725916135788189"/>
    <n v="781.82395416862698"/>
    <n v="0"/>
    <n v="107.34266249619847"/>
    <n v="2.9670752373929097"/>
    <n v="8.5247780414345034"/>
    <n v="38.868685609847113"/>
    <n v="0"/>
    <n v="118.69469235446363"/>
    <n v="0"/>
    <n v="1058.2218479079638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00M1509"/>
    <s v="BAC M15 GRIS P0 C78"/>
    <m/>
    <n v="308"/>
    <n v="1062.6000000000001"/>
    <n v="2584.0838100000001"/>
    <n v="8.4888890699681474E-2"/>
    <n v="430.08234917422681"/>
    <n v="1.3963712635526844"/>
    <n v="9.7862537635526845"/>
    <n v="357.89139341207567"/>
    <n v="0"/>
    <n v="49.137679714838576"/>
    <n v="1.3582222511949036"/>
    <n v="3.9023423054643573"/>
    <n v="17.792711490653236"/>
    <n v="0"/>
    <n v="54.334238047910219"/>
    <n v="0"/>
    <n v="484.41658722213703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20L0211"/>
    <s v="COUV  L2 KAM GRIS AVEC POIGNEE GRIS"/>
    <m/>
    <n v="528"/>
    <n v="566.01600000000008"/>
    <n v="1376.4660096"/>
    <n v="4.5217833952824117E-2"/>
    <n v="229.09231220609743"/>
    <n v="0.4338869549357906"/>
    <n v="3.0408301549357906"/>
    <n v="190.63829750943856"/>
    <n v="0"/>
    <n v="26.174207530090413"/>
    <n v="0.72348534324518587"/>
    <n v="2.0786638268113244"/>
    <n v="9.477657996511935"/>
    <n v="0"/>
    <n v="28.942262453346462"/>
    <n v="0"/>
    <n v="258.03457465944393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00M1008"/>
    <s v="BAC M10 P15,4 C33 GRIS"/>
    <m/>
    <n v="990"/>
    <n v="1662.21"/>
    <n v="4042.2453885"/>
    <n v="0.13279047902307317"/>
    <n v="672.77167477968339"/>
    <n v="0.67956734826230647"/>
    <n v="4.7626434982623067"/>
    <n v="559.84439398031839"/>
    <n v="0"/>
    <n v="76.865370411068923"/>
    <n v="2.1246476643691707"/>
    <n v="6.1043783206906737"/>
    <n v="27.832884403236136"/>
    <n v="0"/>
    <n v="84.994272374945282"/>
    <n v="0"/>
    <n v="757.76594715462863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00M1009"/>
    <s v="BAC M10 P15,4 C33 NOIR"/>
    <m/>
    <n v="810"/>
    <n v="1417.5"/>
    <n v="3447.1473749999996"/>
    <n v="0.11324110913495057"/>
    <n v="573.72645393795074"/>
    <n v="0.70830426412092684"/>
    <n v="4.9640417641209265"/>
    <n v="477.42428963073331"/>
    <n v="0"/>
    <n v="65.549276299438802"/>
    <n v="1.8118577461592091"/>
    <n v="5.2056937869336775"/>
    <n v="23.735336474685639"/>
    <n v="0"/>
    <n v="72.481444036243872"/>
    <n v="0"/>
    <n v="646.20789797419457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20M1013"/>
    <s v="COUV M10 G FLAT GRIS (fileté)"/>
    <m/>
    <n v="1008"/>
    <n v="744.91200000000003"/>
    <n v="1811.5142472"/>
    <n v="5.9509461084962474E-2"/>
    <n v="301.49962628277018"/>
    <n v="0.29910677210592279"/>
    <n v="2.0962439221059226"/>
    <n v="250.89176891527958"/>
    <n v="0"/>
    <n v="34.44687302064731"/>
    <n v="0.95215137735939959"/>
    <n v="2.735649926075725"/>
    <n v="12.473183043408135"/>
    <n v="0"/>
    <n v="38.089804190424339"/>
    <n v="0"/>
    <n v="339.58943047319457"/>
    <m/>
    <m/>
    <m/>
    <m/>
    <m/>
    <m/>
    <m/>
    <m/>
    <m/>
    <m/>
    <m/>
    <m/>
    <m/>
    <m/>
    <m/>
  </r>
  <r>
    <x v="4"/>
    <x v="0"/>
    <d v="2016-07-29T00:00:00"/>
    <x v="4"/>
    <x v="0"/>
    <s v="ACCUMA 35"/>
    <s v="  1374 du 07/07/16"/>
    <n v="4215.9979999999996"/>
    <m/>
    <n v="578.84700000000066"/>
    <n v="16"/>
    <n v="45.97"/>
    <n v="209.6"/>
    <n v="0"/>
    <n v="640.06299999999999"/>
    <m/>
    <n v="5706.478000000001"/>
    <s v="EUR"/>
    <n v="2.4318499999999998"/>
    <s v="420M1014"/>
    <s v="COUV M10 G FLAT NOIR D18 (fileté)"/>
    <m/>
    <n v="840"/>
    <n v="620.76"/>
    <n v="1509.595206"/>
    <n v="4.9591217570802058E-2"/>
    <n v="251.24968856897516"/>
    <n v="0.29910677210592279"/>
    <n v="2.0962439221059226"/>
    <n v="209.07647409606631"/>
    <n v="0"/>
    <n v="28.705727517206093"/>
    <n v="0.79345948113283293"/>
    <n v="2.2797082717297705"/>
    <n v="10.39431920284011"/>
    <n v="0"/>
    <n v="31.741503492020279"/>
    <n v="0"/>
    <n v="282.99119206099544"/>
    <m/>
    <m/>
    <m/>
    <m/>
    <m/>
    <m/>
    <m/>
    <m/>
    <m/>
    <m/>
    <m/>
    <m/>
    <m/>
    <m/>
    <m/>
  </r>
  <r>
    <x v="4"/>
    <x v="0"/>
    <d v="2016-07-29T00:00:00"/>
    <x v="4"/>
    <x v="0"/>
    <s v="ACCUMA 36"/>
    <s v="  1381 du 08/07/16"/>
    <n v="921.26499999999999"/>
    <m/>
    <n v="56.29099999999994"/>
    <n v="0"/>
    <n v="5.8659999999999997"/>
    <n v="13.5"/>
    <n v="0"/>
    <n v="53.31"/>
    <m/>
    <n v="1050.232"/>
    <s v="EUR"/>
    <n v="2.4453999999999998"/>
    <s v="400L0212"/>
    <s v="BAC L2 GRIS"/>
    <m/>
    <n v="528"/>
    <n v="650.49599999999998"/>
    <n v="1590.7229183999998"/>
    <n v="0.67228266430203609"/>
    <n v="670.21337826131435"/>
    <n v="1.2693435194343075"/>
    <n v="4.2820763194343074"/>
    <n v="619.35048872821528"/>
    <n v="0"/>
    <n v="37.843463456225876"/>
    <n v="0"/>
    <n v="3.9436101087957436"/>
    <n v="9.075815968077487"/>
    <n v="0"/>
    <n v="35.839388833941548"/>
    <n v="0"/>
    <n v="706.05276709525594"/>
    <m/>
    <m/>
    <m/>
    <m/>
    <m/>
    <m/>
    <m/>
    <m/>
    <m/>
    <m/>
    <m/>
    <m/>
    <m/>
    <m/>
    <m/>
  </r>
  <r>
    <x v="4"/>
    <x v="0"/>
    <d v="2016-07-29T00:00:00"/>
    <x v="4"/>
    <x v="0"/>
    <s v="ACCUMA 36"/>
    <s v="  1381 du 08/07/16"/>
    <n v="921.26499999999999"/>
    <m/>
    <n v="56.29099999999994"/>
    <n v="0"/>
    <n v="5.8659999999999997"/>
    <n v="13.5"/>
    <n v="0"/>
    <n v="53.31"/>
    <m/>
    <n v="1050.232"/>
    <s v="EUR"/>
    <n v="2.4453999999999998"/>
    <s v="400M1409"/>
    <s v="BAC M14 GRIS P0 C60"/>
    <m/>
    <n v="99"/>
    <n v="317.09699999999998"/>
    <n v="775.42900379999992"/>
    <n v="0.32771733569796391"/>
    <n v="326.70862173868557"/>
    <n v="3.3000870882695512"/>
    <n v="11.13270328826955"/>
    <n v="301.9145112717847"/>
    <n v="0"/>
    <n v="18.447536543774067"/>
    <n v="0"/>
    <n v="1.9223898912042561"/>
    <n v="4.424184031922513"/>
    <n v="0"/>
    <n v="17.470611166058458"/>
    <n v="0"/>
    <n v="344.17923290474403"/>
    <m/>
    <m/>
    <m/>
    <m/>
    <m/>
    <m/>
    <m/>
    <m/>
    <m/>
    <m/>
    <m/>
    <m/>
    <m/>
    <m/>
    <m/>
  </r>
  <r>
    <x v="4"/>
    <x v="1"/>
    <d v="2016-07-29T00:00:00"/>
    <x v="45"/>
    <x v="0"/>
    <s v="STCM 11"/>
    <s v="  16400207 du  20/06/2016"/>
    <n v="1445"/>
    <m/>
    <n v="3445.9860000000044"/>
    <n v="0"/>
    <n v="552.18200000000002"/>
    <n v="2094.8000000000002"/>
    <n v="0"/>
    <n v="0"/>
    <m/>
    <n v="7537.9680000000044"/>
    <s v="EUR"/>
    <n v="2.4295499999999999"/>
    <s v="600p0002"/>
    <s v="pb doux"/>
    <m/>
    <n v="100000"/>
    <n v="161809"/>
    <n v="393123.05595000001"/>
    <n v="1"/>
    <n v="7537.9680000000044"/>
    <n v="7.5379680000000046E-2"/>
    <n v="4.0066102394999996"/>
    <n v="1445"/>
    <n v="0"/>
    <n v="3445.9860000000044"/>
    <n v="0"/>
    <n v="552.18200000000002"/>
    <n v="2094.8000000000002"/>
    <n v="0"/>
    <n v="0"/>
    <n v="0"/>
    <n v="7537.9680000000044"/>
    <m/>
    <m/>
    <m/>
    <m/>
    <m/>
    <m/>
    <m/>
    <m/>
    <m/>
    <m/>
    <m/>
    <m/>
    <m/>
    <m/>
    <m/>
  </r>
  <r>
    <x v="4"/>
    <x v="1"/>
    <d v="2016-08-03T00:00:00"/>
    <x v="11"/>
    <x v="0"/>
    <s v="AGIC 2"/>
    <s v="  60226 du  11/07/2016"/>
    <n v="115.88200000000001"/>
    <m/>
    <n v="87.766999999999996"/>
    <n v="0"/>
    <n v="23.521000000000001"/>
    <n v="86"/>
    <n v="1224"/>
    <n v="0"/>
    <m/>
    <n v="1537.17"/>
    <s v="EUR"/>
    <n v="2.448"/>
    <s v="600a0006"/>
    <s v="VANISPERSE"/>
    <m/>
    <n v="1250"/>
    <n v="5675"/>
    <n v="13892.4"/>
    <n v="1"/>
    <n v="1537.17"/>
    <n v="1.2297360000000002"/>
    <n v="12.343656000000001"/>
    <n v="115.88200000000001"/>
    <n v="0"/>
    <n v="87.766999999999996"/>
    <n v="0"/>
    <n v="23.521000000000001"/>
    <n v="86"/>
    <n v="1224"/>
    <n v="0"/>
    <n v="0"/>
    <n v="1537.17"/>
    <m/>
    <m/>
    <m/>
    <m/>
    <m/>
    <m/>
    <m/>
    <m/>
    <m/>
    <m/>
    <m/>
    <m/>
    <m/>
    <m/>
    <m/>
  </r>
  <r>
    <x v="4"/>
    <x v="1"/>
    <d v="2016-08-06T00:00:00"/>
    <x v="9"/>
    <x v="2"/>
    <s v="SOVEMA 10"/>
    <s v="  80526 du 15/07/16"/>
    <n v="2755.4960000000001"/>
    <m/>
    <n v="795.05099999999993"/>
    <n v="0"/>
    <n v="19.748000000000001"/>
    <n v="101.5"/>
    <n v="0"/>
    <n v="220.58099999999999"/>
    <m/>
    <n v="3892.3760000000002"/>
    <s v="EUR"/>
    <n v="2.4508999999999999"/>
    <s v="690X0003"/>
    <s v="FLUX A SOUDER"/>
    <m/>
    <n v="300"/>
    <n v="4950"/>
    <n v="12131.955"/>
    <n v="1"/>
    <n v="3671.7950000000001"/>
    <n v="12.239316666666667"/>
    <n v="52.679166666666667"/>
    <n v="2755.4960000000001"/>
    <n v="0"/>
    <n v="795.05099999999993"/>
    <n v="0"/>
    <n v="19.748000000000001"/>
    <n v="101.5"/>
    <n v="0"/>
    <n v="220.58099999999999"/>
    <n v="0"/>
    <n v="3892.3760000000002"/>
    <m/>
    <m/>
    <m/>
    <m/>
    <m/>
    <m/>
    <m/>
    <m/>
    <m/>
    <m/>
    <m/>
    <m/>
    <m/>
    <m/>
    <m/>
  </r>
  <r>
    <x v="4"/>
    <x v="1"/>
    <d v="2016-08-09T00:00:00"/>
    <x v="45"/>
    <x v="0"/>
    <s v="STCM 12"/>
    <s v="  16400212 du  28/06/2016"/>
    <n v="1445"/>
    <m/>
    <n v="2143.398000000001"/>
    <n v="0"/>
    <n v="552.15"/>
    <n v="2192.8000000000002"/>
    <n v="0"/>
    <n v="0"/>
    <m/>
    <n v="6333.3480000000009"/>
    <s v="EUR"/>
    <n v="2.4294500000000001"/>
    <s v="600p0002"/>
    <s v="pb doux"/>
    <n v="1.61809"/>
    <n v="100540"/>
    <n v="162682.76860000001"/>
    <n v="395229.65217527002"/>
    <n v="1"/>
    <n v="6333.3480000000009"/>
    <n v="6.2993316093097287E-2"/>
    <n v="3.9940620665930973"/>
    <n v="1445"/>
    <n v="0"/>
    <n v="2143.398000000001"/>
    <n v="0"/>
    <n v="552.15"/>
    <n v="2192.8000000000002"/>
    <n v="0"/>
    <n v="0"/>
    <n v="0"/>
    <n v="6333.3480000000009"/>
    <m/>
    <m/>
    <m/>
    <m/>
    <m/>
    <m/>
    <m/>
    <m/>
    <m/>
    <m/>
    <m/>
    <m/>
    <m/>
    <m/>
    <m/>
  </r>
  <r>
    <x v="4"/>
    <x v="1"/>
    <d v="2016-08-12T00:00:00"/>
    <x v="42"/>
    <x v="0"/>
    <s v="METACONCEPT 2 - 1"/>
    <s v="  2823 du  13/07/16"/>
    <n v="90"/>
    <m/>
    <n v="334.27999999999884"/>
    <n v="0"/>
    <n v="86.793000000000006"/>
    <n v="109.4"/>
    <n v="0"/>
    <n v="0"/>
    <m/>
    <n v="620.47299999999882"/>
    <s v="EUR"/>
    <n v="2.45255"/>
    <s v="610M0004"/>
    <s v="ETAIN METAL"/>
    <n v="17.149999999999999"/>
    <n v="1000"/>
    <n v="17150"/>
    <n v="42061.232499999998"/>
    <n v="0.69292929292929284"/>
    <n v="429.94391717171629"/>
    <n v="0.42994391717171632"/>
    <n v="42.491176417171715"/>
    <n v="62.363636363636353"/>
    <n v="0"/>
    <n v="231.6324040404032"/>
    <n v="0"/>
    <n v="60.14141212121212"/>
    <n v="75.806464646464647"/>
    <n v="0"/>
    <n v="0"/>
    <n v="0"/>
    <n v="429.94391717171629"/>
    <m/>
    <m/>
    <m/>
    <m/>
    <m/>
    <m/>
    <m/>
    <m/>
    <m/>
    <m/>
    <m/>
    <m/>
    <m/>
    <m/>
    <m/>
  </r>
  <r>
    <x v="4"/>
    <x v="1"/>
    <d v="2016-08-12T00:00:00"/>
    <x v="42"/>
    <x v="0"/>
    <s v="METACONCEPT 2 - 1"/>
    <s v="  2823 du  13/07/16"/>
    <n v="90"/>
    <m/>
    <n v="334.27999999999884"/>
    <n v="0"/>
    <n v="86.793000000000006"/>
    <n v="109.4"/>
    <n v="0"/>
    <n v="0"/>
    <m/>
    <n v="620.47299999999882"/>
    <s v="EUR"/>
    <s v="f"/>
    <s v="610P0002"/>
    <s v="ANTIMOINE"/>
    <m/>
    <n v="1000"/>
    <n v="7600"/>
    <n v="18639.38"/>
    <n v="0.30707070707070705"/>
    <n v="190.52908282828244"/>
    <n v="0.19052908282828243"/>
    <n v="18.829909082828284"/>
    <n v="27.636363636363633"/>
    <n v="0"/>
    <n v="102.64759595959559"/>
    <n v="0"/>
    <n v="26.651587878787879"/>
    <n v="33.593535353535351"/>
    <n v="0"/>
    <n v="0"/>
    <n v="0"/>
    <n v="190.52908282828244"/>
    <m/>
    <m/>
    <m/>
    <m/>
    <m/>
    <m/>
    <m/>
    <m/>
    <m/>
    <m/>
    <m/>
    <m/>
    <m/>
    <m/>
    <m/>
  </r>
  <r>
    <x v="4"/>
    <x v="1"/>
    <d v="2016-08-12T00:00:00"/>
    <x v="42"/>
    <x v="0"/>
    <s v="METACONCEPT 2 - 2"/>
    <s v="  2822 du  13/07/16"/>
    <n v="170"/>
    <m/>
    <n v="137.24600000000009"/>
    <n v="0"/>
    <n v="36.22"/>
    <n v="86"/>
    <n v="0"/>
    <n v="0"/>
    <m/>
    <n v="429.46600000000012"/>
    <s v="EUR"/>
    <n v="2.4508999999999999"/>
    <s v="600P0013"/>
    <s v="CALCIUM"/>
    <n v="10.4"/>
    <n v="952"/>
    <n v="9900.8000000000011"/>
    <n v="24265.870720000003"/>
    <n v="1"/>
    <n v="429.46600000000012"/>
    <n v="0.45111974789915982"/>
    <n v="25.940479747899161"/>
    <n v="170"/>
    <n v="0"/>
    <n v="137.24600000000009"/>
    <n v="0"/>
    <n v="36.22"/>
    <n v="86"/>
    <n v="0"/>
    <n v="0"/>
    <n v="0"/>
    <n v="429.46600000000012"/>
    <m/>
    <m/>
    <m/>
    <m/>
    <m/>
    <m/>
    <m/>
    <m/>
    <m/>
    <m/>
    <m/>
    <m/>
    <m/>
    <m/>
    <m/>
  </r>
  <r>
    <x v="4"/>
    <x v="1"/>
    <d v="2016-08-23T00:00:00"/>
    <x v="8"/>
    <x v="0"/>
    <s v="ORION 2"/>
    <s v=" 9100081916 du  15/06/16"/>
    <n v="465.04500000000002"/>
    <m/>
    <n v="94.828999999999994"/>
    <n v="0"/>
    <n v="25.283999999999999"/>
    <n v="107.8"/>
    <n v="0"/>
    <n v="0"/>
    <m/>
    <n v="692.95799999999997"/>
    <s v="EUR"/>
    <n v="2.45255"/>
    <s v="600a0004"/>
    <s v="NOIR DE FUMEE"/>
    <m/>
    <n v="1800"/>
    <n v="6696"/>
    <n v="16422.274799999999"/>
    <n v="1"/>
    <n v="692.95799999999997"/>
    <n v="0.38497666666666663"/>
    <n v="9.5084626666666665"/>
    <n v="465.04500000000002"/>
    <n v="0"/>
    <n v="94.828999999999994"/>
    <n v="0"/>
    <n v="25.283999999999999"/>
    <n v="107.8"/>
    <n v="0"/>
    <n v="0"/>
    <n v="0"/>
    <n v="692.95799999999997"/>
    <m/>
    <m/>
    <m/>
    <m/>
    <m/>
    <m/>
    <m/>
    <m/>
    <m/>
    <m/>
    <m/>
    <m/>
    <m/>
    <m/>
    <m/>
  </r>
  <r>
    <x v="4"/>
    <x v="1"/>
    <d v="2016-08-23T00:00:00"/>
    <x v="45"/>
    <x v="0"/>
    <s v="STCM 13"/>
    <s v="  16400229 - 16400230 du  04/07/2016"/>
    <n v="1445"/>
    <m/>
    <n v="3575.7160000000003"/>
    <n v="0"/>
    <n v="571.15899999999999"/>
    <n v="2976.7999999999997"/>
    <n v="0"/>
    <n v="0"/>
    <m/>
    <n v="8568.6749999999993"/>
    <s v="EUR"/>
    <n v="2.4571999999999998"/>
    <s v="600p0002"/>
    <s v="pb doux"/>
    <m/>
    <n v="101920"/>
    <n v="166023.60319999998"/>
    <n v="407953.19778303994"/>
    <n v="1"/>
    <n v="8568.6749999999993"/>
    <n v="8.4072556907378332E-2"/>
    <n v="4.0867530689073774"/>
    <n v="1445"/>
    <n v="0"/>
    <n v="3575.7160000000003"/>
    <n v="0"/>
    <n v="571.15899999999999"/>
    <n v="2976.7999999999997"/>
    <n v="0"/>
    <n v="0"/>
    <n v="0"/>
    <n v="8568.6749999999993"/>
    <m/>
    <m/>
    <m/>
    <m/>
    <m/>
    <m/>
    <m/>
    <m/>
    <m/>
    <m/>
    <m/>
    <m/>
    <m/>
    <m/>
    <m/>
  </r>
  <r>
    <x v="4"/>
    <x v="1"/>
    <d v="2016-08-24T00:00:00"/>
    <x v="7"/>
    <x v="0"/>
    <s v="DARAMIC 7"/>
    <s v="  103562F2 du  26/07/16"/>
    <n v="3218.6279999999997"/>
    <m/>
    <n v="4207.9600000000009"/>
    <n v="0"/>
    <n v="100.786"/>
    <n v="240"/>
    <n v="0"/>
    <n v="0"/>
    <m/>
    <n v="7767.3740000000007"/>
    <s v="EUR"/>
    <n v="2.4571999999999998"/>
    <s v="430p1004"/>
    <s v="sep 161x1,2"/>
    <n v="0.69899999999999995"/>
    <n v="26371.8"/>
    <n v="18433.888199999998"/>
    <n v="45295.750085039988"/>
    <n v="0.6424037112578187"/>
    <n v="4989.7898843274888"/>
    <n v="0.18920930252495047"/>
    <n v="1.9067921025249499"/>
    <n v="2067.6585723583303"/>
    <n v="0"/>
    <n v="2703.2091208244515"/>
    <n v="0"/>
    <n v="64.745300442830512"/>
    <n v="154.17689070187649"/>
    <n v="0"/>
    <n v="0"/>
    <n v="0"/>
    <n v="4989.7898843274888"/>
    <m/>
    <m/>
    <m/>
    <m/>
    <m/>
    <m/>
    <m/>
    <m/>
    <m/>
    <m/>
    <m/>
    <m/>
    <m/>
    <m/>
    <m/>
  </r>
  <r>
    <x v="4"/>
    <x v="1"/>
    <d v="2016-08-24T00:00:00"/>
    <x v="7"/>
    <x v="0"/>
    <s v="DARAMIC 7"/>
    <s v="  103562F2 du  26/07/16"/>
    <n v="3218.6279999999997"/>
    <m/>
    <n v="4207.9600000000009"/>
    <n v="0"/>
    <n v="100.786"/>
    <n v="240"/>
    <n v="0"/>
    <n v="0"/>
    <m/>
    <n v="7767.3740000000007"/>
    <s v="EUR"/>
    <n v="2.4571999999999998"/>
    <s v="430p1005"/>
    <s v="sep 161x1,0"/>
    <m/>
    <n v="6311.2"/>
    <n v="4411.5287999999991"/>
    <n v="10840.008567359997"/>
    <n v="0.15373764030101644"/>
    <n v="1194.1377500954675"/>
    <n v="0.1892093025249505"/>
    <n v="1.9067921025249501"/>
    <n v="494.82427372677989"/>
    <n v="0"/>
    <n v="646.92184088106535"/>
    <n v="0"/>
    <n v="15.494601815378243"/>
    <n v="36.89703367224395"/>
    <n v="0"/>
    <n v="0"/>
    <n v="0"/>
    <n v="1194.1377500954675"/>
    <m/>
    <m/>
    <m/>
    <m/>
    <m/>
    <m/>
    <m/>
    <m/>
    <m/>
    <m/>
    <m/>
    <m/>
    <m/>
    <m/>
    <m/>
  </r>
  <r>
    <x v="4"/>
    <x v="1"/>
    <d v="2016-08-24T00:00:00"/>
    <x v="7"/>
    <x v="0"/>
    <s v="DARAMIC 7"/>
    <s v="  103562F2 du  26/07/16"/>
    <n v="3218.6279999999997"/>
    <m/>
    <n v="4207.9600000000009"/>
    <n v="0"/>
    <n v="100.786"/>
    <n v="240"/>
    <n v="0"/>
    <n v="0"/>
    <m/>
    <n v="7767.3740000000007"/>
    <s v="EUR"/>
    <n v="2.4571999999999998"/>
    <s v="430p1001"/>
    <s v="sep LV 161x1,3"/>
    <m/>
    <n v="3360"/>
    <n v="5849.76"/>
    <n v="14374.030272"/>
    <n v="0.20385864844116491"/>
    <n v="1583.4463655770451"/>
    <n v="0.47126379927888246"/>
    <n v="4.7492489992788824"/>
    <n v="656.14515391488965"/>
    <n v="0"/>
    <n v="857.82903829448446"/>
    <n v="0"/>
    <n v="20.546097741791247"/>
    <n v="48.926075625879577"/>
    <n v="0"/>
    <n v="0"/>
    <n v="0"/>
    <n v="1583.4463655770451"/>
    <m/>
    <m/>
    <m/>
    <m/>
    <m/>
    <m/>
    <m/>
    <m/>
    <m/>
    <m/>
    <m/>
    <m/>
    <m/>
    <m/>
    <m/>
  </r>
  <r>
    <x v="4"/>
    <x v="0"/>
    <d v="2016-08-24T00:00:00"/>
    <x v="7"/>
    <x v="0"/>
    <s v="DARAMIC 8"/>
    <s v="  103561F2 du  26/07/16"/>
    <n v="3141.828"/>
    <m/>
    <n v="2897.3600000000006"/>
    <n v="0"/>
    <n v="68.876999999999995"/>
    <n v="180"/>
    <n v="0"/>
    <n v="0"/>
    <m/>
    <n v="6288.0650000000005"/>
    <s v="EUR"/>
    <n v="2.4571999999999998"/>
    <s v="430p1004"/>
    <s v="sep 161x1,2"/>
    <n v="0.69899999999999995"/>
    <n v="8790.6"/>
    <n v="6144.6293999999998"/>
    <n v="15098.583361679999"/>
    <n v="0.31707317073170738"/>
    <n v="1993.7767073170737"/>
    <n v="0.2268078068979448"/>
    <n v="1.9443906068979446"/>
    <n v="996.18936585365873"/>
    <n v="0"/>
    <n v="918.67512195121992"/>
    <n v="0"/>
    <n v="21.839048780487808"/>
    <n v="57.073170731707329"/>
    <n v="0"/>
    <n v="0"/>
    <n v="0"/>
    <n v="1993.7767073170737"/>
    <m/>
    <m/>
    <m/>
    <m/>
    <m/>
    <m/>
    <m/>
    <m/>
    <m/>
    <m/>
    <m/>
    <m/>
    <m/>
    <m/>
    <m/>
  </r>
  <r>
    <x v="4"/>
    <x v="0"/>
    <d v="2016-08-24T00:00:00"/>
    <x v="7"/>
    <x v="0"/>
    <s v="DARAMIC 8"/>
    <s v="  103561F2 du  26/07/16"/>
    <n v="3141.828"/>
    <m/>
    <n v="2897.3600000000006"/>
    <n v="0"/>
    <n v="68.876999999999995"/>
    <n v="180"/>
    <n v="0"/>
    <n v="0"/>
    <m/>
    <n v="6288.0650000000005"/>
    <s v="EUR"/>
    <n v="2.4571999999999998"/>
    <s v="430p1018"/>
    <s v="sep 161x1,3"/>
    <m/>
    <n v="18933.599999999999"/>
    <n v="13234.586399999998"/>
    <n v="32520.025702079995"/>
    <n v="0.68292682926829273"/>
    <n v="4294.2882926829279"/>
    <n v="0.22680780689794483"/>
    <n v="1.9443906068979446"/>
    <n v="2145.6386341463417"/>
    <n v="0"/>
    <n v="1978.684878048781"/>
    <n v="0"/>
    <n v="47.037951219512195"/>
    <n v="122.92682926829269"/>
    <n v="0"/>
    <n v="0"/>
    <n v="0"/>
    <n v="4294.2882926829279"/>
    <m/>
    <m/>
    <m/>
    <m/>
    <m/>
    <m/>
    <m/>
    <m/>
    <m/>
    <m/>
    <m/>
    <m/>
    <m/>
    <m/>
    <m/>
  </r>
  <r>
    <x v="4"/>
    <x v="1"/>
    <d v="2016-08-27T00:00:00"/>
    <x v="45"/>
    <x v="0"/>
    <s v="STCM 15"/>
    <s v="  16400239 du  19/07/2016"/>
    <n v="1445"/>
    <m/>
    <n v="3559.948000000004"/>
    <n v="0"/>
    <n v="570.15499999999997"/>
    <n v="2094.8000000000002"/>
    <n v="0"/>
    <n v="0"/>
    <m/>
    <n v="7669.9030000000039"/>
    <s v="EUR"/>
    <n v="2.45065"/>
    <s v="600p0002"/>
    <s v="pb doux"/>
    <m/>
    <n v="101740"/>
    <n v="165730.3904"/>
    <n v="406147.18123376003"/>
    <n v="1"/>
    <n v="7669.9030000000039"/>
    <n v="7.5387291134263845E-2"/>
    <n v="4.0673981151342637"/>
    <n v="1445"/>
    <n v="0"/>
    <n v="3559.948000000004"/>
    <n v="0"/>
    <n v="570.15499999999997"/>
    <n v="2094.8000000000002"/>
    <n v="0"/>
    <n v="0"/>
    <n v="0"/>
    <n v="7669.9030000000039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RR0002604"/>
    <s v="THYRISTOR ST380CHO6C1 600V 13KA"/>
    <m/>
    <n v="6"/>
    <n v="972"/>
    <n v="2387.6693999999998"/>
    <n v="0.23168259484506229"/>
    <n v="377.82959745149145"/>
    <n v="62.971599575248575"/>
    <n v="460.91649957524851"/>
    <n v="113.25340283811181"/>
    <n v="0"/>
    <n v="238.31010715320008"/>
    <n v="0"/>
    <n v="3.9087170576310464"/>
    <n v="22.357370402548511"/>
    <n v="0"/>
    <n v="0"/>
    <n v="0"/>
    <n v="377.82959745149145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0171601"/>
    <s v="BEC DE COULEE"/>
    <m/>
    <n v="2"/>
    <n v="532.04399999999998"/>
    <n v="1306.9394837999998"/>
    <n v="0.1268161877487102"/>
    <n v="206.8127266939108"/>
    <n v="103.4063633469554"/>
    <n v="756.87610524695538"/>
    <n v="61.991557057202016"/>
    <n v="0"/>
    <n v="130.44389161544979"/>
    <n v="0"/>
    <n v="2.1395159035084901"/>
    <n v="12.237762117750535"/>
    <n v="0"/>
    <n v="0"/>
    <n v="0"/>
    <n v="206.8127266939108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04251"/>
    <s v="FLASQUE"/>
    <m/>
    <n v="1"/>
    <n v="70.478999999999999"/>
    <n v="173.12813954999999"/>
    <n v="1.6799133335478545E-2"/>
    <n v="27.396144237431756"/>
    <n v="27.396144237431756"/>
    <n v="200.52428378743173"/>
    <n v="8.2119203483819785"/>
    <n v="0"/>
    <n v="17.27968934367324"/>
    <n v="0"/>
    <n v="0.28341817850285855"/>
    <n v="1.6211163668736797"/>
    <n v="0"/>
    <n v="0"/>
    <n v="0"/>
    <n v="27.396144237431756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04258"/>
    <s v="TURBINE"/>
    <m/>
    <n v="1"/>
    <n v="73.475999999999999"/>
    <n v="180.49012019999998"/>
    <n v="1.7513488002917486E-2"/>
    <n v="28.561118829573854"/>
    <n v="28.561118829573854"/>
    <n v="209.05123902957382"/>
    <n v="8.5611183404661553"/>
    <n v="0"/>
    <n v="18.014478840728941"/>
    <n v="0"/>
    <n v="0.29547005609722093"/>
    <n v="1.6900515922815373"/>
    <n v="0"/>
    <n v="0"/>
    <n v="0"/>
    <n v="28.561118829573854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04257"/>
    <s v="CORPS POMPE"/>
    <m/>
    <n v="1"/>
    <n v="59.264999999999993"/>
    <n v="145.58150924999998"/>
    <n v="1.4126202657914214E-2"/>
    <n v="23.037110177945102"/>
    <n v="23.037110177945102"/>
    <n v="168.61861942794508"/>
    <n v="6.9053116452682053"/>
    <n v="0"/>
    <n v="14.530296811146505"/>
    <n v="0"/>
    <n v="0.23832316504167073"/>
    <n v="1.3631785564887215"/>
    <n v="0"/>
    <n v="0"/>
    <n v="0"/>
    <n v="23.037110177945102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0425813"/>
    <s v="DOUILLE"/>
    <m/>
    <n v="1"/>
    <n v="41.715000000000003"/>
    <n v="102.47081175"/>
    <n v="9.9430446954339238E-3"/>
    <n v="16.215186890626509"/>
    <n v="16.215186890626509"/>
    <n v="118.68599864062651"/>
    <n v="4.8604585384689658"/>
    <n v="0"/>
    <n v="10.227475431991504"/>
    <n v="0"/>
    <n v="0.16774910705666576"/>
    <n v="0.9595038131093736"/>
    <n v="0"/>
    <n v="0"/>
    <n v="0"/>
    <n v="16.215186890626509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61450"/>
    <s v="AXE TRANSMISSION POMPE"/>
    <m/>
    <n v="1"/>
    <n v="97.515000000000001"/>
    <n v="239.54072174999999"/>
    <n v="2.324334180690972E-2"/>
    <n v="37.905404522101016"/>
    <n v="37.905404522101016"/>
    <n v="277.44612627210103"/>
    <n v="11.36204277547168"/>
    <n v="0"/>
    <n v="23.908240842638175"/>
    <n v="0"/>
    <n v="0.39213841962437396"/>
    <n v="2.242982484366788"/>
    <n v="0"/>
    <n v="0"/>
    <n v="0"/>
    <n v="37.905404522101016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56676"/>
    <s v="PATIN"/>
    <m/>
    <n v="1"/>
    <n v="253.53899999999999"/>
    <n v="622.80587654999988"/>
    <n v="6.0432688697965267E-2"/>
    <n v="98.554051757462631"/>
    <n v="98.554051757462631"/>
    <n v="721.3599283074625"/>
    <n v="29.541311216226365"/>
    <n v="0"/>
    <n v="62.161426190859245"/>
    <n v="0"/>
    <n v="1.0195598910233721"/>
    <n v="5.8317544593536486"/>
    <n v="0"/>
    <n v="0"/>
    <n v="0"/>
    <n v="98.554051757462631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61449"/>
    <s v="VALVE POINTEAU"/>
    <m/>
    <n v="1"/>
    <n v="334.44000000000005"/>
    <n v="821.53513800000007"/>
    <n v="7.9715974300393663E-2"/>
    <n v="130.00136890090207"/>
    <n v="130.00136890090207"/>
    <n v="951.53650690090217"/>
    <n v="38.967559717261437"/>
    <n v="0"/>
    <n v="81.996329461230701"/>
    <n v="0"/>
    <n v="1.3448882024219417"/>
    <n v="7.6925915199879888"/>
    <n v="0"/>
    <n v="0"/>
    <n v="0"/>
    <n v="130.00136890090207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61448"/>
    <s v="CORPS DE VALVE"/>
    <m/>
    <n v="1"/>
    <n v="818.34299999999996"/>
    <n v="2010.2186623499997"/>
    <n v="0.19505743797663869"/>
    <n v="318.10103525436818"/>
    <n v="318.10103525436818"/>
    <n v="2328.3196976043678"/>
    <n v="95.349927406120301"/>
    <n v="0"/>
    <n v="200.63725104739837"/>
    <n v="0"/>
    <n v="3.2908140361038716"/>
    <n v="18.823042764745633"/>
    <n v="0"/>
    <n v="0"/>
    <n v="0"/>
    <n v="318.10103525436818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60542"/>
    <s v="CORPS VALVE"/>
    <m/>
    <n v="1"/>
    <n v="864.495"/>
    <n v="2123.5887427499997"/>
    <n v="0.20605807081335609"/>
    <n v="336.04094428891676"/>
    <n v="336.04094428891676"/>
    <n v="2459.6296870389165"/>
    <n v="100.72736675569287"/>
    <n v="0"/>
    <n v="211.9525679870429"/>
    <n v="0"/>
    <n v="3.4764057126921308"/>
    <n v="19.884603833488864"/>
    <n v="0"/>
    <n v="0"/>
    <n v="0"/>
    <n v="336.04094428891676"/>
    <m/>
    <m/>
    <m/>
    <m/>
    <m/>
    <m/>
    <m/>
    <m/>
    <m/>
    <m/>
    <m/>
    <m/>
    <m/>
    <m/>
    <m/>
  </r>
  <r>
    <x v="4"/>
    <x v="1"/>
    <d v="2016-08-31T00:00:00"/>
    <x v="9"/>
    <x v="2"/>
    <s v="SOVEMA 11"/>
    <s v="  80551 du 27/07/2016"/>
    <n v="488.83000000000004"/>
    <m/>
    <n v="1028.6059999999998"/>
    <n v="0"/>
    <n v="16.871000000000002"/>
    <n v="96.5"/>
    <n v="0"/>
    <n v="0"/>
    <m/>
    <n v="1630.8069999999998"/>
    <s v="EUR"/>
    <n v="2.4564499999999998"/>
    <s v="F53744"/>
    <s v="BAGUE DE POMPE"/>
    <m/>
    <n v="1"/>
    <n v="78.084000000000003"/>
    <n v="191.8094418"/>
    <n v="1.8611835119220006E-2"/>
    <n v="30.352310995269814"/>
    <n v="30.352310995269814"/>
    <n v="222.16175279526982"/>
    <n v="9.0980233613283161"/>
    <n v="0"/>
    <n v="19.144245274640408"/>
    <n v="0"/>
    <n v="0.31400027029636074"/>
    <n v="1.7960420890047306"/>
    <n v="0"/>
    <n v="0"/>
    <n v="0"/>
    <n v="30.352310995269814"/>
    <m/>
    <m/>
    <m/>
    <m/>
    <m/>
    <m/>
    <m/>
    <m/>
    <m/>
    <m/>
    <m/>
    <m/>
    <m/>
    <m/>
    <m/>
  </r>
  <r>
    <x v="4"/>
    <x v="1"/>
    <d v="2016-09-01T00:00:00"/>
    <x v="9"/>
    <x v="2"/>
    <s v="SOVEMA 12"/>
    <s v="  80593 du 17/08/16"/>
    <n v="480.84000000000003"/>
    <m/>
    <n v="0"/>
    <n v="0"/>
    <n v="3.49"/>
    <n v="56"/>
    <n v="0"/>
    <n v="0"/>
    <m/>
    <n v="540.33000000000004"/>
    <s v="EUR"/>
    <n v="2.4581"/>
    <s v="A9031033"/>
    <s v="COLLE 13 KG"/>
    <m/>
    <n v="50"/>
    <n v="287.10000000000002"/>
    <n v="705.72050999999999"/>
    <n v="1"/>
    <n v="540.33000000000004"/>
    <n v="10.806600000000001"/>
    <n v="24.921010200000001"/>
    <n v="480.84000000000003"/>
    <n v="0"/>
    <n v="0"/>
    <n v="0"/>
    <n v="3.49"/>
    <n v="56"/>
    <n v="0"/>
    <n v="0"/>
    <n v="0"/>
    <n v="540.33000000000004"/>
    <m/>
    <m/>
    <m/>
    <m/>
    <m/>
    <m/>
    <m/>
    <m/>
    <m/>
    <m/>
    <m/>
    <m/>
    <m/>
    <m/>
    <m/>
  </r>
  <r>
    <x v="4"/>
    <x v="1"/>
    <d v="2016-09-06T00:00:00"/>
    <x v="45"/>
    <x v="0"/>
    <s v="STCM 14"/>
    <s v="  16400237 du  12/07/2016"/>
    <n v="1445"/>
    <m/>
    <n v="3685.5220000000118"/>
    <n v="0"/>
    <n v="572.721"/>
    <n v="3564.8"/>
    <n v="0"/>
    <n v="0"/>
    <m/>
    <n v="9268.0430000000124"/>
    <s v="EUR"/>
    <n v="2.4571999999999998"/>
    <s v="600p0002"/>
    <s v="pb doux"/>
    <n v="1.62896"/>
    <n v="102200"/>
    <n v="166479.712"/>
    <n v="409073.94832639996"/>
    <n v="1"/>
    <n v="9268.0430000000124"/>
    <n v="9.0685352250489362E-2"/>
    <n v="4.0933658642504893"/>
    <n v="1445"/>
    <n v="0"/>
    <n v="3685.5220000000118"/>
    <n v="0"/>
    <n v="572.721"/>
    <n v="3564.8"/>
    <n v="0"/>
    <n v="0"/>
    <n v="0"/>
    <n v="9268.0430000000124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671.90800000000002"/>
    <m/>
    <n v="6052.0470000000014"/>
    <s v="EUR"/>
    <n v="2.4594"/>
    <s v="400L0313"/>
    <s v="BAC L3 GRIS P0 C33"/>
    <n v="1.2569999999999999"/>
    <n v="1232"/>
    <n v="1548.6239999999998"/>
    <n v="3808.6858655999995"/>
    <n v="0.1084754842620524"/>
    <n v="583.61318342215452"/>
    <n v="0.4737119995309696"/>
    <n v="3.5651777995309692"/>
    <n v="479.34600557204828"/>
    <n v="0"/>
    <n v="82.126355232862878"/>
    <n v="1.7356077481928385"/>
    <n v="5.7067867515423147"/>
    <n v="14.698428117508101"/>
    <n v="0"/>
    <n v="72.885545679547107"/>
    <n v="0"/>
    <n v="656.49872910170166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00L0116"/>
    <s v="BAC L1 GRIS P0 C26"/>
    <n v="1.137"/>
    <n v="1760"/>
    <n v="2001.1200000000001"/>
    <n v="4921.5545280000006"/>
    <n v="0.14017118491414207"/>
    <n v="754.14045863278761"/>
    <n v="0.42848889695044751"/>
    <n v="3.2248266969504478"/>
    <n v="619.40721483738946"/>
    <n v="0"/>
    <n v="106.12304341375737"/>
    <n v="2.2427389586262731"/>
    <n v="7.3742658671481003"/>
    <n v="18.993195555866251"/>
    <n v="0"/>
    <n v="2.2752642803737504"/>
    <n v="0"/>
    <n v="756.41572291316129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20L0138"/>
    <s v="COUV L1 D MFP Noir"/>
    <n v="1.3620000000000001"/>
    <n v="350"/>
    <n v="476.70000000000005"/>
    <n v="1172.3959800000002"/>
    <n v="3.3391102906658039E-2"/>
    <n v="179.64877500112431"/>
    <n v="0.51328221428892662"/>
    <n v="3.8629850142889275"/>
    <n v="147.55307993173005"/>
    <n v="0"/>
    <n v="25.280270446219191"/>
    <n v="0.53425764650652863"/>
    <n v="1.7566725328163728"/>
    <n v="4.5244944438521646"/>
    <n v="0"/>
    <n v="0.54200571802498954"/>
    <n v="0"/>
    <n v="180.1907807191493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20L0109"/>
    <s v="COUV L1 EK DROITE GRIS POIGNEE GRIS"/>
    <n v="0.95099999999999996"/>
    <n v="1680"/>
    <n v="1597.6799999999998"/>
    <n v="3929.3341919999998"/>
    <n v="0.11191167881667591"/>
    <n v="602.10038775707199"/>
    <n v="0.35839308795063807"/>
    <n v="2.6972824879506376"/>
    <n v="494.53032252008899"/>
    <n v="0"/>
    <n v="84.727884385390112"/>
    <n v="1.7905868610668145"/>
    <n v="5.8875615108665027"/>
    <n v="15.164032479659586"/>
    <n v="0"/>
    <n v="1.8165548470194357"/>
    <n v="0"/>
    <n v="603.91694260409145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20L0238"/>
    <s v="COUV L2 D MFP Noir"/>
    <n v="1.4530000000000001"/>
    <n v="230"/>
    <n v="334.19"/>
    <n v="821.90688599999999"/>
    <n v="2.340879521790654E-2"/>
    <n v="125.9425720948725"/>
    <n v="0.54757640041248912"/>
    <n v="4.1210846004124893"/>
    <n v="103.44192108744463"/>
    <n v="0"/>
    <n v="17.722705224296181"/>
    <n v="0.37454072348650463"/>
    <n v="1.2315133076188451"/>
    <n v="3.1718917520263363"/>
    <n v="0"/>
    <n v="0.37997250032886759"/>
    <n v="0"/>
    <n v="126.32254459520136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20L0231"/>
    <s v="COUV L2 D EK FAI Noir"/>
    <n v="1.2509999999999999"/>
    <n v="576"/>
    <n v="720.57599999999991"/>
    <n v="1772.1846143999999"/>
    <n v="5.0473730581220927E-2"/>
    <n v="271.55568637551943"/>
    <n v="0.47145084440194346"/>
    <n v="3.5481602444019433"/>
    <n v="223.04008417219691"/>
    <n v="0"/>
    <n v="38.213459528120062"/>
    <n v="0.80757968929953483"/>
    <n v="2.655372492147452"/>
    <n v="6.839190493755436"/>
    <n v="0"/>
    <n v="0.81929161374360127"/>
    <n v="0"/>
    <n v="272.37497798926302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00M1009"/>
    <s v="BAC M10 P15,4 C33 NOIR"/>
    <n v="1.75"/>
    <n v="1944"/>
    <n v="3402"/>
    <n v="8366.8788000000004"/>
    <n v="0.23829773880522473"/>
    <n v="1282.0749581578032"/>
    <n v="0.65950357929928149"/>
    <n v="4.9634535792992818"/>
    <n v="1053.021980129527"/>
    <n v="0"/>
    <n v="180.41426485848052"/>
    <n v="3.8127638208835957"/>
    <n v="12.536605740804069"/>
    <n v="32.289343608107949"/>
    <n v="0"/>
    <n v="3.8680584281959596"/>
    <n v="0"/>
    <n v="1285.9430165859992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20M1014"/>
    <s v="COUV M10 G FLAT NOIR D18 (fileté)"/>
    <n v="0.73899999999999999"/>
    <n v="2016"/>
    <n v="1489.8240000000001"/>
    <n v="3664.0731456000003"/>
    <n v="0.1043567579123325"/>
    <n v="561.45386315769872"/>
    <n v="0.27849894005838233"/>
    <n v="2.0959955400583823"/>
    <n v="461.14562566857512"/>
    <n v="0"/>
    <n v="79.008083988395327"/>
    <n v="1.6697081265973199"/>
    <n v="5.4901046770099002"/>
    <n v="14.140340697121053"/>
    <n v="0"/>
    <n v="1.6939230687032973"/>
    <n v="0"/>
    <n v="563.14778622640199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90B0006"/>
    <s v="Couvre borne D +"/>
    <n v="7.1999999999999995E-2"/>
    <n v="2750"/>
    <n v="197.99999999999997"/>
    <n v="486.96119999999996"/>
    <n v="1.3869180565383448E-2"/>
    <n v="74.618119257861551"/>
    <n v="2.7133861548313293E-2"/>
    <n v="0.20421066154831327"/>
    <n v="61.286993552512143"/>
    <n v="0"/>
    <n v="10.500301129329554"/>
    <n v="0.22190688904613518"/>
    <n v="0.72964372036425784"/>
    <n v="1.8792739666094573"/>
    <n v="0"/>
    <n v="0.22512509370452671"/>
    <n v="0"/>
    <n v="74.843244351566085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90B0007"/>
    <s v="Couvre borne G -"/>
    <n v="7.1999999999999995E-2"/>
    <n v="2750"/>
    <n v="197.99999999999997"/>
    <n v="486.96119999999996"/>
    <n v="1.3869180565383448E-2"/>
    <n v="74.618119257861551"/>
    <n v="2.7133861548313293E-2"/>
    <n v="0.20421066154831327"/>
    <n v="61.286993552512143"/>
    <n v="0"/>
    <n v="10.500301129329554"/>
    <n v="0.22190688904613518"/>
    <n v="0.72964372036425784"/>
    <n v="1.8792739666094573"/>
    <n v="0"/>
    <n v="0.22512509370452671"/>
    <n v="0"/>
    <n v="74.843244351566085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60D1825"/>
    <s v="BOUCHON M18 NOIR NON DEVISSABLE FAI"/>
    <n v="3.2000000000000001E-2"/>
    <n v="21392"/>
    <n v="684.54399999999998"/>
    <n v="1683.5675136"/>
    <n v="4.7949819903787112E-2"/>
    <n v="257.97669610734135"/>
    <n v="1.2059494021472576E-2"/>
    <n v="9.0760294021472579E-2"/>
    <n v="211.88708946672162"/>
    <n v="0"/>
    <n v="36.30261684987763"/>
    <n v="0.7671971184605938"/>
    <n v="2.5225920753183364"/>
    <n v="6.4972005969631539"/>
    <n v="0"/>
    <n v="0.77832339467106848"/>
    <n v="0"/>
    <n v="258.75501950201243"/>
    <m/>
    <m/>
    <m/>
    <m/>
    <m/>
    <m/>
    <m/>
    <m/>
    <m/>
    <m/>
    <m/>
    <m/>
    <m/>
    <m/>
    <m/>
  </r>
  <r>
    <x v="4"/>
    <x v="1"/>
    <d v="2016-09-21T00:00:00"/>
    <x v="4"/>
    <x v="0"/>
    <s v="ACCUMA 38"/>
    <s v="  1724 du 02/09/2016"/>
    <n v="4418.9340000000002"/>
    <m/>
    <n v="757.09600000000046"/>
    <n v="16"/>
    <n v="52.609000000000002"/>
    <n v="135.5"/>
    <n v="0"/>
    <n v="16.232039999999998"/>
    <m/>
    <n v="5396.3710400000009"/>
    <s v="EUR"/>
    <n v="2.4594"/>
    <s v="460D1828"/>
    <s v="ŒIL MAGIQUE L=68mm"/>
    <n v="0.32500000000000001"/>
    <n v="5000"/>
    <n v="1625"/>
    <n v="3996.5250000000001"/>
    <n v="0.11382534554923286"/>
    <n v="612.39618077790431"/>
    <n v="0.12247923615558086"/>
    <n v="0.92178423615558092"/>
    <n v="502.98668950925378"/>
    <n v="0"/>
    <n v="86.176713813942058"/>
    <n v="1.8212055287877258"/>
    <n v="5.9882376039995915"/>
    <n v="15.423334321921052"/>
    <n v="0"/>
    <n v="1.8476175619689694"/>
    <n v="0"/>
    <n v="614.24379833987325"/>
    <m/>
    <m/>
    <m/>
    <m/>
    <m/>
    <m/>
    <m/>
    <m/>
    <m/>
    <m/>
    <m/>
    <m/>
    <m/>
    <m/>
    <m/>
  </r>
  <r>
    <x v="4"/>
    <x v="1"/>
    <d v="2016-09-21T00:00:00"/>
    <x v="21"/>
    <x v="0"/>
    <s v="GLATFELTER 4"/>
    <s v="  50759642 du 26/08/16"/>
    <n v="3191.1800000000003"/>
    <m/>
    <n v="790.75799999999981"/>
    <n v="0"/>
    <n v="67.81"/>
    <n v="135.5"/>
    <n v="0"/>
    <n v="0"/>
    <m/>
    <n v="4185.2479999999996"/>
    <s v="EUR"/>
    <n v="2.45675"/>
    <s v="430P2010"/>
    <s v="SEP BAT G 13/10 200X102"/>
    <n v="5.9060000000000001E-2"/>
    <n v="321628.95"/>
    <n v="18995.405787"/>
    <n v="46666.963167212249"/>
    <n v="1"/>
    <n v="4185.2479999999996"/>
    <n v="1.3012659463645916E-2"/>
    <n v="0.1581083144636459"/>
    <n v="3191.1800000000003"/>
    <n v="0"/>
    <n v="790.75799999999981"/>
    <n v="0"/>
    <n v="67.81"/>
    <n v="135.5"/>
    <n v="0"/>
    <n v="0"/>
    <n v="0"/>
    <n v="4185.2479999999996"/>
    <m/>
    <m/>
    <m/>
    <m/>
    <m/>
    <m/>
    <m/>
    <m/>
    <m/>
    <m/>
    <m/>
    <m/>
    <m/>
    <m/>
    <m/>
  </r>
  <r>
    <x v="4"/>
    <x v="1"/>
    <d v="2016-09-23T00:00:00"/>
    <x v="4"/>
    <x v="0"/>
    <s v="ACCUMA 39"/>
    <s v="  1739 du 06/09/2016"/>
    <n v="4280.6000000000004"/>
    <m/>
    <n v="605.5010000000002"/>
    <n v="16"/>
    <n v="47.482999999999997"/>
    <n v="80.599999999999994"/>
    <n v="0"/>
    <n v="698.67303000000004"/>
    <m/>
    <n v="5728.857030000001"/>
    <s v="EUR"/>
    <n v="2.4618500000000001"/>
    <s v="400L0212"/>
    <s v="BAC L2 GRIS P0 C28"/>
    <n v="1.232"/>
    <n v="5148"/>
    <n v="6342.3360000000002"/>
    <n v="15613.879881600002"/>
    <n v="0.49547347787080503"/>
    <n v="2492.3227608100783"/>
    <n v="0.48413418042153811"/>
    <n v="3.5171333804215386"/>
    <n v="2120.9237693737682"/>
    <n v="0"/>
    <n v="300.00968632425042"/>
    <n v="7.9275756459328806"/>
    <n v="23.526567149739435"/>
    <n v="39.935162316386887"/>
    <n v="0"/>
    <n v="346.17395606863334"/>
    <n v="0"/>
    <n v="2838.4967168787111"/>
    <m/>
    <m/>
    <m/>
    <m/>
    <m/>
    <m/>
    <m/>
    <m/>
    <m/>
    <m/>
    <m/>
    <m/>
    <m/>
    <m/>
    <m/>
  </r>
  <r>
    <x v="4"/>
    <x v="1"/>
    <d v="2016-09-23T00:00:00"/>
    <x v="4"/>
    <x v="0"/>
    <s v="ACCUMA 39"/>
    <s v="  1739 du 06/09/2016"/>
    <n v="4280.6000000000004"/>
    <m/>
    <n v="605.5010000000002"/>
    <n v="16"/>
    <n v="47.482999999999997"/>
    <n v="80.599999999999994"/>
    <n v="0"/>
    <n v="698.67303000000004"/>
    <m/>
    <n v="5728.857030000001"/>
    <s v="EUR"/>
    <n v="2.4618500000000001"/>
    <s v="420L0211"/>
    <s v="COUV  L2 KAM GRIS AVEC POIGNEE GRIS"/>
    <n v="1.0720000000000001"/>
    <n v="5760"/>
    <n v="6174.72"/>
    <n v="15201.234432000001"/>
    <n v="0.48237904666016074"/>
    <n v="2426.4553624451946"/>
    <n v="0.42125961153562408"/>
    <n v="3.0603628115356241"/>
    <n v="2064.8717471334844"/>
    <n v="0"/>
    <n v="292.0809951317741"/>
    <n v="7.7180647465625718"/>
    <n v="22.904804272564412"/>
    <n v="38.879751160808951"/>
    <n v="0"/>
    <n v="337.02523013856592"/>
    <n v="0"/>
    <n v="2763.4805925837604"/>
    <m/>
    <m/>
    <m/>
    <m/>
    <m/>
    <m/>
    <m/>
    <m/>
    <m/>
    <m/>
    <m/>
    <m/>
    <m/>
    <m/>
    <m/>
  </r>
  <r>
    <x v="4"/>
    <x v="1"/>
    <d v="2016-09-23T00:00:00"/>
    <x v="4"/>
    <x v="0"/>
    <s v="ACCUMA 39"/>
    <s v="  1739 du 06/09/2016"/>
    <n v="4280.6000000000004"/>
    <m/>
    <n v="605.5010000000002"/>
    <n v="16"/>
    <n v="47.482999999999997"/>
    <n v="80.599999999999994"/>
    <n v="0"/>
    <n v="698.67303000000004"/>
    <m/>
    <n v="5728.857030000001"/>
    <s v="EUR"/>
    <n v="2.4618500000000001"/>
    <s v="400M1009"/>
    <s v="BAC M10 P15,4 C33 NOIR"/>
    <n v="1.75"/>
    <n v="162"/>
    <n v="283.5"/>
    <n v="697.93447500000002"/>
    <n v="2.2147475469034315E-2"/>
    <n v="111.40587674472893"/>
    <n v="0.68769059718968473"/>
    <n v="4.9959280971896849"/>
    <n v="94.80448349274829"/>
    <n v="0"/>
    <n v="13.410318543975752"/>
    <n v="0.35435960750454903"/>
    <n v="1.0516285776961563"/>
    <n v="1.7850865228041657"/>
    <n v="0"/>
    <n v="15.473843792800876"/>
    <n v="0"/>
    <n v="126.87972053752981"/>
    <m/>
    <m/>
    <m/>
    <m/>
    <m/>
    <m/>
    <m/>
    <m/>
    <m/>
    <m/>
    <m/>
    <m/>
    <m/>
    <m/>
    <m/>
  </r>
  <r>
    <x v="4"/>
    <x v="1"/>
    <d v="2016-10-01T00:00:00"/>
    <x v="4"/>
    <x v="0"/>
    <s v="ACCUMA 40"/>
    <s v="  1824 du 20/09/2016"/>
    <n v="4314.4679999999998"/>
    <m/>
    <n v="540.6909999999998"/>
    <n v="16"/>
    <n v="42.183999999999997"/>
    <n v="0"/>
    <n v="0"/>
    <n v="697.77905999999996"/>
    <m/>
    <n v="5611.1220599999997"/>
    <s v="EUR"/>
    <n v="2.4586999999999999"/>
    <s v="400L0212"/>
    <s v="BAC L2 GRIS P0 C28"/>
    <n v="1.232"/>
    <n v="3564"/>
    <n v="4390.848"/>
    <n v="10795.777977599999"/>
    <n v="0.39092934181637518"/>
    <n v="1920.7699451080941"/>
    <n v="0.53893657270148543"/>
    <n v="3.5680549727014852"/>
    <n v="1686.6521355278126"/>
    <n v="0"/>
    <n v="211.37197675603764"/>
    <n v="6.2548694690620028"/>
    <n v="16.490963355181968"/>
    <n v="0"/>
    <n v="0"/>
    <n v="272.78230865904897"/>
    <n v="0"/>
    <n v="2193.5522537671432"/>
    <m/>
    <m/>
    <m/>
    <m/>
    <m/>
    <m/>
    <m/>
    <m/>
    <m/>
    <m/>
    <m/>
    <m/>
    <m/>
    <m/>
    <m/>
  </r>
  <r>
    <x v="4"/>
    <x v="1"/>
    <d v="2016-10-01T00:00:00"/>
    <x v="4"/>
    <x v="0"/>
    <s v="ACCUMA 40"/>
    <s v="  1824 du 20/09/2016"/>
    <n v="4314.4679999999998"/>
    <m/>
    <n v="540.6909999999998"/>
    <n v="16"/>
    <n v="42.183999999999997"/>
    <n v="0"/>
    <n v="0"/>
    <n v="697.77905999999996"/>
    <m/>
    <n v="5611.1220599999997"/>
    <s v="EUR"/>
    <n v="2.4586999999999999"/>
    <s v="420L0211"/>
    <s v="COUV  L2 KAM GRIS AVEC POIGNEE GRIS"/>
    <n v="1.0720000000000001"/>
    <n v="3840"/>
    <n v="4116.4800000000005"/>
    <n v="10121.189376"/>
    <n v="0.3665015999188021"/>
    <n v="1800.7480704498469"/>
    <n v="0.46894481001298094"/>
    <n v="3.104671210012981"/>
    <n v="1581.2594247984741"/>
    <n v="0"/>
    <n v="198.16411656169694"/>
    <n v="5.8640255987008336"/>
    <n v="15.460503490974746"/>
    <n v="0"/>
    <n v="0"/>
    <n v="255.73714187983779"/>
    <n v="0"/>
    <n v="2056.4852123296846"/>
    <m/>
    <m/>
    <m/>
    <m/>
    <m/>
    <m/>
    <m/>
    <m/>
    <m/>
    <m/>
    <m/>
    <m/>
    <m/>
    <m/>
    <m/>
  </r>
  <r>
    <x v="4"/>
    <x v="1"/>
    <d v="2016-10-01T00:00:00"/>
    <x v="4"/>
    <x v="0"/>
    <s v="ACCUMA 40"/>
    <s v="  1824 du 20/09/2016"/>
    <n v="4314.4679999999998"/>
    <m/>
    <n v="540.6909999999998"/>
    <n v="16"/>
    <n v="42.183999999999997"/>
    <n v="0"/>
    <n v="0"/>
    <n v="697.77905999999996"/>
    <m/>
    <n v="5611.1220599999997"/>
    <s v="EUR"/>
    <n v="2.4586999999999999"/>
    <s v="400L0119"/>
    <s v="BAC L1 OPAQUE P0 C26"/>
    <n v="1.1359999999999999"/>
    <n v="660"/>
    <n v="749.75999999999988"/>
    <n v="1843.4349119999997"/>
    <n v="6.6753206515061655E-2"/>
    <n v="327.98139995833259"/>
    <n v="0.49694151508838269"/>
    <n v="3.2900247150883821"/>
    <n v="288.00457340662501"/>
    <n v="0"/>
    <n v="36.092857983835188"/>
    <n v="1.0680513042409865"/>
    <n v="2.8159172636313605"/>
    <n v="0"/>
    <n v="0"/>
    <n v="46.578989694065598"/>
    <n v="0"/>
    <n v="374.56038965239816"/>
    <m/>
    <m/>
    <m/>
    <m/>
    <m/>
    <m/>
    <m/>
    <m/>
    <m/>
    <m/>
    <m/>
    <m/>
    <m/>
    <m/>
    <m/>
  </r>
  <r>
    <x v="4"/>
    <x v="1"/>
    <d v="2016-10-01T00:00:00"/>
    <x v="4"/>
    <x v="0"/>
    <s v="ACCUMA 40"/>
    <s v="  1824 du 20/09/2016"/>
    <n v="4314.4679999999998"/>
    <m/>
    <n v="540.6909999999998"/>
    <n v="16"/>
    <n v="42.183999999999997"/>
    <n v="0"/>
    <n v="0"/>
    <n v="697.77905999999996"/>
    <m/>
    <n v="5611.1220599999997"/>
    <s v="EUR"/>
    <n v="2.4586999999999999"/>
    <s v="400L0118"/>
    <s v="BAC L1 NOIR P0 C28 MFP, FAI"/>
    <n v="1.137"/>
    <n v="1100"/>
    <n v="1250.7"/>
    <n v="3075.09609"/>
    <n v="0.11135328023419178"/>
    <n v="547.11685996570452"/>
    <n v="0.49737896360518591"/>
    <n v="3.2929208636051857"/>
    <n v="480.4301642654529"/>
    <n v="0"/>
    <n v="60.207716443105362"/>
    <n v="1.7816524837470684"/>
    <n v="4.6973267733991459"/>
    <n v="0"/>
    <n v="0"/>
    <n v="77.699987209730907"/>
    <n v="0"/>
    <n v="624.81684717543544"/>
    <m/>
    <m/>
    <m/>
    <m/>
    <m/>
    <m/>
    <m/>
    <m/>
    <m/>
    <m/>
    <m/>
    <m/>
    <m/>
    <m/>
    <m/>
  </r>
  <r>
    <x v="4"/>
    <x v="1"/>
    <d v="2016-10-01T00:00:00"/>
    <x v="4"/>
    <x v="0"/>
    <s v="ACCUMA 40"/>
    <s v="  1824 du 20/09/2016"/>
    <n v="4314.4679999999998"/>
    <m/>
    <n v="540.6909999999998"/>
    <n v="16"/>
    <n v="42.183999999999997"/>
    <n v="0"/>
    <n v="0"/>
    <n v="697.77905999999996"/>
    <m/>
    <n v="5611.1220599999997"/>
    <s v="EUR"/>
    <n v="2.4586999999999999"/>
    <s v="400L0318"/>
    <s v="Bac L3 Noir P0 C40"/>
    <n v="1.2569999999999999"/>
    <n v="576"/>
    <n v="724.03199999999993"/>
    <n v="1780.1774783999997"/>
    <n v="6.4462571515569139E-2"/>
    <n v="316.726724518021"/>
    <n v="0.54987278562156428"/>
    <n v="3.6404586856215637"/>
    <n v="278.12170200163456"/>
    <n v="0"/>
    <n v="34.854332255324579"/>
    <n v="1.0314011442491062"/>
    <n v="2.7192891168127682"/>
    <n v="0"/>
    <n v="0"/>
    <n v="44.980632557316603"/>
    <n v="0"/>
    <n v="361.7073570753376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00M1409"/>
    <s v="BAC M14 GRIS P0 C60"/>
    <n v="3.2029999999999998"/>
    <n v="99"/>
    <n v="317.09699999999998"/>
    <n v="780.47084610000002"/>
    <n v="2.2395189205120052E-2"/>
    <n v="112.87300772440057"/>
    <n v="1.1401313911555613"/>
    <n v="9.0236752911555609"/>
    <n v="95.750631446490786"/>
    <n v="0"/>
    <n v="14.684391190661996"/>
    <n v="0.35832302728192084"/>
    <n v="1.1704173782379841"/>
    <n v="0.9092446817278742"/>
    <n v="0"/>
    <n v="15.643419034281493"/>
    <n v="0"/>
    <n v="128.51642675868206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00E0201"/>
    <s v="BAC E2 OPAQUE C31,8 P11,4"/>
    <n v="1.6140000000000001"/>
    <n v="1044"/>
    <n v="1685.0160000000001"/>
    <n v="4147.3298808"/>
    <n v="0.11900538993952819"/>
    <n v="599.79382959705879"/>
    <n v="0.57451516244929002"/>
    <n v="4.5470533624492901"/>
    <n v="508.80754468645279"/>
    <n v="0"/>
    <n v="78.031120151009048"/>
    <n v="1.9040862390324511"/>
    <n v="6.2194596890196223"/>
    <n v="4.8316188315448452"/>
    <n v="0"/>
    <n v="83.127280824066034"/>
    <n v="0"/>
    <n v="682.92111042112481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20E0204"/>
    <s v="COUV. E2 DROITE OPAQUE bus. 150"/>
    <n v="0.68600000000000005"/>
    <n v="1900"/>
    <n v="1303.4000000000001"/>
    <n v="3208.0584200000003"/>
    <n v="9.2053502902750509E-2"/>
    <n v="463.95480962602517"/>
    <n v="0.24418674190843428"/>
    <n v="1.9326385419084344"/>
    <n v="393.57475166070981"/>
    <n v="0"/>
    <n v="60.358929532316132"/>
    <n v="1.4728560464440081"/>
    <n v="4.8109001687035473"/>
    <n v="3.7373722178516706"/>
    <n v="0"/>
    <n v="64.300931163910406"/>
    <n v="0"/>
    <n v="528.25574078993566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00M1409"/>
    <s v="BAC M14 GRIS P0 C60"/>
    <n v="3.2029999999999998"/>
    <n v="990"/>
    <n v="3170.97"/>
    <n v="7804.7084609999993"/>
    <n v="0.2239518920512005"/>
    <n v="1128.7300772440055"/>
    <n v="1.1401313911555611"/>
    <n v="9.0236752911555609"/>
    <n v="957.50631446490775"/>
    <n v="0"/>
    <n v="146.84391190661995"/>
    <n v="3.583230272819208"/>
    <n v="11.70417378237984"/>
    <n v="9.0924468172787414"/>
    <n v="0"/>
    <n v="156.43419034281493"/>
    <n v="0"/>
    <n v="1285.1642675868204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20M1413"/>
    <s v="COUV M14 GAUCHE GRIS BUS 17/18 "/>
    <n v="1.6120000000000001"/>
    <n v="1152"/>
    <n v="1857.0240000000001"/>
    <n v="4570.6931712000005"/>
    <n v="0.13115357079521051"/>
    <n v="661.0213414078255"/>
    <n v="0.57380324774984848"/>
    <n v="4.5414188477498492"/>
    <n v="560.74709193492254"/>
    <n v="0"/>
    <n v="85.996609448994818"/>
    <n v="2.0984571327233681"/>
    <n v="6.8543479168992913"/>
    <n v="5.3248349742855465"/>
    <n v="0"/>
    <n v="91.612990941943821"/>
    <n v="0"/>
    <n v="752.63433234976947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00M1509"/>
    <s v="BAC M15 GRIS P0 C78"/>
    <n v="3.45"/>
    <n v="1001"/>
    <n v="3453.4500000000003"/>
    <n v="8499.976485000001"/>
    <n v="0.24390223231510186"/>
    <n v="1229.2809093931232"/>
    <n v="1.2280528565365867"/>
    <n v="9.7195378565365882"/>
    <n v="1042.8039942632181"/>
    <n v="0"/>
    <n v="159.92523031561851"/>
    <n v="3.9024357170416297"/>
    <n v="12.746818465251854"/>
    <n v="9.9024306319931359"/>
    <n v="0"/>
    <n v="170.36984097591409"/>
    <n v="0"/>
    <n v="1399.6507503690373"/>
    <m/>
    <m/>
    <m/>
    <m/>
    <m/>
    <m/>
    <m/>
    <m/>
    <m/>
    <m/>
    <m/>
    <m/>
    <m/>
    <m/>
    <m/>
  </r>
  <r>
    <x v="4"/>
    <x v="0"/>
    <d v="2016-10-01T00:00:00"/>
    <x v="4"/>
    <x v="0"/>
    <s v="ACCUMA 41"/>
    <s v="  1841 du 22/09/2016"/>
    <n v="4275.5"/>
    <m/>
    <n v="655.69400000000041"/>
    <n v="16"/>
    <n v="52.262"/>
    <n v="40.6"/>
    <n v="0"/>
    <n v="698.51694000000009"/>
    <m/>
    <n v="5738.5729400000009"/>
    <s v="EUR"/>
    <n v="2.4613"/>
    <s v="420M1515"/>
    <s v="COUV M15 GAUCHE GRIS BUS 16/17"/>
    <n v="1.6359999999999999"/>
    <n v="1450"/>
    <n v="2372.1999999999998"/>
    <n v="5838.6958599999998"/>
    <n v="0.16753822279108849"/>
    <n v="844.40202500756232"/>
    <n v="0.58234622414314641"/>
    <n v="4.6090330241431463"/>
    <n v="716.3096715432988"/>
    <n v="0"/>
    <n v="109.85380745478004"/>
    <n v="2.6806115646574158"/>
    <n v="8.7558825995078671"/>
    <n v="6.8020518453181928"/>
    <n v="0"/>
    <n v="117.02828671706941"/>
    <n v="0"/>
    <n v="961.43031172463179"/>
    <m/>
    <m/>
    <m/>
    <m/>
    <m/>
    <m/>
    <m/>
    <m/>
    <m/>
    <m/>
    <m/>
    <m/>
    <m/>
    <m/>
    <m/>
  </r>
  <r>
    <x v="4"/>
    <x v="1"/>
    <d v="2016-10-01T00:00:00"/>
    <x v="4"/>
    <x v="0"/>
    <s v="ACCUMA 45"/>
    <s v="  1877du 26/09/2016"/>
    <n v="4339.4679999999998"/>
    <m/>
    <n v="501.79299999999967"/>
    <n v="16"/>
    <n v="38.713999999999999"/>
    <n v="0"/>
    <n v="0"/>
    <n v="697.83582000000001"/>
    <m/>
    <n v="5593.8108199999997"/>
    <s v="EUR"/>
    <n v="2.4588999999999999"/>
    <s v="400L0313"/>
    <s v="BAC L3 GRIS P0 C33"/>
    <n v="1.2569999999999999"/>
    <n v="3872"/>
    <n v="4867.1039999999994"/>
    <n v="11967.722025599998"/>
    <n v="0.47595961460905645"/>
    <n v="2330.286374135575"/>
    <n v="0.60183015860939437"/>
    <n v="3.6926674586093942"/>
    <n v="2065.4115168883327"/>
    <n v="0"/>
    <n v="238.8332028935221"/>
    <n v="7.6153538337449032"/>
    <n v="18.426300519975012"/>
    <n v="0"/>
    <n v="0"/>
    <n v="332.1416679475949"/>
    <n v="0"/>
    <n v="2662.4280420831697"/>
    <m/>
    <m/>
    <m/>
    <m/>
    <m/>
    <m/>
    <m/>
    <m/>
    <m/>
    <m/>
    <m/>
    <m/>
    <m/>
    <m/>
    <m/>
  </r>
  <r>
    <x v="4"/>
    <x v="1"/>
    <d v="2016-10-01T00:00:00"/>
    <x v="4"/>
    <x v="0"/>
    <s v="ACCUMA 45"/>
    <s v="  1877du 26/09/2016"/>
    <n v="4339.4679999999998"/>
    <m/>
    <n v="501.79299999999967"/>
    <n v="16"/>
    <n v="38.713999999999999"/>
    <n v="0"/>
    <n v="0"/>
    <n v="697.83582000000001"/>
    <m/>
    <n v="5593.8108199999997"/>
    <s v="EUR"/>
    <n v="2.4588999999999999"/>
    <s v="400L0318"/>
    <s v="Bac L3 Noir P0 C40"/>
    <n v="1.2569999999999999"/>
    <n v="384"/>
    <n v="482.68799999999999"/>
    <n v="1186.8815231999999"/>
    <n v="4.7202606407509735E-2"/>
    <n v="231.10278090600744"/>
    <n v="0.60183015860939437"/>
    <n v="3.6926674586093942"/>
    <n v="204.83420002198346"/>
    <n v="0"/>
    <n v="23.685937477043517"/>
    <n v="0.75524170252015577"/>
    <n v="1.8274017044603319"/>
    <n v="0"/>
    <n v="0"/>
    <n v="32.939669548521813"/>
    <n v="0"/>
    <n v="264.04245045452927"/>
    <m/>
    <m/>
    <m/>
    <m/>
    <m/>
    <m/>
    <m/>
    <m/>
    <m/>
    <m/>
    <m/>
    <m/>
    <m/>
    <m/>
    <m/>
  </r>
  <r>
    <x v="4"/>
    <x v="1"/>
    <d v="2016-10-01T00:00:00"/>
    <x v="4"/>
    <x v="0"/>
    <s v="ACCUMA 45"/>
    <s v="  1877du 26/09/2016"/>
    <n v="4339.4679999999998"/>
    <m/>
    <n v="501.79299999999967"/>
    <n v="16"/>
    <n v="38.713999999999999"/>
    <n v="0"/>
    <n v="0"/>
    <n v="697.83582000000001"/>
    <m/>
    <n v="5593.8108199999997"/>
    <s v="EUR"/>
    <n v="2.4588999999999999"/>
    <s v="420L0331"/>
    <s v="COUV L3 D EK FAI Noir"/>
    <n v="1.4350000000000001"/>
    <n v="748"/>
    <n v="1073.3800000000001"/>
    <n v="2639.3340820000003"/>
    <n v="0.10496704634400028"/>
    <n v="513.91603472406666"/>
    <n v="0.68705352235837791"/>
    <n v="4.2155750223583786"/>
    <n v="455.50113866430621"/>
    <n v="0"/>
    <n v="52.671729086094899"/>
    <n v="1.6794727415040045"/>
    <n v="4.0636942321616267"/>
    <n v="0"/>
    <n v="0"/>
    <n v="73.249764858443442"/>
    <n v="0"/>
    <n v="587.1657995825102"/>
    <m/>
    <m/>
    <m/>
    <m/>
    <m/>
    <m/>
    <m/>
    <m/>
    <m/>
    <m/>
    <m/>
    <m/>
    <m/>
    <m/>
    <m/>
  </r>
  <r>
    <x v="4"/>
    <x v="1"/>
    <d v="2016-10-01T00:00:00"/>
    <x v="4"/>
    <x v="0"/>
    <s v="ACCUMA 45"/>
    <s v="  1877du 26/09/2016"/>
    <n v="4339.4679999999998"/>
    <m/>
    <n v="501.79299999999967"/>
    <n v="16"/>
    <n v="38.713999999999999"/>
    <n v="0"/>
    <n v="0"/>
    <n v="697.83582000000001"/>
    <m/>
    <n v="5593.8108199999997"/>
    <s v="EUR"/>
    <n v="2.4588999999999999"/>
    <s v="420L0321"/>
    <s v="COUV L3 KAM DROITE GRIS AVEC POIGNEE GRIS"/>
    <n v="1.2569999999999999"/>
    <n v="1672"/>
    <n v="2101.7039999999997"/>
    <n v="5167.8799655999992"/>
    <n v="0.20552801539936527"/>
    <n v="1006.2600251949073"/>
    <n v="0.60183015860939426"/>
    <n v="3.6926674586093937"/>
    <n v="891.88224592905283"/>
    <n v="0"/>
    <n v="103.13251943129363"/>
    <n v="3.2884482463898443"/>
    <n v="7.9568115881710266"/>
    <n v="0"/>
    <n v="0"/>
    <n v="143.42481115918869"/>
    <n v="0"/>
    <n v="1149.684836354096"/>
    <m/>
    <m/>
    <m/>
    <m/>
    <m/>
    <m/>
    <m/>
    <m/>
    <m/>
    <m/>
    <m/>
    <m/>
    <m/>
    <m/>
    <m/>
  </r>
  <r>
    <x v="4"/>
    <x v="1"/>
    <d v="2016-10-01T00:00:00"/>
    <x v="4"/>
    <x v="0"/>
    <s v="ACCUMA 45"/>
    <s v="  1877du 26/09/2016"/>
    <n v="4339.4679999999998"/>
    <m/>
    <n v="501.79299999999967"/>
    <n v="16"/>
    <n v="38.713999999999999"/>
    <n v="0"/>
    <n v="0"/>
    <n v="697.83582000000001"/>
    <m/>
    <n v="5593.8108199999997"/>
    <s v="EUR"/>
    <n v="2.4588999999999999"/>
    <s v="400M1009"/>
    <s v="BAC M10 P15,4 C33 NOIR"/>
    <n v="1.75"/>
    <n v="972"/>
    <n v="1701"/>
    <n v="4182.5888999999997"/>
    <n v="0.16634271724006824"/>
    <n v="814.40978503944302"/>
    <n v="0.837870149217534"/>
    <n v="5.1409451492175338"/>
    <n v="721.83889849632442"/>
    <n v="0"/>
    <n v="83.469611112045513"/>
    <n v="2.6614834758410919"/>
    <n v="6.4397919552320015"/>
    <n v="0"/>
    <n v="0"/>
    <n v="116.07990648625116"/>
    <n v="0"/>
    <n v="930.48969152569418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20L0131"/>
    <s v="COUV L1 D EK FAI Noir"/>
    <n v="1.131"/>
    <n v="840"/>
    <n v="950.04"/>
    <n v="2338.3334519999999"/>
    <n v="6.9517393983120415E-2"/>
    <n v="347.07997956128327"/>
    <n v="0.41319045185867054"/>
    <n v="3.1969207518586704"/>
    <n v="285.20901229454813"/>
    <n v="0"/>
    <n v="56.050484420710376"/>
    <n v="1.1122783037299266"/>
    <n v="3.5020777566876573"/>
    <n v="1.2061267856071394"/>
    <n v="0"/>
    <n v="39.353727216450487"/>
    <n v="0"/>
    <n v="386.43370677773373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20L0538"/>
    <s v="COUV L5 D MFP Noir"/>
    <n v="1.853"/>
    <n v="180"/>
    <n v="333.54"/>
    <n v="820.94200200000012"/>
    <n v="2.4406163518514996E-2"/>
    <n v="121.85282344203448"/>
    <n v="0.67696013023352486"/>
    <n v="5.237749030233525"/>
    <n v="100.13116706741147"/>
    <n v="0"/>
    <n v="19.678201521708289"/>
    <n v="0.39049861629623994"/>
    <n v="1.2295092995722301"/>
    <n v="0.42344693704623521"/>
    <n v="0"/>
    <n v="13.816304761667823"/>
    <n v="0"/>
    <n v="135.66912820370231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20L0507"/>
    <s v="COUV L5 EK D NOIR"/>
    <n v="1.44"/>
    <n v="160"/>
    <n v="230.39999999999998"/>
    <n v="567.08351999999991"/>
    <n v="1.685908758969195E-2"/>
    <n v="84.172484622668151"/>
    <n v="0.52607802889167599"/>
    <n v="4.0703500288916752"/>
    <n v="69.167778654229153"/>
    <n v="0"/>
    <n v="13.593145141816837"/>
    <n v="0.2697454014350712"/>
    <n v="0.84931025550591144"/>
    <n v="0.29250516968115536"/>
    <n v="0"/>
    <n v="9.5439126254370237"/>
    <n v="0"/>
    <n v="93.716397248105167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00M1008"/>
    <s v="BAC M10 P15,4 C33 GRIS"/>
    <n v="1.679"/>
    <n v="2376"/>
    <n v="3989.3040000000001"/>
    <n v="9818.8739352000011"/>
    <n v="0.29190983315064445"/>
    <n v="1457.420267340055"/>
    <n v="0.61339236840911404"/>
    <n v="4.7459150684091149"/>
    <n v="1197.6184724671489"/>
    <n v="0"/>
    <n v="235.36106027270179"/>
    <n v="4.6705573304103112"/>
    <n v="14.705541664630017"/>
    <n v="5.0646356051636818"/>
    <n v="0"/>
    <n v="165.24986463674668"/>
    <n v="0"/>
    <n v="1622.6701319768017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00M1009"/>
    <s v="BAC M10 P15,4 C33 NOIR"/>
    <n v="1.75"/>
    <n v="2106"/>
    <n v="3685.5"/>
    <n v="9071.1211500000009"/>
    <n v="0.26967954562417407"/>
    <n v="1346.4309551946335"/>
    <n v="0.63933093788918971"/>
    <n v="4.9466059378891902"/>
    <n v="1106.4142718322989"/>
    <n v="0"/>
    <n v="217.43722404585924"/>
    <n v="4.3148727299867851"/>
    <n v="13.585646469909017"/>
    <n v="4.6789401165794207"/>
    <n v="0"/>
    <n v="152.66532109829933"/>
    <n v="0"/>
    <n v="1499.096276292933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20M1013"/>
    <s v="COUV M10 G FLAT GRIS (fileté)"/>
    <n v="0.73899999999999999"/>
    <n v="2184"/>
    <n v="1613.9759999999999"/>
    <n v="3972.4791287999997"/>
    <n v="0.11809966472074938"/>
    <n v="589.63702274893865"/>
    <n v="0.26998032177149206"/>
    <n v="2.0888810217714919"/>
    <n v="484.52749444981845"/>
    <n v="0"/>
    <n v="95.221397671045892"/>
    <n v="1.8895946355319901"/>
    <n v="5.9495068096371924"/>
    <n v="2.0490291829050018"/>
    <n v="0"/>
    <n v="66.856102098751506"/>
    <n v="0"/>
    <n v="656.49312484769018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20M1014"/>
    <s v="COUV M10 G FLAT NOIR D18 (fileté)"/>
    <n v="0.73899999999999999"/>
    <n v="2240"/>
    <n v="1655.36"/>
    <n v="4074.3375679999999"/>
    <n v="0.12112786125205066"/>
    <n v="604.75592076814223"/>
    <n v="0.26998032177149206"/>
    <n v="2.0888810217714919"/>
    <n v="496.95127635878822"/>
    <n v="0"/>
    <n v="97.662971970303488"/>
    <n v="1.9380457800328106"/>
    <n v="6.1020582662945566"/>
    <n v="2.1015683927230793"/>
    <n v="0"/>
    <n v="68.570361126924638"/>
    <n v="0"/>
    <n v="673.32628189506693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60D1811"/>
    <s v="BOUCHON KAM D18 JAUNE"/>
    <n v="2.8000000000000001E-2"/>
    <n v="36000"/>
    <n v="1008"/>
    <n v="2480.9904000000001"/>
    <n v="7.3758508204902304E-2"/>
    <n v="368.25462022417327"/>
    <n v="1.0229295006227036E-2"/>
    <n v="7.9145695006227035E-2"/>
    <n v="302.60903161225269"/>
    <n v="0"/>
    <n v="59.470009995448677"/>
    <n v="1.1801361312784369"/>
    <n v="3.7157323678383634"/>
    <n v="1.2797101173550551"/>
    <n v="0"/>
    <n v="41.754617736286995"/>
    <n v="0"/>
    <n v="410.00923796046027"/>
    <m/>
    <m/>
    <m/>
    <m/>
    <m/>
    <m/>
    <m/>
    <m/>
    <m/>
    <m/>
    <m/>
    <m/>
    <m/>
    <m/>
    <m/>
  </r>
  <r>
    <x v="4"/>
    <x v="1"/>
    <d v="2016-10-01T00:00:00"/>
    <x v="4"/>
    <x v="0"/>
    <s v="ACCUMA 43"/>
    <s v="  1856du 23/09/2016"/>
    <n v="4102.7"/>
    <m/>
    <n v="806.28000000000065"/>
    <n v="16"/>
    <n v="50.377000000000002"/>
    <n v="17.350000000000001"/>
    <n v="0"/>
    <n v="566.09900000000005"/>
    <m/>
    <n v="5558.8060000000014"/>
    <s v="EUR"/>
    <n v="2.4613"/>
    <s v="460D2101"/>
    <s v="Bouchons pression D21 NOIR MFP (PUSH IN)"/>
    <n v="2.3E-2"/>
    <n v="8700"/>
    <n v="200.1"/>
    <n v="492.50612999999998"/>
    <n v="1.4641941956151736E-2"/>
    <n v="73.102926098072487"/>
    <n v="8.4026351836864934E-3"/>
    <n v="6.5012535183686493E-2"/>
    <n v="60.071495263503728"/>
    <n v="0"/>
    <n v="11.805504960406031"/>
    <n v="0.23427107129842778"/>
    <n v="0.73761710992505602"/>
    <n v="0.25403769293923262"/>
    <n v="0"/>
    <n v="8.2887886994355426"/>
    <n v="0"/>
    <n v="81.39171479750803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110"/>
    <s v="BAC M11 P8,5 C46 GRIS"/>
    <n v="2.036"/>
    <n v="2394"/>
    <n v="4874.1840000000002"/>
    <n v="11996.829079200001"/>
    <n v="0.47021402130295875"/>
    <n v="2197.3496195265161"/>
    <n v="0.91785698392920467"/>
    <n v="5.9290637839292044"/>
    <n v="1929.1470651996488"/>
    <n v="0"/>
    <n v="238.58001141282324"/>
    <n v="7.52342434084734"/>
    <n v="13.940905303590121"/>
    <n v="8.1582132696063354"/>
    <n v="0"/>
    <n v="328.4524593056376"/>
    <n v="0"/>
    <n v="2525.8020788321537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102"/>
    <s v="BAC M11 PRISME 8.5 C42.5 OPAQUE"/>
    <n v="2.036"/>
    <n v="882"/>
    <n v="1795.752"/>
    <n v="4419.8843975999998"/>
    <n v="0.17323674469056374"/>
    <n v="809.54985982555854"/>
    <n v="0.91785698392920467"/>
    <n v="5.9290637839292044"/>
    <n v="710.73839244197586"/>
    <n v="0"/>
    <n v="87.897898941566453"/>
    <n v="2.7717879150490199"/>
    <n v="5.1361230065858337"/>
    <n v="3.005657520381281"/>
    <n v="0"/>
    <n v="121.00880079681384"/>
    <n v="0"/>
    <n v="930.55866062237237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124"/>
    <s v="COUV M11 G FLAT GRIS M18"/>
    <n v="0.82099999999999995"/>
    <n v="2552"/>
    <n v="2095.192"/>
    <n v="5156.8960696000004"/>
    <n v="0.20212381307759184"/>
    <n v="944.54155691188532"/>
    <n v="0.37011816493412436"/>
    <n v="2.3908454649341246"/>
    <n v="829.25336791343602"/>
    <n v="0"/>
    <n v="102.5547930221871"/>
    <n v="3.2339810092414694"/>
    <n v="5.9925668101244423"/>
    <n v="3.5068481568962184"/>
    <n v="0"/>
    <n v="141.18690741209144"/>
    <n v="0"/>
    <n v="1085.7284643239768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125"/>
    <s v="COUV. M11P GAUCHE NOIR M18"/>
    <n v="0.82099999999999995"/>
    <n v="116"/>
    <n v="95.23599999999999"/>
    <n v="234.40436679999999"/>
    <n v="9.1874460489814458E-3"/>
    <n v="42.933707132358414"/>
    <n v="0.37011816493412425"/>
    <n v="2.3908454649341242"/>
    <n v="37.693334905156178"/>
    <n v="0"/>
    <n v="4.661581501008504"/>
    <n v="0.14699913678370313"/>
    <n v="0.27238940046020188"/>
    <n v="0.15940218894982811"/>
    <n v="0"/>
    <n v="6.4175867005496103"/>
    <n v="0"/>
    <n v="49.351293832908034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108"/>
    <s v="COUV. M11P GAUCHE NOIR"/>
    <n v="0.82099999999999995"/>
    <n v="120"/>
    <n v="98.52"/>
    <n v="242.48727600000001"/>
    <n v="9.5042545334290823E-3"/>
    <n v="44.41417979209492"/>
    <n v="0.37011816493412436"/>
    <n v="2.3908454649341242"/>
    <n v="38.993105074299493"/>
    <n v="0"/>
    <n v="4.8223256906984524"/>
    <n v="0.15206807253486532"/>
    <n v="0.28178213840710542"/>
    <n v="0.1648988161549946"/>
    <n v="0"/>
    <n v="6.6388827936720114"/>
    <n v="0"/>
    <n v="51.053062585766931"/>
    <m/>
    <m/>
    <m/>
    <m/>
    <m/>
    <m/>
    <m/>
    <m/>
    <m/>
    <m/>
    <m/>
    <m/>
    <m/>
    <m/>
    <m/>
  </r>
  <r>
    <x v="4"/>
    <x v="0"/>
    <d v="2016-10-01T00:00:00"/>
    <x v="4"/>
    <x v="0"/>
    <s v="ACCUMA 42"/>
    <s v="  1842 du 22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203"/>
    <s v="BAC M12 GRIS"/>
    <n v="2.3450000000000002"/>
    <n v="600"/>
    <n v="1407.0000000000002"/>
    <n v="3463.0491000000006"/>
    <n v="0.13573372034647505"/>
    <n v="634.29507681158714"/>
    <n v="1.0571584613526452"/>
    <n v="6.8289069613526463"/>
    <n v="556.87473446548313"/>
    <n v="0"/>
    <n v="68.869389431716641"/>
    <n v="2.1717395255436007"/>
    <n v="4.0242333408322919"/>
    <n v="2.3549800480113423"/>
    <n v="0"/>
    <n v="94.812302991235498"/>
    <n v="0"/>
    <n v="729.10737980282261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509"/>
    <s v="BAC M15 GRIS P0 C78"/>
    <n v="3.45"/>
    <n v="462"/>
    <n v="1593.9"/>
    <n v="3923.0660700000003"/>
    <n v="0.13944489052889325"/>
    <n v="651.63768681232273"/>
    <n v="1.4104711835764561"/>
    <n v="9.9019561835764573"/>
    <n v="572.10055237289032"/>
    <n v="0"/>
    <n v="70.752385225893093"/>
    <n v="2.231118248462292"/>
    <n v="4.1342621144006273"/>
    <n v="2.4193688506762983"/>
    <n v="0"/>
    <n v="97.404618230877503"/>
    <n v="0"/>
    <n v="749.04230504320026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202"/>
    <s v="BAC M12 NOIR"/>
    <n v="2.3450000000000002"/>
    <n v="480"/>
    <n v="1125.6000000000001"/>
    <n v="2770.4392800000005"/>
    <n v="9.8474916104725668E-2"/>
    <n v="460.18155485033594"/>
    <n v="0.9587115726048665"/>
    <n v="6.7304600726048678"/>
    <n v="404.01303830285798"/>
    <n v="0"/>
    <n v="49.964793782712377"/>
    <n v="1.5755986576756107"/>
    <n v="2.9195843126729066"/>
    <n v="1.7085397944169904"/>
    <n v="0"/>
    <n v="68.786397064229703"/>
    <n v="0"/>
    <n v="528.96795191456567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203"/>
    <s v="BAC M12 GRIS"/>
    <n v="2.3450000000000002"/>
    <n v="960"/>
    <n v="2251.2000000000003"/>
    <n v="5540.878560000001"/>
    <n v="0.19694983220945134"/>
    <n v="920.36310970067188"/>
    <n v="0.9587115726048665"/>
    <n v="6.7304600726048678"/>
    <n v="808.02607660571596"/>
    <n v="0"/>
    <n v="99.929587565424754"/>
    <n v="3.1511973153512214"/>
    <n v="5.8391686253458133"/>
    <n v="3.4170795888339809"/>
    <n v="0"/>
    <n v="137.57279412845941"/>
    <n v="0"/>
    <n v="1057.9359038291313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213"/>
    <s v="COUV M12 GAUCHE GRIS "/>
    <n v="1.2270000000000001"/>
    <n v="1456"/>
    <n v="1786.5120000000002"/>
    <n v="4397.1419856000002"/>
    <n v="0.15629585938173921"/>
    <n v="730.3836797430555"/>
    <n v="0.50163714268066995"/>
    <n v="3.5216522426806702"/>
    <n v="641.23502228546135"/>
    <n v="0"/>
    <n v="79.302330908263201"/>
    <n v="2.5007337501078273"/>
    <n v="4.6338596389498035"/>
    <n v="2.7117331602731753"/>
    <n v="0"/>
    <n v="109.17530543000278"/>
    <n v="0"/>
    <n v="839.55898517305832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410"/>
    <s v="BAC M14 OPAQUE P0 C60"/>
    <n v="3.2029999999999998"/>
    <n v="270"/>
    <n v="864.81"/>
    <n v="2128.556853"/>
    <n v="7.5659285888883973E-2"/>
    <n v="353.56219833876952"/>
    <n v="1.3094896234769242"/>
    <n v="9.1930335234769238"/>
    <n v="310.40735221632428"/>
    <n v="0"/>
    <n v="38.388462430017313"/>
    <n v="1.2105485742221436"/>
    <n v="2.2431465080336319"/>
    <n v="1.3126886101721371"/>
    <n v="0"/>
    <n v="52.849292861688419"/>
    <n v="0"/>
    <n v="406.41149120045799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407"/>
    <s v="COUVERCLE  M14 GAUCHE NOIR"/>
    <n v="1.6160000000000001"/>
    <n v="96"/>
    <n v="155.13600000000002"/>
    <n v="381.83623680000005"/>
    <n v="1.3572321059721677E-2"/>
    <n v="63.424596387048425"/>
    <n v="0.66067287903175442"/>
    <n v="4.6381336790317551"/>
    <n v="55.683161611720124"/>
    <n v="0"/>
    <n v="6.8864056932079487"/>
    <n v="0.21715713695554684"/>
    <n v="0.40239217477862826"/>
    <n v="0.23547977038617113"/>
    <n v="0"/>
    <n v="9.4804961753343449"/>
    <n v="0"/>
    <n v="72.905092562382777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00M1511"/>
    <s v="BAC M15 OPAQUE P0 C78"/>
    <n v="3.45"/>
    <n v="630"/>
    <n v="2173.5"/>
    <n v="5349.63555"/>
    <n v="0.19015212344849075"/>
    <n v="888.59684565316707"/>
    <n v="1.4104711835764556"/>
    <n v="9.9019561835764556"/>
    <n v="780.13711687212299"/>
    <n v="0"/>
    <n v="96.480525308036007"/>
    <n v="3.042433975175852"/>
    <n v="5.6376301560008537"/>
    <n v="3.2991393418313146"/>
    <n v="0"/>
    <n v="132.82447940574201"/>
    <n v="0"/>
    <n v="1021.4213250589091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502"/>
    <s v="COUV M15 GAUCHE NOIR"/>
    <n v="1.6759999999999999"/>
    <n v="696"/>
    <n v="1166.4959999999999"/>
    <n v="2871.0966047999996"/>
    <n v="0.10205276806725128"/>
    <n v="476.90115761078295"/>
    <n v="0.68520281265917093"/>
    <n v="4.8103416126591707"/>
    <n v="418.69189154951181"/>
    <n v="0"/>
    <n v="51.7801457785704"/>
    <n v="1.6328442890760204"/>
    <n v="3.025660467657866"/>
    <n v="1.7706155259668097"/>
    <n v="0"/>
    <n v="71.285587268866081"/>
    <n v="0"/>
    <n v="548.18674487964904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20M1604"/>
    <s v="COUV M16 GAUCHE NOIR"/>
    <n v="1.9039999999999999"/>
    <n v="92"/>
    <n v="175.16800000000001"/>
    <n v="431.1409984"/>
    <n v="1.5324852615700589E-2"/>
    <n v="71.614323560788591"/>
    <n v="0.77841656044335428"/>
    <n v="5.4647317604433541"/>
    <n v="62.873272826434807"/>
    <n v="0"/>
    <n v="7.7756156692698655"/>
    <n v="0.24519764185120943"/>
    <n v="0.45435123035029107"/>
    <n v="0.26588619288240523"/>
    <n v="0"/>
    <n v="10.704669155070173"/>
    <n v="0"/>
    <n v="82.318992715858769"/>
    <m/>
    <m/>
    <m/>
    <m/>
    <m/>
    <m/>
    <m/>
    <m/>
    <m/>
    <m/>
    <m/>
    <m/>
    <m/>
    <m/>
    <m/>
  </r>
  <r>
    <x v="4"/>
    <x v="0"/>
    <d v="2016-10-01T00:00:00"/>
    <x v="4"/>
    <x v="0"/>
    <s v="ACCUMA 44"/>
    <s v="  1872 du 26/09/2016"/>
    <n v="4102.7"/>
    <m/>
    <n v="507.38600000000042"/>
    <n v="16"/>
    <n v="29.648"/>
    <n v="17.350000000000001"/>
    <n v="0"/>
    <n v="698.51694000000009"/>
    <m/>
    <n v="5371.6009400000012"/>
    <s v="EUR"/>
    <n v="2.4613"/>
    <s v="460D2709"/>
    <s v="BOUCHON D27 ROUGE"/>
    <n v="2.3E-2"/>
    <n v="6000"/>
    <n v="138"/>
    <n v="339.65940000000001"/>
    <n v="1.2073150695142271E-2"/>
    <n v="56.418847343058232"/>
    <n v="9.4031412238430381E-3"/>
    <n v="6.6013041223843036E-2"/>
    <n v="49.532515356960197"/>
    <n v="0"/>
    <n v="6.1257476386054615"/>
    <n v="0.19317041112227634"/>
    <n v="0.35794477180957807"/>
    <n v="0.20946916456071843"/>
    <n v="0"/>
    <n v="8.4333002797296537"/>
    <n v="0"/>
    <n v="64.852147622787896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20L0138"/>
    <s v="COUV L1 D MFP Noir"/>
    <n v="1.3620000000000001"/>
    <n v="150"/>
    <n v="204.3"/>
    <n v="502.64950500000003"/>
    <n v="2.0491392211064354E-2"/>
    <n v="98.010042066029854"/>
    <n v="0.65340028044019904"/>
    <n v="4.0043969804401991"/>
    <n v="83.971676141720607"/>
    <n v="0"/>
    <n v="11.275613969452472"/>
    <n v="0.32786227537702967"/>
    <n v="0.7730377711624028"/>
    <n v="1.6618519083173191"/>
    <n v="0"/>
    <n v="13.773650332997668"/>
    <n v="0"/>
    <n v="111.78369239902752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L0313"/>
    <s v="BAC L3 GRIS P0 C33"/>
    <n v="1.2569999999999999"/>
    <n v="1056"/>
    <n v="1327.3919999999998"/>
    <n v="3265.8489071999998"/>
    <n v="0.13313808169275149"/>
    <n v="636.79758080328668"/>
    <n v="0.60302801212432455"/>
    <n v="3.6956879621243246"/>
    <n v="545.58654496872623"/>
    <n v="0"/>
    <n v="73.260693970335055"/>
    <n v="2.1302093070840238"/>
    <n v="5.0226341318590499"/>
    <n v="10.797498425282145"/>
    <n v="0"/>
    <n v="89.491107502782356"/>
    <n v="0"/>
    <n v="726.28868830606905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L0306"/>
    <s v="BAC KAM L3B P0 NOIR C40,1"/>
    <n v="1.357"/>
    <n v="576"/>
    <n v="781.63199999999995"/>
    <n v="1923.0882912"/>
    <n v="7.8398080649626292E-2"/>
    <n v="374.97692217403346"/>
    <n v="0.65100160099658588"/>
    <n v="3.9896965509965856"/>
    <n v="321.26749469410356"/>
    <n v="0"/>
    <n v="43.139406256343975"/>
    <n v="1.2543692903940207"/>
    <n v="2.9575675925071518"/>
    <n v="6.3580843406846919"/>
    <n v="0"/>
    <n v="52.696651282827375"/>
    <n v="0"/>
    <n v="427.67357345686082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L0313"/>
    <s v="BAC L3 GRIS P0 C33"/>
    <n v="1.2569999999999999"/>
    <n v="1584"/>
    <n v="1991.0879999999997"/>
    <n v="4898.7733607999999"/>
    <n v="0.19970712253912726"/>
    <n v="955.19637120493007"/>
    <n v="0.60302801212432455"/>
    <n v="3.6956879621243246"/>
    <n v="818.37981745308957"/>
    <n v="0"/>
    <n v="109.8910409555026"/>
    <n v="3.1953139606260361"/>
    <n v="7.5339511977885758"/>
    <n v="16.196247637923218"/>
    <n v="0"/>
    <n v="134.23666125417355"/>
    <n v="0"/>
    <n v="1089.4330324591037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L0314"/>
    <s v="BAC L3 NOIR P0 C33"/>
    <n v="1.2569999999999999"/>
    <n v="528"/>
    <n v="663.69599999999991"/>
    <n v="1632.9244535999999"/>
    <n v="6.6569040846375743E-2"/>
    <n v="318.39879040164334"/>
    <n v="0.60302801212432455"/>
    <n v="3.6956879621243246"/>
    <n v="272.79327248436311"/>
    <n v="0"/>
    <n v="36.630346985167527"/>
    <n v="1.0651046535420119"/>
    <n v="2.511317065929525"/>
    <n v="5.3987492126410723"/>
    <n v="0"/>
    <n v="44.745553751391178"/>
    <n v="0"/>
    <n v="363.14434415303452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M1110"/>
    <s v="BAC M11 P8,5 C46 GRIS"/>
    <n v="2.036"/>
    <n v="252"/>
    <n v="513.072"/>
    <n v="1262.3366952000001"/>
    <n v="5.1461378289354917E-2"/>
    <n v="246.13905189868851"/>
    <n v="0.97674226943924014"/>
    <n v="5.9860148694392405"/>
    <n v="210.88358209194749"/>
    <n v="0"/>
    <n v="28.317189478878699"/>
    <n v="0.82338205262967867"/>
    <n v="1.9413804959659142"/>
    <n v="4.1735177792666835"/>
    <n v="0"/>
    <n v="34.590672166675375"/>
    <n v="0"/>
    <n v="280.72972406536388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20M1124"/>
    <s v="COUV M11 G FLAT GRIS M18"/>
    <n v="0.82099999999999995"/>
    <n v="1392"/>
    <n v="1142.8319999999999"/>
    <n v="2811.7667111999999"/>
    <n v="0.11462662135758735"/>
    <n v="548.25752518064121"/>
    <n v="0.39386316464126525"/>
    <n v="2.4138105146412649"/>
    <n v="469.72843166125716"/>
    <n v="0"/>
    <n v="63.074559294847312"/>
    <n v="1.8340259417213975"/>
    <n v="4.324289290714983"/>
    <n v="9.296218992100334"/>
    <n v="0"/>
    <n v="77.04830326657067"/>
    <n v="0"/>
    <n v="625.30582844721198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60D2101"/>
    <s v="Bouchons pression D21 NOIR MFP (PUSH IN)"/>
    <n v="2.3E-2"/>
    <n v="8700"/>
    <n v="200.1"/>
    <n v="492.316035"/>
    <n v="2.007013010980899E-2"/>
    <n v="95.995151333394858"/>
    <n v="1.1033925440620099E-2"/>
    <n v="6.7621975440620097E-2"/>
    <n v="82.245386176986258"/>
    <n v="0"/>
    <n v="11.043809864353594"/>
    <n v="0.32112208175694384"/>
    <n v="0.75714565839254422"/>
    <n v="1.627687551905509"/>
    <n v="0"/>
    <n v="13.490491589000651"/>
    <n v="0"/>
    <n v="109.48564292239551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90B0006"/>
    <s v="Couvre borne D +"/>
    <n v="7.1999999999999995E-2"/>
    <n v="2750"/>
    <n v="197.99999999999997"/>
    <n v="487.14929999999993"/>
    <n v="1.9859499059181308E-2"/>
    <n v="94.98770596707736"/>
    <n v="3.4540983988028129E-2"/>
    <n v="0.2116861839880281"/>
    <n v="81.38224119461907"/>
    <n v="0"/>
    <n v="10.927907811804156"/>
    <n v="0.31775198494690093"/>
    <n v="0.74919960200761493"/>
    <n v="1.610605373699604"/>
    <n v="0"/>
    <n v="13.348912217002143"/>
    <n v="0"/>
    <n v="108.33661818407951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90B0007"/>
    <s v="Couvre borne G -"/>
    <n v="7.1999999999999995E-2"/>
    <n v="2750"/>
    <n v="197.99999999999997"/>
    <n v="487.14929999999993"/>
    <n v="1.9859499059181308E-2"/>
    <n v="94.98770596707736"/>
    <n v="3.4540983988028129E-2"/>
    <n v="0.2116861839880281"/>
    <n v="81.38224119461907"/>
    <n v="0"/>
    <n v="10.927907811804156"/>
    <n v="0.31775198494690093"/>
    <n v="0.74919960200761493"/>
    <n v="1.610605373699604"/>
    <n v="0"/>
    <n v="13.348912217002143"/>
    <n v="0"/>
    <n v="108.33661818407951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60D1825"/>
    <s v="BOUCHON M18 NOIR NON DEVISSABLE FAI"/>
    <n v="3.2000000000000001E-2"/>
    <n v="6500"/>
    <n v="208"/>
    <n v="511.75279999999998"/>
    <n v="2.0862504062170262E-2"/>
    <n v="99.785064854303499"/>
    <n v="1.5351548439123616E-2"/>
    <n v="9.408274843912362E-2"/>
    <n v="85.492455396367518"/>
    <n v="0"/>
    <n v="11.47982234775386"/>
    <n v="0.3338000649947242"/>
    <n v="0.78703796574537321"/>
    <n v="1.6919490794420082"/>
    <n v="0"/>
    <n v="14.02309970270932"/>
    <n v="0"/>
    <n v="113.80816455701282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60D1828"/>
    <s v="ŒIL MAGIQUE L=68mm"/>
    <n v="0.32500000000000001"/>
    <n v="2500"/>
    <n v="812.5"/>
    <n v="1999.034375"/>
    <n v="8.149415649285259E-2"/>
    <n v="389.78540958712301"/>
    <n v="0.15591416383484921"/>
    <n v="0.95552791383484925"/>
    <n v="333.9549038920606"/>
    <n v="0"/>
    <n v="44.843056045913521"/>
    <n v="1.3039065038856414"/>
    <n v="3.074367053692864"/>
    <n v="6.6091760915703448"/>
    <n v="0"/>
    <n v="54.777733213708288"/>
    <n v="0"/>
    <n v="444.56314280083132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L0511"/>
    <s v="BAC L3 GRIS P0 C33"/>
    <n v="1.4410000000000001"/>
    <n v="132"/>
    <n v="190.21200000000002"/>
    <n v="467.98809420000003"/>
    <n v="1.9078358762853513E-2"/>
    <n v="91.251522865705667"/>
    <n v="0.69129941564928532"/>
    <n v="4.2366637656492854"/>
    <n v="78.181206374297403"/>
    <n v="0"/>
    <n v="10.498076771206527"/>
    <n v="0.30525374020565621"/>
    <n v="0.71973108432864885"/>
    <n v="1.5472548956674199"/>
    <n v="0"/>
    <n v="12.823855003133394"/>
    <n v="0"/>
    <n v="104.07537786883907"/>
    <m/>
    <m/>
    <m/>
    <m/>
    <m/>
    <m/>
    <m/>
    <m/>
    <m/>
    <m/>
    <m/>
    <m/>
    <m/>
    <m/>
    <m/>
  </r>
  <r>
    <x v="4"/>
    <x v="0"/>
    <d v="2016-10-01T00:00:00"/>
    <x v="4"/>
    <x v="0"/>
    <s v="ACCUMA 46"/>
    <s v="  1908 du 29/09/2016"/>
    <n v="4097.8999999999996"/>
    <m/>
    <n v="550.26099999999951"/>
    <n v="16"/>
    <n v="37.725000000000001"/>
    <n v="81.099999999999994"/>
    <n v="0"/>
    <n v="672.16762000000017"/>
    <m/>
    <n v="5455.15362"/>
    <s v="EUR"/>
    <n v="2.46035"/>
    <s v="400M1104"/>
    <s v="BAC M11 P8.5 C46.5  NOIR"/>
    <n v="2.036"/>
    <n v="756"/>
    <n v="1539.2160000000001"/>
    <n v="3787.0100856000004"/>
    <n v="0.15438413486806477"/>
    <n v="738.41715569606561"/>
    <n v="0.97674226943924025"/>
    <n v="5.9860148694392405"/>
    <n v="632.65074627584249"/>
    <n v="0"/>
    <n v="84.951568436636109"/>
    <n v="2.4701461578890362"/>
    <n v="5.8241414878977436"/>
    <n v="12.520553337800052"/>
    <n v="0"/>
    <n v="103.77201650002614"/>
    <n v="0"/>
    <n v="842.1891721960917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00M1110"/>
    <s v="BAC M11 P8,5 C46 GRIS"/>
    <n v="2.036"/>
    <n v="2016"/>
    <n v="4104.576"/>
    <n v="10096.025587200002"/>
    <n v="0.11173528177857202"/>
    <n v="378.10575758645729"/>
    <n v="0.18755245912026652"/>
    <n v="5.195501659120267"/>
    <n v="264.88848607154335"/>
    <n v="0"/>
    <n v="56.260837345864829"/>
    <n v="0"/>
    <n v="2.7124857004566141"/>
    <n v="6.9722815829828937"/>
    <n v="0"/>
    <n v="47.271666885609626"/>
    <n v="0"/>
    <n v="378.10575758645729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20M1110"/>
    <s v="COUV.M11 DROITE NOIR"/>
    <n v="0.82099999999999995"/>
    <n v="540"/>
    <n v="443.34"/>
    <n v="1090.4833980000001"/>
    <n v="1.2068656987643088E-2"/>
    <n v="40.839640091541725"/>
    <n v="7.562896313248467E-2"/>
    <n v="2.0950426631324848"/>
    <n v="28.61091167880873"/>
    <n v="0"/>
    <n v="6.0767980977610625"/>
    <n v="0"/>
    <n v="0.29297871703202361"/>
    <n v="0.75308419602892862"/>
    <n v="0"/>
    <n v="5.1058674019109818"/>
    <n v="0"/>
    <n v="40.839640091541725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20M1208"/>
    <s v="Couv.M12 gauche noir  avec bouchon"/>
    <n v="1.2270000000000001"/>
    <n v="448"/>
    <n v="549.69600000000003"/>
    <n v="1352.0872512000001"/>
    <n v="1.4963893335768157E-2"/>
    <n v="50.636953127983311"/>
    <n v="0.11302891323210561"/>
    <n v="3.1310808132321055"/>
    <n v="35.474587689345519"/>
    <n v="0"/>
    <n v="7.5346046085326499"/>
    <n v="0"/>
    <n v="0.3632634746191078"/>
    <n v="0.93374694415193293"/>
    <n v="0"/>
    <n v="6.3307504113340975"/>
    <n v="0"/>
    <n v="50.636953127983311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60D1818"/>
    <s v="BOUCHON D18 ROUGE FILETAGE POUR GAMME M "/>
    <n v="2.3E-2"/>
    <n v="13000"/>
    <n v="299"/>
    <n v="735.45030000000008"/>
    <n v="8.1394154357948383E-3"/>
    <n v="27.543313004400634"/>
    <n v="2.1187163849538948E-3"/>
    <n v="5.8691816384953903E-2"/>
    <n v="19.295941245914673"/>
    <n v="0"/>
    <n v="4.0983503208159835"/>
    <n v="0"/>
    <n v="0.1975924491193555"/>
    <n v="0.50789952319359788"/>
    <n v="0"/>
    <n v="3.4435294653570252"/>
    <n v="0"/>
    <n v="27.543313004400634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00L0511"/>
    <s v="BAC L5 P0 C52 OPAQUE"/>
    <n v="1.4410000000000001"/>
    <n v="132"/>
    <n v="190.21200000000002"/>
    <n v="467.86445640000011"/>
    <n v="5.177974879175277E-3"/>
    <n v="17.521968739776099"/>
    <n v="0.1327421874225462"/>
    <n v="3.6771698874225471"/>
    <n v="12.275316308588367"/>
    <n v="0"/>
    <n v="2.6072087331874574"/>
    <n v="0"/>
    <n v="0.12570051816685901"/>
    <n v="0.32310563246053725"/>
    <n v="0"/>
    <n v="2.1906375473728779"/>
    <n v="0"/>
    <n v="17.521968739776099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00M1203"/>
    <s v="BAC M12 GRIS C49 P12,5"/>
    <n v="2.3450000000000002"/>
    <n v="120"/>
    <n v="281.40000000000003"/>
    <n v="692.15958000000012"/>
    <n v="7.6603060322162795E-3"/>
    <n v="25.922034379392436"/>
    <n v="0.21601695316160363"/>
    <n v="5.9840134531616043"/>
    <n v="18.160126644148459"/>
    <n v="0"/>
    <n v="3.8571096330355106"/>
    <n v="0"/>
    <n v="0.1859615892380824"/>
    <n v="0.47800309641029581"/>
    <n v="0"/>
    <n v="3.2408334165600903"/>
    <n v="0"/>
    <n v="25.922034379392436"/>
    <m/>
    <m/>
    <m/>
    <m/>
    <m/>
    <m/>
    <m/>
    <m/>
    <m/>
    <m/>
    <m/>
    <m/>
    <m/>
    <m/>
    <m/>
  </r>
  <r>
    <x v="4"/>
    <x v="0"/>
    <d v="2016-10-01T00:00:00"/>
    <x v="4"/>
    <x v="0"/>
    <s v="ACCUMA 47"/>
    <s v="  1933 du 30/09/2016"/>
    <n v="2370.6790000000001"/>
    <m/>
    <n v="503.51900000000023"/>
    <n v="0"/>
    <n v="24.276"/>
    <n v="62.4"/>
    <n v="0"/>
    <n v="423.06840000000005"/>
    <m/>
    <n v="3383.9424000000004"/>
    <s v="EUR"/>
    <n v="2.4597000000000002"/>
    <s v="400M1202"/>
    <s v="BAC M12 P12.5 C49 NOIR"/>
    <n v="2.3450000000000002"/>
    <n v="120"/>
    <n v="281.40000000000003"/>
    <n v="692.15958000000012"/>
    <n v="7.6603060322162795E-3"/>
    <n v="25.922034379392436"/>
    <n v="0.21601695316160363"/>
    <n v="5.9840134531616043"/>
    <n v="18.160126644148459"/>
    <n v="0"/>
    <n v="3.8571096330355106"/>
    <n v="0"/>
    <n v="0.1859615892380824"/>
    <n v="0.47800309641029581"/>
    <n v="0"/>
    <n v="3.2408334165600903"/>
    <n v="0"/>
    <n v="25.922034379392436"/>
    <m/>
    <m/>
    <m/>
    <m/>
    <m/>
    <m/>
    <m/>
    <m/>
    <m/>
    <m/>
    <m/>
    <m/>
    <m/>
    <m/>
    <m/>
  </r>
  <r>
    <x v="4"/>
    <x v="1"/>
    <d v="2016-10-01T00:00:00"/>
    <x v="4"/>
    <x v="0"/>
    <s v="ACCUMA 48"/>
    <s v="  1934 du 30/09/2016"/>
    <n v="2314.279"/>
    <m/>
    <n v="185.94399999999996"/>
    <n v="0"/>
    <n v="15.398"/>
    <n v="51.6"/>
    <n v="0"/>
    <n v="227.76822000000001"/>
    <m/>
    <n v="2794.9892199999999"/>
    <s v="EUR"/>
    <n v="2.4597000000000002"/>
    <s v="400L0314"/>
    <s v="BAC L3 NOIR P0 C33"/>
    <n v="1.2569999999999999"/>
    <n v="704"/>
    <n v="884.92799999999988"/>
    <n v="2176.6574016"/>
    <n v="0.24232081724347365"/>
    <n v="622.09109076460766"/>
    <n v="0.88365211756336315"/>
    <n v="3.9754950175633632"/>
    <n v="560.79797860940891"/>
    <n v="0"/>
    <n v="45.058102041520456"/>
    <n v="0"/>
    <n v="3.731255943915007"/>
    <n v="12.503754169763241"/>
    <n v="0"/>
    <n v="55.192981212491304"/>
    <n v="0"/>
    <n v="677.28407197709896"/>
    <m/>
    <m/>
    <m/>
    <m/>
    <m/>
    <m/>
    <m/>
    <m/>
    <m/>
    <m/>
    <m/>
    <m/>
    <m/>
    <m/>
    <m/>
  </r>
  <r>
    <x v="4"/>
    <x v="1"/>
    <d v="2016-10-01T00:00:00"/>
    <x v="4"/>
    <x v="0"/>
    <s v="ACCUMA 48"/>
    <s v="  1934 du 30/09/2016"/>
    <n v="2314.279"/>
    <m/>
    <n v="185.94399999999996"/>
    <n v="0"/>
    <n v="15.398"/>
    <n v="51.6"/>
    <n v="0"/>
    <n v="227.76822000000001"/>
    <m/>
    <n v="2794.9892199999999"/>
    <s v="EUR"/>
    <n v="2.4597000000000002"/>
    <s v="420M1017"/>
    <s v="COUV M10 D FLAT NOIR D18 (fileté)"/>
    <n v="0.73899999999999999"/>
    <n v="1064"/>
    <n v="786.29599999999994"/>
    <n v="1934.0522712"/>
    <n v="0.21531230712021132"/>
    <n v="552.75427639745601"/>
    <n v="0.51950589886978948"/>
    <n v="2.3372241988697895"/>
    <n v="498.29275080985553"/>
    <n v="0"/>
    <n v="40.036031635160562"/>
    <n v="0"/>
    <n v="3.3153789050370137"/>
    <n v="11.110115047402905"/>
    <n v="0"/>
    <n v="49.041300936863863"/>
    <n v="0"/>
    <n v="601.79557733431989"/>
    <m/>
    <m/>
    <m/>
    <m/>
    <m/>
    <m/>
    <m/>
    <m/>
    <m/>
    <m/>
    <m/>
    <m/>
    <m/>
    <m/>
    <m/>
  </r>
  <r>
    <x v="4"/>
    <x v="1"/>
    <d v="2016-10-01T00:00:00"/>
    <x v="4"/>
    <x v="0"/>
    <s v="ACCUMA 48"/>
    <s v="  1934 du 30/09/2016"/>
    <n v="2314.279"/>
    <m/>
    <n v="185.94399999999996"/>
    <n v="0"/>
    <n v="15.398"/>
    <n v="51.6"/>
    <n v="0"/>
    <n v="227.76822000000001"/>
    <m/>
    <n v="2794.9892199999999"/>
    <s v="EUR"/>
    <n v="2.4597000000000002"/>
    <s v="400M1110"/>
    <s v="BAC M11 P8,5 C46 GRIS"/>
    <n v="2.036"/>
    <n v="118"/>
    <n v="240.24799999999999"/>
    <n v="590.9380056"/>
    <n v="6.5787376714388127E-2"/>
    <n v="168.89073503608819"/>
    <n v="1.4312774155600694"/>
    <n v="6.4392266155600693"/>
    <n v="152.25034439519743"/>
    <n v="0"/>
    <n v="12.232767975780183"/>
    <n v="0"/>
    <n v="1.0129940266481483"/>
    <n v="3.3946286384624274"/>
    <n v="0"/>
    <n v="14.984273692705633"/>
    <n v="0"/>
    <n v="183.87500872879383"/>
    <m/>
    <m/>
    <m/>
    <m/>
    <m/>
    <m/>
    <m/>
    <m/>
    <m/>
    <m/>
    <m/>
    <m/>
    <m/>
    <m/>
    <m/>
  </r>
  <r>
    <x v="4"/>
    <x v="1"/>
    <d v="2016-10-01T00:00:00"/>
    <x v="4"/>
    <x v="0"/>
    <s v="ACCUMA 48"/>
    <s v="  1934 du 30/09/2016"/>
    <n v="2314.279"/>
    <m/>
    <n v="185.94399999999996"/>
    <n v="0"/>
    <n v="15.398"/>
    <n v="51.6"/>
    <n v="0"/>
    <n v="227.76822000000001"/>
    <m/>
    <n v="2794.9892199999999"/>
    <s v="EUR"/>
    <n v="2.4597000000000002"/>
    <s v="420M1126"/>
    <s v="COUV.M11 DROITE NOIR"/>
    <n v="0.82099999999999995"/>
    <n v="870"/>
    <n v="714.27"/>
    <n v="1756.8899190000002"/>
    <n v="0.19558934753165902"/>
    <n v="502.12108035957323"/>
    <n v="0.5771506670799692"/>
    <n v="2.5965643670799694"/>
    <n v="452.64831961622031"/>
    <n v="0"/>
    <n v="36.368665637426794"/>
    <n v="0"/>
    <n v="3.0116847732924854"/>
    <n v="10.092410332633605"/>
    <n v="0"/>
    <n v="44.549037538247369"/>
    <n v="0"/>
    <n v="546.67011789782055"/>
    <m/>
    <m/>
    <m/>
    <m/>
    <m/>
    <m/>
    <m/>
    <m/>
    <m/>
    <m/>
    <m/>
    <m/>
    <m/>
    <m/>
    <m/>
  </r>
  <r>
    <x v="4"/>
    <x v="1"/>
    <d v="2016-10-01T00:00:00"/>
    <x v="4"/>
    <x v="0"/>
    <s v="ACCUMA 48"/>
    <s v="  1934 du 30/09/2016"/>
    <n v="2314.279"/>
    <m/>
    <n v="185.94399999999996"/>
    <n v="0"/>
    <n v="15.398"/>
    <n v="51.6"/>
    <n v="0"/>
    <n v="227.76822000000001"/>
    <m/>
    <n v="2794.9892199999999"/>
    <s v="EUR"/>
    <n v="2.4597000000000002"/>
    <s v="400M1104"/>
    <s v="BAC M11 P8.5 C46.5  NOIR"/>
    <n v="2.036"/>
    <n v="504"/>
    <n v="1026.144"/>
    <n v="2524.0063968000004"/>
    <n v="0.28099015139026801"/>
    <n v="721.36381744227526"/>
    <n v="1.43127741556007"/>
    <n v="6.4392266155600701"/>
    <n v="650.28960656931804"/>
    <n v="0"/>
    <n v="52.248432710111985"/>
    <n v="0"/>
    <n v="4.3266863511073463"/>
    <n v="14.499091811737829"/>
    <n v="0"/>
    <n v="64.000626619691872"/>
    <n v="0"/>
    <n v="785.36444406196711"/>
    <m/>
    <m/>
    <m/>
    <m/>
    <m/>
    <m/>
    <m/>
    <m/>
    <m/>
    <m/>
    <m/>
    <m/>
    <m/>
    <m/>
    <m/>
  </r>
  <r>
    <x v="4"/>
    <x v="1"/>
    <d v="2016-10-01T00:00:00"/>
    <x v="7"/>
    <x v="0"/>
    <s v="DARAMIC 9"/>
    <s v="  103941F2 du  05/10/16"/>
    <n v="3217.4119999999998"/>
    <m/>
    <n v="4198.7389999999996"/>
    <n v="0"/>
    <n v="101.01900000000001"/>
    <n v="80"/>
    <n v="0"/>
    <n v="0"/>
    <m/>
    <n v="7597.17"/>
    <s v="EUR"/>
    <n v="2.4647999999999999"/>
    <s v="430p1004"/>
    <s v="sep 161x1,2"/>
    <n v="0.69899999999999995"/>
    <n v="29302"/>
    <n v="20482.097999999998"/>
    <n v="50484.27515039999"/>
    <n v="0.71772265092413579"/>
    <n v="5452.660991921317"/>
    <n v="0.18608494273159912"/>
    <n v="1.9089801427315989"/>
    <n v="2309.2094697551256"/>
    <n v="0"/>
    <n v="3013.5300856185545"/>
    <n v="0"/>
    <n v="72.503624473705273"/>
    <n v="57.417812073930861"/>
    <n v="0"/>
    <n v="0"/>
    <n v="0"/>
    <n v="5452.660991921317"/>
    <m/>
    <m/>
    <m/>
    <m/>
    <m/>
    <m/>
    <m/>
    <m/>
    <m/>
    <m/>
    <m/>
    <m/>
    <m/>
    <m/>
    <m/>
  </r>
  <r>
    <x v="4"/>
    <x v="1"/>
    <d v="2016-10-01T00:00:00"/>
    <x v="7"/>
    <x v="0"/>
    <s v="DARAMIC 9"/>
    <s v="  103941F2 du  05/10/16"/>
    <n v="3217.4119999999998"/>
    <m/>
    <n v="4198.7389999999996"/>
    <n v="0"/>
    <n v="101.01900000000001"/>
    <n v="80"/>
    <n v="0"/>
    <n v="0"/>
    <m/>
    <n v="7597.17"/>
    <s v="EUR"/>
    <n v="2.4647999999999999"/>
    <s v="430p1005"/>
    <s v="sep 161x1,0"/>
    <n v="0.69899999999999995"/>
    <n v="3155.6"/>
    <n v="2205.7643999999996"/>
    <n v="5436.7680931199984"/>
    <n v="7.7293208561060769E-2"/>
    <n v="587.20964528383411"/>
    <n v="0.18608494273159909"/>
    <n v="1.9089801427315987"/>
    <n v="248.68409674285965"/>
    <n v="0"/>
    <n v="324.53400922045972"/>
    <n v="0"/>
    <n v="7.8080826356297983"/>
    <n v="6.1834566848848613"/>
    <n v="0"/>
    <n v="0"/>
    <n v="0"/>
    <n v="587.20964528383411"/>
    <m/>
    <m/>
    <m/>
    <m/>
    <m/>
    <m/>
    <m/>
    <m/>
    <m/>
    <m/>
    <m/>
    <m/>
    <m/>
    <m/>
    <m/>
  </r>
  <r>
    <x v="4"/>
    <x v="1"/>
    <d v="2016-10-01T00:00:00"/>
    <x v="7"/>
    <x v="0"/>
    <s v="DARAMIC 9"/>
    <s v="  103941F2 du  05/10/16"/>
    <n v="3217.4119999999998"/>
    <m/>
    <n v="4198.7389999999996"/>
    <n v="0"/>
    <n v="101.01900000000001"/>
    <n v="80"/>
    <n v="0"/>
    <n v="0"/>
    <m/>
    <n v="7597.17"/>
    <s v="EUR"/>
    <n v="2.4647999999999999"/>
    <s v="430p1001"/>
    <s v="sep LV 161x1,3"/>
    <n v="1.7410000000000001"/>
    <n v="3360"/>
    <n v="5849.76"/>
    <n v="14418.488448"/>
    <n v="0.20498414051480338"/>
    <n v="1557.2993627948488"/>
    <n v="0.4634819532127526"/>
    <n v="4.7546987532127529"/>
    <n v="659.51843350201455"/>
    <n v="0"/>
    <n v="860.67490516098496"/>
    <n v="0"/>
    <n v="20.707292890664924"/>
    <n v="16.398731241184269"/>
    <n v="0"/>
    <n v="0"/>
    <n v="0"/>
    <n v="1557.2993627948488"/>
    <m/>
    <m/>
    <m/>
    <m/>
    <m/>
    <m/>
    <m/>
    <m/>
    <m/>
    <m/>
    <m/>
    <m/>
    <m/>
    <m/>
    <m/>
  </r>
  <r>
    <x v="4"/>
    <x v="0"/>
    <d v="2016-10-01T00:00:00"/>
    <x v="7"/>
    <x v="0"/>
    <s v="DARAMIC 10"/>
    <s v="  103942F2 du  05/10/16"/>
    <n v="3147.712"/>
    <m/>
    <n v="2906.33"/>
    <n v="0"/>
    <n v="69.402000000000001"/>
    <n v="66"/>
    <n v="0"/>
    <n v="0"/>
    <m/>
    <n v="6189.4439999999995"/>
    <s v="EUR"/>
    <n v="2.4647999999999999"/>
    <s v="430p1004"/>
    <s v="sep 161x1,2"/>
    <n v="0.69899999999999995"/>
    <n v="8790.6"/>
    <n v="6144.6293999999998"/>
    <n v="15145.282545119999"/>
    <n v="0.31707317073170732"/>
    <n v="1962.5066341463414"/>
    <n v="0.22325058973748566"/>
    <n v="1.9461457897374854"/>
    <n v="998.05502439024394"/>
    <n v="0"/>
    <n v="921.51926829268291"/>
    <n v="0"/>
    <n v="22.005512195121952"/>
    <n v="20.926829268292682"/>
    <n v="0"/>
    <n v="0"/>
    <n v="0"/>
    <n v="1962.5066341463414"/>
    <m/>
    <m/>
    <m/>
    <m/>
    <m/>
    <m/>
    <m/>
    <m/>
    <m/>
    <m/>
    <m/>
    <m/>
    <m/>
    <m/>
    <m/>
  </r>
  <r>
    <x v="4"/>
    <x v="0"/>
    <d v="2016-10-01T00:00:00"/>
    <x v="7"/>
    <x v="0"/>
    <s v="DARAMIC 10"/>
    <s v="  103942F2 du  05/10/16"/>
    <n v="3147.712"/>
    <m/>
    <n v="2906.33"/>
    <n v="0"/>
    <n v="69.402000000000001"/>
    <n v="66"/>
    <n v="0"/>
    <n v="0"/>
    <m/>
    <n v="6189.4439999999995"/>
    <s v="EUR"/>
    <n v="2.4647999999999999"/>
    <s v="430p1018"/>
    <s v="sep 161x1,3"/>
    <n v="0.69899999999999995"/>
    <n v="18933.599999999999"/>
    <n v="13234.586399999998"/>
    <n v="32620.608558719996"/>
    <n v="0.68292682926829262"/>
    <n v="4226.9373658536579"/>
    <n v="0.22325058973748566"/>
    <n v="1.9461457897374856"/>
    <n v="2149.656975609756"/>
    <n v="0"/>
    <n v="1984.8107317073168"/>
    <n v="0"/>
    <n v="47.396487804878042"/>
    <n v="45.073170731707314"/>
    <n v="0"/>
    <n v="0"/>
    <n v="0"/>
    <n v="4226.9373658536579"/>
    <m/>
    <m/>
    <m/>
    <m/>
    <m/>
    <m/>
    <m/>
    <m/>
    <m/>
    <m/>
    <m/>
    <m/>
    <m/>
    <m/>
    <m/>
  </r>
  <r>
    <x v="4"/>
    <x v="1"/>
    <d v="2016-10-01T00:00:00"/>
    <x v="42"/>
    <x v="0"/>
    <s v="METACONCEPT 3"/>
    <s v="  2923 du  13/10/16"/>
    <n v="175"/>
    <m/>
    <n v="667.92399999999907"/>
    <n v="0"/>
    <n v="143.14500000000001"/>
    <n v="153.6"/>
    <n v="0"/>
    <n v="0"/>
    <m/>
    <n v="1139.668999999999"/>
    <s v="EUR"/>
    <n v="2.4483000000000001"/>
    <s v="610M0002"/>
    <s v="SELENIUM"/>
    <n v="45"/>
    <n v="100"/>
    <n v="4500"/>
    <n v="11017.35"/>
    <n v="0.10999755560987533"/>
    <n v="125.36080420435088"/>
    <n v="1.253608042043509"/>
    <n v="111.42710804204351"/>
    <n v="19.249572231728184"/>
    <n v="0"/>
    <n v="73.470007333170273"/>
    <n v="0"/>
    <n v="15.745600097775604"/>
    <n v="16.895624541676849"/>
    <n v="0"/>
    <n v="0"/>
    <n v="0"/>
    <n v="125.36080420435088"/>
    <m/>
    <m/>
    <m/>
    <m/>
    <m/>
    <m/>
    <m/>
    <m/>
    <m/>
    <m/>
    <m/>
    <m/>
    <m/>
    <m/>
    <m/>
  </r>
  <r>
    <x v="4"/>
    <x v="1"/>
    <d v="2016-10-01T00:00:00"/>
    <x v="42"/>
    <x v="0"/>
    <s v="METACONCEPT 3"/>
    <s v="  2923 du  13/10/16"/>
    <n v="175"/>
    <m/>
    <n v="667.92399999999907"/>
    <n v="0"/>
    <n v="143.14500000000001"/>
    <n v="153.6"/>
    <n v="0"/>
    <n v="0"/>
    <m/>
    <n v="1139.668999999999"/>
    <s v="EUR"/>
    <n v="2.4483000000000001"/>
    <s v="610M0004"/>
    <s v="ETAIN METAL"/>
    <n v="19.510000000000002"/>
    <n v="1000"/>
    <n v="19510"/>
    <n v="47766.333000000006"/>
    <n v="0.47690051332192618"/>
    <n v="543.50873111708574"/>
    <n v="0.54350873111708575"/>
    <n v="48.309841731117089"/>
    <n v="83.457589831337074"/>
    <n v="0"/>
    <n v="318.53329846003379"/>
    <n v="0"/>
    <n v="68.265923979467132"/>
    <n v="73.251918846247861"/>
    <n v="0"/>
    <n v="0"/>
    <n v="0"/>
    <n v="543.50873111708574"/>
    <m/>
    <m/>
    <m/>
    <m/>
    <m/>
    <m/>
    <m/>
    <m/>
    <m/>
    <m/>
    <m/>
    <m/>
    <m/>
    <m/>
    <m/>
  </r>
  <r>
    <x v="4"/>
    <x v="1"/>
    <d v="2016-10-01T00:00:00"/>
    <x v="42"/>
    <x v="0"/>
    <s v="METACONCEPT 3"/>
    <s v="  2923 du  13/10/16"/>
    <n v="175"/>
    <m/>
    <n v="667.92399999999907"/>
    <n v="0"/>
    <n v="143.14500000000001"/>
    <n v="153.6"/>
    <n v="0"/>
    <n v="0"/>
    <m/>
    <n v="1139.668999999999"/>
    <s v="EUR"/>
    <n v="2.4483000000000001"/>
    <s v="610P0002"/>
    <s v="ANTIMOINE"/>
    <n v="8.4499999999999993"/>
    <n v="2000"/>
    <n v="16900"/>
    <n v="41376.270000000004"/>
    <n v="0.41310193106819848"/>
    <n v="470.79946467856229"/>
    <n v="0.23539973233928113"/>
    <n v="20.923534732339284"/>
    <n v="72.292837936934731"/>
    <n v="0"/>
    <n v="275.92069420679502"/>
    <n v="0"/>
    <n v="59.133475922757277"/>
    <n v="63.452456612075281"/>
    <n v="0"/>
    <n v="0"/>
    <n v="0"/>
    <n v="470.79946467856229"/>
    <m/>
    <m/>
    <m/>
    <m/>
    <m/>
    <m/>
    <m/>
    <m/>
    <m/>
    <m/>
    <m/>
    <m/>
    <m/>
    <m/>
    <m/>
  </r>
  <r>
    <x v="4"/>
    <x v="1"/>
    <d v="2016-10-01T00:00:00"/>
    <x v="9"/>
    <x v="2"/>
    <s v="SOVEMA 8"/>
    <s v="  80422 du 14/06/16"/>
    <n v="472.49699999999996"/>
    <m/>
    <n v="4738.9850000000006"/>
    <n v="0"/>
    <n v="17.030999999999999"/>
    <n v="203"/>
    <n v="0"/>
    <n v="0"/>
    <m/>
    <n v="5431.5130000000008"/>
    <s v="EUR"/>
    <n v="2.4246500000000002"/>
    <s v="701MEC028"/>
    <s v="SPRING"/>
    <n v="12.41"/>
    <n v="20"/>
    <n v="248.2"/>
    <n v="601.79813000000001"/>
    <n v="5.8119930312283401E-2"/>
    <n v="315.67915705026138"/>
    <n v="15.783957852513069"/>
    <n v="45.873864352513067"/>
    <n v="27.461492712762968"/>
    <n v="0"/>
    <n v="275.42947795095637"/>
    <n v="0"/>
    <n v="0.98984053314849851"/>
    <n v="11.798345853393529"/>
    <n v="0"/>
    <n v="0"/>
    <n v="0"/>
    <n v="315.67915705026138"/>
    <m/>
    <m/>
    <m/>
    <m/>
    <m/>
    <m/>
    <m/>
    <m/>
    <m/>
    <m/>
    <m/>
    <m/>
    <m/>
    <m/>
    <m/>
  </r>
  <r>
    <x v="4"/>
    <x v="1"/>
    <d v="2016-10-01T00:00:00"/>
    <x v="9"/>
    <x v="2"/>
    <s v="SOVEMA 8"/>
    <s v="  80422 du 14/06/16"/>
    <n v="472.49699999999996"/>
    <m/>
    <n v="4738.9850000000006"/>
    <n v="0"/>
    <n v="17.030999999999999"/>
    <n v="203"/>
    <n v="0"/>
    <n v="0"/>
    <m/>
    <n v="5431.5130000000008"/>
    <s v="EUR"/>
    <n v="2.4246500000000002"/>
    <s v="723MEC053"/>
    <s v="BANDE ENVELOPPEUSE"/>
    <n v="624.38"/>
    <n v="6"/>
    <n v="3746.2799999999997"/>
    <n v="9083.4178019999999"/>
    <n v="0.87725033251531448"/>
    <n v="4764.7965853112537"/>
    <n v="794.13276421854232"/>
    <n v="2308.0357312185424"/>
    <n v="414.4981503624885"/>
    <n v="0"/>
    <n v="4157.2761670350883"/>
    <n v="0"/>
    <n v="14.940450413068319"/>
    <n v="178.08181750060885"/>
    <n v="0"/>
    <n v="0"/>
    <n v="0"/>
    <n v="4764.7965853112537"/>
    <m/>
    <m/>
    <m/>
    <m/>
    <m/>
    <m/>
    <m/>
    <m/>
    <m/>
    <m/>
    <m/>
    <m/>
    <m/>
    <m/>
    <m/>
  </r>
  <r>
    <x v="4"/>
    <x v="1"/>
    <d v="2016-10-01T00:00:00"/>
    <x v="9"/>
    <x v="2"/>
    <s v="SOVEMA 8"/>
    <s v="  80422 du 14/06/16"/>
    <n v="472.49699999999996"/>
    <m/>
    <n v="4738.9850000000006"/>
    <n v="0"/>
    <n v="17.030999999999999"/>
    <n v="203"/>
    <n v="0"/>
    <n v="0"/>
    <m/>
    <n v="5431.5130000000008"/>
    <s v="EUR"/>
    <n v="2.4246500000000002"/>
    <s v="701MEC041"/>
    <s v="GOUJON GAUCHE"/>
    <n v="0.69"/>
    <n v="200"/>
    <n v="138"/>
    <n v="334.60170000000005"/>
    <n v="3.2314868586201091E-2"/>
    <n v="175.51862881924288"/>
    <n v="0.87759314409621436"/>
    <n v="2.5506016440962149"/>
    <n v="15.268678462374256"/>
    <n v="0"/>
    <n v="153.13967750697819"/>
    <n v="0"/>
    <n v="0.5503545268915907"/>
    <n v="6.5599183229988212"/>
    <n v="0"/>
    <n v="0"/>
    <n v="0"/>
    <n v="175.51862881924288"/>
    <m/>
    <m/>
    <m/>
    <m/>
    <m/>
    <m/>
    <m/>
    <m/>
    <m/>
    <m/>
    <m/>
    <m/>
    <m/>
    <m/>
    <m/>
  </r>
  <r>
    <x v="4"/>
    <x v="1"/>
    <d v="2016-10-01T00:00:00"/>
    <x v="9"/>
    <x v="2"/>
    <s v="SOVEMA 8"/>
    <s v="  80422 du 14/06/16"/>
    <n v="472.49699999999996"/>
    <m/>
    <n v="4738.9850000000006"/>
    <n v="0"/>
    <n v="17.030999999999999"/>
    <n v="203"/>
    <n v="0"/>
    <n v="0"/>
    <m/>
    <n v="5431.5130000000008"/>
    <s v="EUR"/>
    <n v="2.4246500000000002"/>
    <s v="701MEC042"/>
    <s v="GOUJON DROIT"/>
    <n v="0.69"/>
    <n v="200"/>
    <n v="138"/>
    <n v="334.60170000000005"/>
    <n v="3.2314868586201091E-2"/>
    <n v="175.51862881924288"/>
    <n v="0.87759314409621436"/>
    <n v="2.5506016440962149"/>
    <n v="15.268678462374256"/>
    <n v="0"/>
    <n v="153.13967750697819"/>
    <n v="0"/>
    <n v="0.5503545268915907"/>
    <n v="6.5599183229988212"/>
    <n v="0"/>
    <n v="0"/>
    <n v="0"/>
    <n v="175.51862881924288"/>
    <m/>
    <m/>
    <m/>
    <m/>
    <m/>
    <m/>
    <m/>
    <m/>
    <m/>
    <m/>
    <m/>
    <m/>
    <m/>
    <m/>
    <m/>
  </r>
  <r>
    <x v="4"/>
    <x v="1"/>
    <d v="2016-10-01T00:00:00"/>
    <x v="9"/>
    <x v="2"/>
    <s v="SOVEMA 13"/>
    <s v="  80655 du 08/09/16"/>
    <n v="490.53100000000001"/>
    <m/>
    <n v="40.803999999999974"/>
    <n v="0"/>
    <n v="6.4139999999999997"/>
    <n v="81.5"/>
    <n v="0"/>
    <n v="0"/>
    <m/>
    <n v="619.24900000000002"/>
    <s v="EUR"/>
    <n v="2.4615"/>
    <s v="723MEC054"/>
    <s v="VARIATEUR VB 0,5"/>
    <n v="409.23"/>
    <n v="1"/>
    <n v="409.23"/>
    <n v="1007.319645"/>
    <n v="0.35991134798554131"/>
    <n v="222.87474232869849"/>
    <n v="222.87474232869849"/>
    <n v="1230.1943873286984"/>
    <n v="176.54767343869557"/>
    <n v="0"/>
    <n v="14.685822643202018"/>
    <n v="0"/>
    <n v="2.3084713859792618"/>
    <n v="29.332774860821615"/>
    <n v="0"/>
    <n v="0"/>
    <n v="0"/>
    <n v="222.87474232869849"/>
    <m/>
    <m/>
    <m/>
    <m/>
    <m/>
    <m/>
    <m/>
    <m/>
    <m/>
    <m/>
    <m/>
    <m/>
    <m/>
    <m/>
    <m/>
  </r>
  <r>
    <x v="4"/>
    <x v="1"/>
    <d v="2016-10-01T00:00:00"/>
    <x v="9"/>
    <x v="2"/>
    <s v="SOVEMA 13"/>
    <s v="  80655 du 08/09/16"/>
    <n v="490.53100000000001"/>
    <m/>
    <n v="40.803999999999974"/>
    <n v="0"/>
    <n v="6.4139999999999997"/>
    <n v="81.5"/>
    <n v="0"/>
    <n v="0"/>
    <m/>
    <n v="619.24900000000002"/>
    <s v="EUR"/>
    <n v="2.4615"/>
    <s v="713MEC004"/>
    <s v="COURROIE 3610"/>
    <n v="181.95"/>
    <n v="4"/>
    <n v="727.8"/>
    <n v="1791.4796999999999"/>
    <n v="0.64008865201445875"/>
    <n v="396.37425767130156"/>
    <n v="99.093564417825391"/>
    <n v="546.96348941782537"/>
    <n v="313.98332656130447"/>
    <n v="0"/>
    <n v="26.118177356797958"/>
    <n v="0"/>
    <n v="4.1055286140207379"/>
    <n v="52.167225139178385"/>
    <n v="0"/>
    <n v="0"/>
    <n v="0"/>
    <n v="396.37425767130156"/>
    <m/>
    <m/>
    <m/>
    <m/>
    <m/>
    <m/>
    <m/>
    <m/>
    <m/>
    <m/>
    <m/>
    <m/>
    <m/>
    <m/>
    <m/>
  </r>
  <r>
    <x v="4"/>
    <x v="0"/>
    <d v="2016-10-01T00:00:00"/>
    <x v="9"/>
    <x v="2"/>
    <s v="sorfin 2"/>
    <s v="  51588 du 09/06/16"/>
    <n v="33.5"/>
    <m/>
    <n v="58.344000000000001"/>
    <n v="0"/>
    <n v="15.952999999999999"/>
    <n v="110.8"/>
    <n v="0"/>
    <n v="2407.38715"/>
    <m/>
    <n v="2625.9841500000002"/>
    <s v="EUR"/>
    <n v="2.20255"/>
    <s v="705MEC046"/>
    <s v="TAPIS TRANS 2540X330"/>
    <n v="165"/>
    <n v="20"/>
    <n v="3300"/>
    <n v="7268.415"/>
    <n v="1"/>
    <n v="218.59699999999998"/>
    <n v="10.929849999999998"/>
    <n v="374.35059999999999"/>
    <n v="33.5"/>
    <n v="0"/>
    <n v="58.344000000000001"/>
    <n v="0"/>
    <n v="15.952999999999999"/>
    <n v="110.8"/>
    <n v="0"/>
    <n v="2407.38715"/>
    <n v="0"/>
    <n v="2625.9841500000002"/>
    <m/>
    <m/>
    <m/>
    <m/>
    <m/>
    <m/>
    <m/>
    <m/>
    <m/>
    <m/>
    <m/>
    <m/>
    <m/>
    <m/>
    <m/>
  </r>
  <r>
    <x v="4"/>
    <x v="1"/>
    <d v="2016-10-01T00:00:00"/>
    <x v="45"/>
    <x v="0"/>
    <s v="STCM 17"/>
    <s v="  16400265 du  01/08/2016"/>
    <n v="1445"/>
    <m/>
    <n v="3942.8790000000008"/>
    <n v="0"/>
    <n v="614.35"/>
    <n v="4250.8"/>
    <n v="0"/>
    <n v="0"/>
    <m/>
    <n v="10253.029000000002"/>
    <s v="EUR"/>
    <n v="2.4649000000000001"/>
    <s v="600p0002"/>
    <s v="pb doux"/>
    <n v="1.76061"/>
    <n v="101040"/>
    <n v="177892.0344"/>
    <n v="438486.07559256005"/>
    <n v="1"/>
    <n v="10253.029000000002"/>
    <n v="0.10147495051464768"/>
    <n v="4.4412025395146486"/>
    <n v="1445"/>
    <n v="0"/>
    <n v="3942.8790000000008"/>
    <n v="0"/>
    <n v="614.35"/>
    <n v="4250.8"/>
    <n v="0"/>
    <n v="0"/>
    <n v="0"/>
    <n v="10253.029000000002"/>
    <m/>
    <m/>
    <m/>
    <m/>
    <m/>
    <m/>
    <m/>
    <m/>
    <m/>
    <m/>
    <m/>
    <m/>
    <m/>
    <m/>
    <m/>
  </r>
  <r>
    <x v="4"/>
    <x v="0"/>
    <d v="2016-10-01T00:00:00"/>
    <x v="45"/>
    <x v="0"/>
    <s v="STCM 16"/>
    <s v="  16400258 du  29/07/2016"/>
    <n v="2145"/>
    <m/>
    <n v="5857.9940000000061"/>
    <n v="0"/>
    <n v="919.43299999999999"/>
    <n v="7503.2"/>
    <n v="0"/>
    <n v="0"/>
    <m/>
    <n v="16425.627000000008"/>
    <s v="EUR"/>
    <n v="2.4615499999999999"/>
    <s v="600p0002"/>
    <s v="pb doux"/>
    <n v="1.76061"/>
    <n v="151680"/>
    <n v="267049.3248"/>
    <n v="657355.26546143997"/>
    <n v="1"/>
    <n v="16425.627000000008"/>
    <n v="0.10829131724683549"/>
    <n v="4.4421208627468349"/>
    <n v="2145"/>
    <n v="0"/>
    <n v="5857.9940000000061"/>
    <n v="0"/>
    <n v="919.43299999999999"/>
    <n v="7503.2"/>
    <n v="0"/>
    <n v="0"/>
    <n v="0"/>
    <n v="16425.627000000008"/>
    <m/>
    <m/>
    <m/>
    <m/>
    <m/>
    <m/>
    <m/>
    <m/>
    <m/>
    <m/>
    <m/>
    <m/>
    <m/>
    <m/>
    <m/>
  </r>
  <r>
    <x v="4"/>
    <x v="1"/>
    <d v="2016-10-01T00:00:00"/>
    <x v="45"/>
    <x v="0"/>
    <s v="STCM 18"/>
    <s v="  16400299 du  13/09/2016"/>
    <n v="1445"/>
    <m/>
    <n v="3752.8139999999985"/>
    <n v="0"/>
    <n v="602.68299999999999"/>
    <n v="1359.8"/>
    <n v="0"/>
    <n v="0"/>
    <m/>
    <n v="7160.2969999999987"/>
    <s v="EUR"/>
    <n v="2.4586999999999999"/>
    <s v="600p0002"/>
    <s v="pb doux"/>
    <n v="1.74257"/>
    <n v="99940"/>
    <n v="174152.44579999999"/>
    <n v="428188.61848845996"/>
    <n v="1"/>
    <n v="7160.2969999999987"/>
    <n v="7.1645957574544714E-2"/>
    <n v="4.3561028165745439"/>
    <n v="1445"/>
    <n v="0"/>
    <n v="3752.8139999999985"/>
    <n v="0"/>
    <n v="602.68299999999999"/>
    <n v="1359.8"/>
    <n v="0"/>
    <n v="0"/>
    <n v="0"/>
    <n v="7160.2969999999987"/>
    <m/>
    <m/>
    <m/>
    <m/>
    <m/>
    <m/>
    <m/>
    <m/>
    <m/>
    <m/>
    <m/>
    <m/>
    <m/>
    <m/>
    <m/>
  </r>
  <r>
    <x v="4"/>
    <x v="1"/>
    <d v="2016-10-01T00:00:00"/>
    <x v="45"/>
    <x v="0"/>
    <s v="STCM 19"/>
    <s v="  1640030 du  21/09/2016"/>
    <n v="1445"/>
    <m/>
    <n v="3733.622000000003"/>
    <n v="0"/>
    <n v="599.70600000000002"/>
    <n v="1310.8"/>
    <n v="0"/>
    <n v="0"/>
    <m/>
    <n v="7089.1280000000033"/>
    <s v="EUR"/>
    <n v="2.4588999999999999"/>
    <s v="600p0002"/>
    <s v="pb doux"/>
    <n v="1.74257"/>
    <n v="99420"/>
    <n v="173246.3094"/>
    <n v="425995.35018365999"/>
    <n v="1"/>
    <n v="7089.1280000000033"/>
    <n v="7.1304848119090755E-2"/>
    <n v="4.3561102211190912"/>
    <n v="1445"/>
    <n v="0"/>
    <n v="3733.622000000003"/>
    <n v="0"/>
    <n v="599.70600000000002"/>
    <n v="1310.8"/>
    <n v="0"/>
    <n v="0"/>
    <n v="0"/>
    <n v="7089.1280000000033"/>
    <m/>
    <m/>
    <m/>
    <m/>
    <m/>
    <m/>
    <m/>
    <m/>
    <m/>
    <m/>
    <m/>
    <m/>
    <m/>
    <m/>
    <m/>
  </r>
  <r>
    <x v="4"/>
    <x v="0"/>
    <d v="2016-11-01T00:00:00"/>
    <x v="4"/>
    <x v="0"/>
    <s v="ACCUMA 52"/>
    <s v=" 2076 du  18/10/16"/>
    <n v="954.35"/>
    <m/>
    <n v="83.505999999999972"/>
    <n v="0"/>
    <n v="8.2779999999999987"/>
    <n v="18.5"/>
    <n v="63.074550000000002"/>
    <n v="0"/>
    <m/>
    <n v="1127.7085500000001"/>
    <s v="EUR"/>
    <n v="2.44475"/>
    <s v="400M1110"/>
    <s v="BAC M11 GRIS"/>
    <n v="2.036"/>
    <n v="252"/>
    <n v="513.072"/>
    <n v="1254.332772"/>
    <n v="0.30984404893037276"/>
    <n v="349.41378314539975"/>
    <n v="1.386562631529364"/>
    <n v="6.3640736315293633"/>
    <n v="295.69966809670126"/>
    <n v="0"/>
    <n v="25.8738371499797"/>
    <n v="0"/>
    <n v="2.5648890370456252"/>
    <n v="5.7321149052118958"/>
    <n v="19.543273956461245"/>
    <n v="0"/>
    <n v="0"/>
    <n v="349.41378314539975"/>
    <m/>
    <m/>
    <m/>
    <m/>
    <m/>
    <m/>
    <m/>
    <m/>
    <m/>
    <m/>
    <m/>
    <m/>
    <m/>
    <m/>
    <m/>
  </r>
  <r>
    <x v="4"/>
    <x v="0"/>
    <d v="2016-11-01T00:00:00"/>
    <x v="4"/>
    <x v="0"/>
    <s v="ACCUMA 52"/>
    <s v=" 2076 du  18/10/16"/>
    <n v="954.35"/>
    <m/>
    <n v="83.505999999999972"/>
    <n v="0"/>
    <n v="8.2779999999999987"/>
    <n v="18.5"/>
    <n v="63.074550000000002"/>
    <n v="0"/>
    <m/>
    <n v="1127.7085500000001"/>
    <s v="EUR"/>
    <n v="2.44475"/>
    <s v="420M1124"/>
    <s v="COUV M11 GRIS"/>
    <n v="0.82099999999999995"/>
    <n v="1392"/>
    <n v="1142.8319999999999"/>
    <n v="2793.9385319999997"/>
    <n v="0.69015595106962713"/>
    <n v="778.2947668546002"/>
    <n v="0.55911980377485648"/>
    <n v="2.5662595537748563"/>
    <n v="658.65033190329871"/>
    <n v="0"/>
    <n v="57.632162850020265"/>
    <n v="0"/>
    <n v="5.7131109629543726"/>
    <n v="12.767885094788102"/>
    <n v="43.531276043538753"/>
    <n v="0"/>
    <n v="0"/>
    <n v="778.2947668546002"/>
    <m/>
    <m/>
    <m/>
    <m/>
    <m/>
    <m/>
    <m/>
    <m/>
    <m/>
    <m/>
    <m/>
    <m/>
    <m/>
    <m/>
    <m/>
  </r>
  <r>
    <x v="4"/>
    <x v="1"/>
    <d v="2016-11-01T00:00:00"/>
    <x v="4"/>
    <x v="0"/>
    <s v="ACCUMA 49"/>
    <s v=" 1998 du  07/10/16"/>
    <n v="4873.5039999999999"/>
    <m/>
    <n v="695.52300000000014"/>
    <n v="16"/>
    <n v="45.859000000000002"/>
    <n v="18.5"/>
    <n v="0"/>
    <n v="697.02698999999996"/>
    <m/>
    <n v="6346.4129900000007"/>
    <s v="EUR"/>
    <n v="2.4560499999999998"/>
    <s v="400L0116"/>
    <s v="BAC M11 GRIS"/>
    <n v="1.137"/>
    <n v="1540"/>
    <n v="1750.98"/>
    <n v="4300.4944289999994"/>
    <n v="0.14226988161482401"/>
    <n v="902.90342476608134"/>
    <n v="0.5863009251727801"/>
    <n v="3.3788297751727798"/>
    <n v="693.35283712937132"/>
    <n v="0"/>
    <n v="98.951974870387261"/>
    <n v="2.2763181058371842"/>
    <n v="6.5243545009742148"/>
    <n v="2.6319928098742444"/>
    <n v="0"/>
    <n v="99.165947349637108"/>
    <n v="0"/>
    <n v="902.90342476608134"/>
    <m/>
    <m/>
    <m/>
    <m/>
    <m/>
    <m/>
    <m/>
    <m/>
    <m/>
    <m/>
    <m/>
    <m/>
    <m/>
    <m/>
    <m/>
  </r>
  <r>
    <x v="4"/>
    <x v="1"/>
    <d v="2016-11-01T00:00:00"/>
    <x v="4"/>
    <x v="0"/>
    <s v="ACCUMA 49"/>
    <s v=" 1998 du  07/10/16"/>
    <n v="4873.5039999999999"/>
    <m/>
    <n v="695.52300000000014"/>
    <n v="16"/>
    <n v="45.859000000000002"/>
    <n v="18.5"/>
    <n v="0"/>
    <n v="697.02698999999996"/>
    <m/>
    <n v="6346.4129900000007"/>
    <s v="EUR"/>
    <n v="2.4560499999999998"/>
    <s v="400M1008"/>
    <s v="BAC M 10 GRIS"/>
    <n v="1.6614188000000001"/>
    <n v="3438"/>
    <n v="5711.9578344000001"/>
    <n v="14028.854039178119"/>
    <n v="0.46410556653357243"/>
    <n v="2945.4055961799736"/>
    <n v="0.85672065043047518"/>
    <n v="4.9372482941704749"/>
    <n v="2261.8203349236314"/>
    <n v="0"/>
    <n v="322.79609595212997"/>
    <n v="7.4256890645371589"/>
    <n v="21.2834171756631"/>
    <n v="8.5859529808710899"/>
    <n v="0"/>
    <n v="323.49410608314071"/>
    <n v="0"/>
    <n v="2945.4055961799736"/>
    <m/>
    <m/>
    <m/>
    <m/>
    <m/>
    <m/>
    <m/>
    <m/>
    <m/>
    <m/>
    <m/>
    <m/>
    <m/>
    <m/>
    <m/>
  </r>
  <r>
    <x v="4"/>
    <x v="1"/>
    <d v="2016-11-01T00:00:00"/>
    <x v="4"/>
    <x v="0"/>
    <s v="ACCUMA 49"/>
    <s v=" 1998 du  07/10/16"/>
    <n v="4873.5039999999999"/>
    <m/>
    <n v="695.52300000000014"/>
    <n v="16"/>
    <n v="45.859000000000002"/>
    <n v="18.5"/>
    <n v="0"/>
    <n v="697.02698999999996"/>
    <m/>
    <n v="6346.4129900000007"/>
    <s v="EUR"/>
    <n v="2.4560499999999998"/>
    <s v="420M1013"/>
    <s v="COUV M10 GRIS"/>
    <n v="0.73899999999999999"/>
    <n v="5544"/>
    <n v="4097.0159999999996"/>
    <n v="10062.476146799998"/>
    <n v="0.33288900004228478"/>
    <n v="2112.6510740964668"/>
    <n v="0.38106981855996874"/>
    <n v="2.1960907685599684"/>
    <n v="1622.335873262075"/>
    <n v="0"/>
    <n v="231.53195597641007"/>
    <n v="5.3262240006765564"/>
    <n v="15.265956652939138"/>
    <n v="6.1584465007822686"/>
    <n v="0"/>
    <n v="232.03261770358361"/>
    <n v="0"/>
    <n v="2112.6510740964668"/>
    <m/>
    <m/>
    <m/>
    <m/>
    <m/>
    <m/>
    <m/>
    <m/>
    <m/>
    <m/>
    <m/>
    <m/>
    <m/>
    <m/>
    <m/>
  </r>
  <r>
    <x v="4"/>
    <x v="1"/>
    <d v="2016-11-01T00:00:00"/>
    <x v="4"/>
    <x v="0"/>
    <s v="ACCUMA 49"/>
    <s v=" 1998 du  07/10/16"/>
    <n v="4873.5039999999999"/>
    <m/>
    <n v="695.52300000000014"/>
    <n v="16"/>
    <n v="45.859000000000002"/>
    <n v="18.5"/>
    <n v="0"/>
    <n v="697.02698999999996"/>
    <m/>
    <n v="6346.4129900000007"/>
    <s v="EUR"/>
    <n v="2.4560499999999998"/>
    <s v="460D1818"/>
    <s v="BOUCHON D18 FILETE ROUGE"/>
    <n v="2.3E-2"/>
    <n v="32500"/>
    <n v="747.5"/>
    <n v="1835.8973749999998"/>
    <n v="6.0735551809318757E-2"/>
    <n v="385.45289495747858"/>
    <n v="1.1860089075614725E-2"/>
    <n v="6.8349239075614715E-2"/>
    <n v="295.99495468492216"/>
    <n v="0"/>
    <n v="42.242973201072815"/>
    <n v="0.97176882894910011"/>
    <n v="2.785271670423549"/>
    <n v="1.123607708472397"/>
    <n v="0"/>
    <n v="42.334318863638501"/>
    <n v="0"/>
    <n v="385.45289495747858"/>
    <m/>
    <m/>
    <m/>
    <m/>
    <m/>
    <m/>
    <m/>
    <m/>
    <m/>
    <m/>
    <m/>
    <m/>
    <m/>
    <m/>
    <m/>
  </r>
  <r>
    <x v="4"/>
    <x v="1"/>
    <d v="2016-11-01T00:00:00"/>
    <x v="4"/>
    <x v="0"/>
    <s v="ACCUMA 50"/>
    <s v=" 2062 du  17/10/16"/>
    <n v="4248.3"/>
    <m/>
    <n v="474.33800000000065"/>
    <n v="16"/>
    <n v="38.253"/>
    <n v="64.599999999999994"/>
    <n v="0"/>
    <n v="693.82005000000004"/>
    <m/>
    <n v="5535.3110500000012"/>
    <s v="EUR"/>
    <n v="2.44475"/>
    <s v="420L0109"/>
    <s v="COUV L1 EK DROITE GRIS POIGNEE GRIS"/>
    <n v="0.95099999999999996"/>
    <n v="1120"/>
    <n v="1065.1199999999999"/>
    <n v="2603.9521199999999"/>
    <n v="0.10524383286277018"/>
    <n v="582.5573509896451"/>
    <n v="0.52014049195504031"/>
    <n v="2.8450977419550401"/>
    <n v="447.10737515090659"/>
    <n v="0"/>
    <n v="49.921149192460753"/>
    <n v="1.6839013258043229"/>
    <n v="4.0258923384995482"/>
    <n v="6.7987516029349537"/>
    <n v="0"/>
    <n v="73.020281379038863"/>
    <n v="0"/>
    <n v="582.5573509896451"/>
    <m/>
    <m/>
    <m/>
    <m/>
    <m/>
    <m/>
    <m/>
    <m/>
    <m/>
    <m/>
    <m/>
    <m/>
    <m/>
    <m/>
    <m/>
  </r>
  <r>
    <x v="4"/>
    <x v="1"/>
    <d v="2016-11-01T00:00:00"/>
    <x v="4"/>
    <x v="0"/>
    <s v="ACCUMA 50"/>
    <s v=" 2062 du  17/10/16"/>
    <n v="4248.3"/>
    <m/>
    <n v="474.33800000000065"/>
    <n v="16"/>
    <n v="38.253"/>
    <n v="64.599999999999994"/>
    <n v="0"/>
    <n v="693.82005000000004"/>
    <m/>
    <n v="5535.3110500000012"/>
    <s v="EUR"/>
    <n v="2.44475"/>
    <s v="400L0207"/>
    <s v="BAC L2 GRIS P0 C34 POUR TAXI"/>
    <n v="1.232"/>
    <n v="594"/>
    <n v="731.80799999999999"/>
    <n v="1789.087608"/>
    <n v="7.2309485165650944E-2"/>
    <n v="400.25549225723881"/>
    <n v="0.67383079504585663"/>
    <n v="3.6857627950458571"/>
    <n v="307.19238582923492"/>
    <n v="0"/>
    <n v="34.299136574504587"/>
    <n v="1.1569517626504151"/>
    <n v="2.7660547360416454"/>
    <n v="4.6711927417010504"/>
    <n v="0"/>
    <n v="50.169770613106202"/>
    <n v="0"/>
    <n v="400.25549225723881"/>
    <m/>
    <m/>
    <m/>
    <m/>
    <m/>
    <m/>
    <m/>
    <m/>
    <m/>
    <m/>
    <m/>
    <m/>
    <m/>
    <m/>
    <m/>
  </r>
  <r>
    <x v="4"/>
    <x v="1"/>
    <d v="2016-11-01T00:00:00"/>
    <x v="4"/>
    <x v="0"/>
    <s v="ACCUMA 50"/>
    <s v=" 2062 du  17/10/16"/>
    <n v="4248.3"/>
    <m/>
    <n v="474.33800000000065"/>
    <n v="16"/>
    <n v="38.253"/>
    <n v="64.599999999999994"/>
    <n v="0"/>
    <n v="693.82005000000004"/>
    <m/>
    <n v="5535.3110500000012"/>
    <s v="EUR"/>
    <n v="2.44475"/>
    <s v="420L0238"/>
    <s v="COUV L2 D MFP Noir"/>
    <n v="1.4530000000000001"/>
    <n v="690"/>
    <n v="1002.57"/>
    <n v="2451.0330075000002"/>
    <n v="9.9063306963748238E-2"/>
    <n v="548.34621768597765"/>
    <n v="0.79470466331301104"/>
    <n v="4.3469264133130112"/>
    <n v="420.85064697409166"/>
    <n v="0"/>
    <n v="46.989490898570473"/>
    <n v="1.5850129114199718"/>
    <n v="3.7894686812842613"/>
    <n v="6.3994896298581354"/>
    <n v="0"/>
    <n v="68.732108590753157"/>
    <n v="0"/>
    <n v="548.34621768597765"/>
    <m/>
    <m/>
    <m/>
    <m/>
    <m/>
    <m/>
    <m/>
    <m/>
    <m/>
    <m/>
    <m/>
    <m/>
    <m/>
    <m/>
    <m/>
  </r>
  <r>
    <x v="4"/>
    <x v="1"/>
    <d v="2016-11-01T00:00:00"/>
    <x v="4"/>
    <x v="0"/>
    <s v="ACCUMA 50"/>
    <s v=" 2062 du  17/10/16"/>
    <n v="4248.3"/>
    <m/>
    <n v="474.33800000000065"/>
    <n v="16"/>
    <n v="38.253"/>
    <n v="64.599999999999994"/>
    <n v="0"/>
    <n v="693.82005000000004"/>
    <m/>
    <n v="5535.3110500000012"/>
    <s v="EUR"/>
    <n v="2.44475"/>
    <s v="400M1008"/>
    <s v="BAC M10 P15,4 C33 GRIS"/>
    <n v="1.6579999999999999"/>
    <n v="1476"/>
    <n v="2447.2080000000001"/>
    <n v="5982.8117579999998"/>
    <n v="0.24180707313019575"/>
    <n v="1338.4773638657309"/>
    <n v="0.90682748229385568"/>
    <n v="4.9602229822938551"/>
    <n v="1027.2689887790107"/>
    <n v="0"/>
    <n v="114.69828345443095"/>
    <n v="3.8689131700831321"/>
    <n v="9.2498459684493781"/>
    <n v="15.620736924210645"/>
    <n v="0"/>
    <n v="167.77059556954609"/>
    <n v="0"/>
    <n v="1338.4773638657309"/>
    <m/>
    <m/>
    <m/>
    <m/>
    <m/>
    <m/>
    <m/>
    <m/>
    <m/>
    <m/>
    <m/>
    <m/>
    <m/>
    <m/>
    <m/>
  </r>
  <r>
    <x v="4"/>
    <x v="1"/>
    <d v="2016-11-01T00:00:00"/>
    <x v="4"/>
    <x v="0"/>
    <s v="ACCUMA 50"/>
    <s v=" 2062 du  17/10/16"/>
    <n v="4248.3"/>
    <m/>
    <n v="474.33800000000065"/>
    <n v="16"/>
    <n v="38.253"/>
    <n v="64.599999999999994"/>
    <n v="0"/>
    <n v="693.82005000000004"/>
    <m/>
    <n v="5535.3110500000012"/>
    <s v="EUR"/>
    <n v="2.44475"/>
    <s v="400M1110"/>
    <s v="BAC M11 P8,5 C46 GRIS"/>
    <n v="2.024"/>
    <n v="2408"/>
    <n v="4873.7920000000004"/>
    <n v="11915.202992"/>
    <n v="0.48157630187763489"/>
    <n v="2665.6746252014086"/>
    <n v="1.107007734718193"/>
    <n v="6.0551817347181931"/>
    <n v="2045.8806032667565"/>
    <n v="0"/>
    <n v="228.42993988003388"/>
    <n v="7.7052208300421583"/>
    <n v="18.421738275725168"/>
    <n v="31.109829101295212"/>
    <n v="0"/>
    <n v="334.12729384755573"/>
    <n v="0"/>
    <n v="2665.6746252014086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00M1110"/>
    <s v="BAC M11 P8,5 C46 GRIS"/>
    <n v="2.036"/>
    <n v="630"/>
    <n v="1282.68"/>
    <n v="3135.8319300000003"/>
    <n v="0.13430571334335031"/>
    <n v="630.59902816579324"/>
    <n v="1.000950838358402"/>
    <n v="5.9784618383584025"/>
    <n v="441.79192875728364"/>
    <n v="0"/>
    <n v="93.412712661707062"/>
    <n v="2.148891413493605"/>
    <n v="4.8493763916883497"/>
    <n v="12.154667057573203"/>
    <n v="0"/>
    <n v="76.241451884047336"/>
    <n v="0"/>
    <n v="630.59902816579324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20M1124"/>
    <s v="COUV M11 G FLAT GRIS M18"/>
    <n v="0.82099999999999995"/>
    <n v="2552"/>
    <n v="2095.192"/>
    <n v="5122.2206420000002"/>
    <n v="0.21938149511279573"/>
    <n v="1030.0511733407743"/>
    <n v="0.40362506792350089"/>
    <n v="2.4107648179235008"/>
    <n v="721.64445909878589"/>
    <n v="0"/>
    <n v="152.58487562533705"/>
    <n v="3.5101039218047316"/>
    <n v="7.9212076440377155"/>
    <n v="19.854025307708014"/>
    <n v="0"/>
    <n v="124.5365017431011"/>
    <n v="0"/>
    <n v="1030.0511733407743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00L0116"/>
    <s v="BAC L1 GRIS P0 C26"/>
    <n v="1.137"/>
    <n v="660"/>
    <n v="750.42"/>
    <n v="1834.589295"/>
    <n v="7.8574308016899727E-2"/>
    <n v="368.92609436194101"/>
    <n v="0.5589789308514258"/>
    <n v="3.3386596808514257"/>
    <n v="258.4662575061908"/>
    <n v="0"/>
    <n v="54.650238434838158"/>
    <n v="1.2571889282703956"/>
    <n v="2.8370825395661985"/>
    <n v="7.1109748755294255"/>
    <n v="0"/>
    <n v="44.604352077546082"/>
    <n v="0"/>
    <n v="368.92609436194101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00L0318"/>
    <s v="Bac L3 Noir P0 C40"/>
    <n v="1.2569999999999999"/>
    <n v="1728"/>
    <n v="2172.096"/>
    <n v="5310.2316959999998"/>
    <n v="0.22743389054965996"/>
    <n v="1067.8591906654869"/>
    <n v="0.61797406867215676"/>
    <n v="3.6910248186721564"/>
    <n v="748.13241126857895"/>
    <n v="0"/>
    <n v="158.18550185677117"/>
    <n v="3.6389422487945593"/>
    <n v="8.2119554860765724"/>
    <n v="20.582767094744227"/>
    <n v="0"/>
    <n v="129.10761271052147"/>
    <n v="0"/>
    <n v="1067.8591906654869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00M1008"/>
    <s v="BAC M10 P15,4 C33 GRIS"/>
    <n v="1.679"/>
    <n v="324"/>
    <n v="543.99599999999998"/>
    <n v="1329.934221"/>
    <n v="5.6960247946431841E-2"/>
    <n v="267.44265828271961"/>
    <n v="0.82544030334172713"/>
    <n v="4.9301755533417273"/>
    <n v="187.3678876073902"/>
    <n v="0"/>
    <n v="39.617162532446123"/>
    <n v="0.91136396714290946"/>
    <n v="2.0566636726018146"/>
    <n v="5.1549024391520817"/>
    <n v="0"/>
    <n v="32.334678063986509"/>
    <n v="0"/>
    <n v="267.44265828271961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00M1104"/>
    <s v="BAC M11 P8.5 C46.5  NOIR"/>
    <n v="2.036"/>
    <n v="504"/>
    <n v="1026.144"/>
    <n v="2508.665544"/>
    <n v="0.10744457067468025"/>
    <n v="504.47922253263454"/>
    <n v="1.0009508383584018"/>
    <n v="5.9784618383584016"/>
    <n v="353.43354300582689"/>
    <n v="0"/>
    <n v="74.730170129365646"/>
    <n v="1.7191131307948839"/>
    <n v="3.8795011133506794"/>
    <n v="9.7237336460585624"/>
    <n v="0"/>
    <n v="60.993161507237872"/>
    <n v="0"/>
    <n v="504.47922253263454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20M1125"/>
    <s v="COUV. M11P GAUCHE NOIR M18"/>
    <n v="0.82099999999999995"/>
    <n v="812"/>
    <n v="666.65199999999993"/>
    <n v="1629.7974769999998"/>
    <n v="6.9803202990434993E-2"/>
    <n v="327.74355515388271"/>
    <n v="0.40362506792350089"/>
    <n v="2.4107648179235008"/>
    <n v="229.61414607688639"/>
    <n v="0"/>
    <n v="48.549733153516328"/>
    <n v="1.1168512478469599"/>
    <n v="2.5203842503756362"/>
    <n v="6.3171898706343672"/>
    <n v="0"/>
    <n v="39.625250554623072"/>
    <n v="0"/>
    <n v="327.74355515388271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20M1126"/>
    <s v="COUV.M11 DROITE NOIR M18"/>
    <n v="0.82099999999999995"/>
    <n v="870"/>
    <n v="714.27"/>
    <n v="1746.2115824999998"/>
    <n v="7.4789146061180353E-2"/>
    <n v="351.15380909344577"/>
    <n v="0.40362506792350089"/>
    <n v="2.4107648179235008"/>
    <n v="246.01515651094971"/>
    <n v="0"/>
    <n v="52.017571235910353"/>
    <n v="1.1966263369788857"/>
    <n v="2.700411696831039"/>
    <n v="6.7684177185368224"/>
    <n v="0"/>
    <n v="42.455625594239002"/>
    <n v="0"/>
    <n v="351.15380909344577"/>
    <m/>
    <m/>
    <m/>
    <m/>
    <m/>
    <m/>
    <m/>
    <m/>
    <m/>
    <m/>
    <m/>
    <m/>
    <m/>
    <m/>
    <m/>
  </r>
  <r>
    <x v="4"/>
    <x v="1"/>
    <d v="2016-11-01T00:00:00"/>
    <x v="4"/>
    <x v="0"/>
    <s v="ACCUMA 51"/>
    <s v=" 2075 du  18/10/16"/>
    <n v="3289.45"/>
    <m/>
    <n v="695.52300000000014"/>
    <n v="16"/>
    <n v="36.106999999999999"/>
    <n v="90.5"/>
    <n v="0"/>
    <n v="567.67094999999995"/>
    <m/>
    <n v="4695.2509499999996"/>
    <s v="EUR"/>
    <n v="2.44475"/>
    <s v="460D1818"/>
    <s v="BOUCHON D18 ROUGE FILETAGE POUR GAMME M "/>
    <n v="2.3E-2"/>
    <n v="13000"/>
    <n v="299"/>
    <n v="730.98024999999996"/>
    <n v="3.1307425304566795E-2"/>
    <n v="146.99621840332128"/>
    <n v="1.1307401415640099E-2"/>
    <n v="6.7536651415640095E-2"/>
    <n v="102.98421016810724"/>
    <n v="0"/>
    <n v="21.775034370108216"/>
    <n v="0.50091880487306872"/>
    <n v="1.1304172054719932"/>
    <n v="2.8333219900632951"/>
    <n v="0"/>
    <n v="17.772315864697472"/>
    <n v="0"/>
    <n v="146.99621840332128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00L0313"/>
    <s v="BAC L3 GRIS P0 C33"/>
    <n v="1.2569999999999999"/>
    <n v="528"/>
    <n v="663.69599999999991"/>
    <n v="1615.2701399999996"/>
    <n v="4.5221378959892464E-2"/>
    <n v="278.62719651434202"/>
    <n v="0.52770302370140532"/>
    <n v="3.5869267737014043"/>
    <n v="191.11445609616067"/>
    <n v="0"/>
    <n v="53.126121223460643"/>
    <n v="0.72354206335827942"/>
    <n v="2.4287498211779042"/>
    <n v="0"/>
    <n v="0"/>
    <n v="31.234327310184547"/>
    <n v="0"/>
    <n v="278.62719651434202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20L0109"/>
    <s v="COUV L1 EK DROITE GRIS POIGNEE GRIS"/>
    <n v="0.95099999999999996"/>
    <n v="5600"/>
    <n v="5325.5999999999995"/>
    <n v="12961.178999999998"/>
    <n v="0.36286338291748532"/>
    <n v="2235.7479896771715"/>
    <n v="0.39924071244235204"/>
    <n v="2.7137369624423515"/>
    <n v="1533.5321402957277"/>
    <n v="0"/>
    <n v="426.29226511484484"/>
    <n v="5.8058141266797652"/>
    <n v="19.488666569732302"/>
    <n v="0"/>
    <n v="0"/>
    <n v="250.62910357018703"/>
    <n v="0"/>
    <n v="2235.7479896771715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00L0115"/>
    <s v="BAC L1 BASSE GRIS P0 C22"/>
    <n v="1.151"/>
    <n v="3840"/>
    <n v="4419.84"/>
    <n v="10756.785599999999"/>
    <n v="0.30114880846365077"/>
    <n v="1855.499548350374"/>
    <n v="0.48320300738290989"/>
    <n v="3.2844492573829096"/>
    <n v="1272.7141908826557"/>
    <n v="0"/>
    <n v="353.78992133190553"/>
    <n v="4.8183809354184124"/>
    <n v="16.174100204965754"/>
    <n v="0"/>
    <n v="0"/>
    <n v="208.00295499542878"/>
    <n v="0"/>
    <n v="1855.499548350374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60D2101"/>
    <s v="bouchon d21 noir"/>
    <n v="2.3E-2"/>
    <n v="14500"/>
    <n v="333.5"/>
    <n v="811.65562499999999"/>
    <n v="2.272324962501528E-2"/>
    <n v="140.00712681338007"/>
    <n v="9.655663918164142E-3"/>
    <n v="6.5631913918164142E-2"/>
    <n v="96.032929395490697"/>
    <n v="0"/>
    <n v="26.695296382717586"/>
    <n v="0.36357199400024448"/>
    <n v="1.2204202908603206"/>
    <n v="0"/>
    <n v="0"/>
    <n v="15.69490875031121"/>
    <n v="0"/>
    <n v="140.00712681338007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60D1825"/>
    <s v="bouchon d18 noir"/>
    <n v="3.2000000000000001E-2"/>
    <n v="13000"/>
    <n v="416"/>
    <n v="1012.4399999999999"/>
    <n v="2.8344443310363884E-2"/>
    <n v="174.64157347636012"/>
    <n v="1.343396719048924E-2"/>
    <n v="9.1313967190489231E-2"/>
    <n v="119.78920128492992"/>
    <n v="0"/>
    <n v="33.299080345458812"/>
    <n v="0.45351109296582215"/>
    <n v="1.5223233613130234"/>
    <n v="0"/>
    <n v="0"/>
    <n v="19.577457391692544"/>
    <n v="0"/>
    <n v="174.64157347636012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00M1008"/>
    <s v="BAC M10 P15,4 C33 GRIS"/>
    <n v="1.679"/>
    <n v="1134"/>
    <n v="1903.9860000000001"/>
    <n v="4633.8259275"/>
    <n v="0.12972938279020793"/>
    <n v="799.31517047346404"/>
    <n v="0.70486346602598238"/>
    <n v="4.7911297160259831"/>
    <n v="548.2619283598284"/>
    <n v="0"/>
    <n v="152.40620863131912"/>
    <n v="2.0756701246433269"/>
    <n v="6.9675056908964876"/>
    <n v="0"/>
    <n v="0"/>
    <n v="89.603857666776733"/>
    <n v="0"/>
    <n v="799.31517047346404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20M1014"/>
    <s v="COUV M10 G FLAT NOIR (fileté)"/>
    <n v="0.73899999999999999"/>
    <n v="840"/>
    <n v="620.76"/>
    <n v="1510.7746499999998"/>
    <n v="4.2295905358993954E-2"/>
    <n v="260.60217103650314"/>
    <n v="0.31024067980536085"/>
    <n v="2.1087819298053607"/>
    <n v="178.75082834046418"/>
    <n v="0"/>
    <n v="49.689271911651474"/>
    <n v="0.67673448574390327"/>
    <n v="2.2716284850208472"/>
    <n v="0"/>
    <n v="0"/>
    <n v="29.213707813622747"/>
    <n v="0"/>
    <n v="260.60217103650314"/>
    <m/>
    <m/>
    <m/>
    <m/>
    <m/>
    <m/>
    <m/>
    <m/>
    <m/>
    <m/>
    <m/>
    <m/>
    <m/>
    <m/>
    <m/>
  </r>
  <r>
    <x v="4"/>
    <x v="1"/>
    <d v="2016-11-01T00:00:00"/>
    <x v="4"/>
    <x v="0"/>
    <s v="ACCUMA 54"/>
    <s v=" 2276 du  11/11/16"/>
    <n v="4226.1970000000001"/>
    <m/>
    <n v="1174.8010000000004"/>
    <n v="16"/>
    <n v="53.707999999999998"/>
    <n v="0"/>
    <n v="0"/>
    <n v="690.69825000000003"/>
    <m/>
    <n v="6161.4042500000005"/>
    <s v="EUR"/>
    <n v="2.4337499999999999"/>
    <s v="420M1013"/>
    <s v="COUV M10 G FLAT GRIS (fileté)"/>
    <n v="0.73899999999999999"/>
    <n v="1344"/>
    <n v="993.21600000000001"/>
    <n v="2417.2394399999998"/>
    <n v="6.7673448574390324E-2"/>
    <n v="416.96347365840501"/>
    <n v="0.31024067980536085"/>
    <n v="2.1087819298053607"/>
    <n v="286.00132534474267"/>
    <n v="0"/>
    <n v="79.502835058642347"/>
    <n v="1.0827751771902452"/>
    <n v="3.6346055760333553"/>
    <n v="0"/>
    <n v="0"/>
    <n v="46.741932501796391"/>
    <n v="0"/>
    <n v="416.9634736584050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M1008"/>
    <s v="BAC M10 P15,4 C33 GRIS"/>
    <n v="1.679"/>
    <n v="1134"/>
    <n v="1903.9860000000001"/>
    <n v="4651.0570008000004"/>
    <n v="0.13333885180958399"/>
    <n v="904.86558821112305"/>
    <n v="0.79794143581227783"/>
    <n v="4.8994026358122778"/>
    <n v="566.4634441426557"/>
    <n v="0"/>
    <n v="222.65308157834585"/>
    <n v="2.1334216289533439"/>
    <n v="7.0046899021128759"/>
    <n v="14.823013477967834"/>
    <n v="91.787937481087326"/>
    <n v="0"/>
    <n v="0"/>
    <n v="904.86558821112305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L0115"/>
    <s v="BAC L1 BASSE GRIS P0 C22"/>
    <n v="1.151"/>
    <n v="480"/>
    <n v="552.48"/>
    <n v="1349.598144"/>
    <n v="3.8690961408203085E-2"/>
    <n v="262.56502945656177"/>
    <n v="0.54701047803450364"/>
    <n v="3.3586732780345039"/>
    <n v="164.37081135046918"/>
    <n v="0"/>
    <n v="64.607289397298359"/>
    <n v="0.61905538253124937"/>
    <n v="2.0325522756571326"/>
    <n v="4.3011967978271208"/>
    <n v="26.634124252778708"/>
    <n v="0"/>
    <n v="0"/>
    <n v="262.56502945656177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L0218"/>
    <s v="Bac L2 Noir P0 C34,3"/>
    <n v="1.2549999999999999"/>
    <n v="1188"/>
    <n v="1490.9399999999998"/>
    <n v="3642.0682319999996"/>
    <n v="0.10441265204522571"/>
    <n v="708.56629202498937"/>
    <n v="0.59643627274830757"/>
    <n v="3.6621502727483075"/>
    <n v="443.57626968373239"/>
    <n v="0"/>
    <n v="174.35127435202722"/>
    <n v="1.6706024327236113"/>
    <n v="5.4851098498918418"/>
    <n v="11.607345702563652"/>
    <n v="71.875690004050611"/>
    <n v="0"/>
    <n v="0"/>
    <n v="708.56629202498937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20L0238"/>
    <s v="COUV L2 D MFP Noir"/>
    <n v="1.4530000000000001"/>
    <n v="690"/>
    <n v="1002.57"/>
    <n v="2449.077996"/>
    <n v="7.0211405261769042E-2"/>
    <n v="476.46941352133121"/>
    <n v="0.69053538191497277"/>
    <n v="4.2399237819149729"/>
    <n v="298.27911297357343"/>
    <n v="0"/>
    <n v="117.24104063685455"/>
    <n v="1.1233824841883047"/>
    <n v="3.6884157526165131"/>
    <n v="7.8052615001403414"/>
    <n v="48.33220017395805"/>
    <n v="0"/>
    <n v="0"/>
    <n v="476.4694135213312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20L0231"/>
    <s v="COUV L2 D EK FAI Noir"/>
    <n v="1.2509999999999999"/>
    <n v="576"/>
    <n v="720.57599999999991"/>
    <n v="1760.2230527999998"/>
    <n v="5.0462963741089883E-2"/>
    <n v="342.45232165090391"/>
    <n v="0.59453528064393035"/>
    <n v="3.6504780806439299"/>
    <n v="214.38180886127216"/>
    <n v="0"/>
    <n v="84.264520280820392"/>
    <n v="0.80740741985743814"/>
    <n v="2.650970874210675"/>
    <n v="5.6098667531694808"/>
    <n v="34.737747461573747"/>
    <n v="0"/>
    <n v="0"/>
    <n v="342.4523216509039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20M1013"/>
    <s v="COUV M10 G FLAT GRIS (fileté)"/>
    <n v="0.73899999999999999"/>
    <n v="840"/>
    <n v="620.76"/>
    <n v="1516.3925280000001"/>
    <n v="4.3472707073117844E-2"/>
    <n v="295.01496467827843"/>
    <n v="0.35120829128366482"/>
    <n v="2.1564374912836648"/>
    <n v="184.68510145872654"/>
    <n v="0"/>
    <n v="72.591986979197301"/>
    <n v="0.69556331316988551"/>
    <n v="2.2837517206720999"/>
    <n v="4.8327738999043648"/>
    <n v="29.925787306608221"/>
    <n v="0"/>
    <n v="0"/>
    <n v="295.01496467827843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20M1017"/>
    <s v="COUV M10 D FLAT NOIR D18 (fileté)"/>
    <n v="0.73899999999999999"/>
    <n v="616"/>
    <n v="455.22399999999999"/>
    <n v="1112.0211872"/>
    <n v="3.1879985186953085E-2"/>
    <n v="216.34430743073753"/>
    <n v="0.35120829128366482"/>
    <n v="2.1564374912836648"/>
    <n v="135.43574106973279"/>
    <n v="0"/>
    <n v="53.234123784744689"/>
    <n v="0.51007976299124935"/>
    <n v="1.6747512618262064"/>
    <n v="3.5440341932632009"/>
    <n v="21.945577358179364"/>
    <n v="0"/>
    <n v="0"/>
    <n v="216.34430743073753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M1104"/>
    <s v="BAC M11 P8.5 C46.5  NOIR"/>
    <n v="2.036"/>
    <n v="1008"/>
    <n v="2052.288"/>
    <n v="5013.3291264"/>
    <n v="0.14372465212590191"/>
    <n v="975.34582097695511"/>
    <n v="0.9676049811279317"/>
    <n v="5.9411457811279318"/>
    <n v="610.58543962646911"/>
    <n v="0"/>
    <n v="239.99559213474268"/>
    <n v="2.2995944340144305"/>
    <n v="7.5502871501300053"/>
    <n v="15.977582127532264"/>
    <n v="98.937325504066578"/>
    <n v="0"/>
    <n v="0"/>
    <n v="975.3458209769551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1818"/>
    <s v="BOUCHON D18 ROUGE FILETAGE POUR GAMME M "/>
    <n v="2.3E-2"/>
    <n v="45500"/>
    <n v="1046.5"/>
    <n v="2556.3902000000003"/>
    <n v="7.3287885740089292E-2"/>
    <n v="497.34705930765261"/>
    <n v="1.0930704600168189E-2"/>
    <n v="6.7115104600168202E-2"/>
    <n v="311.34892498962137"/>
    <n v="0"/>
    <n v="122.37823695748757"/>
    <n v="1.1726061718414287"/>
    <n v="3.8500325015841108"/>
    <n v="8.1472676819542471"/>
    <n v="50.449991005163845"/>
    <n v="0"/>
    <n v="0"/>
    <n v="497.3470593076526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1815"/>
    <s v="BOUCHON D18 NOIR FILETAGE POUR GAMME M "/>
    <n v="2.3E-2"/>
    <n v="13000"/>
    <n v="299"/>
    <n v="730.3972"/>
    <n v="2.0939395925739793E-2"/>
    <n v="142.09915980218642"/>
    <n v="1.0930704600168185E-2"/>
    <n v="6.7115104600168188E-2"/>
    <n v="88.956835711320366"/>
    <n v="0"/>
    <n v="34.965210559282156"/>
    <n v="0.33503033481183669"/>
    <n v="1.1000092861668886"/>
    <n v="2.3277907662726416"/>
    <n v="14.414283144332524"/>
    <n v="0"/>
    <n v="0"/>
    <n v="142.09915980218642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2709"/>
    <s v="BOUCHON D27 ROUGE"/>
    <n v="2.3E-2"/>
    <n v="12000"/>
    <n v="276"/>
    <n v="674.21280000000002"/>
    <n v="1.9328673162221349E-2"/>
    <n v="131.16845520201824"/>
    <n v="1.0930704600168187E-2"/>
    <n v="6.7115104600168188E-2"/>
    <n v="82.114002195064955"/>
    <n v="0"/>
    <n v="32.275578977798915"/>
    <n v="0.30925877059554158"/>
    <n v="1.015393187230974"/>
    <n v="2.1487299380978229"/>
    <n v="13.305492133230022"/>
    <n v="0"/>
    <n v="0"/>
    <n v="131.16845520201824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1812"/>
    <s v="BOUCHON KAM D18 GRIS"/>
    <n v="2.9000000000000001E-2"/>
    <n v="18000"/>
    <n v="522"/>
    <n v="1275.1416000000002"/>
    <n v="3.655640358941864E-2"/>
    <n v="248.07946962120843"/>
    <n v="1.3782192756733801E-2"/>
    <n v="8.4623392756733806E-2"/>
    <n v="155.30256936892721"/>
    <n v="0"/>
    <n v="61.042942849315345"/>
    <n v="0.58490245743069824"/>
    <n v="1.9204175497629294"/>
    <n v="4.063902274228492"/>
    <n v="25.164735121543739"/>
    <n v="0"/>
    <n v="0"/>
    <n v="248.07946962120843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1827"/>
    <s v="ŒIL MAGIQUE L=52mm"/>
    <n v="0.32500000000000001"/>
    <n v="2500"/>
    <n v="812.5"/>
    <n v="1984.7750000000001"/>
    <n v="5.6900532406901613E-2"/>
    <n v="386.13902120159355"/>
    <n v="0.15445560848063741"/>
    <n v="0.94836560848063745"/>
    <n v="241.73053182424013"/>
    <n v="0"/>
    <n v="95.014159128484124"/>
    <n v="0.91040851851042581"/>
    <n v="2.9891556689317627"/>
    <n v="6.3255183866104385"/>
    <n v="39.169247674816638"/>
    <n v="0"/>
    <n v="0"/>
    <n v="386.13902120159355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1828"/>
    <s v="ŒIL MAGIQUE L=68mm"/>
    <n v="0.32500000000000001"/>
    <n v="2500"/>
    <n v="812.5"/>
    <n v="1984.7750000000001"/>
    <n v="5.6900532406901613E-2"/>
    <n v="386.13902120159355"/>
    <n v="0.15445560848063741"/>
    <n v="0.94836560848063745"/>
    <n v="241.73053182424013"/>
    <n v="0"/>
    <n v="95.014159128484124"/>
    <n v="0.91040851851042581"/>
    <n v="2.9891556689317627"/>
    <n v="6.3255183866104385"/>
    <n v="39.169247674816638"/>
    <n v="0"/>
    <n v="0"/>
    <n v="386.13902120159355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L0118"/>
    <s v="BAC L1 NOIR P0 C28 MFP, FAI"/>
    <n v="1.137"/>
    <n v="440"/>
    <n v="500.28000000000003"/>
    <n v="1222.0839840000001"/>
    <n v="3.5035321049261221E-2"/>
    <n v="237.75708249444091"/>
    <n v="0.54035700566918388"/>
    <n v="3.3178206056691844"/>
    <n v="148.84055441357646"/>
    <n v="0"/>
    <n v="58.502995112366825"/>
    <n v="0.56056513678817954"/>
    <n v="1.8405105206808399"/>
    <n v="3.8948065704042718"/>
    <n v="24.117650740624335"/>
    <n v="0"/>
    <n v="0"/>
    <n v="237.75708249444091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20L0131"/>
    <s v="COUV L1 D EK FAI Noir"/>
    <n v="1.131"/>
    <n v="112"/>
    <n v="126.672"/>
    <n v="309.43436159999999"/>
    <n v="8.8710206043655891E-3"/>
    <n v="60.200617961413244"/>
    <n v="0.53750551751261821"/>
    <n v="3.3003123175126179"/>
    <n v="37.686756833526331"/>
    <n v="0"/>
    <n v="14.81308746476719"/>
    <n v="0.14193632966984943"/>
    <n v="0.46602132540913749"/>
    <n v="0.98617361854611385"/>
    <n v="6.1066423894946134"/>
    <n v="0"/>
    <n v="0"/>
    <n v="60.200617961413244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60D2101"/>
    <s v="Bouchons pression D21 NOIR MFP (PUSH IN)"/>
    <n v="2.3E-2"/>
    <n v="8700"/>
    <n v="200.1"/>
    <n v="488.80428000000001"/>
    <n v="1.4013288042610478E-2"/>
    <n v="95.097130021463229"/>
    <n v="1.0930704600168187E-2"/>
    <n v="6.7115104600168188E-2"/>
    <n v="59.532651591422095"/>
    <n v="0"/>
    <n v="23.399794758904214"/>
    <n v="0.22421260868176765"/>
    <n v="0.73616006074245621"/>
    <n v="1.5578292051209217"/>
    <n v="9.6464817965917664"/>
    <n v="0"/>
    <n v="0"/>
    <n v="95.097130021463229"/>
    <m/>
    <m/>
    <m/>
    <m/>
    <m/>
    <m/>
    <m/>
    <m/>
    <m/>
    <m/>
    <m/>
    <m/>
    <m/>
    <m/>
    <m/>
  </r>
  <r>
    <x v="4"/>
    <x v="1"/>
    <d v="2016-11-01T00:00:00"/>
    <x v="4"/>
    <x v="0"/>
    <s v="ACCUMA 53"/>
    <s v=" 2251 du  09/11/16"/>
    <n v="4248.3"/>
    <m/>
    <n v="1669.8290000000002"/>
    <n v="16"/>
    <n v="52.533000000000001"/>
    <n v="111.16800000000001"/>
    <n v="688.3810400000001"/>
    <n v="0"/>
    <m/>
    <n v="6786.211040000001"/>
    <s v="EUR"/>
    <n v="2.4428000000000001"/>
    <s v="400L0318"/>
    <s v="Bac L3 Noir P0 C40"/>
    <n v="1.2569999999999999"/>
    <n v="704"/>
    <n v="884.92799999999988"/>
    <n v="2161.7021183999996"/>
    <n v="6.1972768420645689E-2"/>
    <n v="420.5602852355492"/>
    <n v="0.59738676880049602"/>
    <n v="3.6679863688004954"/>
    <n v="263.2789120814291"/>
    <n v="0"/>
    <n v="103.48392591907839"/>
    <n v="0.99156429473033103"/>
    <n v="3.2556154434417799"/>
    <n v="6.8893887197863402"/>
    <n v="42.660878777083241"/>
    <n v="0"/>
    <n v="0"/>
    <n v="420.5602852355492"/>
    <m/>
    <m/>
    <m/>
    <m/>
    <m/>
    <m/>
    <m/>
    <m/>
    <m/>
    <m/>
    <m/>
    <m/>
    <m/>
    <m/>
    <m/>
  </r>
  <r>
    <x v="4"/>
    <x v="1"/>
    <d v="2016-11-01T00:00:00"/>
    <x v="4"/>
    <x v="0"/>
    <s v="ACCUMA 55"/>
    <s v=" 2287 du  14/11/16"/>
    <n v="4212.6030000000001"/>
    <m/>
    <n v="541.48100000000068"/>
    <n v="16"/>
    <n v="44.286000000000001"/>
    <n v="15.8"/>
    <n v="0"/>
    <n v="688.22919000000002"/>
    <m/>
    <n v="5518.399190000001"/>
    <s v="EUR"/>
    <n v="2.4250500000000001"/>
    <s v="400L0212"/>
    <s v="bac L2 gris"/>
    <n v="1.232"/>
    <n v="5544"/>
    <n v="6830.2079999999996"/>
    <n v="16563.595910399999"/>
    <n v="0.57033379292653985"/>
    <n v="3147.3295409154457"/>
    <n v="0.56770013364275718"/>
    <n v="3.5553617336427572"/>
    <n v="2402.5898470837205"/>
    <n v="0"/>
    <n v="308.82491252765612"/>
    <n v="9.1253406868246376"/>
    <n v="25.257802353544744"/>
    <n v="9.0112739282393299"/>
    <n v="0"/>
    <n v="392.52036433546027"/>
    <n v="0"/>
    <n v="3147.3295409154457"/>
    <m/>
    <m/>
    <m/>
    <m/>
    <m/>
    <m/>
    <m/>
    <m/>
    <m/>
    <m/>
    <m/>
    <m/>
    <m/>
    <m/>
    <m/>
  </r>
  <r>
    <x v="4"/>
    <x v="1"/>
    <d v="2016-11-01T00:00:00"/>
    <x v="4"/>
    <x v="0"/>
    <s v="ACCUMA 55"/>
    <s v=" 2287 du  14/11/16"/>
    <n v="4212.6030000000001"/>
    <m/>
    <n v="541.48100000000068"/>
    <n v="16"/>
    <n v="44.286000000000001"/>
    <n v="15.8"/>
    <n v="0"/>
    <n v="688.22919000000002"/>
    <m/>
    <n v="5518.399190000001"/>
    <s v="EUR"/>
    <n v="2.4250500000000001"/>
    <s v="420L0211"/>
    <s v="Couv L2 gris Droite"/>
    <n v="1.0720000000000001"/>
    <n v="4800"/>
    <n v="5145.6000000000004"/>
    <n v="12478.337280000002"/>
    <n v="0.42966620707346009"/>
    <n v="2371.0696490845548"/>
    <n v="0.49397284355928228"/>
    <n v="3.0936264435592826"/>
    <n v="1810.0131529162793"/>
    <n v="0"/>
    <n v="232.65608747234452"/>
    <n v="6.8746593131753615"/>
    <n v="19.028197646455254"/>
    <n v="6.7887260717606699"/>
    <n v="0"/>
    <n v="295.70882566453975"/>
    <n v="0"/>
    <n v="2371.0696490845548"/>
    <m/>
    <m/>
    <m/>
    <m/>
    <m/>
    <m/>
    <m/>
    <m/>
    <m/>
    <m/>
    <m/>
    <m/>
    <m/>
    <m/>
    <m/>
  </r>
  <r>
    <x v="4"/>
    <x v="1"/>
    <d v="2016-11-01T00:00:00"/>
    <x v="4"/>
    <x v="0"/>
    <s v="ACCUMA 56"/>
    <s v=" 2291 du  15/11/16"/>
    <n v="4212.6000000000004"/>
    <m/>
    <n v="375.82200000000012"/>
    <n v="16"/>
    <n v="29.527999999999999"/>
    <n v="20.6"/>
    <n v="0"/>
    <n v="688.22919000000002"/>
    <m/>
    <n v="5342.7791900000011"/>
    <s v="EUR"/>
    <n v="2.4250500000000001"/>
    <s v="400L0313"/>
    <s v="BAC L3 GRIS P0 C33"/>
    <n v="1.2569999999999999"/>
    <n v="3872"/>
    <n v="4867.1039999999994"/>
    <n v="11802.9705552"/>
    <n v="0.63655425256761167"/>
    <n v="3400.9688139242403"/>
    <n v="0.87834938376142568"/>
    <n v="3.9266372337614257"/>
    <n v="2681.5484443663213"/>
    <n v="0"/>
    <n v="239.23109230846504"/>
    <n v="10.184868041081787"/>
    <n v="18.796173969816437"/>
    <n v="13.113017602892802"/>
    <n v="0"/>
    <n v="438.09521763566283"/>
    <n v="0"/>
    <n v="3400.9688139242403"/>
    <m/>
    <m/>
    <m/>
    <m/>
    <m/>
    <m/>
    <m/>
    <m/>
    <m/>
    <m/>
    <m/>
    <m/>
    <m/>
    <m/>
    <m/>
  </r>
  <r>
    <x v="4"/>
    <x v="1"/>
    <d v="2016-11-01T00:00:00"/>
    <x v="4"/>
    <x v="0"/>
    <s v="ACCUMA 56"/>
    <s v=" 2291 du  15/11/16"/>
    <n v="4212.6000000000004"/>
    <m/>
    <n v="375.82200000000012"/>
    <n v="16"/>
    <n v="29.527999999999999"/>
    <n v="20.6"/>
    <n v="0"/>
    <n v="688.22919000000002"/>
    <m/>
    <n v="5342.7791900000011"/>
    <s v="EUR"/>
    <n v="2.4250500000000001"/>
    <s v="400L0202"/>
    <s v="BAC L2 BASSE P0 NOIR C34"/>
    <n v="1.2509999999999999"/>
    <n v="468"/>
    <n v="585.46799999999996"/>
    <n v="1419.7891734"/>
    <n v="7.6571642015920441E-2"/>
    <n v="409.10537550678947"/>
    <n v="0.87415678527091767"/>
    <n v="3.9078943352709179"/>
    <n v="322.56569915626648"/>
    <n v="0"/>
    <n v="28.777307645707261"/>
    <n v="1.2251462722547271"/>
    <n v="2.2610074454460989"/>
    <n v="1.5773758255279613"/>
    <n v="0"/>
    <n v="52.698839161586896"/>
    <n v="0"/>
    <n v="409.10537550678947"/>
    <m/>
    <m/>
    <m/>
    <m/>
    <m/>
    <m/>
    <m/>
    <m/>
    <m/>
    <m/>
    <m/>
    <m/>
    <m/>
    <m/>
    <m/>
  </r>
  <r>
    <x v="4"/>
    <x v="1"/>
    <d v="2016-11-01T00:00:00"/>
    <x v="4"/>
    <x v="0"/>
    <s v="ACCUMA 56"/>
    <s v=" 2291 du  15/11/16"/>
    <n v="4212.6000000000004"/>
    <m/>
    <n v="375.82200000000012"/>
    <n v="16"/>
    <n v="29.527999999999999"/>
    <n v="20.6"/>
    <n v="0"/>
    <n v="688.22919000000002"/>
    <m/>
    <n v="5342.7791900000011"/>
    <s v="EUR"/>
    <n v="2.4250500000000001"/>
    <s v="400L0316"/>
    <s v="BAC L3 C40 P0 GRIS POUR TAXI"/>
    <n v="1.2569999999999999"/>
    <n v="352"/>
    <n v="442.46399999999994"/>
    <n v="1072.9973232"/>
    <n v="5.7868568415237423E-2"/>
    <n v="309.17898308402187"/>
    <n v="0.87834938376142579"/>
    <n v="3.9266372337614257"/>
    <n v="243.77713130602919"/>
    <n v="0"/>
    <n v="21.748281118951365"/>
    <n v="0.92589709464379877"/>
    <n v="1.7087430881651307"/>
    <n v="1.192092509353891"/>
    <n v="0"/>
    <n v="39.826837966878436"/>
    <n v="0"/>
    <n v="309.17898308402187"/>
    <m/>
    <m/>
    <m/>
    <m/>
    <m/>
    <m/>
    <m/>
    <m/>
    <m/>
    <m/>
    <m/>
    <m/>
    <m/>
    <m/>
    <m/>
  </r>
  <r>
    <x v="4"/>
    <x v="1"/>
    <d v="2016-11-01T00:00:00"/>
    <x v="4"/>
    <x v="0"/>
    <s v="ACCUMA 56"/>
    <s v=" 2291 du  15/11/16"/>
    <n v="4212.6000000000004"/>
    <m/>
    <n v="375.82200000000012"/>
    <n v="16"/>
    <n v="29.527999999999999"/>
    <n v="20.6"/>
    <n v="0"/>
    <n v="688.22919000000002"/>
    <m/>
    <n v="5342.7791900000011"/>
    <s v="EUR"/>
    <n v="2.4250500000000001"/>
    <s v="400L0116"/>
    <s v="BAC L1 GRIS P0 C26"/>
    <n v="1.137"/>
    <n v="1540"/>
    <n v="1750.98"/>
    <n v="4246.2140490000002"/>
    <n v="0.22900553700123044"/>
    <n v="1223.5260174849493"/>
    <n v="0.79449741395126583"/>
    <n v="3.551779263951266"/>
    <n v="964.70872517138343"/>
    <n v="0"/>
    <n v="86.065318926876458"/>
    <n v="3.6640885920196871"/>
    <n v="6.762075496572332"/>
    <n v="4.7175140622253471"/>
    <n v="0"/>
    <n v="157.60829523587185"/>
    <n v="0"/>
    <n v="1223.5260174849493"/>
    <m/>
    <m/>
    <m/>
    <m/>
    <m/>
    <m/>
    <m/>
    <m/>
    <m/>
    <m/>
    <m/>
    <m/>
    <m/>
    <m/>
    <m/>
  </r>
  <r>
    <x v="4"/>
    <x v="1"/>
    <d v="2016-11-01T00:00:00"/>
    <x v="4"/>
    <x v="0"/>
    <s v="ACCUMA 57"/>
    <s v=" 2295 du  15/11/16"/>
    <n v="4212.6000000000004"/>
    <m/>
    <n v="584.63999999999942"/>
    <n v="16"/>
    <n v="46.005000000000003"/>
    <n v="45.088000000000001"/>
    <n v="0"/>
    <n v="687.40616999999997"/>
    <m/>
    <n v="5591.7391699999998"/>
    <s v="EUR"/>
    <n v="2.4221499999999998"/>
    <s v="420L0109"/>
    <s v="COUV L1 EK DROITE GRIS POIGNEE GRIS"/>
    <n v="0.95099999999999996"/>
    <n v="2240"/>
    <n v="2130.2399999999998"/>
    <n v="5159.7608159999991"/>
    <n v="0.17069000994217381"/>
    <n v="954.45401452134274"/>
    <n v="0.426095542197028"/>
    <n v="2.7295601921970274"/>
    <n v="719.0487358824015"/>
    <n v="0"/>
    <n v="99.792207412592404"/>
    <n v="2.731040159074781"/>
    <n v="7.8525939073897071"/>
    <n v="7.6960711682727334"/>
    <n v="0"/>
    <n v="117.33336599161161"/>
    <n v="0"/>
    <n v="954.45401452134274"/>
    <m/>
    <m/>
    <m/>
    <m/>
    <m/>
    <m/>
    <m/>
    <m/>
    <m/>
    <m/>
    <m/>
    <m/>
    <m/>
    <m/>
    <m/>
  </r>
  <r>
    <x v="4"/>
    <x v="1"/>
    <d v="2016-11-01T00:00:00"/>
    <x v="4"/>
    <x v="0"/>
    <s v="ACCUMA 57"/>
    <s v=" 2295 du  15/11/16"/>
    <n v="4212.6000000000004"/>
    <m/>
    <n v="584.63999999999942"/>
    <n v="16"/>
    <n v="46.005000000000003"/>
    <n v="45.088000000000001"/>
    <n v="0"/>
    <n v="687.40616999999997"/>
    <m/>
    <n v="5591.7391699999998"/>
    <s v="EUR"/>
    <n v="2.4221499999999998"/>
    <s v="400L0212"/>
    <s v="BAC L2 GRIS P0 C28"/>
    <n v="1.232"/>
    <n v="2574"/>
    <n v="3171.1680000000001"/>
    <n v="7681.0445712000001"/>
    <n v="0.25409657946912251"/>
    <n v="1420.84179638051"/>
    <n v="0.55199758989141801"/>
    <n v="3.5360863898914179"/>
    <n v="1070.4072506716257"/>
    <n v="0"/>
    <n v="148.55502422082765"/>
    <n v="4.0655452715059601"/>
    <n v="11.689713138476982"/>
    <n v="11.456706575103796"/>
    <n v="0"/>
    <n v="174.66755650297014"/>
    <n v="0"/>
    <n v="1420.84179638051"/>
    <m/>
    <m/>
    <m/>
    <m/>
    <m/>
    <m/>
    <m/>
    <m/>
    <m/>
    <m/>
    <m/>
    <m/>
    <m/>
    <m/>
    <m/>
  </r>
  <r>
    <x v="4"/>
    <x v="1"/>
    <d v="2016-11-01T00:00:00"/>
    <x v="4"/>
    <x v="0"/>
    <s v="ACCUMA 57"/>
    <s v=" 2295 du  15/11/16"/>
    <n v="4212.6000000000004"/>
    <m/>
    <n v="584.63999999999942"/>
    <n v="16"/>
    <n v="46.005000000000003"/>
    <n v="45.088000000000001"/>
    <n v="0"/>
    <n v="687.40616999999997"/>
    <m/>
    <n v="5591.7391699999998"/>
    <s v="EUR"/>
    <n v="2.4221499999999998"/>
    <s v="420L0233"/>
    <s v="COUV L2 GAUCHE GRIS AVEC POIG GRIS"/>
    <n v="1.0720000000000001"/>
    <n v="2880"/>
    <n v="3087.36"/>
    <n v="7478.0490239999999"/>
    <n v="0.24738128525192929"/>
    <n v="1383.2916226681564"/>
    <n v="0.48030959120422095"/>
    <n v="3.0768543912042206"/>
    <n v="1042.1184022522775"/>
    <n v="0"/>
    <n v="144.62899460968779"/>
    <n v="3.9581005640308686"/>
    <n v="11.380776028015008"/>
    <n v="11.153927389438987"/>
    <n v="0"/>
    <n v="170.05142182470618"/>
    <n v="0"/>
    <n v="1383.2916226681564"/>
    <m/>
    <m/>
    <m/>
    <m/>
    <m/>
    <m/>
    <m/>
    <m/>
    <m/>
    <m/>
    <m/>
    <m/>
    <m/>
    <m/>
    <m/>
  </r>
  <r>
    <x v="4"/>
    <x v="1"/>
    <d v="2016-11-01T00:00:00"/>
    <x v="4"/>
    <x v="0"/>
    <s v="ACCUMA 57"/>
    <s v=" 2295 du  15/11/16"/>
    <n v="4212.6000000000004"/>
    <m/>
    <n v="584.63999999999942"/>
    <n v="16"/>
    <n v="46.005000000000003"/>
    <n v="45.088000000000001"/>
    <n v="0"/>
    <n v="687.40616999999997"/>
    <m/>
    <n v="5591.7391699999998"/>
    <s v="EUR"/>
    <n v="2.4221499999999998"/>
    <s v="400L0116"/>
    <s v="BAC L1 GRIS P0 C26"/>
    <n v="1.137"/>
    <n v="440"/>
    <n v="500.28000000000003"/>
    <n v="1211.7532019999999"/>
    <n v="4.0085998842323271E-2"/>
    <n v="224.15044989519367"/>
    <n v="0.50943284067089467"/>
    <n v="3.2634173906708943"/>
    <n v="168.86627872317104"/>
    <n v="0"/>
    <n v="23.435878363175853"/>
    <n v="0.64137598147717234"/>
    <n v="1.8441563767410822"/>
    <n v="1.8073975158026716"/>
    <n v="0"/>
    <n v="27.555362934825872"/>
    <n v="0"/>
    <n v="224.15044989519367"/>
    <m/>
    <m/>
    <m/>
    <m/>
    <m/>
    <m/>
    <m/>
    <m/>
    <m/>
    <m/>
    <m/>
    <m/>
    <m/>
    <m/>
    <m/>
  </r>
  <r>
    <x v="4"/>
    <x v="1"/>
    <d v="2016-11-01T00:00:00"/>
    <x v="4"/>
    <x v="0"/>
    <s v="ACCUMA 57"/>
    <s v=" 2295 du  15/11/16"/>
    <n v="4212.6000000000004"/>
    <m/>
    <n v="584.63999999999942"/>
    <n v="16"/>
    <n v="46.005000000000003"/>
    <n v="45.088000000000001"/>
    <n v="0"/>
    <n v="687.40616999999997"/>
    <m/>
    <n v="5591.7391699999998"/>
    <s v="EUR"/>
    <n v="2.4221499999999998"/>
    <s v="400L0115"/>
    <s v="BAC L1 BASSE GRIS P0 C22"/>
    <n v="1.151"/>
    <n v="3120"/>
    <n v="3591.12"/>
    <n v="8698.2313079999985"/>
    <n v="0.28774612649445097"/>
    <n v="1609.0012865347962"/>
    <n v="0.51570554055602447"/>
    <n v="3.3036001905560242"/>
    <n v="1212.1593324705243"/>
    <n v="0"/>
    <n v="168.22789539371564"/>
    <n v="4.6039380239112155"/>
    <n v="13.237760549377217"/>
    <n v="12.973897351381806"/>
    <n v="0"/>
    <n v="197.79846274588607"/>
    <n v="0"/>
    <n v="1609.0012865347962"/>
    <m/>
    <m/>
    <m/>
    <m/>
    <m/>
    <m/>
    <m/>
    <m/>
    <m/>
    <m/>
    <m/>
    <m/>
    <m/>
    <m/>
    <m/>
  </r>
  <r>
    <x v="4"/>
    <x v="1"/>
    <d v="2016-11-01T00:00:00"/>
    <x v="4"/>
    <x v="0"/>
    <s v="ACCUMA 58"/>
    <s v=" 2316 du  17/11/16"/>
    <n v="4040.3"/>
    <m/>
    <n v="540.52599999999984"/>
    <n v="16"/>
    <n v="43.420999999999999"/>
    <n v="14.3"/>
    <n v="0"/>
    <n v="688.22919000000002"/>
    <m/>
    <n v="5342.7761900000005"/>
    <s v="EUR"/>
    <n v="2.4250500000000001"/>
    <s v="400L0212"/>
    <s v="BAC L2 GRIS P0 C28"/>
    <n v="1.232"/>
    <n v="1980"/>
    <n v="2439.36"/>
    <n v="5915.5699680000007"/>
    <n v="0.21294158562288135"/>
    <n v="1137.6992335267769"/>
    <n v="0.5745955724882712"/>
    <n v="3.5622571724882715"/>
    <n v="860.34788839212752"/>
    <n v="0"/>
    <n v="115.10046351039352"/>
    <n v="3.4070653699661015"/>
    <n v="9.2461365893311314"/>
    <n v="3.0450646744072034"/>
    <n v="0"/>
    <n v="146.55261499055129"/>
    <n v="0"/>
    <n v="1137.6992335267769"/>
    <m/>
    <m/>
    <m/>
    <m/>
    <m/>
    <m/>
    <m/>
    <m/>
    <m/>
    <m/>
    <m/>
    <m/>
    <m/>
    <m/>
    <m/>
  </r>
  <r>
    <x v="4"/>
    <x v="1"/>
    <d v="2016-11-01T00:00:00"/>
    <x v="4"/>
    <x v="0"/>
    <s v="ACCUMA 58"/>
    <s v=" 2316 du  17/11/16"/>
    <n v="4040.3"/>
    <m/>
    <n v="540.52599999999984"/>
    <n v="16"/>
    <n v="43.420999999999999"/>
    <n v="14.3"/>
    <n v="0"/>
    <n v="688.22919000000002"/>
    <m/>
    <n v="5342.7761900000005"/>
    <s v="EUR"/>
    <n v="2.4250500000000001"/>
    <s v="400L0212"/>
    <s v="BAC L2 GRIS P0 C28"/>
    <n v="1.232"/>
    <n v="1386"/>
    <n v="1707.5519999999999"/>
    <n v="4140.8989775999999"/>
    <n v="0.14905910993601693"/>
    <n v="796.38946346874377"/>
    <n v="0.57459557248827109"/>
    <n v="3.562257172488271"/>
    <n v="602.24352187448926"/>
    <n v="0"/>
    <n v="80.570324457275461"/>
    <n v="2.3849457589762708"/>
    <n v="6.4722956125317905"/>
    <n v="2.1315452720850421"/>
    <n v="0"/>
    <n v="102.58683049338589"/>
    <n v="0"/>
    <n v="796.38946346874377"/>
    <m/>
    <m/>
    <m/>
    <m/>
    <m/>
    <m/>
    <m/>
    <m/>
    <m/>
    <m/>
    <m/>
    <m/>
    <m/>
    <m/>
    <m/>
  </r>
  <r>
    <x v="4"/>
    <x v="1"/>
    <d v="2016-11-01T00:00:00"/>
    <x v="4"/>
    <x v="0"/>
    <s v="ACCUMA 58"/>
    <s v=" 2316 du  17/11/16"/>
    <n v="4040.3"/>
    <m/>
    <n v="540.52599999999984"/>
    <n v="16"/>
    <n v="43.420999999999999"/>
    <n v="14.3"/>
    <n v="0"/>
    <n v="688.22919000000002"/>
    <m/>
    <n v="5342.7761900000005"/>
    <s v="EUR"/>
    <n v="2.4250500000000001"/>
    <s v="420L0211"/>
    <s v="COUV  L2 KAM GRIS AVEC POIGNEE GRIS"/>
    <n v="1.0720000000000001"/>
    <n v="2880"/>
    <n v="3087.36"/>
    <n v="7487.0023680000004"/>
    <n v="0.26950812253568923"/>
    <n v="1439.9215800952829"/>
    <n v="0.49997277086641767"/>
    <n v="3.0996263708664182"/>
    <n v="1088.8936674809452"/>
    <n v="0"/>
    <n v="145.6761474417259"/>
    <n v="4.3121299605710277"/>
    <n v="11.702312188622162"/>
    <n v="3.8539661522603561"/>
    <n v="0"/>
    <n v="185.48335687115815"/>
    <n v="0"/>
    <n v="1439.9215800952829"/>
    <m/>
    <m/>
    <m/>
    <m/>
    <m/>
    <m/>
    <m/>
    <m/>
    <m/>
    <m/>
    <m/>
    <m/>
    <m/>
    <m/>
    <m/>
  </r>
  <r>
    <x v="4"/>
    <x v="1"/>
    <d v="2016-11-01T00:00:00"/>
    <x v="4"/>
    <x v="0"/>
    <s v="ACCUMA 58"/>
    <s v=" 2316 du  17/11/16"/>
    <n v="4040.3"/>
    <m/>
    <n v="540.52599999999984"/>
    <n v="16"/>
    <n v="43.420999999999999"/>
    <n v="14.3"/>
    <n v="0"/>
    <n v="688.22919000000002"/>
    <m/>
    <n v="5342.7761900000005"/>
    <s v="EUR"/>
    <n v="2.4250500000000001"/>
    <s v="400M1110"/>
    <s v="BAC M11 P8,5 C46 GRIS"/>
    <n v="2.036"/>
    <n v="1512"/>
    <n v="3078.4320000000002"/>
    <n v="7465.3515216000014"/>
    <n v="0.26872876136044616"/>
    <n v="1435.7576277647838"/>
    <n v="0.94957515063808451"/>
    <n v="5.8869769506380853"/>
    <n v="1085.7448145246105"/>
    <n v="0"/>
    <n v="145.25488246311647"/>
    <n v="4.2996601817671385"/>
    <n v="11.668471547031933"/>
    <n v="3.8428212874543801"/>
    <n v="0"/>
    <n v="184.94697776080315"/>
    <n v="0"/>
    <n v="1435.7576277647838"/>
    <m/>
    <m/>
    <m/>
    <m/>
    <m/>
    <m/>
    <m/>
    <m/>
    <m/>
    <m/>
    <m/>
    <m/>
    <m/>
    <m/>
    <m/>
  </r>
  <r>
    <x v="4"/>
    <x v="1"/>
    <d v="2016-11-01T00:00:00"/>
    <x v="4"/>
    <x v="0"/>
    <s v="ACCUMA 58"/>
    <s v=" 2316 du  17/11/16"/>
    <n v="4040.3"/>
    <m/>
    <n v="540.52599999999984"/>
    <n v="16"/>
    <n v="43.420999999999999"/>
    <n v="14.3"/>
    <n v="0"/>
    <n v="688.22919000000002"/>
    <m/>
    <n v="5342.7761900000005"/>
    <s v="EUR"/>
    <n v="2.4250500000000001"/>
    <s v="420M1124"/>
    <s v="COUV M11 G FLAT GRIS M18"/>
    <n v="0.82099999999999995"/>
    <n v="1392"/>
    <n v="1142.8319999999999"/>
    <n v="2771.4247415999998"/>
    <n v="9.9762420544966174E-2"/>
    <n v="533.00828514441218"/>
    <n v="0.3829082508221352"/>
    <n v="2.373874300822135"/>
    <n v="403.07010772782684"/>
    <n v="0"/>
    <n v="53.924182127488372"/>
    <n v="1.5961987287194588"/>
    <n v="4.331784062482976"/>
    <n v="1.4266026137930163"/>
    <n v="0"/>
    <n v="68.659409884101436"/>
    <n v="0"/>
    <n v="533.00828514441218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0070860"/>
    <s v="couteau superieur"/>
    <n v="334.76400000000001"/>
    <n v="4"/>
    <n v="1339.056"/>
    <n v="3258.9275399999997"/>
    <n v="0.21381834695470098"/>
    <n v="237.03944707067544"/>
    <n v="59.259861767668859"/>
    <n v="873.99174676766881"/>
    <n v="102.01187805870002"/>
    <n v="0"/>
    <n v="115.66717296861505"/>
    <n v="0"/>
    <n v="5.1414759708727393"/>
    <n v="14.218920072487615"/>
    <n v="0"/>
    <n v="0"/>
    <n v="0"/>
    <n v="237.03944707067544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0070874"/>
    <s v="couteau inferieur"/>
    <n v="333.56700000000001"/>
    <n v="4"/>
    <n v="1334.268"/>
    <n v="3247.2747449999997"/>
    <n v="0.21305380667765572"/>
    <n v="236.19187619046249"/>
    <n v="59.047969047615624"/>
    <n v="870.86665529761558"/>
    <n v="101.64711895068284"/>
    <n v="0"/>
    <n v="115.25358726034464"/>
    <n v="0"/>
    <n v="5.123091835370909"/>
    <n v="14.168078144064106"/>
    <n v="0"/>
    <n v="0"/>
    <n v="0"/>
    <n v="236.19187619046249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45511018"/>
    <s v="couteau"/>
    <n v="118.97999999999999"/>
    <n v="8"/>
    <n v="951.83999999999992"/>
    <n v="2316.5405999999998"/>
    <n v="0.15198830770734204"/>
    <n v="168.49454190097481"/>
    <n v="21.061817737621851"/>
    <n v="310.62939273762186"/>
    <n v="72.513013653942053"/>
    <n v="0"/>
    <n v="82.219594937363752"/>
    <n v="0"/>
    <n v="3.6547108471307466"/>
    <n v="10.107222462538246"/>
    <n v="0"/>
    <n v="0"/>
    <n v="0"/>
    <n v="168.49454190097481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45511006"/>
    <s v="couteau gauche"/>
    <n v="200.25"/>
    <n v="4"/>
    <n v="801"/>
    <n v="1949.4337499999999"/>
    <n v="0.12790241476884873"/>
    <n v="141.79287281757524"/>
    <n v="35.448218204393811"/>
    <n v="522.80665570439373"/>
    <n v="61.021730476558652"/>
    <n v="0"/>
    <n v="69.190090293356405"/>
    <n v="0"/>
    <n v="3.0755414655317366"/>
    <n v="8.5055105821284407"/>
    <n v="0"/>
    <n v="0"/>
    <n v="0"/>
    <n v="141.79287281757524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45511005"/>
    <s v="couteau droit"/>
    <n v="200.25"/>
    <n v="4"/>
    <n v="801"/>
    <n v="1949.4337499999999"/>
    <n v="0.12790241476884873"/>
    <n v="141.79287281757524"/>
    <n v="35.448218204393811"/>
    <n v="522.80665570439373"/>
    <n v="61.021730476558652"/>
    <n v="0"/>
    <n v="69.190090293356405"/>
    <n v="0"/>
    <n v="3.0755414655317366"/>
    <n v="8.5055105821284407"/>
    <n v="0"/>
    <n v="0"/>
    <n v="0"/>
    <n v="141.79287281757524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0076019"/>
    <s v="epingle"/>
    <n v="418.5"/>
    <n v="1"/>
    <n v="418.5"/>
    <n v="1018.524375"/>
    <n v="6.6825418952263654E-2"/>
    <n v="74.082793101317392"/>
    <n v="74.082793101317392"/>
    <n v="1092.6071681013173"/>
    <n v="31.882140080449179"/>
    <n v="0"/>
    <n v="36.149878636416545"/>
    <n v="0"/>
    <n v="1.6068840241261317"/>
    <n v="4.4438903603255326"/>
    <n v="0"/>
    <n v="0"/>
    <n v="0"/>
    <n v="74.082793101317392"/>
    <m/>
    <m/>
    <m/>
    <m/>
    <m/>
    <m/>
    <m/>
    <m/>
    <m/>
    <m/>
    <m/>
    <m/>
    <m/>
    <m/>
    <m/>
  </r>
  <r>
    <x v="4"/>
    <x v="1"/>
    <d v="2016-11-01T00:00:00"/>
    <x v="4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0076018"/>
    <s v="bec robinet"/>
    <n v="172.32300000000001"/>
    <n v="1"/>
    <n v="172.32300000000001"/>
    <n v="419.39110125000002"/>
    <n v="2.7516264444709514E-2"/>
    <n v="30.50458579593386"/>
    <n v="30.50458579593386"/>
    <n v="449.89568704593387"/>
    <n v="13.127899701513131"/>
    <n v="0"/>
    <n v="14.885198414010059"/>
    <n v="0"/>
    <n v="0.661656094837485"/>
    <n v="1.8298315855731826"/>
    <n v="0"/>
    <n v="0"/>
    <n v="0"/>
    <n v="30.50458579593386"/>
    <m/>
    <m/>
    <m/>
    <m/>
    <m/>
    <m/>
    <m/>
    <m/>
    <m/>
    <m/>
    <m/>
    <m/>
    <m/>
    <m/>
    <m/>
  </r>
  <r>
    <x v="4"/>
    <x v="1"/>
    <d v="2016-11-01T00:00:00"/>
    <x v="16"/>
    <x v="0"/>
    <s v="AKUMSAN 1"/>
    <s v=" 75516 du  14/10/16"/>
    <n v="3373.4260000000004"/>
    <m/>
    <n v="356.30199999999968"/>
    <n v="0"/>
    <n v="30.491"/>
    <n v="197"/>
    <n v="0"/>
    <n v="0"/>
    <m/>
    <n v="3957.2190000000001"/>
    <s v="EUR"/>
    <n v="2.4559000000000002"/>
    <s v="400D2303"/>
    <s v="BAC D23 P7 C33 B01 NOIR"/>
    <n v="2.46"/>
    <n v="1980"/>
    <n v="4870.8"/>
    <n v="11962.197720000002"/>
    <n v="0.60005174134256467"/>
    <n v="2374.5361518238824"/>
    <n v="1.1992606827393346"/>
    <n v="7.2407746827393353"/>
    <n v="2024.2301455902827"/>
    <n v="0"/>
    <n v="213.79963554383829"/>
    <n v="0"/>
    <n v="18.296177645276138"/>
    <n v="118.21019304448524"/>
    <n v="0"/>
    <n v="0"/>
    <n v="0"/>
    <n v="2374.5361518238824"/>
    <m/>
    <m/>
    <m/>
    <m/>
    <m/>
    <m/>
    <m/>
    <m/>
    <m/>
    <m/>
    <m/>
    <m/>
    <m/>
    <m/>
    <m/>
  </r>
  <r>
    <x v="4"/>
    <x v="1"/>
    <d v="2016-11-01T00:00:00"/>
    <x v="16"/>
    <x v="0"/>
    <s v="AKUMSAN 1"/>
    <s v=" 75516 du  14/10/16"/>
    <n v="3373.4260000000004"/>
    <m/>
    <n v="356.30199999999968"/>
    <n v="0"/>
    <n v="30.491"/>
    <n v="197"/>
    <n v="0"/>
    <n v="0"/>
    <m/>
    <n v="3957.2190000000001"/>
    <s v="EUR"/>
    <n v="2.4559000000000002"/>
    <s v="420D2302"/>
    <s v="COUV D23 DROITE NOIR"/>
    <n v="1.51"/>
    <n v="2150"/>
    <n v="3246.5"/>
    <n v="7973.0793500000009"/>
    <n v="0.39994825865743533"/>
    <n v="1582.6828481761177"/>
    <n v="0.73613155729121749"/>
    <n v="4.4445405572912176"/>
    <n v="1349.1958544097176"/>
    <n v="0"/>
    <n v="142.50236445616139"/>
    <n v="0"/>
    <n v="12.194822354723861"/>
    <n v="78.789806955514763"/>
    <n v="0"/>
    <n v="0"/>
    <n v="0"/>
    <n v="1582.6828481761177"/>
    <m/>
    <m/>
    <m/>
    <m/>
    <m/>
    <m/>
    <m/>
    <m/>
    <m/>
    <m/>
    <m/>
    <m/>
    <m/>
    <m/>
    <m/>
  </r>
  <r>
    <x v="4"/>
    <x v="1"/>
    <d v="2016-11-01T00:00:00"/>
    <x v="7"/>
    <x v="0"/>
    <s v="DARAMIC 11"/>
    <s v=" 104199 du  18/11/16"/>
    <n v="3661.3330000000001"/>
    <m/>
    <n v="541.48100000000068"/>
    <n v="16"/>
    <n v="56.518999999999998"/>
    <n v="66"/>
    <n v="0"/>
    <n v="0"/>
    <m/>
    <n v="4341.3330000000005"/>
    <s v="EUR"/>
    <n v="2.4230499999999999"/>
    <s v="430P1004"/>
    <s v="SEPARATEUR 161/1.2/0.2 "/>
    <n v="0.69899999999999995"/>
    <n v="14896"/>
    <n v="10412.304"/>
    <n v="25229.533207199998"/>
    <n v="0.65546981649622049"/>
    <n v="2845.6127448589868"/>
    <n v="0.19103200489117797"/>
    <n v="1.884743954891178"/>
    <n v="2399.8932696415563"/>
    <n v="0"/>
    <n v="354.92445170619044"/>
    <n v="10.487517063939528"/>
    <n v="37.046498558549885"/>
    <n v="43.261007888750555"/>
    <n v="0"/>
    <n v="0"/>
    <n v="0"/>
    <n v="2845.6127448589868"/>
    <m/>
    <m/>
    <m/>
    <m/>
    <m/>
    <m/>
    <m/>
    <m/>
    <m/>
    <m/>
    <m/>
    <m/>
    <m/>
    <m/>
    <m/>
  </r>
  <r>
    <x v="4"/>
    <x v="1"/>
    <d v="2016-11-01T00:00:00"/>
    <x v="7"/>
    <x v="0"/>
    <s v="DARAMIC 11"/>
    <s v=" 104199 du  18/11/16"/>
    <n v="3661.3330000000001"/>
    <m/>
    <n v="541.48100000000068"/>
    <n v="16"/>
    <n v="56.518999999999998"/>
    <n v="66"/>
    <n v="0"/>
    <n v="0"/>
    <m/>
    <n v="4341.3330000000005"/>
    <s v="EUR"/>
    <n v="2.4230499999999999"/>
    <s v="430P0001"/>
    <s v="SEP. POCH. 123/1.0/0.25 "/>
    <n v="0.73099999999999998"/>
    <n v="3837.6"/>
    <n v="2805.2855999999997"/>
    <n v="6797.3472730799995"/>
    <n v="0.17659684517965379"/>
    <n v="766.6657116743221"/>
    <n v="0.19977738995057381"/>
    <n v="1.9710269399505735"/>
    <n v="646.57985695215734"/>
    <n v="0"/>
    <n v="95.623836324724238"/>
    <n v="2.8255495228744607"/>
    <n v="9.981077092708853"/>
    <n v="11.655391781857151"/>
    <n v="0"/>
    <n v="0"/>
    <n v="0"/>
    <n v="766.6657116743221"/>
    <m/>
    <m/>
    <m/>
    <m/>
    <m/>
    <m/>
    <m/>
    <m/>
    <m/>
    <m/>
    <m/>
    <m/>
    <m/>
    <m/>
    <m/>
  </r>
  <r>
    <x v="4"/>
    <x v="1"/>
    <d v="2016-11-01T00:00:00"/>
    <x v="7"/>
    <x v="0"/>
    <s v="DARAMIC 11"/>
    <s v=" 104199 du  18/11/16"/>
    <n v="3661.3330000000001"/>
    <m/>
    <n v="541.48100000000068"/>
    <n v="16"/>
    <n v="56.518999999999998"/>
    <n v="66"/>
    <n v="0"/>
    <n v="0"/>
    <m/>
    <n v="4341.3330000000005"/>
    <s v="EUR"/>
    <n v="2.4230499999999999"/>
    <s v="430P1018"/>
    <s v="SEPARATEUR 160X1.3X0.2 "/>
    <n v="0.69899999999999995"/>
    <n v="3816.4"/>
    <n v="2667.6635999999999"/>
    <n v="6463.8822859799993"/>
    <n v="0.16793333832412566"/>
    <n v="729.05454346669148"/>
    <n v="0.19103200489117794"/>
    <n v="1.8847439548911777"/>
    <n v="614.85987340628594"/>
    <n v="0"/>
    <n v="90.932711969086"/>
    <n v="2.6869334131860105"/>
    <n v="9.4914243487412584"/>
    <n v="11.083600329392294"/>
    <n v="0"/>
    <n v="0"/>
    <n v="0"/>
    <n v="729.05454346669148"/>
    <m/>
    <m/>
    <m/>
    <m/>
    <m/>
    <m/>
    <m/>
    <m/>
    <m/>
    <m/>
    <m/>
    <m/>
    <m/>
    <m/>
    <m/>
  </r>
  <r>
    <x v="4"/>
    <x v="0"/>
    <d v="2016-11-01T00:00:00"/>
    <x v="15"/>
    <x v="0"/>
    <s v="GOONVEAN 3"/>
    <s v=" 10498 du  10/08/16"/>
    <n v="285.5"/>
    <m/>
    <n v="62.485000000000127"/>
    <n v="0"/>
    <n v="17.305999999999997"/>
    <n v="89.2"/>
    <n v="687.34259999999995"/>
    <n v="0"/>
    <n v="0"/>
    <n v="1141.8335999999999"/>
    <s v="GBP"/>
    <n v="2.7275499999999999"/>
    <s v="600A0003"/>
    <s v="FIBRE DE VERRE"/>
    <n v="2.98"/>
    <n v="1200"/>
    <n v="3576"/>
    <n v="9753.7188000000006"/>
    <n v="1"/>
    <n v="1141.8335999999999"/>
    <n v="0.95152799999999993"/>
    <n v="9.0796270000000003"/>
    <n v="285.5"/>
    <n v="0"/>
    <n v="62.485000000000127"/>
    <n v="0"/>
    <n v="17.305999999999997"/>
    <n v="89.2"/>
    <n v="687.34259999999995"/>
    <n v="0"/>
    <n v="0"/>
    <n v="1141.8335999999999"/>
    <m/>
    <m/>
    <m/>
    <m/>
    <m/>
    <m/>
    <m/>
    <m/>
    <m/>
    <m/>
    <m/>
    <m/>
    <m/>
    <m/>
    <m/>
  </r>
  <r>
    <x v="4"/>
    <x v="1"/>
    <d v="2016-11-01T00:00:00"/>
    <x v="53"/>
    <x v="0"/>
    <s v="HB FULLER 1"/>
    <s v=" 16002926 du  09/09/16"/>
    <n v="180.5"/>
    <m/>
    <n v="62.485000000000127"/>
    <n v="0"/>
    <n v="10.369"/>
    <n v="90.9"/>
    <n v="735.86974999999995"/>
    <n v="0"/>
    <m/>
    <n v="1080.1237500000002"/>
    <s v="EUR"/>
    <n v="2.44475"/>
    <s v="690X0029"/>
    <s v="COLLE HOTMELT SWT 9042"/>
    <n v="4.72"/>
    <n v="420"/>
    <n v="1982.3999999999999"/>
    <n v="4846.4723999999997"/>
    <n v="1"/>
    <n v="1080.1237500000002"/>
    <n v="2.5717232142857149"/>
    <n v="14.110943214285713"/>
    <n v="180.5"/>
    <n v="0"/>
    <n v="62.485000000000127"/>
    <n v="0"/>
    <n v="10.369"/>
    <n v="90.9"/>
    <n v="735.86974999999995"/>
    <n v="0"/>
    <n v="0"/>
    <n v="1080.1237500000002"/>
    <m/>
    <m/>
    <m/>
    <m/>
    <m/>
    <m/>
    <m/>
    <m/>
    <m/>
    <m/>
    <m/>
    <m/>
    <m/>
    <m/>
    <m/>
  </r>
  <r>
    <x v="4"/>
    <x v="0"/>
    <d v="2016-11-01T00:00:00"/>
    <x v="8"/>
    <x v="0"/>
    <s v="ORION 1"/>
    <s v=" 81689 du  13/06/16"/>
    <n v="174.01499999999999"/>
    <m/>
    <n v="35.622000000000071"/>
    <n v="0"/>
    <n v="10.094999999999999"/>
    <n v="220.2"/>
    <n v="0"/>
    <n v="0"/>
    <m/>
    <n v="439.93200000000002"/>
    <s v="EUR"/>
    <n v="2.45255"/>
    <s v="600a0004"/>
    <s v="NOIR DE FUMEE"/>
    <n v="3.72"/>
    <n v="600"/>
    <n v="2232"/>
    <n v="5474.0915999999997"/>
    <n v="1"/>
    <n v="439.93200000000002"/>
    <n v="0.73321999999999998"/>
    <n v="9.8567059999999991"/>
    <n v="174.01499999999999"/>
    <n v="0"/>
    <n v="35.622000000000071"/>
    <n v="0"/>
    <n v="10.094999999999999"/>
    <n v="220.2"/>
    <n v="0"/>
    <n v="0"/>
    <n v="0"/>
    <n v="439.93200000000002"/>
    <m/>
    <m/>
    <m/>
    <m/>
    <m/>
    <m/>
    <m/>
    <m/>
    <m/>
    <m/>
    <m/>
    <m/>
    <m/>
    <m/>
    <m/>
  </r>
  <r>
    <x v="4"/>
    <x v="1"/>
    <d v="2016-11-01T00:00:00"/>
    <x v="9"/>
    <x v="2"/>
    <s v="SOVEMA 14"/>
    <s v=" 80839 du  07/11/16"/>
    <n v="477.096"/>
    <m/>
    <n v="540.96"/>
    <n v="0"/>
    <n v="24.045999999999999"/>
    <n v="66.5"/>
    <n v="0"/>
    <n v="0"/>
    <m/>
    <n v="1108.6020000000001"/>
    <s v="EUR"/>
    <n v="2.4337499999999999"/>
    <s v="f0252372"/>
    <s v="pointe welmatic d.11/1,8"/>
    <n v="88.92"/>
    <n v="5"/>
    <n v="444.6"/>
    <n v="1082.0452499999999"/>
    <n v="7.099302572563064E-2"/>
    <n v="78.703010305485591"/>
    <n v="15.740602061097118"/>
    <n v="232.1496520610971"/>
    <n v="33.870488601595476"/>
    <n v="0"/>
    <n v="38.404387196537151"/>
    <n v="0"/>
    <n v="1.7070982965985144"/>
    <n v="4.7210362107544377"/>
    <n v="0"/>
    <n v="0"/>
    <n v="0"/>
    <n v="78.703010305485591"/>
    <m/>
    <m/>
    <m/>
    <m/>
    <m/>
    <m/>
    <m/>
    <m/>
    <m/>
    <m/>
    <m/>
    <m/>
    <m/>
    <m/>
    <m/>
  </r>
  <r>
    <x v="4"/>
    <x v="1"/>
    <d v="2016-11-01T00:00:00"/>
    <x v="45"/>
    <x v="0"/>
    <s v="STCM 20"/>
    <s v=" 16400333 du  14/10/16"/>
    <n v="1445"/>
    <m/>
    <n v="3919.2379999999976"/>
    <n v="0"/>
    <n v="632.048"/>
    <n v="1506.8"/>
    <n v="0"/>
    <n v="0"/>
    <m/>
    <n v="7503.0859999999975"/>
    <s v="EUR"/>
    <n v="2.4407999999999999"/>
    <s v="600P0002"/>
    <s v="PLOMB DOUX"/>
    <n v="1.83477"/>
    <n v="99860"/>
    <n v="183220.13219999999"/>
    <n v="447203.69867375994"/>
    <n v="1"/>
    <n v="7503.0859999999975"/>
    <n v="7.5136050470658897E-2"/>
    <n v="4.5534426664706587"/>
    <n v="1445"/>
    <n v="0"/>
    <n v="3919.2379999999976"/>
    <n v="0"/>
    <n v="632.048"/>
    <n v="1506.8"/>
    <n v="0"/>
    <n v="0"/>
    <n v="0"/>
    <n v="7503.0859999999975"/>
    <m/>
    <m/>
    <m/>
    <m/>
    <m/>
    <m/>
    <m/>
    <m/>
    <m/>
    <m/>
    <m/>
    <m/>
    <m/>
    <m/>
    <m/>
  </r>
  <r>
    <x v="4"/>
    <x v="1"/>
    <d v="2016-11-01T00:00:00"/>
    <x v="45"/>
    <x v="0"/>
    <s v="STCM 21"/>
    <s v=" 16400337 du  19/10/16"/>
    <n v="1445"/>
    <m/>
    <n v="1445"/>
    <n v="4072.1820000000007"/>
    <n v="0"/>
    <n v="653.76900000000001"/>
    <n v="1898.8"/>
    <n v="0"/>
    <m/>
    <n v="9514.7510000000002"/>
    <s v="EUR"/>
    <n v="2.4474999999999998"/>
    <s v="600P0002"/>
    <s v="PLOMB DOUX"/>
    <n v="1.83477"/>
    <n v="103480"/>
    <n v="189861.99960000001"/>
    <n v="464687.24402099999"/>
    <n v="1"/>
    <n v="8069.7510000000011"/>
    <n v="7.7983678005411686E-2"/>
    <n v="4.5685832530054116"/>
    <n v="1445"/>
    <n v="0"/>
    <n v="1445"/>
    <n v="4072.1820000000007"/>
    <n v="0"/>
    <n v="653.76900000000001"/>
    <n v="1898.8"/>
    <n v="0"/>
    <n v="0"/>
    <n v="9514.7510000000002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228"/>
    <s v="COUV L2 NOIR P NOIR"/>
    <n v="1.0720000000000001"/>
    <n v="144"/>
    <n v="154.36799999999999"/>
    <n v="373.6786176"/>
    <n v="9.0821267407586084E-3"/>
    <n v="53.817424761946"/>
    <n v="0.37373211640240278"/>
    <n v="2.9687225164024027"/>
    <n v="38.336565185416163"/>
    <n v="0"/>
    <n v="7.7640830975060151"/>
    <n v="0.14531402785213773"/>
    <n v="0.55549011784501878"/>
    <n v="1.009641865516653"/>
    <n v="0"/>
    <n v="6.0063304678100122"/>
    <n v="0"/>
    <n v="53.817424761946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338"/>
    <s v="COUV L3 D MFP Noir"/>
    <n v="1.6479999999999999"/>
    <n v="456"/>
    <n v="751.48799999999994"/>
    <n v="1819.1270015999999"/>
    <n v="4.4213238884737799E-2"/>
    <n v="261.99179168937388"/>
    <n v="0.57454340282757432"/>
    <n v="4.5638570028275742"/>
    <n v="186.62850265636675"/>
    <n v="0"/>
    <n v="37.796792591590226"/>
    <n v="0.70741182215580478"/>
    <n v="2.7042143299072179"/>
    <n v="4.9150973403385319"/>
    <n v="0"/>
    <n v="29.239772949015403"/>
    <n v="0"/>
    <n v="261.99179168937388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321"/>
    <s v="COUV L3 KAM DROITE GRIS AVEC POIGNEE GRIS"/>
    <n v="1.2569999999999999"/>
    <n v="2640"/>
    <n v="3318.4799999999996"/>
    <n v="8033.0445359999994"/>
    <n v="0.19524030852684898"/>
    <n v="1156.9240239170199"/>
    <n v="0.43822879693826511"/>
    <n v="3.4810486969382648"/>
    <n v="824.12886632268226"/>
    <n v="0"/>
    <n v="166.90605875189001"/>
    <n v="3.1238449364295837"/>
    <n v="11.941482990427664"/>
    <n v="21.704474618312748"/>
    <n v="0"/>
    <n v="129.11929629727771"/>
    <n v="0"/>
    <n v="1156.9240239170199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138"/>
    <s v="COUV L1 D MFP Noir"/>
    <n v="1.3620000000000001"/>
    <n v="300"/>
    <n v="408.6"/>
    <n v="989.09802000000013"/>
    <n v="2.4039677823603129E-2"/>
    <n v="142.45050630785616"/>
    <n v="0.47483502102618719"/>
    <n v="3.7718284210261874"/>
    <n v="101.47388406121118"/>
    <n v="0"/>
    <n v="20.550919579452724"/>
    <n v="0.38463484517765006"/>
    <n v="1.470338814725038"/>
    <n v="2.672442904294313"/>
    <n v="0"/>
    <n v="15.898286102995254"/>
    <n v="0"/>
    <n v="142.45050630785616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00L0117"/>
    <s v="BAC L1 NOIR P0 C26"/>
    <n v="1.137"/>
    <n v="660"/>
    <n v="750.42"/>
    <n v="1816.541694"/>
    <n v="4.4150403897181251E-2"/>
    <n v="261.61945409579391"/>
    <n v="0.39639311226635443"/>
    <n v="3.1487290122663545"/>
    <n v="186.36326989039179"/>
    <n v="0"/>
    <n v="37.743076531602824"/>
    <n v="0.70640646235490001"/>
    <n v="2.7003711535632968"/>
    <n v="4.908112100441846"/>
    <n v="0"/>
    <n v="29.198217957439297"/>
    <n v="0"/>
    <n v="261.61945409579391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138"/>
    <s v="COUV L1 D MFP Noir"/>
    <n v="1.3620000000000001"/>
    <n v="150"/>
    <n v="204.3"/>
    <n v="494.54901000000007"/>
    <n v="1.2019838911801565E-2"/>
    <n v="71.22525315392808"/>
    <n v="0.47483502102618719"/>
    <n v="3.7718284210261874"/>
    <n v="50.73694203060559"/>
    <n v="0"/>
    <n v="10.275459789726362"/>
    <n v="0.19231742258882503"/>
    <n v="0.73516940736251901"/>
    <n v="1.3362214521471565"/>
    <n v="0"/>
    <n v="7.9491430514976269"/>
    <n v="0"/>
    <n v="71.22525315392808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228"/>
    <s v="COUV L2 NOIR P NOIR"/>
    <n v="1.0720000000000001"/>
    <n v="816"/>
    <n v="874.75200000000007"/>
    <n v="2117.5121664000003"/>
    <n v="5.1465384864298788E-2"/>
    <n v="304.9654069843607"/>
    <n v="0.37373211640240284"/>
    <n v="2.9687225164024031"/>
    <n v="217.24053605069165"/>
    <n v="0"/>
    <n v="43.996470885867424"/>
    <n v="0.82344615782878061"/>
    <n v="3.1477773344551068"/>
    <n v="5.7213039045943681"/>
    <n v="0"/>
    <n v="34.035872650923409"/>
    <n v="0"/>
    <n v="304.9654069843607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L0233"/>
    <s v="COUV L2 GAUCHE GRIS AVEC POIG GRIS"/>
    <n v="1.0720000000000001"/>
    <n v="1200"/>
    <n v="1286.4000000000001"/>
    <n v="3113.9884800000004"/>
    <n v="7.5684389506321753E-2"/>
    <n v="448.47853968288342"/>
    <n v="0.37373211640240284"/>
    <n v="2.9687225164024031"/>
    <n v="319.47137654513477"/>
    <n v="0"/>
    <n v="64.700692479216812"/>
    <n v="1.210950232101148"/>
    <n v="4.6290843153751569"/>
    <n v="8.4136822126387774"/>
    <n v="0"/>
    <n v="50.052753898416775"/>
    <n v="0"/>
    <n v="448.47853968288342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M1014"/>
    <s v="COUV M10 G FLAT NOIR D18 (fileté)"/>
    <n v="0.73899999999999999"/>
    <n v="1344"/>
    <n v="993.21600000000001"/>
    <n v="2404.2779712000001"/>
    <n v="5.843512640540334E-2"/>
    <n v="346.26559489247097"/>
    <n v="0.25763809143785044"/>
    <n v="2.0465353914378506"/>
    <n v="246.66051206984807"/>
    <n v="0"/>
    <n v="49.954728685819177"/>
    <n v="0.93496202248645344"/>
    <n v="3.5740676363336843"/>
    <n v="6.4961161322358789"/>
    <n v="0"/>
    <n v="38.645208345747754"/>
    <n v="0"/>
    <n v="346.26559489247097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20M1124"/>
    <s v="COUV M11 G FLAT GRIS M18"/>
    <n v="0.82099999999999995"/>
    <n v="696"/>
    <n v="571.41599999999994"/>
    <n v="1383.2267112"/>
    <n v="3.3618836376045041E-2"/>
    <n v="199.21316327070465"/>
    <n v="0.28622580929698943"/>
    <n v="2.2736205092969892"/>
    <n v="141.90847022692373"/>
    <n v="0"/>
    <n v="28.739902746971506"/>
    <n v="0.53790138201672066"/>
    <n v="2.0562288892680427"/>
    <n v="3.7373388022521752"/>
    <n v="0"/>
    <n v="22.233321223272476"/>
    <n v="0"/>
    <n v="199.21316327070465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60D1810"/>
    <s v="BOUCHON KAMINA D18 ROUGE"/>
    <n v="2.8000000000000001E-2"/>
    <n v="24000"/>
    <n v="672"/>
    <n v="1626.7103999999999"/>
    <n v="3.9536621383899413E-2"/>
    <n v="234.27983416270024"/>
    <n v="9.7616597567791764E-3"/>
    <n v="7.7541259756779168E-2"/>
    <n v="166.88803252357783"/>
    <n v="0"/>
    <n v="33.798869205561012"/>
    <n v="0.63258594214239061"/>
    <n v="2.4181783737034395"/>
    <n v="4.3952071260053298"/>
    <n v="0"/>
    <n v="26.146960991710252"/>
    <n v="0"/>
    <n v="234.27983416270024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90B0006"/>
    <s v="Couvre borne D +"/>
    <n v="7.1999999999999995E-2"/>
    <n v="12100"/>
    <n v="871.19999999999993"/>
    <n v="2108.9138399999997"/>
    <n v="5.125640557984102E-2"/>
    <n v="303.72707071807207"/>
    <n v="2.5101410803146453E-2"/>
    <n v="0.19939181080314644"/>
    <n v="216.35841359306696"/>
    <n v="0"/>
    <n v="43.817819720066595"/>
    <n v="0.82010248927745633"/>
    <n v="3.1349955344798159"/>
    <n v="5.698072095499767"/>
    <n v="0"/>
    <n v="33.8976672856815"/>
    <n v="0"/>
    <n v="303.72707071807207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90B0007"/>
    <s v="Couvre borne G -"/>
    <n v="7.1999999999999995E-2"/>
    <n v="1100"/>
    <n v="79.199999999999989"/>
    <n v="191.71943999999999"/>
    <n v="4.6596732345310027E-3"/>
    <n v="27.6115518834611"/>
    <n v="2.5101410803146453E-2"/>
    <n v="0.19939181080314644"/>
    <n v="19.668946690278819"/>
    <n v="0"/>
    <n v="3.983438156369691"/>
    <n v="7.4554771752496043E-2"/>
    <n v="0.28499959404361969"/>
    <n v="0.51800655413634256"/>
    <n v="0"/>
    <n v="3.081606116880137"/>
    <n v="0"/>
    <n v="27.6115518834611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60D1828"/>
    <s v="ŒIL MAGIQUE L=68mm"/>
    <n v="0.32500000000000001"/>
    <n v="2500"/>
    <n v="812.5"/>
    <n v="1966.8187500000001"/>
    <n v="4.7802834634551011E-2"/>
    <n v="283.26244829939577"/>
    <n v="0.1133049793197583"/>
    <n v="0.90003247931975827"/>
    <n v="201.78054527590328"/>
    <n v="0"/>
    <n v="40.865448258211799"/>
    <n v="0.76484535415281618"/>
    <n v="2.9237647747530433"/>
    <n v="5.3141455206537671"/>
    <n v="0"/>
    <n v="31.613699115721104"/>
    <n v="0"/>
    <n v="283.26244829939577"/>
    <m/>
    <m/>
    <m/>
    <m/>
    <m/>
    <m/>
    <m/>
    <m/>
    <m/>
    <m/>
    <m/>
    <m/>
    <m/>
    <m/>
    <m/>
  </r>
  <r>
    <x v="4"/>
    <x v="1"/>
    <d v="2016-12-01T00:00:00"/>
    <x v="4"/>
    <x v="0"/>
    <s v="ACCUMA 62"/>
    <s v=" 2420 du  30/11/16"/>
    <n v="4221.1000000000004"/>
    <m/>
    <n v="854.875"/>
    <n v="16"/>
    <n v="61.162999999999997"/>
    <n v="111.16800000000001"/>
    <n v="0"/>
    <n v="661.33524"/>
    <m/>
    <n v="5925.6412399999999"/>
    <s v="EUR"/>
    <n v="2.4207000000000001"/>
    <s v="400L0115"/>
    <s v="BAC L1 BASSE GRIS P0 C22"/>
    <n v="1.151"/>
    <n v="4560"/>
    <n v="5248.56"/>
    <n v="12705.189192000002"/>
    <n v="0.30879513323017732"/>
    <n v="1829.8091761800331"/>
    <n v="0.4012739421447441"/>
    <n v="3.1874996421447443"/>
    <n v="1303.4551368779016"/>
    <n v="0"/>
    <n v="263.98123952014782"/>
    <n v="4.9407221316828371"/>
    <n v="18.886836733757335"/>
    <n v="34.328137370932353"/>
    <n v="0"/>
    <n v="204.21710354561128"/>
    <n v="0"/>
    <n v="1829.8091761800331"/>
    <m/>
    <m/>
    <m/>
    <m/>
    <m/>
    <m/>
    <m/>
    <m/>
    <m/>
    <m/>
    <m/>
    <m/>
    <m/>
    <m/>
    <m/>
  </r>
  <r>
    <x v="4"/>
    <x v="1"/>
    <d v="2016-12-01T00:00:00"/>
    <x v="4"/>
    <x v="0"/>
    <s v="ACCUMA 63"/>
    <s v=" 2422 du  30/11/16"/>
    <n v="2110.5500000000002"/>
    <m/>
    <n v="231.89100000000008"/>
    <n v="0"/>
    <n v="19.524000000000001"/>
    <n v="73.2"/>
    <n v="0"/>
    <n v="352.68212"/>
    <m/>
    <n v="2787.8471199999999"/>
    <s v="EUR"/>
    <n v="2.4356499999999999"/>
    <s v="400L0509"/>
    <s v="BAC L5 GRIS P0 C52.1"/>
    <n v="1.641"/>
    <n v="396"/>
    <n v="649.83600000000001"/>
    <n v="1582.7730534"/>
    <n v="0.13352220192172556"/>
    <n v="372.23948608354107"/>
    <n v="0.93999870223116433"/>
    <n v="4.9369003522311639"/>
    <n v="281.80528326589791"/>
    <n v="0"/>
    <n v="30.962596925830873"/>
    <n v="0"/>
    <n v="2.6068874703197702"/>
    <n v="9.7738251806703111"/>
    <n v="0"/>
    <n v="47.090893240822247"/>
    <n v="0"/>
    <n v="372.23948608354107"/>
    <m/>
    <m/>
    <m/>
    <m/>
    <m/>
    <m/>
    <m/>
    <m/>
    <m/>
    <m/>
    <m/>
    <m/>
    <m/>
    <m/>
    <m/>
  </r>
  <r>
    <x v="4"/>
    <x v="1"/>
    <d v="2016-12-01T00:00:00"/>
    <x v="4"/>
    <x v="0"/>
    <s v="ACCUMA 63"/>
    <s v=" 2422 du  30/11/16"/>
    <n v="2110.5500000000002"/>
    <m/>
    <n v="231.89100000000008"/>
    <n v="0"/>
    <n v="19.524000000000001"/>
    <n v="73.2"/>
    <n v="0"/>
    <n v="352.68212"/>
    <m/>
    <n v="2787.8471199999999"/>
    <s v="EUR"/>
    <n v="2.4356499999999999"/>
    <s v="400L0115"/>
    <s v="BAC L1 BASSE GRIS P0 C22"/>
    <n v="1.151"/>
    <n v="480"/>
    <n v="552.48"/>
    <n v="1345.6479119999999"/>
    <n v="0.11351840482477876"/>
    <n v="316.47195795775355"/>
    <n v="0.65931657907865326"/>
    <n v="3.4627497290786531"/>
    <n v="239.58626930293684"/>
    <n v="0"/>
    <n v="26.32389641322278"/>
    <n v="0"/>
    <n v="2.2163333357989807"/>
    <n v="8.3095472331738058"/>
    <n v="0"/>
    <n v="40.035911672621204"/>
    <n v="0"/>
    <n v="316.47195795775355"/>
    <m/>
    <m/>
    <m/>
    <m/>
    <m/>
    <m/>
    <m/>
    <m/>
    <m/>
    <m/>
    <m/>
    <m/>
    <m/>
    <m/>
    <m/>
  </r>
  <r>
    <x v="4"/>
    <x v="1"/>
    <d v="2016-12-01T00:00:00"/>
    <x v="4"/>
    <x v="0"/>
    <s v="ACCUMA 63"/>
    <s v=" 2422 du  30/11/16"/>
    <n v="2110.5500000000002"/>
    <m/>
    <n v="231.89100000000008"/>
    <n v="0"/>
    <n v="19.524000000000001"/>
    <n v="73.2"/>
    <n v="0"/>
    <n v="352.68212"/>
    <m/>
    <n v="2787.8471199999999"/>
    <s v="EUR"/>
    <n v="2.4356499999999999"/>
    <s v="400L0118"/>
    <s v="BAC L1 NOIR P0 C28 MFP, FAI"/>
    <n v="1.137"/>
    <n v="720"/>
    <n v="818.64"/>
    <n v="1993.9205159999999"/>
    <n v="0.1682064634480106"/>
    <n v="468.93390468892159"/>
    <n v="0.65129708984572443"/>
    <n v="3.4206311398457245"/>
    <n v="355.00815143019878"/>
    <n v="0"/>
    <n v="39.00556501542264"/>
    <n v="0"/>
    <n v="3.284062992358959"/>
    <n v="12.312713124394376"/>
    <n v="0"/>
    <n v="59.323412126546891"/>
    <n v="0"/>
    <n v="468.93390468892159"/>
    <m/>
    <m/>
    <m/>
    <m/>
    <m/>
    <m/>
    <m/>
    <m/>
    <m/>
    <m/>
    <m/>
    <m/>
    <m/>
    <m/>
    <m/>
  </r>
  <r>
    <x v="4"/>
    <x v="1"/>
    <d v="2016-12-01T00:00:00"/>
    <x v="4"/>
    <x v="0"/>
    <s v="ACCUMA 63"/>
    <s v=" 2422 du  30/11/16"/>
    <n v="2110.5500000000002"/>
    <m/>
    <n v="231.89100000000008"/>
    <n v="0"/>
    <n v="19.524000000000001"/>
    <n v="73.2"/>
    <n v="0"/>
    <n v="352.68212"/>
    <m/>
    <n v="2787.8471199999999"/>
    <s v="EUR"/>
    <n v="2.4356499999999999"/>
    <s v="400L0207"/>
    <s v="BAC L2 GRIS P0 C34 POUR TAXI"/>
    <n v="1.232"/>
    <n v="1320"/>
    <n v="1626.24"/>
    <n v="3960.9514559999998"/>
    <n v="0.33414453131742006"/>
    <n v="931.54386929701923"/>
    <n v="0.7057150524977418"/>
    <n v="3.7064358524977417"/>
    <n v="705.22874057198101"/>
    <n v="0"/>
    <n v="77.485109511727885"/>
    <n v="0"/>
    <n v="6.5238378294413097"/>
    <n v="24.459379692435149"/>
    <n v="0"/>
    <n v="117.8468016914341"/>
    <n v="0"/>
    <n v="931.54386929701923"/>
    <m/>
    <m/>
    <m/>
    <m/>
    <m/>
    <m/>
    <m/>
    <m/>
    <m/>
    <m/>
    <m/>
    <m/>
    <m/>
    <m/>
    <m/>
  </r>
  <r>
    <x v="4"/>
    <x v="0"/>
    <d v="2016-12-01T00:00:00"/>
    <x v="4"/>
    <x v="0"/>
    <s v="ACCUMA 63"/>
    <s v=" 2422 du  30/11/16"/>
    <n v="2110.5500000000002"/>
    <m/>
    <n v="231.89100000000008"/>
    <n v="0"/>
    <n v="19.524000000000001"/>
    <n v="73.2"/>
    <n v="0"/>
    <n v="352.68212"/>
    <m/>
    <n v="2787.8471199999999"/>
    <s v="EUR"/>
    <n v="2.4356499999999999"/>
    <s v="400L0218"/>
    <s v="Bac L2 Noir P0 C34,3"/>
    <n v="1.232"/>
    <n v="990"/>
    <n v="1219.68"/>
    <n v="2970.7135920000001"/>
    <n v="0.25060839848806504"/>
    <n v="698.65790197276442"/>
    <n v="0.7057150524977418"/>
    <n v="3.7064358524977417"/>
    <n v="528.9215554289857"/>
    <n v="0"/>
    <n v="58.11383213379591"/>
    <n v="0"/>
    <n v="4.8928783720809825"/>
    <n v="18.344534769326362"/>
    <n v="0"/>
    <n v="88.385101268575568"/>
    <n v="0"/>
    <n v="698.65790197276442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00M1409"/>
    <s v="BAC M14 GRIS P0 C60"/>
    <n v="3.2029999999999998"/>
    <n v="891"/>
    <n v="2853.873"/>
    <n v="6951.03577245"/>
    <n v="0.39629545849356312"/>
    <n v="1135.8197425570113"/>
    <n v="1.2747696324994515"/>
    <n v="9.0761565824994523"/>
    <n v="836.40137992358973"/>
    <n v="0"/>
    <n v="137.6413386439844"/>
    <n v="0"/>
    <n v="10.847002994427315"/>
    <n v="34.715482164036125"/>
    <n v="0"/>
    <n v="116.21453883097357"/>
    <n v="0"/>
    <n v="1135.8197425570113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20M1413"/>
    <s v="COUV M14 GAUCHE GRIS BUS 17/18 "/>
    <n v="1.6120000000000001"/>
    <n v="864"/>
    <n v="1392.768"/>
    <n v="3392.2953791999998"/>
    <n v="0.19340301167401736"/>
    <n v="554.31106822260256"/>
    <n v="0.64156373636875297"/>
    <n v="4.5678315363687529"/>
    <n v="408.18672628859736"/>
    <n v="0"/>
    <n v="67.172734014619735"/>
    <n v="0"/>
    <n v="5.2936338325295287"/>
    <n v="16.942103822643919"/>
    <n v="0"/>
    <n v="56.715870264211972"/>
    <n v="0"/>
    <n v="554.31106822260256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60D2709"/>
    <s v="BOUCHON D27 ROUGE"/>
    <n v="2.3E-2"/>
    <n v="6000"/>
    <n v="138"/>
    <n v="336.11969999999997"/>
    <n v="1.9163001742583397E-2"/>
    <n v="54.922950135786536"/>
    <n v="9.1538250226310888E-3"/>
    <n v="6.5173775022631081E-2"/>
    <n v="40.444473327809391"/>
    <n v="0"/>
    <n v="6.6556937652340684"/>
    <n v="0"/>
    <n v="0.52451052069625015"/>
    <n v="1.6786789526503054"/>
    <n v="0"/>
    <n v="5.6195935693965184"/>
    <n v="0"/>
    <n v="54.922950135786536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00L0212"/>
    <s v="BAC L2 GRIS P0 C28"/>
    <n v="1.232"/>
    <n v="198"/>
    <n v="243.93600000000001"/>
    <n v="594.14271840000004"/>
    <n v="3.387352168897699E-2"/>
    <n v="97.084672205240793"/>
    <n v="0.49032662729919591"/>
    <n v="3.491047427299196"/>
    <n v="71.491761200670396"/>
    <n v="0"/>
    <n v="11.764951553015495"/>
    <n v="0"/>
    <n v="0.9271521621489891"/>
    <n v="2.9673204999543841"/>
    <n v="0"/>
    <n v="9.9334867894515195"/>
    <n v="0"/>
    <n v="97.084672205240793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20L0211"/>
    <s v="COUV  L2 KAM GRIS AVEC POIGNEE GRIS"/>
    <n v="1.0720000000000001"/>
    <n v="1440"/>
    <n v="1543.68"/>
    <n v="3759.864192"/>
    <n v="0.21435900384051551"/>
    <n v="614.37289612761572"/>
    <n v="0.42664784453306648"/>
    <n v="3.0376646445330664"/>
    <n v="452.41539555560007"/>
    <n v="0"/>
    <n v="74.45116921388788"/>
    <n v="0"/>
    <n v="5.8672202941187495"/>
    <n v="18.777848736429156"/>
    <n v="0"/>
    <n v="62.861262327579851"/>
    <n v="0"/>
    <n v="614.37289612761572"/>
    <m/>
    <m/>
    <m/>
    <m/>
    <m/>
    <m/>
    <m/>
    <m/>
    <m/>
    <m/>
    <m/>
    <m/>
    <m/>
    <m/>
    <m/>
  </r>
  <r>
    <x v="4"/>
    <x v="0"/>
    <d v="2016-12-01T00:00:00"/>
    <x v="4"/>
    <x v="0"/>
    <s v="ACCUMA 64"/>
    <s v=" 2423 du  30/11/16"/>
    <n v="2110.5500000000002"/>
    <m/>
    <n v="347.32000000000016"/>
    <n v="0"/>
    <n v="27.370999999999999"/>
    <n v="87.6"/>
    <n v="0"/>
    <n v="293.25225999999998"/>
    <m/>
    <n v="2866.0932600000006"/>
    <s v="EUR"/>
    <n v="2.4356499999999999"/>
    <s v="420L0233"/>
    <s v="COUV L2 GAUCHE GRIS AVEC POIG GRIS"/>
    <n v="1.0720000000000001"/>
    <n v="960"/>
    <n v="1029.1200000000001"/>
    <n v="2506.5761280000002"/>
    <n v="0.14290600256034369"/>
    <n v="409.58193075174387"/>
    <n v="0.42664784453306653"/>
    <n v="3.0376646445330668"/>
    <n v="301.61026370373338"/>
    <n v="0"/>
    <n v="49.634112809258596"/>
    <n v="0"/>
    <n v="3.9114801960791672"/>
    <n v="12.518565824286107"/>
    <n v="0"/>
    <n v="41.907508218386575"/>
    <n v="0"/>
    <n v="409.58193075174387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20L0109"/>
    <s v="COUV L1 EK DROITE GRIS POIGNEE GRIS"/>
    <n v="0.95099999999999996"/>
    <n v="3360"/>
    <n v="3195.3599999999997"/>
    <n v="7753.7008079999996"/>
    <n v="0.24132615191367071"/>
    <n v="1356.2956619378415"/>
    <n v="0.40365942319578618"/>
    <n v="2.7113084731957859"/>
    <n v="1016.6105475515293"/>
    <n v="0"/>
    <n v="148.55820718268856"/>
    <n v="3.8612184306187314"/>
    <n v="11.671256685000856"/>
    <n v="9.403997487771921"/>
    <n v="0"/>
    <n v="166.19043460023224"/>
    <n v="0"/>
    <n v="1356.2956619378415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00L0212"/>
    <s v="BAC L2 GRIS P0 C28"/>
    <n v="1.232"/>
    <n v="2574"/>
    <n v="3171.1680000000001"/>
    <n v="7694.9977104000009"/>
    <n v="0.23949907694650099"/>
    <n v="1346.0271774310568"/>
    <n v="0.5229320813640469"/>
    <n v="3.5124416813640473"/>
    <n v="1008.9138115448302"/>
    <n v="0"/>
    <n v="147.43347627657357"/>
    <n v="3.8319852311440159"/>
    <n v="11.582893858363628"/>
    <n v="9.3328000304512511"/>
    <n v="0"/>
    <n v="164.9322104896942"/>
    <n v="0"/>
    <n v="1346.0271774310568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20L0211"/>
    <s v="COUV  L2 KAM GRIS AVEC POIGNEE GRIS"/>
    <n v="1.0720000000000001"/>
    <n v="960"/>
    <n v="1029.1200000000001"/>
    <n v="2497.2111360000004"/>
    <n v="7.7723189079601934E-2"/>
    <n v="436.81807108227923"/>
    <n v="0.45501882404404087"/>
    <n v="3.0562804240440413"/>
    <n v="327.41670631673111"/>
    <n v="0"/>
    <n v="47.845695688701262"/>
    <n v="1.2435710252736309"/>
    <n v="3.7589265934567884"/>
    <n v="3.0287172320539284"/>
    <n v="0"/>
    <n v="53.524454226062481"/>
    <n v="0"/>
    <n v="436.81807108227923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00M1008"/>
    <s v="BAC M10 P15,4 C33 GRIS"/>
    <n v="1.679"/>
    <n v="1296"/>
    <n v="2175.9839999999999"/>
    <n v="5280.1339752000004"/>
    <n v="0.16433886802917883"/>
    <n v="923.61350822635075"/>
    <n v="0.7126647440018139"/>
    <n v="4.7868421940018147"/>
    <n v="692.29391545971873"/>
    <n v="0"/>
    <n v="101.16552810895028"/>
    <n v="2.6294218884668612"/>
    <n v="7.9479206744951751"/>
    <n v="6.403957009361041"/>
    <n v="0"/>
    <n v="113.17276508535868"/>
    <n v="0"/>
    <n v="923.61350822635075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20M1013"/>
    <s v="COUV M10 G FLAT GRIS (fileté)"/>
    <n v="0.73899999999999999"/>
    <n v="1064"/>
    <n v="786.29599999999994"/>
    <n v="1907.9865588"/>
    <n v="5.9384165773218547E-2"/>
    <n v="333.7495161105719"/>
    <n v="0.31367435724677811"/>
    <n v="2.1068948072467779"/>
    <n v="250.16173673626048"/>
    <n v="0"/>
    <n v="36.556357992501397"/>
    <n v="0.95014665237149676"/>
    <n v="2.8719964092901686"/>
    <n v="2.3140821718507807"/>
    <n v="0"/>
    <n v="40.895196148297593"/>
    <n v="0"/>
    <n v="333.7495161105719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20L0331"/>
    <s v="COUV L3 D EK FAI Noir"/>
    <n v="1.4350000000000001"/>
    <n v="880"/>
    <n v="1262.8"/>
    <n v="3064.2473400000003"/>
    <n v="9.5371621550180072E-2"/>
    <n v="536.00538339814807"/>
    <n v="0.6090970265888046"/>
    <n v="4.0911962765888052"/>
    <n v="401.76249294228859"/>
    <n v="0"/>
    <n v="58.709911881696932"/>
    <n v="1.5259459448028811"/>
    <n v="4.6124577330313592"/>
    <n v="3.7164413485674173"/>
    <n v="0"/>
    <n v="65.678133547760893"/>
    <n v="0"/>
    <n v="536.00538339814807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00M1009"/>
    <s v="BAC M10 P15,4 C33 NOIR"/>
    <n v="1.75"/>
    <n v="486"/>
    <n v="850.5"/>
    <n v="2063.7807750000002"/>
    <n v="6.4233104314561418E-2"/>
    <n v="361.00140844165742"/>
    <n v="0.74280125193756674"/>
    <n v="4.9892637519375675"/>
    <n v="270.58837523552143"/>
    <n v="0"/>
    <n v="39.5413209181052"/>
    <n v="1.0277296690329827"/>
    <n v="3.1065056239651336"/>
    <n v="2.5030356089298293"/>
    <n v="0"/>
    <n v="44.23444138610283"/>
    <n v="0"/>
    <n v="361.00140844165742"/>
    <m/>
    <m/>
    <m/>
    <m/>
    <m/>
    <m/>
    <m/>
    <m/>
    <m/>
    <m/>
    <m/>
    <m/>
    <m/>
    <m/>
    <m/>
  </r>
  <r>
    <x v="4"/>
    <x v="1"/>
    <d v="2016-12-01T00:00:00"/>
    <x v="4"/>
    <x v="0"/>
    <s v="ACCUMA 59"/>
    <s v=" 2332 du  18/11/16"/>
    <n v="4212.6000000000004"/>
    <m/>
    <n v="615.59100000000035"/>
    <n v="16"/>
    <n v="48.363"/>
    <n v="38.968000000000004"/>
    <n v="0"/>
    <n v="688.65489000000014"/>
    <m/>
    <n v="5620.1768900000006"/>
    <s v="EUR"/>
    <n v="2.4265500000000002"/>
    <s v="400M1110"/>
    <s v="BAC M11 P8,5 C46 GRIS"/>
    <n v="2.036"/>
    <n v="378"/>
    <n v="769.60800000000006"/>
    <n v="1867.4922924000002"/>
    <n v="5.8123822393087575E-2"/>
    <n v="326.6661633720953"/>
    <n v="0.86419619939707748"/>
    <n v="5.8046519993970778"/>
    <n v="244.85241421312074"/>
    <n v="0"/>
    <n v="35.780501950783197"/>
    <n v="0.9299811582894012"/>
    <n v="2.8110424223968944"/>
    <n v="2.264969111013837"/>
    <n v="0"/>
    <n v="40.027254516491269"/>
    <n v="0"/>
    <n v="326.6661633720953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20L0109"/>
    <s v="COUV L1 EK DROITE GRIS POIGNEE GRIS"/>
    <n v="0.95099999999999996"/>
    <n v="336"/>
    <n v="319.536"/>
    <n v="774.63514799999996"/>
    <n v="2.7731154572616896E-2"/>
    <n v="155.42913225293245"/>
    <n v="0.46258670313372752"/>
    <n v="2.7680484531337277"/>
    <n v="116.5845469387387"/>
    <n v="0"/>
    <n v="15.157044885909787"/>
    <n v="0.44369847316187033"/>
    <n v="1.1809312174748905"/>
    <n v="2.9838167697044327"/>
    <n v="0"/>
    <n v="19.079093967942754"/>
    <n v="0"/>
    <n v="155.42913225293245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00L0212"/>
    <s v="BAC L2 GRIS P0 C28"/>
    <n v="1.232"/>
    <n v="2772"/>
    <n v="3415.1039999999998"/>
    <n v="8279.0658719999992"/>
    <n v="0.29638218199377298"/>
    <n v="1661.1794954982179"/>
    <n v="0.59927110227208436"/>
    <n v="3.5859471022720841"/>
    <n v="1246.0203313200211"/>
    <n v="0"/>
    <n v="161.99390559451845"/>
    <n v="4.7421149119003676"/>
    <n v="12.621435220204823"/>
    <n v="31.890130018165983"/>
    <n v="0"/>
    <n v="203.91157843340707"/>
    <n v="0"/>
    <n v="1661.1794954982179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20L0211"/>
    <s v="COUV  L2 KAM GRIS AVEC POIGNEE GRIS"/>
    <n v="1.0720000000000001"/>
    <n v="1200"/>
    <n v="1286.4000000000001"/>
    <n v="3118.5551999999998"/>
    <n v="0.11164112100738062"/>
    <n v="625.73242367111152"/>
    <n v="0.52144368639259298"/>
    <n v="3.1202396863925927"/>
    <n v="469.35043682712893"/>
    <n v="0"/>
    <n v="61.019799150125024"/>
    <n v="1.7862579361180899"/>
    <n v="4.7542371380993034"/>
    <n v="12.012361338152139"/>
    <n v="0"/>
    <n v="76.809331281488028"/>
    <n v="0"/>
    <n v="625.73242367111152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00L0116"/>
    <s v="BAC L1 GRIS P0 C26"/>
    <n v="1.137"/>
    <n v="1100"/>
    <n v="1250.7"/>
    <n v="3032.0094749999998"/>
    <n v="0.1085428716137523"/>
    <n v="608.3671815030001"/>
    <n v="0.55306107409363647"/>
    <n v="3.3094333240936362"/>
    <n v="456.3250865513761"/>
    <n v="0"/>
    <n v="59.326385880800196"/>
    <n v="1.7366859458200368"/>
    <n v="4.6222981876716416"/>
    <n v="11.67899589989652"/>
    <n v="0"/>
    <n v="74.67772903743554"/>
    <n v="0"/>
    <n v="608.3671815030001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00L0115"/>
    <s v="BAC L1 BASSE GRIS P0 C22"/>
    <n v="1.151"/>
    <n v="2400"/>
    <n v="2762.4"/>
    <n v="6696.7482"/>
    <n v="0.23973681022293863"/>
    <n v="1343.6903351594206"/>
    <n v="0.55987097298309185"/>
    <n v="3.3501827229830918"/>
    <n v="1007.8775238582564"/>
    <n v="0"/>
    <n v="131.03318810036177"/>
    <n v="3.8357889635670182"/>
    <n v="10.209192063343842"/>
    <n v="25.795201306367751"/>
    <n v="0"/>
    <n v="164.93944086752373"/>
    <n v="0"/>
    <n v="1343.6903351594206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20L0331"/>
    <s v="COUV L3 D EK FAI Noir"/>
    <n v="1.4350000000000001"/>
    <n v="1056"/>
    <n v="1515.3600000000001"/>
    <n v="3673.61148"/>
    <n v="0.13151157426130622"/>
    <n v="737.10345579466389"/>
    <n v="0.69801463616918924"/>
    <n v="4.1768133861691892"/>
    <n v="552.88780935195757"/>
    <n v="0"/>
    <n v="71.880412655576393"/>
    <n v="2.1041851881808995"/>
    <n v="5.6004203899177254"/>
    <n v="14.150382367368026"/>
    <n v="0"/>
    <n v="90.480245841663333"/>
    <n v="0"/>
    <n v="737.10345579466389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20L0231"/>
    <s v="COUV L2 D EK FAI Noir"/>
    <n v="1.2509999999999999"/>
    <n v="576"/>
    <n v="720.57599999999991"/>
    <n v="1746.8563679999995"/>
    <n v="6.2535690618014839E-2"/>
    <n v="350.50355015487781"/>
    <n v="0.60851310790777402"/>
    <n v="3.6412498579077734"/>
    <n v="262.90629692719619"/>
    <n v="0"/>
    <n v="34.180194956778983"/>
    <n v="1.0005710498882374"/>
    <n v="2.663082384968162"/>
    <n v="6.728715239117161"/>
    <n v="0"/>
    <n v="43.024689596929029"/>
    <n v="0"/>
    <n v="350.50355015487781"/>
    <m/>
    <m/>
    <m/>
    <m/>
    <m/>
    <m/>
    <m/>
    <m/>
    <m/>
    <m/>
    <m/>
    <m/>
    <m/>
    <m/>
    <m/>
  </r>
  <r>
    <x v="4"/>
    <x v="1"/>
    <d v="2016-12-01T00:00:00"/>
    <x v="4"/>
    <x v="0"/>
    <s v="ACCUMA 60"/>
    <s v=" 2340 du  21/11/16"/>
    <n v="4204.1000000000004"/>
    <m/>
    <n v="546.57099999999991"/>
    <n v="16"/>
    <n v="42.585000000000001"/>
    <n v="107.598"/>
    <n v="0"/>
    <n v="688.00214999999992"/>
    <m/>
    <n v="5604.8561500000005"/>
    <s v="EUR"/>
    <n v="2.4242499999999998"/>
    <s v="420L0331"/>
    <s v="COUV L3 D EK FAI Noir"/>
    <n v="1.4350000000000001"/>
    <n v="176"/>
    <n v="252.56"/>
    <n v="612.26857999999993"/>
    <n v="2.19185957102177E-2"/>
    <n v="122.85057596577731"/>
    <n v="0.69801463616918924"/>
    <n v="4.1768133861691892"/>
    <n v="92.147968225326238"/>
    <n v="0"/>
    <n v="11.980068775929396"/>
    <n v="0.35069753136348319"/>
    <n v="0.93340339831962071"/>
    <n v="2.3583970612280041"/>
    <n v="0"/>
    <n v="15.080040973610553"/>
    <n v="0"/>
    <n v="122.85057596577731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211"/>
    <s v="COUV  L2 KAM GRIS AVEC POIGNEE GRIS"/>
    <n v="1.0720000000000001"/>
    <n v="3840"/>
    <n v="4116.4800000000005"/>
    <n v="9979.3766400000004"/>
    <n v="0.20156137993709045"/>
    <n v="1227.5253620842429"/>
    <n v="0.31966806304277162"/>
    <n v="2.9184640630427716"/>
    <n v="847.38419739352207"/>
    <n v="0"/>
    <n v="211.9696064742821"/>
    <n v="3.2249820789934471"/>
    <n v="14.662381022143707"/>
    <n v="11.609532361616536"/>
    <n v="0"/>
    <n v="138.67466275368508"/>
    <n v="0"/>
    <n v="1227.5253620842429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233"/>
    <s v="COUV L2 GAUCHE GRIS AVEC POIG GRIS"/>
    <n v="1.0720000000000001"/>
    <n v="288"/>
    <n v="308.73599999999999"/>
    <n v="748.45324799999992"/>
    <n v="1.5117103495281781E-2"/>
    <n v="92.064402156318195"/>
    <n v="0.31966806304277151"/>
    <n v="2.9184640630427712"/>
    <n v="63.55381480451414"/>
    <n v="0"/>
    <n v="15.897720485571154"/>
    <n v="0.24187365592450849"/>
    <n v="1.099678576660778"/>
    <n v="0.87071492712123999"/>
    <n v="0"/>
    <n v="10.400599706526378"/>
    <n v="0"/>
    <n v="92.064402156318195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00L0115"/>
    <s v="BAC L1 BASSE GRIS P0 C22"/>
    <n v="1.151"/>
    <n v="960"/>
    <n v="1104.96"/>
    <n v="2678.6992799999998"/>
    <n v="5.4103812571732995E-2"/>
    <n v="329.49666319005678"/>
    <n v="0.34322569082297583"/>
    <n v="3.1335374408229759"/>
    <n v="227.45783843282271"/>
    <n v="0"/>
    <n v="56.897625245312192"/>
    <n v="0.86566100114772793"/>
    <n v="3.9357277417181451"/>
    <n v="3.1162713965066771"/>
    <n v="0"/>
    <n v="37.223539372549325"/>
    <n v="0"/>
    <n v="329.49666319005678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109"/>
    <s v="COUV L1 EK DROITE GRIS POIGNEE GRIS"/>
    <n v="0.95099999999999996"/>
    <n v="4088"/>
    <n v="3887.6879999999996"/>
    <n v="9424.7276339999989"/>
    <n v="0.19035869433226132"/>
    <n v="1159.300086450211"/>
    <n v="0.28358612682245865"/>
    <n v="2.5890478768224581"/>
    <n v="800.28698684225992"/>
    <n v="0"/>
    <n v="200.1884365901908"/>
    <n v="3.0457391093161812"/>
    <n v="13.847452860506017"/>
    <n v="10.964280076149588"/>
    <n v="0"/>
    <n v="130.9671909717886"/>
    <n v="0"/>
    <n v="1159.300086450211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321"/>
    <s v="COUV L3 KAM DROITE GRIS AVEC POIGNEE GRIS"/>
    <n v="1.2569999999999999"/>
    <n v="3432"/>
    <n v="4314.0239999999994"/>
    <n v="10458.272681999997"/>
    <n v="0.21123402288404811"/>
    <n v="1286.4325522388331"/>
    <n v="0.37483465974324975"/>
    <n v="3.4221169097432487"/>
    <n v="888.04895560682667"/>
    <n v="0"/>
    <n v="222.14172535773477"/>
    <n v="3.3797443661447697"/>
    <n v="15.366007760677196"/>
    <n v="12.166657250075403"/>
    <n v="0"/>
    <n v="145.32946189737427"/>
    <n v="0"/>
    <n v="1286.4325522388331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00M1110"/>
    <s v="BAC M11 P8,5 C46 GRIS"/>
    <n v="2.036"/>
    <n v="1008"/>
    <n v="2052.288"/>
    <n v="4975.2591839999995"/>
    <n v="0.10048925327180781"/>
    <n v="611.98780761746593"/>
    <n v="0.6071307615252638"/>
    <n v="5.5429037615252632"/>
    <n v="422.46686968000728"/>
    <n v="0"/>
    <n v="105.67831733225751"/>
    <n v="1.607828052348925"/>
    <n v="7.3099902400043879"/>
    <n v="5.7879800099495862"/>
    <n v="0"/>
    <n v="69.136822302898295"/>
    <n v="0"/>
    <n v="611.98780761746593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M1124"/>
    <s v="COUV M11 G FLAT GRIS M18"/>
    <n v="0.82099999999999995"/>
    <n v="348"/>
    <n v="285.70799999999997"/>
    <n v="692.62761899999987"/>
    <n v="1.3989549017380438E-2"/>
    <n v="85.197502757298665"/>
    <n v="0.24482041022212259"/>
    <n v="2.2351296602221224"/>
    <n v="58.813463023969106"/>
    <n v="0"/>
    <n v="14.71194134953994"/>
    <n v="0.223832784278087"/>
    <n v="1.0176557537203226"/>
    <n v="0.80577004430307841"/>
    <n v="0"/>
    <n v="9.6248398014881271"/>
    <n v="0"/>
    <n v="85.197502757298665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00L0212"/>
    <s v="BAC L2 GRIS P0 C28"/>
    <n v="1.232"/>
    <n v="1188"/>
    <n v="1463.616"/>
    <n v="3548.1710879999996"/>
    <n v="7.1665223846102619E-2"/>
    <n v="436.44710052090397"/>
    <n v="0.36737971424318516"/>
    <n v="3.3540557142431848"/>
    <n v="301.28776757140002"/>
    <n v="0"/>
    <n v="75.36587267506772"/>
    <n v="1.1466435815376419"/>
    <n v="5.213215043460889"/>
    <n v="4.1277735630878185"/>
    <n v="0"/>
    <n v="49.305828086349862"/>
    <n v="0"/>
    <n v="436.44710052090397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338"/>
    <s v="COUV L3 D MFP Noir"/>
    <n v="1.6479999999999999"/>
    <n v="760"/>
    <n v="1252.48"/>
    <n v="3036.3246399999998"/>
    <n v="6.1327055431729782E-2"/>
    <n v="373.48680559683817"/>
    <n v="0.49143000736426073"/>
    <n v="4.4865940073642605"/>
    <n v="257.82507374053517"/>
    <n v="0"/>
    <n v="64.493861920113503"/>
    <n v="0.98123288690767652"/>
    <n v="4.4611753203257516"/>
    <n v="3.5323157387567719"/>
    <n v="0"/>
    <n v="42.193145990199262"/>
    <n v="0"/>
    <n v="373.48680559683817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L0331"/>
    <s v="COUV L3 D EK FAI Noir"/>
    <n v="1.4350000000000001"/>
    <n v="132"/>
    <n v="189.42000000000002"/>
    <n v="459.201435"/>
    <n v="9.2748553588706054E-3"/>
    <n v="56.484631064889726"/>
    <n v="0.42791387170371004"/>
    <n v="3.90671262170371"/>
    <n v="38.992419414227918"/>
    <n v="0"/>
    <n v="9.7537903398919727"/>
    <n v="0.14839768574192969"/>
    <n v="0.67469007822568328"/>
    <n v="0.53421311896022916"/>
    <n v="0"/>
    <n v="6.3811204278419975"/>
    <n v="0"/>
    <n v="56.484631064889726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20M1213"/>
    <s v="COUV M12 GAUCHE GRIS "/>
    <n v="1.2270000000000001"/>
    <n v="280"/>
    <n v="343.56"/>
    <n v="832.87532999999996"/>
    <n v="1.6822243200789701E-2"/>
    <n v="102.44884304008825"/>
    <n v="0.36588872514317233"/>
    <n v="3.340443475143172"/>
    <n v="70.722392640439992"/>
    <n v="0"/>
    <n v="17.690910195192092"/>
    <n v="0.26915589121263522"/>
    <n v="1.2237172593982459"/>
    <n v="0.96892756387908519"/>
    <n v="0"/>
    <n v="11.573739489966195"/>
    <n v="0"/>
    <n v="102.44884304008825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60D1818"/>
    <s v="BOUCHON D18 ROUGE FILETAGE POUR GAMME M "/>
    <n v="2.3E-2"/>
    <n v="19500"/>
    <n v="448.5"/>
    <n v="1087.2761249999999"/>
    <n v="2.1960577702742404E-2"/>
    <n v="133.74172227115955"/>
    <n v="6.858549860059464E-3"/>
    <n v="6.2616299860059454E-2"/>
    <n v="92.324464720099357"/>
    <n v="0"/>
    <n v="23.094578014156635"/>
    <n v="0.35136924324387847"/>
    <n v="1.5975002644082934"/>
    <n v="1.2648853545225569"/>
    <n v="0"/>
    <n v="15.108924674728833"/>
    <n v="0"/>
    <n v="133.74172227115955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60D1815"/>
    <s v="BOUCHON D18 NOIR FILETAGE POUR GAMME M "/>
    <n v="2.3E-2"/>
    <n v="19500"/>
    <n v="448.5"/>
    <n v="1087.2761249999999"/>
    <n v="2.1960577702742404E-2"/>
    <n v="133.74172227115955"/>
    <n v="6.858549860059464E-3"/>
    <n v="6.2616299860059454E-2"/>
    <n v="92.324464720099357"/>
    <n v="0"/>
    <n v="23.094578014156635"/>
    <n v="0.35136924324387847"/>
    <n v="1.5975002644082934"/>
    <n v="1.2648853545225569"/>
    <n v="0"/>
    <n v="15.108924674728833"/>
    <n v="0"/>
    <n v="133.74172227115955"/>
    <m/>
    <m/>
    <m/>
    <m/>
    <m/>
    <m/>
    <m/>
    <m/>
    <m/>
    <m/>
    <m/>
    <m/>
    <m/>
    <m/>
    <m/>
  </r>
  <r>
    <x v="4"/>
    <x v="1"/>
    <d v="2016-12-01T00:00:00"/>
    <x v="4"/>
    <x v="0"/>
    <s v="ACCUMA 61"/>
    <s v=" 2352 du  22/11/16"/>
    <n v="4204.1000000000004"/>
    <m/>
    <n v="1051.6380000000008"/>
    <n v="16"/>
    <n v="72.744"/>
    <n v="57.597999999999999"/>
    <n v="0"/>
    <n v="688.00214999999992"/>
    <m/>
    <n v="6090.0821500000011"/>
    <s v="EUR"/>
    <n v="2.4242499999999998"/>
    <s v="460D2709"/>
    <s v="BOUCHON D27 ROUGE"/>
    <n v="2.3E-2"/>
    <n v="9000"/>
    <n v="207"/>
    <n v="501.81974999999994"/>
    <n v="1.013565124741957E-2"/>
    <n v="61.726948740535164"/>
    <n v="6.8585498600594623E-3"/>
    <n v="6.2616299860059454E-2"/>
    <n v="42.611291409276618"/>
    <n v="0"/>
    <n v="10.65903600653383"/>
    <n v="0.16217041995871312"/>
    <n v="0.7373078143422892"/>
    <n v="0.58379324054887238"/>
    <n v="0"/>
    <n v="6.973349849874845"/>
    <n v="0"/>
    <n v="61.726948740535164"/>
    <m/>
    <m/>
    <m/>
    <m/>
    <m/>
    <m/>
    <m/>
    <m/>
    <m/>
    <m/>
    <m/>
    <m/>
    <m/>
    <m/>
    <m/>
  </r>
  <r>
    <x v="4"/>
    <x v="0"/>
    <d v="2016-12-01T00:00:00"/>
    <x v="4"/>
    <x v="0"/>
    <s v="ACCUMA 65"/>
    <s v=" 2465 du  05/12/16"/>
    <n v="4212.6000000000004"/>
    <m/>
    <n v="556.91499999999996"/>
    <n v="16"/>
    <n v="43.628"/>
    <n v="181.49600000000001"/>
    <n v="0"/>
    <n v="691.93277999999998"/>
    <m/>
    <n v="5702.5717800000002"/>
    <s v="EUR"/>
    <n v="2.4380999999999999"/>
    <s v="400L0116"/>
    <s v="BAC L1 GRIS P0 C26"/>
    <n v="1.1359999999999999"/>
    <n v="1980"/>
    <n v="2249.2799999999997"/>
    <n v="5483.9695679999995"/>
    <n v="0.19098156208734776"/>
    <n v="1089.0860664596273"/>
    <n v="0.55004346790890268"/>
    <n v="3.3197250679089025"/>
    <n v="804.5289284491613"/>
    <n v="0"/>
    <n v="106.36049664987527"/>
    <n v="3.0557049933975642"/>
    <n v="8.3321435907468082"/>
    <n v="34.662389592605273"/>
    <n v="0"/>
    <n v="132.14640318384113"/>
    <n v="0"/>
    <n v="1089.0860664596273"/>
    <m/>
    <m/>
    <m/>
    <m/>
    <m/>
    <m/>
    <m/>
    <m/>
    <m/>
    <m/>
    <m/>
    <m/>
    <m/>
    <m/>
    <m/>
  </r>
  <r>
    <x v="4"/>
    <x v="0"/>
    <d v="2016-12-01T00:00:00"/>
    <x v="4"/>
    <x v="0"/>
    <s v="ACCUMA 65"/>
    <s v=" 2465 du  05/12/16"/>
    <n v="4212.6000000000004"/>
    <m/>
    <n v="556.91499999999996"/>
    <n v="16"/>
    <n v="43.628"/>
    <n v="181.49600000000001"/>
    <n v="0"/>
    <n v="691.93277999999998"/>
    <m/>
    <n v="5702.5717800000002"/>
    <s v="EUR"/>
    <n v="2.4380999999999999"/>
    <s v="420L0109"/>
    <s v="COUV L1 EK DROITE GRIS POIGNEE GRIS"/>
    <n v="0.95099999999999996"/>
    <n v="3360"/>
    <n v="3195.3599999999997"/>
    <n v="7790.6072159999994"/>
    <n v="0.27131119479630261"/>
    <n v="1547.1715630434783"/>
    <n v="0.46046772709627332"/>
    <n v="2.7791008270962734"/>
    <n v="1142.9255391989045"/>
    <n v="0"/>
    <n v="151.09727404998287"/>
    <n v="4.3409791167408418"/>
    <n v="11.83676480657309"/>
    <n v="49.241896610749741"/>
    <n v="0"/>
    <n v="187.7291092605272"/>
    <n v="0"/>
    <n v="1547.1715630434783"/>
    <m/>
    <m/>
    <m/>
    <m/>
    <m/>
    <m/>
    <m/>
    <m/>
    <m/>
    <m/>
    <m/>
    <m/>
    <m/>
    <m/>
    <m/>
  </r>
  <r>
    <x v="4"/>
    <x v="0"/>
    <d v="2016-12-01T00:00:00"/>
    <x v="4"/>
    <x v="0"/>
    <s v="ACCUMA 65"/>
    <s v=" 2465 du  05/12/16"/>
    <n v="4212.6000000000004"/>
    <m/>
    <n v="556.91499999999996"/>
    <n v="16"/>
    <n v="43.628"/>
    <n v="181.49600000000001"/>
    <n v="0"/>
    <n v="691.93277999999998"/>
    <m/>
    <n v="5702.5717800000002"/>
    <s v="EUR"/>
    <n v="2.4380999999999999"/>
    <s v="400L0212"/>
    <s v="BAC L2 GRIS P0 C28"/>
    <n v="1.232"/>
    <n v="3762"/>
    <n v="4634.7839999999997"/>
    <n v="11300.066870399998"/>
    <n v="0.39352961314618273"/>
    <n v="2244.1308665217389"/>
    <n v="0.59652601449275355"/>
    <n v="3.6002652144927532"/>
    <n v="1657.7828483396095"/>
    <n v="0"/>
    <n v="219.16254450530633"/>
    <n v="6.2964738103389237"/>
    <n v="17.168909962341662"/>
    <n v="71.424050667579579"/>
    <n v="0"/>
    <n v="272.29603923656276"/>
    <n v="0"/>
    <n v="2244.1308665217389"/>
    <m/>
    <m/>
    <m/>
    <m/>
    <m/>
    <m/>
    <m/>
    <m/>
    <m/>
    <m/>
    <m/>
    <m/>
    <m/>
    <m/>
    <m/>
  </r>
  <r>
    <x v="4"/>
    <x v="0"/>
    <d v="2016-12-01T00:00:00"/>
    <x v="4"/>
    <x v="0"/>
    <s v="ACCUMA 65"/>
    <s v=" 2465 du  05/12/16"/>
    <n v="4212.6000000000004"/>
    <m/>
    <n v="556.91499999999996"/>
    <n v="16"/>
    <n v="43.628"/>
    <n v="181.49600000000001"/>
    <n v="0"/>
    <n v="691.93277999999998"/>
    <m/>
    <n v="5702.5717800000002"/>
    <s v="EUR"/>
    <n v="2.4380999999999999"/>
    <s v="420L0211"/>
    <s v="COUV  L2 KAM GRIS AVEC POIGNEE GRIS"/>
    <n v="1.0720000000000001"/>
    <n v="960"/>
    <n v="1029.1200000000001"/>
    <n v="2509.0974720000004"/>
    <n v="8.738038180010109E-2"/>
    <n v="498.29289937888211"/>
    <n v="0.51905510351966888"/>
    <n v="3.1326983035196694"/>
    <n v="368.09859637110588"/>
    <n v="0"/>
    <n v="48.663445330203295"/>
    <n v="1.3980861088016174"/>
    <n v="3.8122312971748102"/>
    <n v="15.859189775191147"/>
    <n v="0"/>
    <n v="60.461350496405352"/>
    <n v="0"/>
    <n v="498.29289937888211"/>
    <m/>
    <m/>
    <m/>
    <m/>
    <m/>
    <m/>
    <m/>
    <m/>
    <m/>
    <m/>
    <m/>
    <m/>
    <m/>
    <m/>
    <m/>
  </r>
  <r>
    <x v="4"/>
    <x v="0"/>
    <d v="2016-12-01T00:00:00"/>
    <x v="4"/>
    <x v="0"/>
    <s v="ACCUMA 65"/>
    <s v=" 2465 du  05/12/16"/>
    <n v="4212.6000000000004"/>
    <m/>
    <n v="556.91499999999996"/>
    <n v="16"/>
    <n v="43.628"/>
    <n v="181.49600000000001"/>
    <n v="0"/>
    <n v="691.93277999999998"/>
    <m/>
    <n v="5702.5717800000002"/>
    <s v="EUR"/>
    <n v="2.4380999999999999"/>
    <s v="420L0233"/>
    <s v="COUV L2 GAUCHE GRIS AVEC POIG GRIS"/>
    <n v="1.0720000000000001"/>
    <n v="624"/>
    <n v="668.928"/>
    <n v="1630.9133568"/>
    <n v="5.6797248170065699E-2"/>
    <n v="323.89038459627329"/>
    <n v="0.51905510351966877"/>
    <n v="3.1326983035196685"/>
    <n v="239.26408764121879"/>
    <n v="0"/>
    <n v="31.631239464632138"/>
    <n v="0.90875597072105119"/>
    <n v="2.4779503431636263"/>
    <n v="10.308473353874245"/>
    <n v="0"/>
    <n v="39.299877822663468"/>
    <n v="0"/>
    <n v="323.89038459627329"/>
    <m/>
    <m/>
    <m/>
    <m/>
    <m/>
    <m/>
    <m/>
    <m/>
    <m/>
    <m/>
    <m/>
    <m/>
    <m/>
    <m/>
    <m/>
  </r>
  <r>
    <x v="4"/>
    <x v="1"/>
    <d v="2016-12-01T00:00:00"/>
    <x v="4"/>
    <x v="0"/>
    <s v="ACCUMA 67"/>
    <s v=" 2495 du  09/12/16"/>
    <n v="3803.47"/>
    <m/>
    <n v="400.625"/>
    <n v="0"/>
    <n v="32.658999999999999"/>
    <n v="78"/>
    <n v="0"/>
    <n v="540.38530000000003"/>
    <m/>
    <n v="4855.1392999999989"/>
    <s v="EUR"/>
    <n v="2.41675"/>
    <s v="400M1509"/>
    <s v="BAC M15 GRIS"/>
    <n v="3.45"/>
    <n v="1848"/>
    <n v="6375.6"/>
    <n v="15408.231300000001"/>
    <n v="0.73681553678114386"/>
    <n v="3577.3420694767265"/>
    <n v="1.9357911631367568"/>
    <n v="10.273578663136758"/>
    <n v="2802.455789680977"/>
    <n v="0"/>
    <n v="295.18672442294576"/>
    <n v="0"/>
    <n v="24.063658615735378"/>
    <n v="57.471611868929223"/>
    <n v="0"/>
    <n v="398.16428488813949"/>
    <n v="0"/>
    <n v="3577.3420694767265"/>
    <m/>
    <m/>
    <m/>
    <m/>
    <m/>
    <m/>
    <m/>
    <m/>
    <m/>
    <m/>
    <m/>
    <m/>
    <m/>
    <m/>
    <m/>
  </r>
  <r>
    <x v="4"/>
    <x v="1"/>
    <d v="2016-12-01T00:00:00"/>
    <x v="4"/>
    <x v="0"/>
    <s v="ACCUMA 67"/>
    <s v=" 2495 du  09/12/16"/>
    <n v="3803.47"/>
    <m/>
    <n v="400.625"/>
    <n v="0"/>
    <n v="32.658999999999999"/>
    <n v="78"/>
    <n v="0"/>
    <n v="540.38530000000003"/>
    <m/>
    <n v="4855.1392999999989"/>
    <s v="EUR"/>
    <n v="2.41675"/>
    <s v="420M1515"/>
    <s v="COUVERCLE M15 GRIS"/>
    <n v="1.6359999999999999"/>
    <n v="1392"/>
    <n v="2277.3119999999999"/>
    <n v="5503.6937760000001"/>
    <n v="0.2631844632188563"/>
    <n v="1277.7972305232734"/>
    <n v="0.91795778054832855"/>
    <n v="4.8717607805483283"/>
    <n v="1001.0142103190233"/>
    <n v="0"/>
    <n v="105.43827557705431"/>
    <n v="0"/>
    <n v="8.5953413842646285"/>
    <n v="20.528388131070791"/>
    <n v="0"/>
    <n v="142.22101511186062"/>
    <n v="0"/>
    <n v="1277.7972305232734"/>
    <m/>
    <m/>
    <m/>
    <m/>
    <m/>
    <m/>
    <m/>
    <m/>
    <m/>
    <m/>
    <m/>
    <m/>
    <m/>
    <m/>
    <m/>
  </r>
  <r>
    <x v="4"/>
    <x v="0"/>
    <d v="2016-12-01T00:00:00"/>
    <x v="4"/>
    <x v="0"/>
    <s v="ACCUMA 68"/>
    <s v=" 2496 du  09/12/16"/>
    <n v="874.64300000000003"/>
    <m/>
    <n v="67.903999999999996"/>
    <n v="0"/>
    <n v="6.8920000000000003"/>
    <n v="39.6"/>
    <n v="0"/>
    <n v="103.92025"/>
    <m/>
    <n v="1092.9592500000001"/>
    <s v="EUR"/>
    <n v="2.41675"/>
    <s v="400L0116"/>
    <s v="BAC L1 GRIS"/>
    <n v="1.1359999999999999"/>
    <n v="1100"/>
    <n v="1249.5999999999999"/>
    <n v="3019.9707999999996"/>
    <n v="1"/>
    <n v="1092.9592500000001"/>
    <n v="0.99359931818181824"/>
    <n v="3.7390273181818179"/>
    <n v="874.64300000000003"/>
    <n v="0"/>
    <n v="67.903999999999996"/>
    <n v="0"/>
    <n v="6.8920000000000003"/>
    <n v="39.6"/>
    <n v="0"/>
    <n v="103.92025"/>
    <n v="0"/>
    <n v="1092.9592500000001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228"/>
    <s v="COUV L2 NOIR P NOIR"/>
    <n v="1.0720000000000001"/>
    <n v="144"/>
    <n v="154.36799999999999"/>
    <n v="374.7977856"/>
    <n v="1.1834882051379557E-2"/>
    <n v="69.228500091331512"/>
    <n v="0.48075347285646886"/>
    <n v="3.0835158728564691"/>
    <n v="48.447864909629921"/>
    <n v="0"/>
    <n v="8.7652923634773501"/>
    <n v="0.1893581128220729"/>
    <n v="0.56741158507134148"/>
    <n v="3.1037214877383916"/>
    <n v="0"/>
    <n v="8.1548516325924183"/>
    <n v="0"/>
    <n v="69.228500091331512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331"/>
    <s v="COUV L3 D EK FAI Noir"/>
    <n v="1.4350000000000001"/>
    <n v="220"/>
    <n v="315.7"/>
    <n v="766.50381500000003"/>
    <n v="2.4203670861969617E-2"/>
    <n v="141.58010389998805"/>
    <n v="0.6435459268181275"/>
    <n v="4.1276541768181279"/>
    <n v="99.081357224101922"/>
    <n v="0"/>
    <n v="17.926013157842295"/>
    <n v="0.38725873379151388"/>
    <n v="1.1604207958062713"/>
    <n v="6.3474610908932565"/>
    <n v="0"/>
    <n v="16.677592897552771"/>
    <n v="0"/>
    <n v="141.58010389998805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109"/>
    <s v="COUV L1 EK DROITE GRIS POIGNEE GRIS"/>
    <n v="0.95099999999999996"/>
    <n v="896"/>
    <n v="852.096"/>
    <n v="2068.8464832"/>
    <n v="6.5327371323411029E-2"/>
    <n v="382.1344320961806"/>
    <n v="0.42648932153591584"/>
    <n v="2.7354697715359158"/>
    <n v="267.42739361808157"/>
    <n v="0"/>
    <n v="48.38354167800059"/>
    <n v="1.0452379411745765"/>
    <n v="3.1320554907296185"/>
    <n v="17.132233784307189"/>
    <n v="0"/>
    <n v="45.013969583886997"/>
    <n v="0"/>
    <n v="382.1344320961806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L0212"/>
    <s v="BAC L2 GRIS P0 C28"/>
    <n v="1.232"/>
    <n v="396"/>
    <n v="487.87200000000001"/>
    <n v="1184.5288224000001"/>
    <n v="3.7403526483277924E-2"/>
    <n v="218.79305812446935"/>
    <n v="0.55250772253653879"/>
    <n v="3.5437421225365391"/>
    <n v="153.11694618827067"/>
    <n v="0"/>
    <n v="27.702248626363115"/>
    <n v="0.59845642373244679"/>
    <n v="1.7932746737142768"/>
    <n v="9.8091496272926033"/>
    <n v="0"/>
    <n v="25.772982585096184"/>
    <n v="0"/>
    <n v="218.79305812446935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L0103"/>
    <s v="BAC L1 BASSE P0  NOIR C22"/>
    <n v="1.151"/>
    <n v="1200"/>
    <n v="1381.2"/>
    <n v="3353.4845400000004"/>
    <n v="0.10589201835461654"/>
    <n v="619.41856036320405"/>
    <n v="0.5161821336360034"/>
    <n v="3.3107525836360034"/>
    <n v="433.48486093737597"/>
    <n v="0"/>
    <n v="78.427017338016412"/>
    <n v="1.6942722936738646"/>
    <n v="5.0768869279937352"/>
    <n v="27.770393597534895"/>
    <n v="0"/>
    <n v="72.96512926860909"/>
    <n v="0"/>
    <n v="619.41856036320405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L0118"/>
    <s v="BAC L1 NOIR P0 C28 MFP, FAI"/>
    <n v="1.137"/>
    <n v="440"/>
    <n v="500.28000000000003"/>
    <n v="1214.6548260000002"/>
    <n v="3.8354806648166491E-2"/>
    <n v="224.35760018715879"/>
    <n v="0.50990363678899731"/>
    <n v="3.2704827867889978"/>
    <n v="157.01115423526676"/>
    <n v="0"/>
    <n v="28.406797157444863"/>
    <n v="0.61367690637066385"/>
    <n v="1.8388828499396943"/>
    <n v="10.058624753094959"/>
    <n v="0"/>
    <n v="26.428464285041816"/>
    <n v="0"/>
    <n v="224.35760018715879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131"/>
    <s v="COUV L1 D EK FAI Noir"/>
    <n v="1.131"/>
    <n v="1680"/>
    <n v="1900.08"/>
    <n v="4613.2992359999998"/>
    <n v="0.14567282524995637"/>
    <n v="852.11759207567081"/>
    <n v="0.50721285242599456"/>
    <n v="3.2532243024259944"/>
    <n v="596.3335610844839"/>
    <n v="0"/>
    <n v="107.88995591052576"/>
    <n v="2.3307652039993019"/>
    <n v="6.9841379337839085"/>
    <n v="38.202989767451555"/>
    <n v="0"/>
    <n v="100.37618217542625"/>
    <n v="0"/>
    <n v="852.11759207567081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109"/>
    <s v="COUV L1 EK DROITE GRIS POIGNEE GRIS"/>
    <n v="0.95099999999999996"/>
    <n v="560"/>
    <n v="532.55999999999995"/>
    <n v="1293.0290519999999"/>
    <n v="4.0829607077131888E-2"/>
    <n v="238.83402006011286"/>
    <n v="0.42648932153591584"/>
    <n v="2.7354697715359158"/>
    <n v="167.14212101130096"/>
    <n v="0"/>
    <n v="30.239713548750366"/>
    <n v="0.65327371323411021"/>
    <n v="1.9575346817060113"/>
    <n v="10.707646115191991"/>
    <n v="0"/>
    <n v="28.133730989929369"/>
    <n v="0"/>
    <n v="238.83402006011286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L0212"/>
    <s v="BAC L2 GRIS P0 C28"/>
    <n v="1.232"/>
    <n v="594"/>
    <n v="731.80799999999999"/>
    <n v="1776.7932336000001"/>
    <n v="5.6105289724916893E-2"/>
    <n v="328.18958718670405"/>
    <n v="0.55250772253653879"/>
    <n v="3.5437421225365391"/>
    <n v="229.67541928240604"/>
    <n v="0"/>
    <n v="41.55337293954468"/>
    <n v="0.89768463559867029"/>
    <n v="2.6899120105714158"/>
    <n v="14.713724440938906"/>
    <n v="0"/>
    <n v="38.659473877644281"/>
    <n v="0"/>
    <n v="328.18958718670405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211"/>
    <s v="COUV  L2 KAM GRIS AVEC POIGNEE GRIS"/>
    <n v="1.0720000000000001"/>
    <n v="960"/>
    <n v="1029.1200000000001"/>
    <n v="2498.6519040000003"/>
    <n v="7.8899213675863722E-2"/>
    <n v="461.52333394221012"/>
    <n v="0.48075347285646886"/>
    <n v="3.0835158728564691"/>
    <n v="322.98576606419954"/>
    <n v="0"/>
    <n v="58.435282423182343"/>
    <n v="1.2623874188138196"/>
    <n v="3.7827439004756105"/>
    <n v="20.691476584922615"/>
    <n v="0"/>
    <n v="54.365677550616127"/>
    <n v="0"/>
    <n v="461.52333394221012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L0509"/>
    <s v="BAC L5 GRIS P0 C52.1"/>
    <n v="1.641"/>
    <n v="264"/>
    <n v="433.22399999999999"/>
    <n v="1051.8462108000001"/>
    <n v="3.3213845757066603E-2"/>
    <n v="194.28539414624146"/>
    <n v="0.73592952328121763"/>
    <n v="4.7201954732812181"/>
    <n v="135.96585968341569"/>
    <n v="0"/>
    <n v="24.599237010747768"/>
    <n v="0.53142153211306564"/>
    <n v="1.5924046209768012"/>
    <n v="8.7103974774822301"/>
    <n v="0"/>
    <n v="22.886073821505867"/>
    <n v="0"/>
    <n v="194.28539414624146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20L0521"/>
    <s v="COUV L5 KAM GRIS AVEC POIGNEE GRIS"/>
    <n v="1.44"/>
    <n v="512"/>
    <n v="737.28"/>
    <n v="1790.078976"/>
    <n v="5.6524809797633697E-2"/>
    <n v="330.64358252576238"/>
    <n v="0.64578824712062965"/>
    <n v="4.1420362471206298"/>
    <n v="231.3927876280832"/>
    <n v="0"/>
    <n v="41.864082930041072"/>
    <n v="0.90439695676213916"/>
    <n v="2.71002548093775"/>
    <n v="14.823744419049033"/>
    <n v="0"/>
    <n v="38.948545110889157"/>
    <n v="0"/>
    <n v="330.64358252576238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M1009"/>
    <s v="BAC M10 P15,4 C33 NOIR"/>
    <n v="1.75"/>
    <n v="1458"/>
    <n v="2551.5"/>
    <n v="6194.9144249999999"/>
    <n v="0.19561503390660587"/>
    <n v="1144.2560503668656"/>
    <n v="0.78481210587576511"/>
    <n v="5.033724605875765"/>
    <n v="800.77948355177716"/>
    <n v="0"/>
    <n v="144.87875379231741"/>
    <n v="3.1298405425056939"/>
    <n v="9.3785671856183122"/>
    <n v="51.300433872075203"/>
    <n v="0"/>
    <n v="134.78897142257171"/>
    <n v="0"/>
    <n v="1144.2560503668656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60D1810"/>
    <s v="BOUCHON KAMINA D18 ROUGE"/>
    <n v="2.8000000000000001E-2"/>
    <n v="6000"/>
    <n v="168"/>
    <n v="407.8956"/>
    <n v="1.2880002232533721E-2"/>
    <n v="75.341962164073465"/>
    <n v="1.2556993694012244E-2"/>
    <n v="8.0539593694012243E-2"/>
    <n v="52.726221139211667"/>
    <n v="0"/>
    <n v="9.5393418134859225"/>
    <n v="0.20608003572053954"/>
    <n v="0.61751882703659677"/>
    <n v="3.3778063454864338"/>
    <n v="0"/>
    <n v="8.8749940031322954"/>
    <n v="0"/>
    <n v="75.341962164073465"/>
    <m/>
    <m/>
    <m/>
    <m/>
    <m/>
    <m/>
    <m/>
    <m/>
    <m/>
    <m/>
    <m/>
    <m/>
    <m/>
    <m/>
    <m/>
  </r>
  <r>
    <x v="4"/>
    <x v="1"/>
    <d v="2016-12-01T00:00:00"/>
    <x v="4"/>
    <x v="0"/>
    <s v="ACCUMA 66"/>
    <s v=" 2471 du  06/12/16"/>
    <n v="4093.65"/>
    <m/>
    <n v="740.63200000000052"/>
    <n v="16"/>
    <n v="47.944000000000003"/>
    <n v="262.25200000000001"/>
    <n v="0"/>
    <n v="689.05221000000006"/>
    <m/>
    <n v="5849.5302100000017"/>
    <s v="EUR"/>
    <n v="2.4279500000000001"/>
    <s v="400M1409"/>
    <s v="BAC M14 GRIS P0 C60"/>
    <n v="3.2029999999999998"/>
    <n v="396"/>
    <n v="1268.3879999999999"/>
    <n v="3079.5826446000001"/>
    <n v="9.7243096855470126E-2"/>
    <n v="568.82643277002865"/>
    <n v="1.4364303857829006"/>
    <n v="9.2131542357829019"/>
    <n v="398.07920344239528"/>
    <n v="0"/>
    <n v="72.021349310260604"/>
    <n v="1.555889549687522"/>
    <n v="4.66222303563866"/>
    <n v="25.502196636540752"/>
    <n v="0"/>
    <n v="67.005570795505747"/>
    <n v="0"/>
    <n v="568.82643277002865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20L0109"/>
    <s v="COUV L1 EK DROITE GRIS POIGNEE GRIS"/>
    <n v="0.95099999999999996"/>
    <n v="1120"/>
    <n v="1065.1199999999999"/>
    <n v="2586.0581039999997"/>
    <n v="6.5047291687074349E-2"/>
    <n v="370.32881582778339"/>
    <n v="0.33065072841766374"/>
    <n v="2.6396311784176638"/>
    <n v="266.24506960436401"/>
    <n v="0"/>
    <n v="39.771605367061085"/>
    <n v="1.0407566669931896"/>
    <n v="3.8441648441227199"/>
    <n v="14.606239253749171"/>
    <n v="0"/>
    <n v="44.820980091493212"/>
    <n v="0"/>
    <n v="370.32881582778339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00L0103"/>
    <s v="BAC L1 BASSE P0  NOIR C22"/>
    <n v="1.151"/>
    <n v="1190"/>
    <n v="1369.69"/>
    <n v="3325.5388355"/>
    <n v="8.3647499766100419E-2"/>
    <n v="476.2239707743322"/>
    <n v="0.40018821073473293"/>
    <n v="3.1947586607347329"/>
    <n v="342.37758129262562"/>
    <n v="0"/>
    <n v="51.144256191987672"/>
    <n v="1.3383599962576067"/>
    <n v="4.9433999411770024"/>
    <n v="18.782878777478317"/>
    <n v="0"/>
    <n v="57.637494574805984"/>
    <n v="0"/>
    <n v="476.2239707743322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20L0111"/>
    <s v="COUV L1 EK DROITE NOIR"/>
    <n v="0.95099999999999996"/>
    <n v="2576"/>
    <n v="2449.7759999999998"/>
    <n v="5947.9336391999996"/>
    <n v="0.14960877088027102"/>
    <n v="851.75627640390189"/>
    <n v="0.3306507284176638"/>
    <n v="2.6396311784176638"/>
    <n v="612.36366009003734"/>
    <n v="0"/>
    <n v="91.474692344240509"/>
    <n v="2.3937403340843364"/>
    <n v="8.8415791414822564"/>
    <n v="33.5943502836231"/>
    <n v="0"/>
    <n v="103.0882542104344"/>
    <n v="0"/>
    <n v="851.75627640390189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20L0321"/>
    <s v="COUV L3 KAM DROITE GRIS AVEC POIGNEE GRIS"/>
    <n v="1.2569999999999999"/>
    <n v="1760"/>
    <n v="2212.3199999999997"/>
    <n v="5371.4023439999992"/>
    <n v="0.13510724082276956"/>
    <n v="769.19581439849196"/>
    <n v="0.4370430763627795"/>
    <n v="3.4889762263627793"/>
    <n v="553.00744741167807"/>
    <n v="0"/>
    <n v="82.608079827302632"/>
    <n v="2.161715853164313"/>
    <n v="7.984567718144036"/>
    <n v="30.338060712271261"/>
    <n v="0"/>
    <n v="93.095942875931598"/>
    <n v="0"/>
    <n v="769.19581439849196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00M1409"/>
    <s v="BAC M14 GRIS P0 C60"/>
    <n v="3.2029999999999998"/>
    <n v="396"/>
    <n v="1268.3879999999999"/>
    <n v="3079.5826446000001"/>
    <n v="7.7460947318973336E-2"/>
    <n v="441.00254060591357"/>
    <n v="1.1136427793078625"/>
    <n v="8.8903666293078629"/>
    <n v="317.05540347128976"/>
    <n v="0"/>
    <n v="47.361637175450554"/>
    <n v="1.2393751571035734"/>
    <n v="4.5777870646566861"/>
    <n v="17.393700798580824"/>
    <n v="0"/>
    <n v="53.374636938832154"/>
    <n v="0"/>
    <n v="441.00254060591357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20M1413"/>
    <s v="COUV M14 GAUCHE GRIS BUS 17/18 "/>
    <n v="1.6120000000000001"/>
    <n v="720"/>
    <n v="1160.6400000000001"/>
    <n v="2817.9758880000004"/>
    <n v="7.0880735150674098E-2"/>
    <n v="403.53991738241575"/>
    <n v="0.56047210747557741"/>
    <n v="4.4743275074755777"/>
    <n v="290.12193704522417"/>
    <n v="0"/>
    <n v="43.338324370236023"/>
    <n v="1.1340917624107856"/>
    <n v="4.1889096859345374"/>
    <n v="15.916127316613567"/>
    <n v="0"/>
    <n v="48.840527201996672"/>
    <n v="0"/>
    <n v="403.53991738241575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00M1509"/>
    <s v="BAC M15 GRIS P0 C78"/>
    <n v="3.45"/>
    <n v="1155"/>
    <n v="3984.75"/>
    <n v="9674.7737625000009"/>
    <n v="0.24335022865974687"/>
    <n v="1385.4474133147066"/>
    <n v="1.199521569969443"/>
    <n v="9.5759490699694432"/>
    <n v="996.05682092720986"/>
    <n v="0"/>
    <n v="148.79065690851425"/>
    <n v="3.8936036585559499"/>
    <n v="14.38151181333372"/>
    <n v="54.643807145088843"/>
    <n v="0"/>
    <n v="167.68101286200394"/>
    <n v="0"/>
    <n v="1385.4474133147066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20M1515"/>
    <s v="COUV M15 GAUCHE GRIS BUS 16/17"/>
    <n v="1.6359999999999999"/>
    <n v="1624"/>
    <n v="2656.864"/>
    <n v="6450.7329488000005"/>
    <n v="0.16225571539440359"/>
    <n v="923.75816709428807"/>
    <n v="0.56881660535362566"/>
    <n v="4.5409428053536258"/>
    <n v="664.12886868083331"/>
    <n v="0"/>
    <n v="99.207363040738528"/>
    <n v="2.5960914463104574"/>
    <n v="9.5889882683784631"/>
    <n v="36.434196380382538"/>
    <n v="0"/>
    <n v="111.80265927764482"/>
    <n v="0"/>
    <n v="923.75816709428807"/>
    <m/>
    <m/>
    <m/>
    <m/>
    <m/>
    <m/>
    <m/>
    <m/>
    <m/>
    <m/>
    <m/>
    <m/>
    <m/>
    <m/>
    <m/>
  </r>
  <r>
    <x v="4"/>
    <x v="1"/>
    <d v="2016-12-01T00:00:00"/>
    <x v="4"/>
    <x v="0"/>
    <s v="ACCUMA 69"/>
    <s v=" 2500 du  09/12/16"/>
    <n v="4093.1"/>
    <m/>
    <n v="611.42599999999948"/>
    <n v="16"/>
    <n v="59.097999999999999"/>
    <n v="224.548"/>
    <n v="0"/>
    <n v="689.05221000000006"/>
    <m/>
    <n v="5693.2242099999994"/>
    <s v="EUR"/>
    <n v="2.4279500000000001"/>
    <s v="460D2709"/>
    <s v="BOUCHON D27 ROUGE"/>
    <n v="2.3E-2"/>
    <n v="9000"/>
    <n v="207"/>
    <n v="502.58564999999999"/>
    <n v="1.2641570319986849E-2"/>
    <n v="71.971294198166575"/>
    <n v="7.9968104664629534E-3"/>
    <n v="6.3839660466462958E-2"/>
    <n v="51.743211476738168"/>
    <n v="0"/>
    <n v="7.7293847744682722"/>
    <n v="0.20226512511978958"/>
    <n v="0.74709152277058277"/>
    <n v="2.8386393322124071"/>
    <n v="0"/>
    <n v="8.7107019668573464"/>
    <n v="0"/>
    <n v="71.971294198166575"/>
    <m/>
    <m/>
    <m/>
    <m/>
    <m/>
    <m/>
    <m/>
    <m/>
    <m/>
    <m/>
    <m/>
    <m/>
    <m/>
    <m/>
    <m/>
  </r>
  <r>
    <x v="4"/>
    <x v="0"/>
    <d v="2016-12-01T00:00:00"/>
    <x v="32"/>
    <x v="0"/>
    <s v="BIASIN 1"/>
    <s v=" 656 du 23/11/16"/>
    <n v="4530.8"/>
    <m/>
    <n v="588.92399999999998"/>
    <n v="16"/>
    <n v="47.133000000000003"/>
    <n v="0"/>
    <n v="0"/>
    <n v="811.88132499999983"/>
    <m/>
    <n v="5994.7383250000003"/>
    <s v="EUR"/>
    <n v="2.4242499999999998"/>
    <s v="400L0212"/>
    <s v="BAC L2 GRIS P0 C33"/>
    <n v="1.159"/>
    <n v="6048"/>
    <n v="7009.6320000000005"/>
    <n v="16993.100375999999"/>
    <n v="0.54591460761943655"/>
    <n v="3272.6152204735736"/>
    <n v="0.54110701396719141"/>
    <n v="3.3508127639671912"/>
    <n v="2473.4299042021435"/>
    <n v="0"/>
    <n v="321.50221437766902"/>
    <n v="8.7346337219109849"/>
    <n v="25.730593200926904"/>
    <n v="0"/>
    <n v="0"/>
    <n v="443.21787497092316"/>
    <n v="0"/>
    <n v="3272.6152204735736"/>
    <m/>
    <m/>
    <m/>
    <m/>
    <m/>
    <m/>
    <m/>
    <m/>
    <m/>
    <m/>
    <m/>
    <m/>
    <m/>
    <m/>
    <m/>
  </r>
  <r>
    <x v="4"/>
    <x v="0"/>
    <d v="2016-12-01T00:00:00"/>
    <x v="32"/>
    <x v="0"/>
    <s v="BIASIN 1"/>
    <s v=" 656 du 23/11/16"/>
    <n v="4530.8"/>
    <m/>
    <n v="588.92399999999998"/>
    <n v="16"/>
    <n v="47.133000000000003"/>
    <n v="0"/>
    <n v="0"/>
    <n v="811.88132499999983"/>
    <m/>
    <n v="5994.7383250000003"/>
    <s v="EUR"/>
    <n v="2.4242499999999998"/>
    <s v="420L0211"/>
    <s v="COUV L2 EK DROITE GRIS POIGNEE GRIS"/>
    <n v="0.96499999999999997"/>
    <n v="3659"/>
    <n v="3530.9349999999999"/>
    <n v="8559.8691737499994"/>
    <n v="0.27499146817618031"/>
    <n v="1648.5018933237661"/>
    <n v="0.45053344993817057"/>
    <n v="2.7899346999381702"/>
    <n v="1245.9313440126377"/>
    <n v="0"/>
    <n v="161.94907540418882"/>
    <n v="4.3998634908188849"/>
    <n v="12.961172869547907"/>
    <n v="0"/>
    <n v="0"/>
    <n v="223.26043754657255"/>
    <n v="0"/>
    <n v="1648.5018933237661"/>
    <m/>
    <m/>
    <m/>
    <m/>
    <m/>
    <m/>
    <m/>
    <m/>
    <m/>
    <m/>
    <m/>
    <m/>
    <m/>
    <m/>
    <m/>
  </r>
  <r>
    <x v="4"/>
    <x v="0"/>
    <d v="2016-12-01T00:00:00"/>
    <x v="32"/>
    <x v="0"/>
    <s v="BIASIN 1"/>
    <s v=" 656 du 23/11/16"/>
    <n v="4530.8"/>
    <m/>
    <n v="588.92399999999998"/>
    <n v="16"/>
    <n v="47.133000000000003"/>
    <n v="0"/>
    <n v="0"/>
    <n v="811.88132499999983"/>
    <m/>
    <n v="5994.7383250000003"/>
    <s v="EUR"/>
    <n v="2.4242499999999998"/>
    <s v="420L0233"/>
    <s v="COUV L2 EK GAUCHE GRIS POIGNEE GRIS"/>
    <n v="0.96499999999999997"/>
    <n v="2383"/>
    <n v="2299.5949999999998"/>
    <n v="5574.7931787499992"/>
    <n v="0.17909392420438308"/>
    <n v="1073.6212112026603"/>
    <n v="0.45053344993817052"/>
    <n v="2.7899346999381702"/>
    <n v="811.43875178521887"/>
    <n v="0"/>
    <n v="105.4727102181421"/>
    <n v="2.8655027872701293"/>
    <n v="8.4412339295251879"/>
    <n v="0"/>
    <n v="0"/>
    <n v="145.40301248250407"/>
    <n v="0"/>
    <n v="1073.6212112026603"/>
    <m/>
    <m/>
    <m/>
    <m/>
    <m/>
    <m/>
    <m/>
    <m/>
    <m/>
    <m/>
    <m/>
    <m/>
    <m/>
    <m/>
    <m/>
  </r>
  <r>
    <x v="4"/>
    <x v="1"/>
    <d v="2016-12-01T00:00:00"/>
    <x v="32"/>
    <x v="0"/>
    <s v="BIASIN 2"/>
    <s v=" 664 du 25/11/16"/>
    <n v="4531.3"/>
    <m/>
    <n v="704.41600000000017"/>
    <n v="16"/>
    <n v="48.363"/>
    <n v="0"/>
    <n v="0"/>
    <n v="812.56786999999986"/>
    <m/>
    <n v="6112.6468700000005"/>
    <s v="EUR"/>
    <n v="2.4262999999999999"/>
    <s v="420L0109"/>
    <s v="COUV L1 EK DROITE GRIS POIGNEE GRIS"/>
    <n v="0.93300000000000005"/>
    <n v="8072"/>
    <n v="7531.1760000000004"/>
    <n v="18272.892328800001"/>
    <n v="0.46755001817759217"/>
    <n v="2857.9681551817021"/>
    <n v="0.35405948404134069"/>
    <n v="2.6177973840413409"/>
    <n v="2118.6093973681236"/>
    <n v="0"/>
    <n v="329.34971360458684"/>
    <n v="7.4808002908414748"/>
    <n v="22.612121529122891"/>
    <n v="0"/>
    <n v="0"/>
    <n v="379.91612238902729"/>
    <n v="0"/>
    <n v="2857.9681551817021"/>
    <m/>
    <m/>
    <m/>
    <m/>
    <m/>
    <m/>
    <m/>
    <m/>
    <m/>
    <m/>
    <m/>
    <m/>
    <m/>
    <m/>
    <m/>
  </r>
  <r>
    <x v="4"/>
    <x v="1"/>
    <d v="2016-12-01T00:00:00"/>
    <x v="32"/>
    <x v="0"/>
    <s v="BIASIN 2"/>
    <s v=" 664 du 25/11/16"/>
    <n v="4531.3"/>
    <m/>
    <n v="704.41600000000017"/>
    <n v="16"/>
    <n v="48.363"/>
    <n v="0"/>
    <n v="0"/>
    <n v="812.56786999999986"/>
    <m/>
    <n v="6112.6468700000005"/>
    <s v="EUR"/>
    <n v="2.4262999999999999"/>
    <s v="400L0115"/>
    <s v="BAC L1B GRIS P0 C22"/>
    <n v="1.071"/>
    <n v="8008"/>
    <n v="8576.5679999999993"/>
    <n v="20809.326938399998"/>
    <n v="0.53244998182240788"/>
    <n v="3254.6787148182989"/>
    <n v="0.40642841094134602"/>
    <n v="3.0049957109413454"/>
    <n v="2412.690602631877"/>
    <n v="0"/>
    <n v="375.06628639541339"/>
    <n v="8.5191997091585261"/>
    <n v="25.750878470877112"/>
    <n v="0"/>
    <n v="0"/>
    <n v="432.65174761097262"/>
    <n v="0"/>
    <n v="3254.6787148182989"/>
    <m/>
    <m/>
    <m/>
    <m/>
    <m/>
    <m/>
    <m/>
    <m/>
    <m/>
    <m/>
    <m/>
    <m/>
    <m/>
    <m/>
    <m/>
  </r>
  <r>
    <x v="4"/>
    <x v="1"/>
    <d v="2016-12-01T00:00:00"/>
    <x v="7"/>
    <x v="0"/>
    <s v="Daramic 12"/>
    <s v=" 104236F2 du 25/11/16"/>
    <n v="5375.09"/>
    <m/>
    <n v="8598.5570000000007"/>
    <n v="16"/>
    <n v="162.386"/>
    <n v="111.16800000000001"/>
    <n v="0"/>
    <n v="0"/>
    <m/>
    <n v="14263.201000000001"/>
    <s v="EUR"/>
    <n v="2.4262999999999999"/>
    <s v="430P1004"/>
    <s v="Sép. 161/1,2/0,2"/>
    <n v="0.69899999999999995"/>
    <n v="67394.600000000006"/>
    <n v="47108.825400000002"/>
    <n v="114300.14306802"/>
    <n v="1"/>
    <n v="14263.201000000001"/>
    <n v="0.21163714897039229"/>
    <n v="1.9076208489703921"/>
    <n v="5375.09"/>
    <n v="0"/>
    <n v="8598.5570000000007"/>
    <n v="16"/>
    <n v="162.386"/>
    <n v="111.16800000000001"/>
    <n v="0"/>
    <n v="0"/>
    <n v="0"/>
    <n v="14263.201000000001"/>
    <m/>
    <m/>
    <m/>
    <m/>
    <m/>
    <m/>
    <m/>
    <m/>
    <m/>
    <m/>
    <m/>
    <m/>
    <m/>
    <m/>
    <m/>
  </r>
  <r>
    <x v="4"/>
    <x v="1"/>
    <d v="2016-12-01T00:00:00"/>
    <x v="42"/>
    <x v="0"/>
    <s v="METACONCEPT 4"/>
    <s v=" 2999  du  08/12/16"/>
    <n v="175"/>
    <m/>
    <n v="337.33499999999913"/>
    <n v="0"/>
    <n v="88.495000000000005"/>
    <n v="132"/>
    <n v="0"/>
    <n v="0"/>
    <m/>
    <n v="732.82999999999913"/>
    <s v="EUR"/>
    <n v="2.41675"/>
    <s v="610P0002"/>
    <s v="ANTIMOINE"/>
    <n v="8.4499999999999993"/>
    <n v="3000"/>
    <n v="25349.999999999996"/>
    <n v="61264.612499999988"/>
    <n v="1"/>
    <n v="732.82999999999913"/>
    <n v="0.24427666666666636"/>
    <n v="20.665814166666664"/>
    <n v="175"/>
    <n v="0"/>
    <n v="337.33499999999913"/>
    <n v="0"/>
    <n v="88.495000000000005"/>
    <n v="132"/>
    <n v="0"/>
    <n v="0"/>
    <n v="0"/>
    <n v="732.82999999999913"/>
    <m/>
    <m/>
    <m/>
    <m/>
    <m/>
    <m/>
    <m/>
    <m/>
    <m/>
    <m/>
    <m/>
    <m/>
    <m/>
    <m/>
    <m/>
  </r>
  <r>
    <x v="4"/>
    <x v="1"/>
    <d v="2016-12-01T00:00:00"/>
    <x v="42"/>
    <x v="0"/>
    <s v="METACONCEPT 4-1"/>
    <s v=" 3000 du  08/12/16"/>
    <n v="254.99999999999997"/>
    <m/>
    <n v="384.79600000000028"/>
    <n v="0"/>
    <n v="100.837"/>
    <n v="132"/>
    <n v="0"/>
    <n v="0"/>
    <m/>
    <n v="872.63300000000027"/>
    <s v="EUR"/>
    <n v="2.41615"/>
    <s v="600P0013"/>
    <s v="CALCIUM"/>
    <n v="10.15"/>
    <n v="2856"/>
    <n v="28988.400000000001"/>
    <n v="70040.322660000005"/>
    <n v="1"/>
    <n v="872.63300000000027"/>
    <n v="0.30554376750700291"/>
    <n v="24.829466267507005"/>
    <n v="254.99999999999997"/>
    <n v="0"/>
    <n v="384.79600000000028"/>
    <n v="0"/>
    <n v="100.837"/>
    <n v="132"/>
    <n v="0"/>
    <n v="0"/>
    <n v="0"/>
    <n v="872.63300000000027"/>
    <m/>
    <m/>
    <m/>
    <m/>
    <m/>
    <m/>
    <m/>
    <m/>
    <m/>
    <m/>
    <m/>
    <m/>
    <m/>
    <m/>
    <m/>
  </r>
  <r>
    <x v="4"/>
    <x v="1"/>
    <d v="2016-12-01T00:00:00"/>
    <x v="5"/>
    <x v="0"/>
    <s v="Metalliance 2"/>
    <s v=" 107 du  03/11/16"/>
    <n v="353"/>
    <m/>
    <n v="686.38099999999758"/>
    <n v="0"/>
    <n v="173.875"/>
    <n v="169.5"/>
    <n v="0"/>
    <n v="0"/>
    <m/>
    <n v="1382.7559999999976"/>
    <s v="USD"/>
    <n v="2.2833999999999999"/>
    <s v="600P0002"/>
    <s v="PLOMB DOUX"/>
    <n v="2.14493"/>
    <n v="25688"/>
    <n v="55098.961840000004"/>
    <n v="125812.969465456"/>
    <n v="1"/>
    <n v="1382.7559999999976"/>
    <n v="5.3828869511055651E-2"/>
    <n v="4.9515620315110551"/>
    <n v="353"/>
    <n v="0"/>
    <n v="686.38099999999758"/>
    <n v="0"/>
    <n v="173.875"/>
    <n v="169.5"/>
    <n v="0"/>
    <n v="0"/>
    <n v="0"/>
    <n v="1382.7559999999976"/>
    <m/>
    <m/>
    <m/>
    <m/>
    <m/>
    <m/>
    <m/>
    <m/>
    <m/>
    <m/>
    <m/>
    <m/>
    <m/>
    <m/>
    <m/>
  </r>
  <r>
    <x v="4"/>
    <x v="1"/>
    <d v="2016-12-01T00:00:00"/>
    <x v="9"/>
    <x v="2"/>
    <s v="SOVEMA 15"/>
    <s v=" 80913 du  30/11/16"/>
    <n v="0"/>
    <m/>
    <n v="16"/>
    <n v="0"/>
    <n v="6.2940000000000005"/>
    <n v="115.16800000000001"/>
    <n v="206.584"/>
    <n v="0"/>
    <m/>
    <n v="344.04600000000005"/>
    <s v="EUR"/>
    <n v="2.4304000000000001"/>
    <s v="A3019251"/>
    <s v="panneau de commande ETOP307"/>
    <n v="1031.94"/>
    <n v="1"/>
    <n v="1031.94"/>
    <n v="2508.0269760000001"/>
    <n v="1"/>
    <n v="344.04600000000005"/>
    <n v="344.04600000000005"/>
    <n v="2852.0729760000004"/>
    <n v="0"/>
    <n v="0"/>
    <n v="16"/>
    <n v="0"/>
    <n v="6.2940000000000005"/>
    <n v="115.16800000000001"/>
    <n v="206.584"/>
    <n v="0"/>
    <n v="0"/>
    <n v="344.04600000000005"/>
    <m/>
    <m/>
    <m/>
    <m/>
    <m/>
    <m/>
    <m/>
    <m/>
    <m/>
    <m/>
    <m/>
    <m/>
    <m/>
    <m/>
    <m/>
  </r>
  <r>
    <x v="4"/>
    <x v="1"/>
    <d v="2016-12-01T00:00:00"/>
    <x v="45"/>
    <x v="0"/>
    <s v="STCM 22"/>
    <s v="16400361 du 03/11/16"/>
    <n v="1445"/>
    <m/>
    <n v="4291.247000000003"/>
    <n v="0"/>
    <n v="696.89200000000005"/>
    <n v="2388.8000000000002"/>
    <n v="0"/>
    <n v="0"/>
    <m/>
    <n v="8821.9390000000021"/>
    <s v="EUR"/>
    <n v="2.4289499999999999"/>
    <s v="600P0002"/>
    <s v="PLOMB DOUX"/>
    <n v="1.9524999999999999"/>
    <n v="103260"/>
    <n v="201615.15"/>
    <n v="489713.11859249999"/>
    <n v="1"/>
    <n v="8821.9390000000021"/>
    <n v="8.5434233972496637E-2"/>
    <n v="4.8279591089724967"/>
    <n v="1445"/>
    <n v="0"/>
    <n v="4291.247000000003"/>
    <n v="0"/>
    <n v="696.89200000000005"/>
    <n v="2388.8000000000002"/>
    <n v="0"/>
    <n v="0"/>
    <n v="0"/>
    <n v="8821.9390000000021"/>
    <m/>
    <m/>
    <m/>
    <m/>
    <m/>
    <m/>
    <m/>
    <m/>
    <m/>
    <m/>
    <m/>
    <m/>
    <m/>
    <m/>
    <m/>
  </r>
  <r>
    <x v="4"/>
    <x v="1"/>
    <d v="2016-12-01T00:00:00"/>
    <x v="45"/>
    <x v="0"/>
    <s v="STCM 23"/>
    <s v="16400366 du 09/11/16"/>
    <n v="1445"/>
    <m/>
    <n v="4241.9649999999965"/>
    <n v="0"/>
    <n v="686.58600000000001"/>
    <n v="2094.8000000000002"/>
    <n v="0"/>
    <n v="0"/>
    <m/>
    <n v="8468.3509999999969"/>
    <s v="EUR"/>
    <n v="2.4221499999999998"/>
    <s v="600P0002"/>
    <s v="PLOMB DOUX"/>
    <n v="1.9524999999999999"/>
    <n v="102360"/>
    <n v="199857.9"/>
    <n v="484085.81248499994"/>
    <n v="1"/>
    <n v="8468.3509999999969"/>
    <n v="8.2731057053536505E-2"/>
    <n v="4.8119789320535364"/>
    <n v="1445"/>
    <n v="0"/>
    <n v="4241.9649999999965"/>
    <n v="0"/>
    <n v="686.58600000000001"/>
    <n v="2094.8000000000002"/>
    <n v="0"/>
    <n v="0"/>
    <n v="0"/>
    <n v="8468.3509999999969"/>
    <m/>
    <m/>
    <m/>
    <m/>
    <m/>
    <m/>
    <m/>
    <m/>
    <m/>
    <m/>
    <m/>
    <m/>
    <m/>
    <m/>
    <m/>
  </r>
  <r>
    <x v="4"/>
    <x v="0"/>
    <d v="2016-12-01T00:00:00"/>
    <x v="45"/>
    <x v="0"/>
    <s v="STCM 24"/>
    <s v="16400408 du 09/12/16"/>
    <n v="1445"/>
    <m/>
    <n v="4628.5950000000012"/>
    <n v="0"/>
    <n v="747.36800000000005"/>
    <n v="526.79999999999995"/>
    <n v="0"/>
    <n v="0"/>
    <m/>
    <n v="7347.7630000000017"/>
    <s v="EUR"/>
    <n v="2.4117000000000002"/>
    <s v="600P0002"/>
    <s v="PLOMB DOUX"/>
    <n v="2.1225299999999998"/>
    <n v="103200"/>
    <n v="219045.09599999999"/>
    <n v="528271.05802320002"/>
    <n v="1"/>
    <n v="7347.7630000000017"/>
    <n v="7.119925387596901E-2"/>
    <n v="5.190104854875969"/>
    <n v="1445"/>
    <n v="0"/>
    <n v="4628.5950000000012"/>
    <n v="0"/>
    <n v="747.36800000000005"/>
    <n v="526.79999999999995"/>
    <n v="0"/>
    <n v="0"/>
    <n v="0"/>
    <n v="7347.7630000000017"/>
    <m/>
    <m/>
    <m/>
    <m/>
    <m/>
    <m/>
    <m/>
    <m/>
    <m/>
    <m/>
    <m/>
    <m/>
    <m/>
    <m/>
    <m/>
  </r>
  <r>
    <x v="4"/>
    <x v="0"/>
    <d v="2016-12-01T00:00:00"/>
    <x v="45"/>
    <x v="0"/>
    <s v="STCM 25"/>
    <s v="16400412 du 14/12/16"/>
    <n v="1445"/>
    <m/>
    <n v="4515.2200000000012"/>
    <n v="0"/>
    <n v="727.39499999999998"/>
    <n v="152.80000000000001"/>
    <n v="0"/>
    <n v="0"/>
    <m/>
    <n v="6840.4150000000018"/>
    <s v="EUR"/>
    <n v="2.4177"/>
    <s v="600P0002"/>
    <s v="PLOMB DOUX"/>
    <n v="2.1225299999999998"/>
    <n v="100420"/>
    <n v="213144.46259999997"/>
    <n v="515319.36722801992"/>
    <n v="1"/>
    <n v="6840.4150000000018"/>
    <n v="6.8118054172475614E-2"/>
    <n v="5.1997588351724744"/>
    <n v="1445"/>
    <n v="0"/>
    <n v="4515.2200000000012"/>
    <n v="0"/>
    <n v="727.39499999999998"/>
    <n v="152.80000000000001"/>
    <n v="0"/>
    <n v="0"/>
    <n v="0"/>
    <n v="6840.4150000000018"/>
    <m/>
    <m/>
    <m/>
    <m/>
    <m/>
    <m/>
    <m/>
    <m/>
    <m/>
    <m/>
    <m/>
    <m/>
    <m/>
    <m/>
    <m/>
  </r>
  <r>
    <x v="5"/>
    <x v="0"/>
    <d v="2017-01-06T00:00:00"/>
    <x v="7"/>
    <x v="0"/>
    <s v="DARAMIC 13"/>
    <s v=" 104441F2 DU 29/12/16"/>
    <n v="1886.0350000000001"/>
    <m/>
    <n v="2437.6569999999992"/>
    <n v="0"/>
    <n v="50.442"/>
    <n v="73.2"/>
    <n v="0"/>
    <n v="0"/>
    <m/>
    <n v="4447.3339999999989"/>
    <s v="EUR"/>
    <n v="2.4200499999999998"/>
    <s v="430P0001"/>
    <s v="SEP. POCH. 123/1.0/0.25 "/>
    <n v="0.73099999999999998"/>
    <n v="2558.4"/>
    <n v="1870.1904"/>
    <n v="4525.9542775199998"/>
    <n v="0.58446366280591022"/>
    <n v="2599.3051193612591"/>
    <n v="1.0159885550974277"/>
    <n v="2.7850451050974279"/>
    <n v="1102.318924280145"/>
    <n v="0"/>
    <n v="1424.7219388844662"/>
    <n v="0"/>
    <n v="29.481516079255723"/>
    <n v="42.782740117392628"/>
    <n v="0"/>
    <n v="0"/>
    <n v="0"/>
    <n v="2599.3051193612591"/>
    <s v="germanetti"/>
    <s v="STB 3660"/>
    <s v="(1936,095+86,876)"/>
    <m/>
    <m/>
    <m/>
    <m/>
    <m/>
    <m/>
    <s v="STB 3661"/>
    <n v="9308.7029999999995"/>
    <n v="0"/>
    <m/>
    <m/>
    <m/>
  </r>
  <r>
    <x v="5"/>
    <x v="0"/>
    <d v="2017-01-06T00:00:00"/>
    <x v="7"/>
    <x v="0"/>
    <s v="DARAMIC 13"/>
    <s v=" 104441F2 DU 29/12/16"/>
    <n v="1886.0350000000001"/>
    <m/>
    <n v="2437.6569999999992"/>
    <n v="0"/>
    <n v="50.442"/>
    <n v="73.2"/>
    <n v="0"/>
    <n v="0"/>
    <m/>
    <n v="4447.3339999999989"/>
    <s v="EUR"/>
    <n v="2.4200499999999998"/>
    <s v="430P1004"/>
    <s v="SEPARATEUR 161/1.2/0.2 "/>
    <n v="0.69899999999999995"/>
    <n v="17581.2"/>
    <n v="12289.2588"/>
    <n v="29740.620758939996"/>
    <n v="3.8405850075039227"/>
    <n v="17080.364283762447"/>
    <n v="0.97151299591395612"/>
    <n v="2.6631279459139559"/>
    <n v="7243.4777446276612"/>
    <n v="0"/>
    <n v="9362.0289276369876"/>
    <n v="0"/>
    <n v="193.72678894851288"/>
    <n v="281.13082254928713"/>
    <n v="0"/>
    <n v="0"/>
    <n v="0"/>
    <n v="17080.364283762447"/>
    <s v="germanetti"/>
    <s v="STB 3660"/>
    <s v="(1936,095+86,876)"/>
    <m/>
    <m/>
    <m/>
    <m/>
    <m/>
    <m/>
    <s v="STB 3661"/>
    <n v="9308.7029999999995"/>
    <n v="0"/>
    <m/>
    <m/>
    <m/>
  </r>
  <r>
    <x v="5"/>
    <x v="1"/>
    <d v="2017-01-06T00:00:00"/>
    <x v="7"/>
    <x v="0"/>
    <s v="DARAMIC 14"/>
    <s v=" 104442F2 DU 29/12/16"/>
    <n v="4430.6239999999998"/>
    <m/>
    <n v="5629.9920000000002"/>
    <n v="0"/>
    <n v="113.324"/>
    <n v="116.4"/>
    <n v="0"/>
    <n v="0"/>
    <m/>
    <n v="10290.34"/>
    <s v="EUR"/>
    <n v="2.4200499999999998"/>
    <s v="430P1004"/>
    <s v="SEPARATEUR 161/1.2/0.2 "/>
    <n v="0.69899999999999995"/>
    <n v="46833.2"/>
    <n v="32736.406799999997"/>
    <n v="79223.741276339992"/>
    <n v="1"/>
    <n v="10290.34"/>
    <n v="0.21972318782402228"/>
    <n v="1.9113381378240222"/>
    <n v="4430.6239999999998"/>
    <n v="0"/>
    <n v="5629.9920000000002"/>
    <n v="0"/>
    <n v="113.324"/>
    <n v="116.4"/>
    <n v="0"/>
    <n v="0"/>
    <n v="0"/>
    <n v="10290.34"/>
    <s v="germanetti"/>
    <s v="STB 121/252"/>
    <s v="(4346,634+137,852)+173,4"/>
    <m/>
    <m/>
    <m/>
    <m/>
    <m/>
    <m/>
    <s v="STB 122"/>
    <n v="21521.496999999999"/>
    <n v="0"/>
    <m/>
    <m/>
    <m/>
  </r>
  <r>
    <x v="5"/>
    <x v="0"/>
    <d v="2017-01-12T00:00:00"/>
    <x v="5"/>
    <x v="0"/>
    <s v="Metalliance 3"/>
    <s v=" 113 DU 21/11/16"/>
    <n v="278.83999999999997"/>
    <m/>
    <n v="727.23400000000038"/>
    <n v="16"/>
    <n v="187.78299999999999"/>
    <n v="100.85000000000001"/>
    <n v="72.5"/>
    <n v="0"/>
    <n v="700"/>
    <n v="2083.2070000000003"/>
    <s v="USD"/>
    <n v="2.3035999999999999"/>
    <s v="600P0002"/>
    <s v="PLOMB DOUX"/>
    <n v="2.14493"/>
    <n v="26990.799999999999"/>
    <n v="57893.376643999996"/>
    <n v="133363.18243711838"/>
    <n v="1"/>
    <n v="2083.2070000000003"/>
    <n v="7.7182113905478925E-2"/>
    <n v="5.0182428619054784"/>
    <n v="278.83999999999997"/>
    <n v="0"/>
    <n v="727.23400000000038"/>
    <n v="16"/>
    <n v="187.78299999999999"/>
    <n v="100.85000000000001"/>
    <n v="72.5"/>
    <n v="0"/>
    <n v="700"/>
    <n v="2083.2070000000003"/>
    <s v="CMA CGM"/>
    <s v="STB 3655"/>
    <n v="324.74"/>
    <m/>
    <m/>
    <s v="STB 3656"/>
    <n v="85.46"/>
    <s v="STB 3658"/>
    <n v="120.503"/>
    <s v="STB 3657"/>
    <n v="24768.376"/>
    <n v="16"/>
    <s v="Rembourssement chq cma cgm BNA n°8410791 de 1271,680 DT"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20L0321"/>
    <s v="COUV L3 KAM DROITE GRIS AVEC POIGNEE GRIS"/>
    <n v="1.2569999999999999"/>
    <n v="1760"/>
    <n v="2212.3199999999997"/>
    <n v="5344.4120399999993"/>
    <n v="2.0789648967829193E-2"/>
    <n v="116.54965875640964"/>
    <n v="6.62213970206873E-2"/>
    <n v="3.1028191470206865"/>
    <n v="83.530730587840921"/>
    <n v="0"/>
    <n v="15.588369851163884"/>
    <n v="0.33263438348526708"/>
    <n v="1.2392086060253946"/>
    <n v="1.6055430104875128"/>
    <n v="0"/>
    <n v="14.253172317406673"/>
    <n v="0"/>
    <n v="116.54965875640964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00L0117"/>
    <s v="BAC L1 NOIR P0 C26"/>
    <n v="1.137"/>
    <n v="660"/>
    <n v="750.42"/>
    <n v="1812.827115"/>
    <n v="7.0518588533477911E-3"/>
    <n v="39.533699882469506"/>
    <n v="5.989954527646895E-2"/>
    <n v="2.8066072952764691"/>
    <n v="28.333663686866089"/>
    <n v="0"/>
    <n v="5.2875824942641225"/>
    <n v="0.11282974165356466"/>
    <n v="0.42034015067150177"/>
    <n v="0.54460095552634313"/>
    <n v="0"/>
    <n v="4.8346828534878847"/>
    <n v="0"/>
    <n v="39.533699882469506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20L0131"/>
    <s v="COUV L1 D EK FAI Noir"/>
    <n v="1.131"/>
    <n v="1120"/>
    <n v="1266.72"/>
    <n v="3060.0788400000001"/>
    <n v="1.1903641489716045E-2"/>
    <n v="66.733467011968997"/>
    <n v="5.9583452689258035E-2"/>
    <n v="2.7917967026892581"/>
    <n v="47.827641141530101"/>
    <n v="0"/>
    <n v="8.9255170399699502"/>
    <n v="0.19045826383545672"/>
    <n v="0.70954035827750428"/>
    <n v="0.91929442496779068"/>
    <n v="0"/>
    <n v="8.1610157833882013"/>
    <n v="0"/>
    <n v="66.733467011968997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00L0212"/>
    <s v="BAC L2 GRIS P0 C28"/>
    <n v="1.232"/>
    <n v="4752"/>
    <n v="5854.4639999999999"/>
    <n v="14142.921408"/>
    <n v="5.5015662948756594E-2"/>
    <n v="308.42544541552991"/>
    <n v="6.4904344573975148E-2"/>
    <n v="3.0411083445739751"/>
    <n v="221.04743216180913"/>
    <n v="0"/>
    <n v="41.251514298258996"/>
    <n v="0.8802506071801055"/>
    <n v="3.2793186213865342"/>
    <n v="4.248749618206574"/>
    <n v="0"/>
    <n v="37.718180108688593"/>
    <n v="0"/>
    <n v="308.42544541552991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20L0321"/>
    <s v="COUV L3 KAM DROITE GRIS AVEC POIGNEE GRIS"/>
    <n v="1.2569999999999999"/>
    <n v="1760"/>
    <n v="2212.3199999999997"/>
    <n v="5344.4120399999993"/>
    <n v="2.0789648967829193E-2"/>
    <n v="116.54965875640964"/>
    <n v="6.62213970206873E-2"/>
    <n v="3.1028191470206865"/>
    <n v="83.530730587840921"/>
    <n v="0"/>
    <n v="15.588369851163884"/>
    <n v="0.33263438348526708"/>
    <n v="1.2392086060253946"/>
    <n v="1.6055430104875128"/>
    <n v="0"/>
    <n v="14.253172317406673"/>
    <n v="0"/>
    <n v="116.54965875640964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20M1017"/>
    <s v="COUV M10 D FLAT NOIR D18 (fileté)"/>
    <n v="0.73899999999999999"/>
    <n v="1344"/>
    <n v="993.21600000000001"/>
    <n v="2399.3615520000003"/>
    <n v="9.333465316604941E-3"/>
    <n v="52.324702516546516"/>
    <n v="3.8932070324811399E-2"/>
    <n v="1.8241713203248118"/>
    <n v="37.500930295586997"/>
    <n v="0"/>
    <n v="6.9983629629048201"/>
    <n v="0.14933544506567906"/>
    <n v="0.55633986712687067"/>
    <n v="0.72080485947076633"/>
    <n v="0"/>
    <n v="6.3989290863913846"/>
    <n v="0"/>
    <n v="52.324702516546516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3T00:00:00"/>
    <x v="4"/>
    <x v="0"/>
    <s v="ACCUMA 70"/>
    <s v=" 2641 du 30/12/16"/>
    <n v="4017.9"/>
    <m/>
    <n v="749.81400000000031"/>
    <n v="16"/>
    <n v="59.606999999999999"/>
    <n v="77.227999999999994"/>
    <n v="0"/>
    <n v="685.58985000000007"/>
    <m/>
    <n v="5606.1388500000003"/>
    <s v="EUR"/>
    <n v="2.4157500000000001"/>
    <s v="460D1838"/>
    <s v="ŒIL MAGIQUE L=68mm"/>
    <n v="0.32500000000000001"/>
    <n v="10000"/>
    <n v="3250"/>
    <n v="7851.1875"/>
    <n v="3.054095209799888E-2"/>
    <n v="171.21681807258054"/>
    <n v="1.7121681807258055E-2"/>
    <n v="0.80224043180725801"/>
    <n v="122.7104914345497"/>
    <n v="0"/>
    <n v="22.900033456408941"/>
    <n v="0.48865523356798207"/>
    <n v="1.8204545317054193"/>
    <n v="2.3586166486242575"/>
    <n v="0"/>
    <n v="20.93856676772424"/>
    <n v="0"/>
    <n v="171.21681807258054"/>
    <s v="vectorys"/>
    <s v="STB 129"/>
    <n v="4045.8"/>
    <m/>
    <m/>
    <m/>
    <m/>
    <m/>
    <n v="77.227999999999994"/>
    <s v="STB 130"/>
    <n v="9151.4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m1606"/>
    <s v="BAC M16 GRIS P16 C96"/>
    <n v="4.4580000000000002"/>
    <n v="360"/>
    <n v="1604.88"/>
    <n v="3897.0498600000001"/>
    <n v="0.22957204961815136"/>
    <n v="1251.4689492982413"/>
    <n v="3.4763026369395593"/>
    <n v="14.301441136939559"/>
    <n v="967.87576119012613"/>
    <n v="0"/>
    <n v="99.688907682086878"/>
    <n v="3.6731527938904218"/>
    <n v="7.3391888542426811"/>
    <n v="14.685264869973908"/>
    <n v="0"/>
    <n v="158.20667390792133"/>
    <n v="0"/>
    <n v="1251.4689492982413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L0120"/>
    <s v="BAC L1 GRIS P0 C22"/>
    <n v="1.137"/>
    <n v="440"/>
    <n v="500.28000000000003"/>
    <n v="1214.8049100000001"/>
    <n v="7.1563172936897942E-2"/>
    <n v="390.11320843609752"/>
    <n v="0.88662092826385797"/>
    <n v="3.6475411782638583"/>
    <n v="301.71033710196173"/>
    <n v="0"/>
    <n v="31.075449089772707"/>
    <n v="1.1450107669903671"/>
    <n v="2.2878030756196903"/>
    <n v="4.577753046427488"/>
    <n v="0"/>
    <n v="49.316855355325565"/>
    <n v="0"/>
    <n v="390.11320843609752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L0121"/>
    <s v="BAC L1 NOIR P0 C22"/>
    <n v="1.137"/>
    <n v="1540"/>
    <n v="1750.98"/>
    <n v="4251.8171849999999"/>
    <n v="0.25047110527914279"/>
    <n v="1365.3962295263414"/>
    <n v="0.88662092826385808"/>
    <n v="3.6475411782638578"/>
    <n v="1055.9861798568661"/>
    <n v="0"/>
    <n v="108.76407181420448"/>
    <n v="4.0075376844662847"/>
    <n v="8.007310764668917"/>
    <n v="16.022135662496208"/>
    <n v="0"/>
    <n v="172.60899374363947"/>
    <n v="0"/>
    <n v="1365.3962295263414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L0212"/>
    <s v="BAC L2 GRIS P0 C28"/>
    <n v="1.232"/>
    <n v="198"/>
    <n v="243.93600000000001"/>
    <n v="592.33759199999997"/>
    <n v="3.4894127595616727E-2"/>
    <n v="190.21878870446128"/>
    <n v="0.96070095305283476"/>
    <n v="3.9523049530528347"/>
    <n v="147.11364194312011"/>
    <n v="0"/>
    <n v="15.152356178865427"/>
    <n v="0.55830604152986762"/>
    <n v="1.1155303651042712"/>
    <n v="2.232107554036411"/>
    <n v="0"/>
    <n v="24.04684662180518"/>
    <n v="0"/>
    <n v="190.21878870446128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L0213"/>
    <s v="BAC L2 NOIR P0 C28"/>
    <n v="1.2549999999999999"/>
    <n v="2772"/>
    <n v="3478.8599999999997"/>
    <n v="8447.5417949999992"/>
    <n v="0.49763784241476122"/>
    <n v="2712.7793161829418"/>
    <n v="0.97863611694911323"/>
    <n v="4.0260898669491132"/>
    <n v="2098.0411436206332"/>
    <n v="0"/>
    <n v="216.09326141450123"/>
    <n v="7.9622054786361796"/>
    <n v="15.908984184157502"/>
    <n v="31.832897503587446"/>
    <n v="0"/>
    <n v="342.94082398142615"/>
    <n v="0"/>
    <n v="2712.7793161829418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1"/>
    <s v=" 23 DU 05/01/17"/>
    <n v="4216"/>
    <m/>
    <n v="434.23800000000028"/>
    <n v="16"/>
    <n v="31.969000000000001"/>
    <n v="63.968000000000004"/>
    <m/>
    <n v="689.13734999999997"/>
    <m/>
    <n v="5451.3123500000002"/>
    <s v="EUR"/>
    <n v="2.4282499999999998"/>
    <s v="400M1009"/>
    <s v="BAC M10 P15,4 C33 NOIR"/>
    <n v="1.75"/>
    <n v="486"/>
    <n v="850.5"/>
    <n v="2065.2266249999998"/>
    <n v="0.12166082710248599"/>
    <n v="663.21116929499658"/>
    <n v="1.3646320355864128"/>
    <n v="5.6140695355864132"/>
    <n v="512.92204706408097"/>
    <n v="0"/>
    <n v="52.829754239329347"/>
    <n v="1.9465732336397759"/>
    <n v="3.8893749816393748"/>
    <n v="7.7823997880918245"/>
    <n v="0"/>
    <n v="83.841019988215365"/>
    <n v="0"/>
    <n v="663.21116929499658"/>
    <s v="germanetti"/>
    <s v="STB 136"/>
    <n v="4280.4679999999998"/>
    <m/>
    <m/>
    <m/>
    <m/>
    <m/>
    <m/>
    <s v="STB 137"/>
    <n v="5376.1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321"/>
    <s v="COUV L3 KAM DROITE GRIS AVEC POIGNEE GRIS"/>
    <n v="1.2569999999999999"/>
    <n v="132"/>
    <n v="165.92399999999998"/>
    <n v="403.55205659999996"/>
    <n v="1.1655361407241377E-2"/>
    <n v="63.339560007443154"/>
    <n v="0.47984515157153906"/>
    <n v="3.5370577015715385"/>
    <n v="46.680887972142436"/>
    <n v="0"/>
    <n v="7.3454884875172812"/>
    <n v="0.18648578251586204"/>
    <n v="0.60704618817335265"/>
    <n v="0.47460631650286889"/>
    <n v="0"/>
    <n v="8.0450452605913565"/>
    <n v="0"/>
    <n v="63.339560007443154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538"/>
    <s v="COUV L5 D MFP Noir"/>
    <n v="1.853"/>
    <n v="180"/>
    <n v="333.54"/>
    <n v="811.21931100000006"/>
    <n v="2.3429577660683744E-2"/>
    <n v="127.32502136449574"/>
    <n v="0.70736122980275407"/>
    <n v="5.2141351798027546"/>
    <n v="93.837801488804459"/>
    <n v="0"/>
    <n v="14.765882151626734"/>
    <n v="0.3748732425709399"/>
    <n v="1.2202826933013915"/>
    <n v="0.95405240234304201"/>
    <n v="0"/>
    <n v="16.172129385849193"/>
    <n v="0"/>
    <n v="127.32502136449574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00m1606"/>
    <s v="BAC M16 GRIS P16 C96"/>
    <n v="4.4580000000000002"/>
    <n v="240"/>
    <n v="1069.92"/>
    <n v="2602.2059280000003"/>
    <n v="7.5156724023261831E-2"/>
    <n v="408.4295342636604"/>
    <n v="1.701789726098585"/>
    <n v="12.544314426098587"/>
    <n v="301.01019538556596"/>
    <n v="0"/>
    <n v="47.365571240836111"/>
    <n v="1.2025075843721893"/>
    <n v="3.9143876573035459"/>
    <n v="3.0603818022272216"/>
    <n v="0"/>
    <n v="51.876490593355427"/>
    <n v="0"/>
    <n v="408.4295342636604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00L0120"/>
    <s v="BAC L1 GRIS P0 C22"/>
    <n v="1.137"/>
    <n v="220"/>
    <n v="250.14000000000001"/>
    <n v="608.37800100000004"/>
    <n v="1.7571129567798261E-2"/>
    <n v="95.488039947577406"/>
    <n v="0.43403654521626095"/>
    <n v="3.199391095216261"/>
    <n v="70.37413103198881"/>
    <n v="0"/>
    <n v="11.073747560736079"/>
    <n v="0.28113807308477218"/>
    <n v="0.91515714127963677"/>
    <n v="0.71549639600074522"/>
    <n v="0"/>
    <n v="12.128369744487371"/>
    <n v="0"/>
    <n v="95.488039947577406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138"/>
    <s v="COUV L1 D MFP Noir"/>
    <n v="1.3620000000000001"/>
    <n v="1000"/>
    <n v="1362"/>
    <n v="3312.5882999999999"/>
    <n v="9.5673936480935584E-2"/>
    <n v="519.92768213240743"/>
    <n v="0.51992768213240748"/>
    <n v="3.8325159821324073"/>
    <n v="383.18368299979511"/>
    <n v="0"/>
    <n v="60.296010944761079"/>
    <n v="1.5307829836949693"/>
    <n v="4.9829856337365674"/>
    <n v="3.8958426935036967"/>
    <n v="0"/>
    <n v="66.038376876916104"/>
    <n v="0"/>
    <n v="519.92768213240743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109"/>
    <s v="COUV L1 EK DROITE GRIS POIGNEE GRIS"/>
    <n v="0.95099999999999996"/>
    <n v="6048"/>
    <n v="5751.6480000000001"/>
    <n v="13988.870683200001"/>
    <n v="0.40402555463487538"/>
    <n v="2195.624826051026"/>
    <n v="0.3630332053655797"/>
    <n v="2.6760078553655799"/>
    <n v="1618.1627488681393"/>
    <n v="0"/>
    <n v="254.62660114420939"/>
    <n v="6.4644088741580061"/>
    <n v="21.042862962048215"/>
    <n v="16.451920584732125"/>
    <n v="0"/>
    <n v="278.87628361773926"/>
    <n v="0"/>
    <n v="2195.624826051026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111"/>
    <s v="COUV L1 EK DROITE NOIR"/>
    <n v="0.95099999999999996"/>
    <n v="56"/>
    <n v="53.256"/>
    <n v="129.5265804"/>
    <n v="3.7409773577303275E-3"/>
    <n v="20.329859500472462"/>
    <n v="0.3630332053655797"/>
    <n v="2.6760078553655799"/>
    <n v="14.982988415445734"/>
    <n v="0"/>
    <n v="2.3576537142982352"/>
    <n v="5.985563772368524E-2"/>
    <n v="0.19484132372266863"/>
    <n v="0.15233259800677892"/>
    <n v="0"/>
    <n v="2.5821878112753631"/>
    <n v="0"/>
    <n v="20.329859500472462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00L0212"/>
    <s v="BAC L2 GRIS P0 C28"/>
    <n v="1.232"/>
    <n v="2970"/>
    <n v="3659.04"/>
    <n v="8899.3341359999995"/>
    <n v="0.25702992697591964"/>
    <n v="1396.7960249851426"/>
    <n v="0.47030169191418941"/>
    <n v="3.4667104919141893"/>
    <n v="1029.4305605312557"/>
    <n v="0"/>
    <n v="161.9864286984718"/>
    <n v="4.1124788316147143"/>
    <n v="13.386889686686823"/>
    <n v="10.466258626459448"/>
    <n v="0"/>
    <n v="177.41340861065427"/>
    <n v="0"/>
    <n v="1396.7960249851426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20L0321"/>
    <s v="COUV L3 KAM DROITE GRIS AVEC POIGNEE GRIS"/>
    <n v="1.2569999999999999"/>
    <n v="44"/>
    <n v="55.307999999999993"/>
    <n v="134.51735219999998"/>
    <n v="3.8851204690804587E-3"/>
    <n v="21.113186669147716"/>
    <n v="0.47984515157153901"/>
    <n v="3.5370577015715385"/>
    <n v="15.560295990714145"/>
    <n v="0"/>
    <n v="2.44849616250576"/>
    <n v="6.2161927505287339E-2"/>
    <n v="0.20234872939111753"/>
    <n v="0.15820210550095626"/>
    <n v="0"/>
    <n v="2.681681753530452"/>
    <n v="0"/>
    <n v="21.113186669147716"/>
    <s v="vectorys"/>
    <s v="STB 139"/>
    <s v="(4033+40,72)"/>
    <m/>
    <m/>
    <m/>
    <m/>
    <m/>
    <m/>
    <s v="STB 140"/>
    <n v="7833.73"/>
    <n v="16"/>
    <m/>
    <m/>
    <m/>
  </r>
  <r>
    <x v="5"/>
    <x v="1"/>
    <d v="2017-01-17T00:00:00"/>
    <x v="4"/>
    <x v="0"/>
    <s v="ACCUMA 2"/>
    <s v=" 24 DU 05/01/17"/>
    <n v="4005.1"/>
    <m/>
    <n v="630.22399999999925"/>
    <n v="16"/>
    <n v="52.082999999999998"/>
    <n v="40.72"/>
    <n v="0"/>
    <n v="690.24417000000005"/>
    <m/>
    <n v="5434.3711699999985"/>
    <s v="EUR"/>
    <n v="2.43215"/>
    <s v="400M1009"/>
    <s v="BAC M10 P15,4 C33 NOIR"/>
    <n v="1.75"/>
    <n v="972"/>
    <n v="1701"/>
    <n v="4137.0871500000003"/>
    <n v="0.11948705282971472"/>
    <n v="649.33699508606844"/>
    <n v="0.66804217601447369"/>
    <n v="4.924304676014474"/>
    <n v="478.55759528829043"/>
    <n v="0"/>
    <n v="75.303608382554046"/>
    <n v="1.9117928452754356"/>
    <n v="6.2232441725300314"/>
    <n v="4.8655127912259832"/>
    <n v="0"/>
    <n v="82.475241606192597"/>
    <n v="0"/>
    <n v="649.33699508606844"/>
    <s v="vectorys"/>
    <s v="STB 139"/>
    <s v="(4033+40,72)"/>
    <m/>
    <m/>
    <m/>
    <m/>
    <m/>
    <m/>
    <s v="STB 140"/>
    <n v="7833.73"/>
    <n v="16"/>
    <m/>
    <m/>
    <m/>
  </r>
  <r>
    <x v="5"/>
    <x v="0"/>
    <d v="2017-01-23T00:00:00"/>
    <x v="26"/>
    <x v="0"/>
    <s v="MARIBAT 3"/>
    <s v=" M012 DU 14/12/16"/>
    <n v="1479.4559999999999"/>
    <m/>
    <n v="16"/>
    <n v="16"/>
    <n v="382.44900000000001"/>
    <n v="188.4"/>
    <n v="187"/>
    <n v="0"/>
    <n v="3303.2"/>
    <n v="5572.5049999999992"/>
    <s v="USD"/>
    <n v="2.2999000000000001"/>
    <s v="600P1002"/>
    <s v="PLOMB DOUX MARIBAT"/>
    <n v="0"/>
    <n v="97177"/>
    <n v="0"/>
    <n v="0"/>
    <n v="1"/>
    <n v="5572.5049999999992"/>
    <n v="5.7343867376025183E-2"/>
    <n v="5.7343867376025183E-2"/>
    <n v="1479.4559999999999"/>
    <n v="0"/>
    <n v="16"/>
    <n v="16"/>
    <n v="382.44900000000001"/>
    <n v="188.4"/>
    <n v="187"/>
    <n v="0"/>
    <n v="3303.2"/>
    <n v="5572.5049999999992"/>
    <s v="MED EXPRESS"/>
    <s v="STB 3685"/>
    <n v="1746.258"/>
    <m/>
    <m/>
    <s v="STB 3685"/>
    <n v="221.16"/>
    <s v="STB 3675"/>
    <n v="222.81200000000001"/>
    <s v="NEANT"/>
    <n v="0"/>
    <n v="0"/>
    <m/>
    <m/>
    <m/>
  </r>
  <r>
    <x v="5"/>
    <x v="1"/>
    <d v="2017-01-26T00:00:00"/>
    <x v="54"/>
    <x v="0"/>
    <s v="BORREGAARD 1"/>
    <s v=" 90470471 DU 28/12/16"/>
    <n v="253.5"/>
    <m/>
    <n v="70.036000000000058"/>
    <n v="0"/>
    <n v="19.058"/>
    <n v="92.5"/>
    <n v="0"/>
    <n v="0"/>
    <m/>
    <n v="435.09400000000005"/>
    <s v="EUR"/>
    <n v="2.4282499999999998"/>
    <s v="600A0006"/>
    <s v="VANISPERSE"/>
    <n v="3.9"/>
    <n v="1250"/>
    <n v="4875"/>
    <n v="11837.718749999998"/>
    <n v="1"/>
    <n v="435.09400000000005"/>
    <n v="0.34807520000000003"/>
    <n v="9.8182501999999996"/>
    <n v="253.5"/>
    <n v="0"/>
    <n v="70.036000000000058"/>
    <n v="0"/>
    <n v="19.058"/>
    <n v="92.5"/>
    <n v="0"/>
    <n v="0"/>
    <n v="0"/>
    <n v="435.09400000000005"/>
    <s v="transglory"/>
    <s v="STB 8202"/>
    <s v="(299,04+109,06)"/>
    <m/>
    <m/>
    <m/>
    <m/>
    <m/>
    <m/>
    <s v="STB 8203"/>
    <n v="2204.596"/>
    <n v="0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00L0120"/>
    <s v="BAC L1 GRIS P0 C22"/>
    <n v="1.137"/>
    <n v="5720"/>
    <n v="6503.64"/>
    <n v="15771.977364"/>
    <n v="0.43220233957059984"/>
    <n v="2548.7483605607854"/>
    <n v="0.44558537772041701"/>
    <n v="3.2029240777204171"/>
    <n v="1826.573527493269"/>
    <n v="0"/>
    <n v="346.83373345861474"/>
    <n v="6.9152374331295974"/>
    <n v="18.838403374863738"/>
    <n v="52.127059770930906"/>
    <n v="0"/>
    <n v="297.4603990299774"/>
    <n v="0"/>
    <n v="2548.7483605607854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00L0121"/>
    <s v="BAC L1 NOIR P0 C22"/>
    <n v="1.137"/>
    <n v="220"/>
    <n v="250.14000000000001"/>
    <n v="606.6145140000001"/>
    <n v="1.6623166906561536E-2"/>
    <n v="98.028783098491772"/>
    <n v="0.44558537772041712"/>
    <n v="3.2029240777204175"/>
    <n v="70.252827980510361"/>
    <n v="0"/>
    <n v="13.339758979177494"/>
    <n v="0.26597067050498457"/>
    <n v="0.72455397595629767"/>
    <n v="2.0048869142665739"/>
    <n v="0"/>
    <n v="11.440784578076055"/>
    <n v="0"/>
    <n v="98.028783098491772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20L0238"/>
    <s v="COUV L2 D MFP Noir"/>
    <n v="1.4530000000000001"/>
    <n v="920"/>
    <n v="1336.76"/>
    <n v="3241.776676"/>
    <n v="8.8834990781223297E-2"/>
    <n v="523.87045692308243"/>
    <n v="0.56942440969900265"/>
    <n v="4.0930947096990025"/>
    <n v="375.43443803960588"/>
    <n v="0"/>
    <n v="71.288303402116028"/>
    <n v="1.4213598524995728"/>
    <n v="3.8720507431811799"/>
    <n v="10.71421056814178"/>
    <n v="0"/>
    <n v="61.140094317537965"/>
    <n v="0"/>
    <n v="523.87045692308243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00L0318"/>
    <s v="Bac L3 Noir P0 C40"/>
    <n v="1.2569999999999999"/>
    <n v="576"/>
    <n v="724.03199999999993"/>
    <n v="1755.8500031999999"/>
    <n v="4.8115874237193407E-2"/>
    <n v="283.74500633392171"/>
    <n v="0.49261285821861406"/>
    <n v="3.5409635582186141"/>
    <n v="203.34730770122675"/>
    <n v="0"/>
    <n v="38.612026757862942"/>
    <n v="0.76985398779509451"/>
    <n v="2.0972266103765493"/>
    <n v="5.8031593599994222"/>
    <n v="0"/>
    <n v="33.11543191666091"/>
    <n v="0"/>
    <n v="283.74500633392171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20L0331"/>
    <s v="COUV L3 D EK FAI Noir"/>
    <n v="1.4350000000000001"/>
    <n v="942"/>
    <n v="1351.77"/>
    <n v="3278.1774270000001"/>
    <n v="8.9832487124341096E-2"/>
    <n v="529.75281094206525"/>
    <n v="0.5623702876242731"/>
    <n v="4.0423887876242732"/>
    <n v="379.65005708489031"/>
    <n v="0"/>
    <n v="72.088774267541197"/>
    <n v="1.4373197939894575"/>
    <n v="3.9155286162886558"/>
    <n v="10.834516607092532"/>
    <n v="0"/>
    <n v="61.826614572262997"/>
    <n v="0"/>
    <n v="529.75281094206525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3"/>
    <s v=" 35 DU 09/01/17"/>
    <n v="4226.2"/>
    <m/>
    <n v="802.47999999999956"/>
    <n v="16"/>
    <n v="43.587000000000003"/>
    <n v="120.608"/>
    <n v="0"/>
    <n v="688.24338"/>
    <m/>
    <n v="5897.1183799999999"/>
    <s v="EUR"/>
    <n v="2.4251"/>
    <s v="460D1818"/>
    <s v="BOUCHON D18 ROUGE FILETAGE POUR GAMME M "/>
    <n v="2.3E-2"/>
    <n v="65000"/>
    <n v="1495"/>
    <n v="3625.5245"/>
    <n v="9.9350901596344007E-2"/>
    <n v="585.88402787337156"/>
    <n v="9.0136004288211002E-3"/>
    <n v="6.4790900428821102E-2"/>
    <n v="419.87678032646903"/>
    <n v="0"/>
    <n v="79.727111513034089"/>
    <n v="1.5896144255415041"/>
    <n v="4.3304077478798462"/>
    <n v="11.982513539731858"/>
    <n v="0"/>
    <n v="68.377600320715189"/>
    <n v="0"/>
    <n v="585.88402787337156"/>
    <s v="germanetti"/>
    <s v="STB 8196"/>
    <n v="4347.308"/>
    <m/>
    <m/>
    <m/>
    <m/>
    <m/>
    <m/>
    <s v="STB 8197"/>
    <n v="7243.270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L0120"/>
    <s v="BAC L1 GRIS P0 C22"/>
    <n v="1.137"/>
    <n v="1540"/>
    <n v="1750.98"/>
    <n v="4251.8171849999999"/>
    <n v="0.12644930321551323"/>
    <n v="695.10463541255706"/>
    <n v="0.4513666463717903"/>
    <n v="3.2122868963717903"/>
    <n v="517.43054875788016"/>
    <n v="0"/>
    <n v="74.952698031692222"/>
    <n v="2.0231888514482117"/>
    <n v="6.1791981002324849"/>
    <n v="7.3780639440187663"/>
    <n v="0"/>
    <n v="87.140937727285262"/>
    <n v="0"/>
    <n v="695.10463541255706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L0121"/>
    <s v="BAC L1 NOIR P0 C22"/>
    <n v="1.137"/>
    <n v="220"/>
    <n v="250.14000000000001"/>
    <n v="607.40245500000003"/>
    <n v="1.8064186173644747E-2"/>
    <n v="99.30066220179387"/>
    <n v="0.4513666463717903"/>
    <n v="3.2122868963717908"/>
    <n v="73.9186498225543"/>
    <n v="0"/>
    <n v="10.707528290241747"/>
    <n v="0.28902697877831596"/>
    <n v="0.88274258574749787"/>
    <n v="1.0540091348598237"/>
    <n v="0"/>
    <n v="12.448705389612181"/>
    <n v="0"/>
    <n v="99.30066220179387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20L0111"/>
    <s v="COUV L1 EK DROITE NOIR"/>
    <n v="0.95099999999999996"/>
    <n v="2240"/>
    <n v="2130.2399999999998"/>
    <n v="5172.7552799999994"/>
    <n v="0.15383805850541687"/>
    <n v="845.66339909150611"/>
    <n v="0.37752830316585095"/>
    <n v="2.6867940531658507"/>
    <n v="629.50533540416586"/>
    <n v="0"/>
    <n v="91.187355341027313"/>
    <n v="2.46140893608667"/>
    <n v="7.5176044049842057"/>
    <n v="8.9761430376740634"/>
    <n v="0"/>
    <n v="106.01555196756794"/>
    <n v="0"/>
    <n v="845.66339909150611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L0212"/>
    <s v="BAC L2 GRIS P0 C28"/>
    <n v="1.232"/>
    <n v="396"/>
    <n v="487.87200000000001"/>
    <n v="1184.6751839999999"/>
    <n v="3.5232312452660147E-2"/>
    <n v="193.67559234713991"/>
    <n v="0.48907977865439373"/>
    <n v="3.4806837786543934"/>
    <n v="144.17062255628531"/>
    <n v="0"/>
    <n v="20.883917974001843"/>
    <n v="0.56371699924256236"/>
    <n v="1.7216974126241433"/>
    <n v="2.0557349669878144"/>
    <n v="0"/>
    <n v="24.279902437998214"/>
    <n v="0"/>
    <n v="193.67559234713991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M1009"/>
    <s v="BAC M10 P15,4 C33 NOIR"/>
    <n v="1.75"/>
    <n v="162"/>
    <n v="283.5"/>
    <n v="688.40887499999997"/>
    <n v="2.047332206055923E-2"/>
    <n v="112.54392633808492"/>
    <n v="0.69471559467953647"/>
    <n v="4.9441530946795362"/>
    <n v="83.776833871808364"/>
    <n v="0"/>
    <n v="12.135541178074419"/>
    <n v="0.32757315296894768"/>
    <n v="1.0004698291333478"/>
    <n v="1.1945773955895098"/>
    <n v="0"/>
    <n v="14.108930910510326"/>
    <n v="0"/>
    <n v="112.54392633808492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20L0109"/>
    <s v="COUV L1 EK DROITE GRIS POIGNEE GRIS"/>
    <n v="0.95099999999999996"/>
    <n v="3360"/>
    <n v="3195.3599999999997"/>
    <n v="7759.1329199999982"/>
    <n v="0.23075708775812531"/>
    <n v="1268.4950986372592"/>
    <n v="0.37752830316585095"/>
    <n v="2.6867940531658503"/>
    <n v="944.25800310624879"/>
    <n v="0"/>
    <n v="136.78103301154098"/>
    <n v="3.692113404130005"/>
    <n v="11.276406607476309"/>
    <n v="13.464214556511095"/>
    <n v="0"/>
    <n v="159.02332795135192"/>
    <n v="0"/>
    <n v="1268.4950986372592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L0509"/>
    <s v="BAC L5 GRIS P0 C52.1"/>
    <n v="1.4410000000000001"/>
    <n v="396"/>
    <n v="570.63599999999997"/>
    <n v="1385.6468669999997"/>
    <n v="4.1209222600879274E-2"/>
    <n v="226.53127319174396"/>
    <n v="0.57204866967612111"/>
    <n v="4.0711569196761204"/>
    <n v="168.628138882798"/>
    <n v="0"/>
    <n v="24.426725487448579"/>
    <n v="0.65934756161406838"/>
    <n v="2.0137710808371674"/>
    <n v="2.4044757203161038"/>
    <n v="0"/>
    <n v="28.398814458730048"/>
    <n v="0"/>
    <n v="226.53127319174396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00M1009"/>
    <s v="BAC M10 P15,4 C33 NOIR"/>
    <n v="1.75"/>
    <n v="2106"/>
    <n v="3685.5"/>
    <n v="8949.3153750000001"/>
    <n v="0.26615318678727001"/>
    <n v="1463.0710423951041"/>
    <n v="0.69471559467953659"/>
    <n v="4.9441530946795362"/>
    <n v="1089.0988403335089"/>
    <n v="0"/>
    <n v="157.76203531496745"/>
    <n v="4.2584509885963202"/>
    <n v="13.006107778733522"/>
    <n v="15.52950614266363"/>
    <n v="0"/>
    <n v="183.41610183663425"/>
    <n v="0"/>
    <n v="1463.0710423951041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7T00:00:00"/>
    <x v="4"/>
    <x v="0"/>
    <s v="ACCUMA 4"/>
    <s v=" 78 DU 13/01/17"/>
    <n v="4092"/>
    <m/>
    <n v="592.7489999999998"/>
    <n v="16"/>
    <n v="48.866999999999997"/>
    <n v="58.347999999999999"/>
    <n v="0"/>
    <n v="689.13734999999997"/>
    <m/>
    <n v="5497.1013499999999"/>
    <s v="EUR"/>
    <n v="2.4282499999999998"/>
    <s v="420M1014"/>
    <s v="COUV M10 G FLAT NOIR D18 (fileté)"/>
    <n v="0.73899999999999999"/>
    <n v="1344"/>
    <n v="993.21600000000001"/>
    <n v="2411.7767519999998"/>
    <n v="7.172638816120068E-2"/>
    <n v="394.28722519156025"/>
    <n v="0.29336847112467279"/>
    <n v="2.0878452211246725"/>
    <n v="293.5043803556332"/>
    <n v="0"/>
    <n v="42.515744856163529"/>
    <n v="1.1476222105792109"/>
    <n v="3.5050534102733932"/>
    <n v="4.1850912964297375"/>
    <n v="0"/>
    <n v="49.429333062481206"/>
    <n v="0"/>
    <n v="394.28722519156025"/>
    <s v="sotumar"/>
    <s v="STB 8200"/>
    <n v="4150.848"/>
    <m/>
    <m/>
    <m/>
    <m/>
    <m/>
    <m/>
    <s v="STB 8201"/>
    <n v="7363.8019999999997"/>
    <n v="16"/>
    <m/>
    <m/>
    <m/>
  </r>
  <r>
    <x v="5"/>
    <x v="1"/>
    <d v="2017-01-28T00:00:00"/>
    <x v="9"/>
    <x v="2"/>
    <s v="SOVEMA 1"/>
    <s v=" 80020 DU 13/01/17"/>
    <n v="788.74"/>
    <m/>
    <n v="679.22499999999991"/>
    <n v="0"/>
    <n v="17.994"/>
    <n v="0"/>
    <n v="0"/>
    <n v="242.82499999999999"/>
    <m/>
    <n v="1728.7839999999999"/>
    <s v="EUR"/>
    <n v="2.4282499999999998"/>
    <s v="690X0003"/>
    <s v="FLUX"/>
    <n v="16.5"/>
    <n v="300"/>
    <n v="4950"/>
    <n v="12019.8375"/>
    <n v="1"/>
    <n v="1728.7839999999999"/>
    <n v="5.7626133333333334"/>
    <n v="45.828738333333334"/>
    <n v="788.74"/>
    <n v="0"/>
    <n v="679.22499999999991"/>
    <n v="0"/>
    <n v="17.994"/>
    <n v="0"/>
    <n v="0"/>
    <n v="242.82499999999999"/>
    <n v="0"/>
    <n v="1728.7839999999999"/>
    <s v="sotumar"/>
    <s v="STB 179"/>
    <n v="8806.07"/>
    <m/>
    <m/>
    <m/>
    <m/>
    <m/>
    <m/>
    <s v="STB 215"/>
    <n v="2904.8620000000001"/>
    <n v="0"/>
    <m/>
    <m/>
    <m/>
  </r>
  <r>
    <x v="5"/>
    <x v="0"/>
    <d v="2017-02-02T00:00:00"/>
    <x v="55"/>
    <x v="0"/>
    <s v="APSM 1"/>
    <s v=" 16800340 DU 14/12/16"/>
    <n v="553"/>
    <m/>
    <n v="1572.2779999999984"/>
    <n v="116"/>
    <n v="410.23500000000001"/>
    <n v="1782.4"/>
    <n v="1836"/>
    <n v="0"/>
    <n v="320"/>
    <n v="6589.9129999999986"/>
    <s v="EUR"/>
    <n v="2.4157500000000001"/>
    <s v="600P0029"/>
    <s v="PLOMB ANTIMOINE IMPORTE"/>
    <n v="2.4200300000000001"/>
    <n v="49540"/>
    <n v="119888.2862"/>
    <n v="289620.12738765002"/>
    <n v="1"/>
    <n v="6589.9129999999986"/>
    <n v="0.13302206297941055"/>
    <n v="5.979209535479411"/>
    <n v="553"/>
    <n v="0"/>
    <n v="1572.2779999999984"/>
    <n v="116"/>
    <n v="410.23500000000001"/>
    <n v="1782.4"/>
    <n v="1836"/>
    <n v="0"/>
    <n v="320"/>
    <n v="6589.9129999999986"/>
    <s v="TSA"/>
    <s v="STB 3672"/>
    <n v="629.44000000000005"/>
    <m/>
    <m/>
    <s v="STB 3673"/>
    <n v="2166.98"/>
    <s v="STB 3702"/>
    <n v="2103.732"/>
    <s v="STB 3674"/>
    <n v="53781.574000000001"/>
    <n v="1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L0211"/>
    <s v="COUV  L2 KAM GRIS AVEC POIGNEE GRIS"/>
    <n v="1.0720000000000001"/>
    <n v="5664"/>
    <n v="6071.808"/>
    <n v="14728.0810752"/>
    <n v="4.7616148262384174E-2"/>
    <n v="282.25264548548341"/>
    <n v="4.9832741081476589E-2"/>
    <n v="2.6501295410814762"/>
    <n v="195.35477147608353"/>
    <n v="0"/>
    <n v="47.37592479440044"/>
    <n v="0.76185837219814678"/>
    <n v="3.6523490363179154"/>
    <n v="2.3288105792166851"/>
    <n v="0"/>
    <n v="32.778931227266689"/>
    <n v="0"/>
    <n v="282.25264548548341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L0228"/>
    <s v="COUV L2 NOIR P NOIR"/>
    <n v="1.0720000000000001"/>
    <n v="1392"/>
    <n v="1492.2240000000002"/>
    <n v="3619.6131456000007"/>
    <n v="1.1702273725501198E-2"/>
    <n v="69.367175585415438"/>
    <n v="4.983274108147661E-2"/>
    <n v="2.6501295410814771"/>
    <n v="48.010918413613766"/>
    <n v="0"/>
    <n v="11.643235754556043"/>
    <n v="0.18723637960801917"/>
    <n v="0.89761120384084381"/>
    <n v="0.57233480336681264"/>
    <n v="0"/>
    <n v="8.0558390304299508"/>
    <n v="0"/>
    <n v="69.367175585415438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L0233"/>
    <s v="COUV L2 GAUCHE GRIS AVEC POIG GRIS"/>
    <n v="1.0720000000000001"/>
    <n v="2496"/>
    <n v="2675.712"/>
    <n v="6490.3408128000001"/>
    <n v="2.0983387369864211E-2"/>
    <n v="124.38252173936557"/>
    <n v="4.9832741081476589E-2"/>
    <n v="2.6501295410814767"/>
    <n v="86.088543362341895"/>
    <n v="0"/>
    <n v="20.877526180583246"/>
    <n v="0.33573419791782738"/>
    <n v="1.6095097448180644"/>
    <n v="1.026255509485319"/>
    <n v="0"/>
    <n v="14.444952744219218"/>
    <n v="0"/>
    <n v="124.38252173936557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E0201"/>
    <s v="BAC E2 OPAQUE C31,8 P11,4"/>
    <n v="1.6140000000000001"/>
    <n v="1566"/>
    <n v="2527.5240000000003"/>
    <n v="6130.8885906000014"/>
    <n v="1.9821271937573506E-2"/>
    <n v="117.49388905710641"/>
    <n v="7.502802621782019E-2"/>
    <n v="3.9900271262178211"/>
    <n v="81.320732378282827"/>
    <n v="0"/>
    <n v="19.721273620648446"/>
    <n v="0.3171403510011761"/>
    <n v="1.5203708426996381"/>
    <n v="0.96941876792284509"/>
    <n v="0"/>
    <n v="13.644953096551475"/>
    <n v="0"/>
    <n v="117.49388905710641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E0204"/>
    <s v="COUV. E2 DROITE OPAQUE bus. 150"/>
    <n v="0.68600000000000005"/>
    <n v="500"/>
    <n v="343"/>
    <n v="831.99795000000006"/>
    <n v="2.6898641811463359E-3"/>
    <n v="15.944617715435141"/>
    <n v="3.1889235430870286E-2"/>
    <n v="1.6958851354308704"/>
    <n v="11.035705775989072"/>
    <n v="0"/>
    <n v="2.6762938163524526"/>
    <n v="4.3037826898341375E-2"/>
    <n v="0.20632334215064854"/>
    <n v="0.13155587737150501"/>
    <n v="0"/>
    <n v="1.8517010766731219"/>
    <n v="0"/>
    <n v="15.944617715435141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L0118"/>
    <s v="BAC L1 NOIR P0 C28 MFP, FAI"/>
    <n v="1.137"/>
    <n v="220"/>
    <n v="250.14000000000001"/>
    <n v="606.75209100000006"/>
    <n v="1.961640309830742E-3"/>
    <n v="11.627949490784101"/>
    <n v="5.2854315867200456E-2"/>
    <n v="2.8108183658672008"/>
    <n v="8.0480216991425841"/>
    <n v="0"/>
    <n v="1.9517438344676457"/>
    <n v="3.1386244957291871E-2"/>
    <n v="0.15046565832525721"/>
    <n v="9.5939904273201926E-2"/>
    <n v="0"/>
    <n v="1.3503921496181186"/>
    <n v="0"/>
    <n v="11.627949490784101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L0138"/>
    <s v="COUV L1 D MFP Noir"/>
    <n v="1.3620000000000001"/>
    <n v="200"/>
    <n v="272.40000000000003"/>
    <n v="660.74706000000015"/>
    <n v="2.1362070056684026E-3"/>
    <n v="12.662722640479691"/>
    <n v="6.331361320239845E-2"/>
    <n v="3.3670489132023995"/>
    <n v="8.7642164821557547"/>
    <n v="0"/>
    <n v="2.1254298413248054"/>
    <n v="3.4179312090694441E-2"/>
    <n v="0.16385562216278915"/>
    <n v="0.10447761223323024"/>
    <n v="0"/>
    <n v="1.4705637705124155"/>
    <n v="0"/>
    <n v="12.662722640479691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20L0109"/>
    <s v="COUV L1 EK DROITE GRIS POIGNEE GRIS"/>
    <n v="0.95099999999999996"/>
    <n v="5544"/>
    <n v="5272.3440000000001"/>
    <n v="12788.861223600001"/>
    <n v="4.1346615965836143E-2"/>
    <n v="245.08894910865357"/>
    <n v="4.4207963403436787E-2"/>
    <n v="2.351001113403437"/>
    <n v="169.63276132303594"/>
    <n v="0"/>
    <n v="41.138022288288496"/>
    <n v="0.6615458554533783"/>
    <n v="3.1714508310434955"/>
    <n v="2.0221802936571143"/>
    <n v="0"/>
    <n v="28.462988517175141"/>
    <n v="0"/>
    <n v="245.08894910865357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L0212"/>
    <s v="BAC L2 GRIS P0 C28"/>
    <n v="1.232"/>
    <n v="198"/>
    <n v="243.93600000000001"/>
    <n v="591.70335840000007"/>
    <n v="1.9129874894813781E-3"/>
    <n v="11.339551798928243"/>
    <n v="5.7270463630950723E-2"/>
    <n v="3.0456712636309513"/>
    <n v="7.848413773095249"/>
    <n v="0"/>
    <n v="1.9033364675969444"/>
    <n v="3.0607799831702049E-2"/>
    <n v="0.1467337923931796"/>
    <n v="9.356039213555524E-2"/>
    <n v="0"/>
    <n v="1.3168995738756113"/>
    <n v="0"/>
    <n v="11.339551798928243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L0218"/>
    <s v="Bac L2 Noir P0 C34,3"/>
    <n v="1.2549999999999999"/>
    <n v="198"/>
    <n v="248.48999999999998"/>
    <n v="602.74976849999996"/>
    <n v="1.9487007299505918E-3"/>
    <n v="11.551247976992649"/>
    <n v="5.8339636247437619E-2"/>
    <n v="3.1025303862474374"/>
    <n v="7.9949344847682928"/>
    <n v="0"/>
    <n v="1.938869534767991"/>
    <n v="3.1179211679209468E-2"/>
    <n v="0.14947314079013019"/>
    <n v="9.5307055300423549E-2"/>
    <n v="0"/>
    <n v="1.3414845496866006"/>
    <n v="0"/>
    <n v="11.551247976992649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L0313"/>
    <s v="BAC L3 GRIS P0 C33"/>
    <n v="1.2569999999999999"/>
    <n v="704"/>
    <n v="884.92799999999988"/>
    <n v="2146.5256031999998"/>
    <n v="6.939755481322054E-3"/>
    <n v="41.136555876631448"/>
    <n v="5.8432607779306034E-2"/>
    <n v="3.1074746577793055"/>
    <n v="28.471734813219989"/>
    <n v="0"/>
    <n v="6.9047444149187838"/>
    <n v="0.11103608770115286"/>
    <n v="0.53230700443932677"/>
    <n v="0.33940956108049902"/>
    <n v="0"/>
    <n v="4.777323995271697"/>
    <n v="0"/>
    <n v="41.136555876631448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00L0314"/>
    <s v="BAC L3 NOIR P0 C33"/>
    <n v="1.2569999999999999"/>
    <n v="704"/>
    <n v="884.92799999999988"/>
    <n v="2146.5256031999998"/>
    <n v="6.939755481322054E-3"/>
    <n v="41.136555876631448"/>
    <n v="5.8432607779306034E-2"/>
    <n v="3.1074746577793055"/>
    <n v="28.471734813219989"/>
    <n v="0"/>
    <n v="6.9047444149187838"/>
    <n v="0.11103608770115286"/>
    <n v="0.53230700443932677"/>
    <n v="0.33940956108049902"/>
    <n v="0"/>
    <n v="4.777323995271697"/>
    <n v="0"/>
    <n v="41.136555876631448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60D1815"/>
    <s v="BOUCHON D18 NOIR FILETAGE POUR GAMME M "/>
    <n v="2.3E-2"/>
    <n v="13000"/>
    <n v="299"/>
    <n v="725.26935000000003"/>
    <n v="2.3448087176756692E-3"/>
    <n v="13.899244014329762"/>
    <n v="1.0691726164869047E-3"/>
    <n v="5.6859122616486908E-2"/>
    <n v="9.620046726007967"/>
    <n v="0"/>
    <n v="2.3329791576949952"/>
    <n v="3.7516939482810707E-2"/>
    <n v="0.1798562078805945"/>
    <n v="0.11467990476408163"/>
    <n v="0"/>
    <n v="1.6141650784993105"/>
    <n v="0"/>
    <n v="13.899244014329762"/>
    <s v="vectorys"/>
    <s v="STB 195"/>
    <s v="(4130,6+48,908)"/>
    <m/>
    <m/>
    <m/>
    <m/>
    <m/>
    <m/>
    <s v="STB 196"/>
    <n v="11729.679"/>
    <n v="16"/>
    <m/>
    <m/>
    <m/>
  </r>
  <r>
    <x v="5"/>
    <x v="1"/>
    <d v="2017-02-07T00:00:00"/>
    <x v="4"/>
    <x v="0"/>
    <s v="ACCUMA 7"/>
    <s v=" 143 DU 25/01/17"/>
    <n v="4102.7"/>
    <m/>
    <n v="994.95499999999993"/>
    <n v="16"/>
    <n v="76.703999999999994"/>
    <n v="48.908000000000001"/>
    <n v="0"/>
    <n v="688.39947000000006"/>
    <m/>
    <n v="5927.6664700000001"/>
    <s v="EUR"/>
    <n v="2.4256500000000001"/>
    <s v="490B0007"/>
    <s v="Couvre borne G -"/>
    <n v="7.1999999999999995E-2"/>
    <n v="1100"/>
    <n v="79.199999999999989"/>
    <n v="192.11147999999997"/>
    <n v="6.2109983424720047E-4"/>
    <n v="3.6816726619896878"/>
    <n v="3.3469751472633524E-3"/>
    <n v="0.17799377514726331"/>
    <n v="2.5481862899659893"/>
    <n v="0"/>
    <n v="0.61796638558342332"/>
    <n v="9.9375973479552075E-3"/>
    <n v="4.7640841686097259E-2"/>
    <n v="3.0376750693362081E-2"/>
    <n v="0"/>
    <n v="0.42756479671286068"/>
    <n v="0"/>
    <n v="3.6816726619896878"/>
    <s v="vectorys"/>
    <s v="STB 195"/>
    <s v="(4130,6+48,908)"/>
    <m/>
    <m/>
    <m/>
    <m/>
    <m/>
    <m/>
    <s v="STB 196"/>
    <n v="11729.679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00L0313"/>
    <s v="BAC L3 GRIS P0 C33"/>
    <n v="1.2569999999999999"/>
    <n v="528"/>
    <n v="663.69599999999991"/>
    <n v="1613.2126823999997"/>
    <n v="5.6201588151119558E-2"/>
    <n v="366.87298453615205"/>
    <n v="0.69483519798513649"/>
    <n v="3.750162247985136"/>
    <n v="227.79065693530268"/>
    <n v="0"/>
    <n v="55.036529228746872"/>
    <n v="0.89922541041791293"/>
    <n v="2.6778370706363934"/>
    <n v="12.217326038642973"/>
    <n v="30.930544038968652"/>
    <n v="37.320865813436527"/>
    <n v="0"/>
    <n v="366.87298453615205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60D1810"/>
    <s v="BOUCHON KAMINA D18 ROUGE"/>
    <n v="2.8000000000000001E-2"/>
    <n v="96000"/>
    <n v="2688"/>
    <n v="6533.5871999999999"/>
    <n v="0.22761907401914341"/>
    <n v="1485.8528338775236"/>
    <n v="1.5477633686224204E-2"/>
    <n v="8.3535833686224206E-2"/>
    <n v="922.56286890699016"/>
    <n v="0"/>
    <n v="222.90053061472668"/>
    <n v="3.6419051843062946"/>
    <n v="10.845366019790125"/>
    <n v="49.480744786577468"/>
    <n v="125.27015738643559"/>
    <n v="151.15126097869717"/>
    <n v="0"/>
    <n v="1485.8528338775236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00L0318"/>
    <s v="Bac L3 Noir P0 C40"/>
    <n v="1.2569999999999999"/>
    <n v="176"/>
    <n v="221.23199999999997"/>
    <n v="537.73756079999987"/>
    <n v="1.8733862717039852E-2"/>
    <n v="122.29099484538401"/>
    <n v="0.69483519798513638"/>
    <n v="3.750162247985136"/>
    <n v="75.930218978434226"/>
    <n v="0"/>
    <n v="18.345509742915624"/>
    <n v="0.29974180347263762"/>
    <n v="0.89261235687879781"/>
    <n v="4.0724420128809911"/>
    <n v="10.310181346322883"/>
    <n v="12.440288604478841"/>
    <n v="0"/>
    <n v="122.29099484538401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00M1110"/>
    <s v="BAC M11 P8,5 C46 GRIS"/>
    <n v="2.036"/>
    <n v="2646"/>
    <n v="5387.2560000000003"/>
    <n v="13094.533796400001"/>
    <n v="0.456191302910742"/>
    <n v="2977.9276764969095"/>
    <n v="1.12544507804116"/>
    <n v="6.0742484780411603"/>
    <n v="1848.9889698275283"/>
    <n v="0"/>
    <n v="446.73445720140251"/>
    <n v="7.299060846571872"/>
    <n v="21.736147009788123"/>
    <n v="99.168690191948727"/>
    <n v="251.06488355692687"/>
    <n v="302.93546786274266"/>
    <n v="0"/>
    <n v="2977.9276764969095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00M1104"/>
    <s v="BAC M11 P8.5 C46.5  NOIR"/>
    <n v="2.036"/>
    <n v="378"/>
    <n v="769.60800000000006"/>
    <n v="1870.6476852000001"/>
    <n v="6.5170186130106E-2"/>
    <n v="425.41823949955847"/>
    <n v="1.12544507804116"/>
    <n v="6.0742484780411603"/>
    <n v="264.14128140393262"/>
    <n v="0"/>
    <n v="63.819208171628929"/>
    <n v="1.042722978081696"/>
    <n v="3.1051638585411605"/>
    <n v="14.166955741706962"/>
    <n v="35.866411936703841"/>
    <n v="43.276495408963235"/>
    <n v="0"/>
    <n v="425.41823949955847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20M1124"/>
    <s v="COUV M11 G FLAT GRIS M18"/>
    <n v="0.82099999999999995"/>
    <n v="3306"/>
    <n v="2714.2259999999997"/>
    <n v="6597.3334268999988"/>
    <n v="0.22983988422570067"/>
    <n v="1500.3498489151989"/>
    <n v="0.45382633058535959"/>
    <n v="2.4493899805853592"/>
    <n v="931.56403475518744"/>
    <n v="0"/>
    <n v="225.075303425702"/>
    <n v="3.6774381476112108"/>
    <n v="10.95118096370196"/>
    <n v="49.963513392519715"/>
    <n v="126.49238028361437"/>
    <n v="152.62599794686207"/>
    <n v="0"/>
    <n v="1500.3498489151989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20M1125"/>
    <s v="COUV. M11P GAUCHE NOIR M18"/>
    <n v="0.82099999999999995"/>
    <n v="580"/>
    <n v="476.17999999999995"/>
    <n v="1157.4269169999998"/>
    <n v="4.0322786706263276E-2"/>
    <n v="263.21927173950854"/>
    <n v="0.45382633058535954"/>
    <n v="2.4493899805853592"/>
    <n v="163.43228679915569"/>
    <n v="0"/>
    <n v="39.486895337842455"/>
    <n v="0.64516458730021242"/>
    <n v="1.9212598181933263"/>
    <n v="8.7655286653543349"/>
    <n v="22.191645663791995"/>
    <n v="26.776490867870539"/>
    <n v="0"/>
    <n v="263.21927173950854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5"/>
    <s v=" 101 DU 18/01/17"/>
    <n v="4053.1"/>
    <m/>
    <n v="979.27000000000044"/>
    <n v="16"/>
    <n v="47.646999999999998"/>
    <n v="217.38399999999999"/>
    <n v="550.35"/>
    <n v="664.05358000000001"/>
    <m/>
    <n v="6527.8045800000009"/>
    <s v="EUR"/>
    <n v="2.43065"/>
    <s v="420M1126"/>
    <s v="COUV.M11 DROITE NOIR M18"/>
    <n v="0.82099999999999995"/>
    <n v="116"/>
    <n v="95.23599999999999"/>
    <n v="231.48538339999996"/>
    <n v="8.0645573412526563E-3"/>
    <n v="52.643854347901723"/>
    <n v="0.45382633058535971"/>
    <n v="2.4493899805853592"/>
    <n v="32.686457359831138"/>
    <n v="0"/>
    <n v="7.8973790675684921"/>
    <n v="0.1290329174600425"/>
    <n v="0.38425196363866532"/>
    <n v="1.7531057330708673"/>
    <n v="4.4383291327583994"/>
    <n v="5.3552981735741083"/>
    <n v="0"/>
    <n v="52.643854347901723"/>
    <s v="vectorys"/>
    <s v="STB 152"/>
    <s v="(4081+867,297)"/>
    <m/>
    <m/>
    <m/>
    <m/>
    <m/>
    <m/>
    <s v="STB 153"/>
    <n v="7827.027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L0313"/>
    <s v="BAC L3 GRIS P0 C33"/>
    <n v="1.2569999999999999"/>
    <n v="1584"/>
    <n v="1991.0879999999997"/>
    <n v="4834.8594359999988"/>
    <n v="0.10268312384542937"/>
    <n v="613.56708038585475"/>
    <n v="0.38735295478904974"/>
    <n v="3.4396632047890492"/>
    <n v="433.08661144286742"/>
    <n v="0"/>
    <n v="81.19267553894332"/>
    <n v="1.6429299815268699"/>
    <n v="4.6363484078688266"/>
    <n v="24.88874629015055"/>
    <n v="0"/>
    <n v="68.119768724497774"/>
    <n v="0"/>
    <n v="613.56708038585475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m1606"/>
    <s v="BAC M16 GRIS P16 C96"/>
    <n v="4.4580000000000002"/>
    <n v="60"/>
    <n v="267.48"/>
    <n v="649.50830999999994"/>
    <n v="1.3794308421413545E-2"/>
    <n v="82.425750474920477"/>
    <n v="1.3737625079153413"/>
    <n v="12.198901007915341"/>
    <n v="58.180254628995904"/>
    <n v="0"/>
    <n v="10.907311406204329"/>
    <n v="0.22070893474261671"/>
    <n v="0.6228406138436644"/>
    <n v="3.3435196524159005"/>
    <n v="0"/>
    <n v="9.1511152387180612"/>
    <n v="0"/>
    <n v="82.425750474920477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20M1611"/>
    <s v="COUV M16 GAUCHE GRIS BUS17/18"/>
    <n v="1.9039999999999999"/>
    <n v="644"/>
    <n v="1226.1759999999999"/>
    <n v="2977.4618719999994"/>
    <n v="6.3235568726391397E-2"/>
    <n v="377.85433308784235"/>
    <n v="0.58673033088174276"/>
    <n v="5.210118330881742"/>
    <n v="266.70865821730098"/>
    <n v="0"/>
    <n v="50.001059783213684"/>
    <n v="1.0117690996222624"/>
    <n v="2.8552123991340244"/>
    <n v="15.327290090177652"/>
    <n v="0"/>
    <n v="41.950343498393728"/>
    <n v="0"/>
    <n v="377.85433308784235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L0212"/>
    <s v="BAC L2 GRIS P0 C28"/>
    <n v="1.232"/>
    <n v="594"/>
    <n v="731.80799999999999"/>
    <n v="1777.0127759999998"/>
    <n v="3.7740336687818912E-2"/>
    <n v="225.51152835184163"/>
    <n v="0.37964903762936303"/>
    <n v="3.3712530376293626"/>
    <n v="159.17741804821381"/>
    <n v="0"/>
    <n v="29.84169936276199"/>
    <n v="0.6038453870051026"/>
    <n v="1.7040516821283995"/>
    <n v="9.147653767740298"/>
    <n v="0"/>
    <n v="25.036860103992023"/>
    <n v="0"/>
    <n v="225.51152835184163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L0313"/>
    <s v="BAC L3 GRIS P0 C33"/>
    <n v="1.2569999999999999"/>
    <n v="1408"/>
    <n v="1769.8559999999998"/>
    <n v="4297.6528319999989"/>
    <n v="9.1273887862603875E-2"/>
    <n v="545.39296034298195"/>
    <n v="0.38735295478904969"/>
    <n v="3.4396632047890487"/>
    <n v="384.96587683810435"/>
    <n v="0"/>
    <n v="72.171267145727398"/>
    <n v="1.460382205801662"/>
    <n v="4.1211985847722898"/>
    <n v="22.123330035689378"/>
    <n v="0"/>
    <n v="60.550905532886901"/>
    <n v="0"/>
    <n v="545.39296034298195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60D1812"/>
    <s v="BOUCHON KAM D18 GRIS"/>
    <n v="2.9000000000000001E-2"/>
    <n v="31000"/>
    <n v="899"/>
    <n v="2182.9967499999998"/>
    <n v="4.6362656164389025E-2"/>
    <n v="277.03286106233554"/>
    <n v="8.9365439052366304E-3"/>
    <n v="7.9355793905236616E-2"/>
    <n v="195.5437749045436"/>
    <n v="0"/>
    <n v="36.659462218400222"/>
    <n v="0.74180249863022441"/>
    <n v="2.0933666511344935"/>
    <n v="11.237566051749269"/>
    <n v="0"/>
    <n v="30.756888737877738"/>
    <n v="0"/>
    <n v="277.03286106233554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20L0109"/>
    <s v="COUV L1 EK DROITE GRIS POIGNEE GRIS"/>
    <n v="0.95099999999999996"/>
    <n v="1456"/>
    <n v="1384.6559999999999"/>
    <n v="3362.2909319999994"/>
    <n v="7.1408598480487473E-2"/>
    <n v="426.69100474652856"/>
    <n v="0.29305700875448393"/>
    <n v="2.6023227587544837"/>
    <n v="301.18004581115201"/>
    <n v="0"/>
    <n v="56.463564313104747"/>
    <n v="1.1425375756877996"/>
    <n v="3.2242410385909706"/>
    <n v="17.308301734094474"/>
    <n v="0"/>
    <n v="47.372314273898581"/>
    <n v="0"/>
    <n v="426.69100474652856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L0313"/>
    <s v="BAC L3 GRIS P0 C33"/>
    <n v="1.2569999999999999"/>
    <n v="704"/>
    <n v="884.92799999999988"/>
    <n v="2148.8264159999994"/>
    <n v="4.5636943931301938E-2"/>
    <n v="272.69648017149098"/>
    <n v="0.38735295478904969"/>
    <n v="3.4396632047890487"/>
    <n v="192.48293841905218"/>
    <n v="0"/>
    <n v="36.085633572863699"/>
    <n v="0.730191102900831"/>
    <n v="2.0605992923861449"/>
    <n v="11.061665017844689"/>
    <n v="0"/>
    <n v="30.275452766443451"/>
    <n v="0"/>
    <n v="272.69648017149098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00L0318"/>
    <s v="Bac L3 Noir P0 C40"/>
    <n v="1.2569999999999999"/>
    <n v="384"/>
    <n v="482.68799999999999"/>
    <n v="1172.0871359999999"/>
    <n v="2.4892878507982878E-2"/>
    <n v="148.7435346389951"/>
    <n v="0.38735295478904974"/>
    <n v="3.4396632047890492"/>
    <n v="104.99069368311937"/>
    <n v="0"/>
    <n v="19.683072857925655"/>
    <n v="0.39828605612772605"/>
    <n v="1.123963250392443"/>
    <n v="6.0336354642789214"/>
    <n v="0"/>
    <n v="16.513883327150975"/>
    <n v="0"/>
    <n v="148.7435346389951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20L0338"/>
    <s v="COUV L3 D MFP Noir"/>
    <n v="1.6479999999999999"/>
    <n v="342"/>
    <n v="563.61599999999999"/>
    <n v="1368.6005519999999"/>
    <n v="2.9066445847328457E-2"/>
    <n v="173.68203895496029"/>
    <n v="0.50784221916655059"/>
    <n v="4.5095982191665502"/>
    <n v="122.59354865027723"/>
    <n v="0"/>
    <n v="22.983158462386939"/>
    <n v="0.46506313355725531"/>
    <n v="1.3124081628985744"/>
    <n v="7.0452414102588605"/>
    <n v="0"/>
    <n v="19.28261913558142"/>
    <n v="0"/>
    <n v="173.68203895496029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20L0321"/>
    <s v="COUV L3 KAM DROITE GRIS AVEC POIGNEE GRIS"/>
    <n v="1.2569999999999999"/>
    <n v="924"/>
    <n v="1161.4679999999998"/>
    <n v="2820.3346709999996"/>
    <n v="5.9898488909833805E-2"/>
    <n v="357.91413022508198"/>
    <n v="0.38735295478904974"/>
    <n v="3.4396632047890492"/>
    <n v="252.63385667500603"/>
    <n v="0"/>
    <n v="47.362394064383615"/>
    <n v="0.95837582255734088"/>
    <n v="2.7045365712568161"/>
    <n v="14.518435335921156"/>
    <n v="0"/>
    <n v="39.736531755957039"/>
    <n v="0"/>
    <n v="357.91413022508198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60D1815"/>
    <s v="BOUCHON D18 NOIR FILETAGE POUR GAMME M "/>
    <n v="2.3E-2"/>
    <n v="19500"/>
    <n v="448.5"/>
    <n v="1089.070125"/>
    <n v="2.3129756718274171E-2"/>
    <n v="138.20827384478031"/>
    <n v="7.0876037869118105E-3"/>
    <n v="6.2937353786911801E-2"/>
    <n v="97.554374910664961"/>
    <n v="0"/>
    <n v="18.288953064463293"/>
    <n v="0.37007610749238673"/>
    <n v="1.0443547753435154"/>
    <n v="5.6062829524021662"/>
    <n v="0"/>
    <n v="15.344232034413977"/>
    <n v="0"/>
    <n v="138.20827384478031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90B0006"/>
    <s v="Couvre borne D +"/>
    <n v="7.1999999999999995E-2"/>
    <n v="1100"/>
    <n v="79.199999999999989"/>
    <n v="192.31739999999996"/>
    <n v="4.0844520224912239E-3"/>
    <n v="24.406009561887618"/>
    <n v="2.2187281419897835E-2"/>
    <n v="0.1970212814198978"/>
    <n v="17.226993295261234"/>
    <n v="0"/>
    <n v="3.2296211431560593"/>
    <n v="6.5351232359859582E-2"/>
    <n v="0.18442117771952374"/>
    <n v="0.99000581901951279"/>
    <n v="0"/>
    <n v="2.7096168943714307"/>
    <n v="0"/>
    <n v="24.406009561887618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90B0007"/>
    <s v="Couvre borne G -"/>
    <n v="7.1999999999999995E-2"/>
    <n v="1100"/>
    <n v="79.199999999999989"/>
    <n v="192.31739999999996"/>
    <n v="4.0844520224912239E-3"/>
    <n v="24.406009561887618"/>
    <n v="2.2187281419897835E-2"/>
    <n v="0.1970212814198978"/>
    <n v="17.226993295261234"/>
    <n v="0"/>
    <n v="3.2296211431560593"/>
    <n v="6.5351232359859582E-2"/>
    <n v="0.18442117771952374"/>
    <n v="0.99000581901951279"/>
    <n v="0"/>
    <n v="2.7096168943714307"/>
    <n v="0"/>
    <n v="24.406009561887618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20M1014"/>
    <s v="COUV M10 G FLAT NOIR D18 (fileté)"/>
    <n v="0.73899999999999999"/>
    <n v="336"/>
    <n v="248.304"/>
    <n v="602.94418799999994"/>
    <n v="1.2805375946877032E-2"/>
    <n v="76.516537856754354"/>
    <n v="0.22772779124034034"/>
    <n v="2.02220454124034"/>
    <n v="54.009234131143259"/>
    <n v="0"/>
    <n v="10.125351620331088"/>
    <n v="0.20488601515003252"/>
    <n v="0.57818833475339182"/>
    <n v="3.1038182435078423"/>
    <n v="0"/>
    <n v="8.4950595118687353"/>
    <n v="0"/>
    <n v="76.516537856754354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"/>
    <x v="0"/>
    <s v="ACCUMA 6"/>
    <s v=" 105 DU 19/01/17"/>
    <n v="4217.7"/>
    <m/>
    <n v="790.71100000000024"/>
    <n v="16"/>
    <n v="45.152000000000001"/>
    <n v="242.38399999999999"/>
    <n v="0"/>
    <n v="663.39790000000005"/>
    <m/>
    <n v="5975.3449000000001"/>
    <s v="EUR"/>
    <n v="2.4282499999999998"/>
    <s v="460D2101"/>
    <s v="Bouchons pression D21 NOIR MFP (PUSH IN)"/>
    <n v="2.3E-2"/>
    <n v="2900"/>
    <n v="66.7"/>
    <n v="161.96427499999999"/>
    <n v="3.4398099734869276E-3"/>
    <n v="20.554050982044249"/>
    <n v="7.0876037869118096E-3"/>
    <n v="6.2937353786911801E-2"/>
    <n v="14.508086525175814"/>
    <n v="0"/>
    <n v="2.719895583945823"/>
    <n v="5.5036959575790842E-2"/>
    <n v="0.15531429992288176"/>
    <n v="0.83375490061365543"/>
    <n v="0"/>
    <n v="2.2819627128102837"/>
    <n v="0"/>
    <n v="20.554050982044249"/>
    <s v="germanetti"/>
    <s v="STB 154"/>
    <n v="4460.5839999999998"/>
    <m/>
    <m/>
    <m/>
    <m/>
    <m/>
    <m/>
    <s v="STB 155"/>
    <n v="7387.3739999999998"/>
    <n v="16"/>
    <m/>
    <m/>
    <m/>
  </r>
  <r>
    <x v="5"/>
    <x v="1"/>
    <d v="2017-02-08T00:00:00"/>
    <x v="45"/>
    <x v="0"/>
    <s v="STCM 1"/>
    <s v=" 17400018 DU 19/01/17"/>
    <n v="749"/>
    <m/>
    <n v="1489.6310000000012"/>
    <n v="0"/>
    <n v="386.149"/>
    <n v="263.39999999999998"/>
    <n v="530"/>
    <n v="0"/>
    <n v="320"/>
    <n v="3738.1800000000012"/>
    <s v="EUR"/>
    <n v="2.4280499999999998"/>
    <s v="600P0002"/>
    <s v="PLOMB DOUX"/>
    <n v="2.2180599999999999"/>
    <n v="50940"/>
    <n v="112987.9764"/>
    <n v="274340.45609801996"/>
    <n v="1"/>
    <n v="3738.1800000000012"/>
    <n v="7.3383981154299199E-2"/>
    <n v="5.4589445641542982"/>
    <n v="749"/>
    <n v="0"/>
    <n v="1489.6310000000012"/>
    <n v="0"/>
    <n v="386.149"/>
    <n v="263.39999999999998"/>
    <n v="530"/>
    <n v="0"/>
    <n v="320"/>
    <n v="3738.1800000000012"/>
    <s v="WMA"/>
    <s v="STB 8205"/>
    <n v="884.32"/>
    <m/>
    <m/>
    <s v="STB 8204"/>
    <n v="2600"/>
    <s v="STB 8207"/>
    <n v="311.31200000000001"/>
    <s v="STB 8206"/>
    <n v="50943.999000000003"/>
    <n v="0"/>
    <s v="BH 4710312"/>
    <n v="1974.1"/>
    <s v="=2600-625,9"/>
  </r>
  <r>
    <x v="5"/>
    <x v="1"/>
    <d v="2017-02-14T00:00:00"/>
    <x v="4"/>
    <x v="0"/>
    <s v="ACCUMA 9"/>
    <s v=" 240 DU 03/02/17"/>
    <n v="4104.3909999999996"/>
    <m/>
    <n v="595.25700000000052"/>
    <n v="16"/>
    <n v="46.901000000000003"/>
    <n v="48.908000000000001"/>
    <n v="0"/>
    <n v="688.05891000000008"/>
    <m/>
    <n v="5499.5159100000001"/>
    <s v="EUR"/>
    <n v="2.4244500000000002"/>
    <s v="400L0212"/>
    <s v="BAC L2 GRIS P0 C28"/>
    <n v="1.232"/>
    <n v="5148"/>
    <n v="6342.3360000000002"/>
    <n v="15376.676515200003"/>
    <n v="0.23280954257524883"/>
    <n v="1280.3397833924034"/>
    <n v="0.248706251630226"/>
    <n v="3.2356286516302264"/>
    <n v="955.54139125996801"/>
    <n v="0"/>
    <n v="138.58150988471502"/>
    <n v="3.7249526812039813"/>
    <n v="10.919000356321746"/>
    <n v="11.38624910827027"/>
    <n v="0"/>
    <n v="160.18668010192431"/>
    <n v="0"/>
    <n v="1280.3397833924034"/>
    <s v="METIS"/>
    <s v="STB 226"/>
    <n v="4104.8909999999996"/>
    <m/>
    <m/>
    <m/>
    <m/>
    <s v="POUR METIS/STB 254"/>
    <n v="48.908000000000001"/>
    <s v="STB 227"/>
    <n v="7395.2520000000004"/>
    <n v="16"/>
    <m/>
    <m/>
    <m/>
  </r>
  <r>
    <x v="5"/>
    <x v="1"/>
    <d v="2017-02-14T00:00:00"/>
    <x v="4"/>
    <x v="0"/>
    <s v="ACCUMA 9"/>
    <s v=" 240 DU 03/02/17"/>
    <n v="4104.3909999999996"/>
    <m/>
    <n v="595.25700000000052"/>
    <n v="16"/>
    <n v="46.901000000000003"/>
    <n v="48.908000000000001"/>
    <n v="0"/>
    <n v="688.05891000000008"/>
    <m/>
    <n v="5499.5159100000001"/>
    <s v="EUR"/>
    <n v="2.4244500000000002"/>
    <s v="420L0211"/>
    <s v="COUV  L2 KAM GRIS AVEC POIGNEE GRIS"/>
    <n v="1.0720000000000001"/>
    <n v="5760"/>
    <n v="6174.72"/>
    <n v="14970.299904000001"/>
    <n v="0.22665682466684836"/>
    <n v="1246.502813365413"/>
    <n v="0.2164067384314953"/>
    <n v="2.8154171384314952"/>
    <n v="930.28823125119038"/>
    <n v="0"/>
    <n v="134.91906148071428"/>
    <n v="3.6265091946695738"/>
    <n v="10.630431733699856"/>
    <n v="11.08533198080622"/>
    <n v="0"/>
    <n v="155.95324772433281"/>
    <n v="0"/>
    <n v="1246.502813365413"/>
    <s v="METIS"/>
    <s v="STB 226"/>
    <n v="4104.8909999999996"/>
    <m/>
    <m/>
    <m/>
    <m/>
    <s v="POUR METIS/STB 254"/>
    <n v="48.908000000000001"/>
    <s v="STB 227"/>
    <n v="7395.2520000000004"/>
    <n v="16"/>
    <m/>
    <m/>
    <m/>
  </r>
  <r>
    <x v="5"/>
    <x v="1"/>
    <d v="2017-02-14T00:00:00"/>
    <x v="4"/>
    <x v="0"/>
    <s v="ACCUMA 9"/>
    <s v=" 240 DU 03/02/17"/>
    <n v="4104.3909999999996"/>
    <m/>
    <n v="595.25700000000052"/>
    <n v="16"/>
    <n v="46.901000000000003"/>
    <n v="48.908000000000001"/>
    <n v="0"/>
    <n v="688.05891000000008"/>
    <m/>
    <n v="5499.5159100000001"/>
    <s v="EUR"/>
    <n v="2.4244500000000002"/>
    <s v="400L0218"/>
    <s v="Bac L2 Noir P0 C34,3"/>
    <n v="1.2549999999999999"/>
    <n v="198"/>
    <n v="248.48999999999998"/>
    <n v="602.45158049999998"/>
    <n v="9.1213778700030348E-3"/>
    <n v="50.163162717203605"/>
    <n v="0.25334930665254346"/>
    <n v="3.2960340566525432"/>
    <n v="37.437701237239622"/>
    <n v="0"/>
    <n v="5.4295640267644014"/>
    <n v="0.14594204592004856"/>
    <n v="0.42780174348101235"/>
    <n v="0.44610834886610845"/>
    <n v="0"/>
    <n v="6.2760453149324107"/>
    <n v="0"/>
    <n v="50.163162717203605"/>
    <s v="METIS"/>
    <s v="STB 226"/>
    <n v="4104.8909999999996"/>
    <m/>
    <m/>
    <m/>
    <m/>
    <s v="POUR METIS/STB 254"/>
    <n v="48.908000000000001"/>
    <s v="STB 227"/>
    <n v="7395.2520000000004"/>
    <n v="16"/>
    <m/>
    <m/>
    <m/>
  </r>
  <r>
    <x v="5"/>
    <x v="1"/>
    <d v="2017-02-15T00:00:00"/>
    <x v="55"/>
    <x v="0"/>
    <s v="APSM 2"/>
    <s v=" 17800011 DU 26/01/17"/>
    <n v="749"/>
    <m/>
    <n v="1496.8929999999964"/>
    <n v="0"/>
    <n v="388.87200000000001"/>
    <n v="112"/>
    <n v="305"/>
    <n v="0"/>
    <n v="520"/>
    <n v="3571.7649999999962"/>
    <s v="EUR"/>
    <n v="2.4217499999999998"/>
    <s v="600P0025"/>
    <s v="PLOMB CALCIUM IMPORTE"/>
    <n v="2.4650599999999998"/>
    <n v="46019"/>
    <n v="113439.59613999999"/>
    <n v="274722.34195204498"/>
    <n v="1"/>
    <n v="3571.7649999999962"/>
    <n v="7.7615006844998724E-2"/>
    <n v="6.0473740618449989"/>
    <n v="749"/>
    <n v="0"/>
    <n v="1496.8929999999964"/>
    <n v="0"/>
    <n v="388.87200000000001"/>
    <n v="112"/>
    <n v="305"/>
    <n v="0"/>
    <n v="520"/>
    <n v="3571.7649999999962"/>
    <s v="WMA"/>
    <s v="STB 230"/>
    <n v="884.32"/>
    <m/>
    <m/>
    <s v="STB 231"/>
    <n v="360.4"/>
    <s v="STB 233"/>
    <n v="132.66"/>
    <s v="STB 232"/>
    <n v="51193.358999999997"/>
    <n v="0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00E0201"/>
    <s v="BAC E2 OPAQUE C31,8 P11,4"/>
    <n v="1.6140000000000001"/>
    <n v="261"/>
    <n v="421.25400000000002"/>
    <n v="1020.487815"/>
    <n v="3.9742555594236367E-2"/>
    <n v="219.90678737486516"/>
    <n v="0.84255474089986648"/>
    <n v="4.7524697408998664"/>
    <n v="167.55461438530051"/>
    <n v="0"/>
    <n v="20.147806498942867"/>
    <n v="0.63588088950778188"/>
    <n v="1.5710629651957577"/>
    <n v="2.6741970808249764"/>
    <n v="0"/>
    <n v="27.32322555509327"/>
    <n v="0"/>
    <n v="219.90678737486516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20L0521"/>
    <s v="COUV L5 KAM GRIS AVEC POIGNEE GRIS"/>
    <n v="1.44"/>
    <n v="416"/>
    <n v="599.04"/>
    <n v="1451.1743999999999"/>
    <n v="5.6515500157081837E-2"/>
    <n v="312.71622799792812"/>
    <n v="0.7517217019180964"/>
    <n v="4.2401217019180955"/>
    <n v="238.26934866225702"/>
    <n v="0"/>
    <n v="28.650984928633871"/>
    <n v="0.90424800251330939"/>
    <n v="2.2341142367096021"/>
    <n v="3.8028149745697224"/>
    <n v="0"/>
    <n v="38.854717193244625"/>
    <n v="0"/>
    <n v="312.71622799792812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00L0212"/>
    <s v="BAC L2 GRIS P0 C28"/>
    <n v="1.232"/>
    <n v="2178"/>
    <n v="2683.2959999999998"/>
    <n v="6500.2845599999991"/>
    <n v="0.25315140142477477"/>
    <n v="1400.7582193541812"/>
    <n v="0.6431396783077048"/>
    <n v="3.6276596783077042"/>
    <n v="1067.2863084068504"/>
    <n v="0"/>
    <n v="128.33712816350086"/>
    <n v="4.0504224227963963"/>
    <n v="10.007328049722771"/>
    <n v="17.034051499070245"/>
    <n v="0"/>
    <n v="174.04298081224047"/>
    <n v="0"/>
    <n v="1400.7582193541812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20L0228"/>
    <s v="COUV L2 NOIR P NOIR"/>
    <n v="1.0720000000000001"/>
    <n v="1104"/>
    <n v="1183.4880000000001"/>
    <n v="2866.9996799999999"/>
    <n v="0.11165434069495271"/>
    <n v="617.81500941641957"/>
    <n v="0.55961504476124957"/>
    <n v="3.1565350447612497"/>
    <n v="470.73470036992063"/>
    <n v="0"/>
    <n v="56.604061250031798"/>
    <n v="1.7864694511192434"/>
    <n v="4.4138077420121755"/>
    <n v="7.5129972766819773"/>
    <n v="0"/>
    <n v="76.762973326653807"/>
    <n v="0"/>
    <n v="617.81500941641957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20L0233"/>
    <s v="COUV L2 GAUCHE GRIS AVEC POIG GRIS"/>
    <n v="1.0720000000000001"/>
    <n v="960"/>
    <n v="1029.1200000000001"/>
    <n v="2493.0432000000001"/>
    <n v="9.7090731039089329E-2"/>
    <n v="537.23044297079969"/>
    <n v="0.55961504476124968"/>
    <n v="3.1565350447612497"/>
    <n v="409.33452206080062"/>
    <n v="0"/>
    <n v="49.220922826114609"/>
    <n v="1.5534516966254293"/>
    <n v="3.8380936887062402"/>
    <n v="6.5330411101582424"/>
    <n v="0"/>
    <n v="66.750411588394627"/>
    <n v="0"/>
    <n v="537.23044297079969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00L0316"/>
    <s v="BAC L3 C40 P0 GRIS POUR TAXI"/>
    <n v="1.2569999999999999"/>
    <n v="352"/>
    <n v="442.46399999999994"/>
    <n v="1071.8690399999998"/>
    <n v="4.1743580164100992E-2"/>
    <n v="230.97902160936712"/>
    <n v="0.65619040229933845"/>
    <n v="3.7012729022993378"/>
    <n v="175.99093397184978"/>
    <n v="0"/>
    <n v="21.162241912832297"/>
    <n v="0.66789728262561587"/>
    <n v="1.6501654674670763"/>
    <n v="2.8088420220820276"/>
    <n v="0"/>
    <n v="28.698940952510334"/>
    <n v="0"/>
    <n v="230.97902160936712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00L0318"/>
    <s v="Bac L3 Noir P0 C40"/>
    <n v="1.2569999999999999"/>
    <n v="1344"/>
    <n v="1689.4079999999999"/>
    <n v="4092.5908799999997"/>
    <n v="0.15938457880838561"/>
    <n v="881.91990069031078"/>
    <n v="0.65619040229933834"/>
    <n v="3.7012729022993383"/>
    <n v="671.9653842561537"/>
    <n v="0"/>
    <n v="80.801287303541486"/>
    <n v="2.5501532609341697"/>
    <n v="6.300631784874291"/>
    <n v="10.724669538858651"/>
    <n v="0"/>
    <n v="109.57777454594854"/>
    <n v="0"/>
    <n v="881.91990069031078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4"/>
    <x v="0"/>
    <s v="ACCUMA 8"/>
    <s v=" 238 DU 03/02/17"/>
    <n v="4216"/>
    <m/>
    <n v="506.95799999999963"/>
    <n v="16"/>
    <n v="39.530999999999999"/>
    <n v="67.287999999999997"/>
    <n v="0"/>
    <n v="687.50549999999998"/>
    <m/>
    <n v="5533.2824999999993"/>
    <s v="EUR"/>
    <n v="2.4224999999999999"/>
    <s v="400M1009"/>
    <s v="BAC M10 P15,4 C33 NOIR"/>
    <n v="1.75"/>
    <n v="1458"/>
    <n v="2551.5"/>
    <n v="6181.00875"/>
    <n v="0.24071731211737835"/>
    <n v="1331.9568905861274"/>
    <n v="0.91355067941435353"/>
    <n v="5.1529256794143539"/>
    <n v="1014.8641878868671"/>
    <n v="0"/>
    <n v="122.0335671164018"/>
    <n v="3.8514769938780535"/>
    <n v="9.5157960653120828"/>
    <n v="16.197386497754152"/>
    <n v="0"/>
    <n v="165.49447602591425"/>
    <n v="0"/>
    <n v="1331.9568905861274"/>
    <s v="germanetti"/>
    <s v="STB 252"/>
    <n v="4283.7879999999996"/>
    <m/>
    <m/>
    <m/>
    <m/>
    <m/>
    <m/>
    <s v="STB 253"/>
    <n v="6287.9939999999997"/>
    <n v="16"/>
    <m/>
    <m/>
    <m/>
  </r>
  <r>
    <x v="5"/>
    <x v="1"/>
    <d v="2017-02-17T00:00:00"/>
    <x v="10"/>
    <x v="0"/>
    <s v="SORFIN 1"/>
    <s v=" 52097F DU 29/11/16"/>
    <n v="238"/>
    <m/>
    <n v="1291.9719999999998"/>
    <n v="116"/>
    <n v="102.629"/>
    <n v="1147.2"/>
    <n v="1350"/>
    <n v="6265.9603120000002"/>
    <n v="260"/>
    <n v="10771.761311999999"/>
    <s v="GBP"/>
    <n v="2.83805"/>
    <s v="690X0018"/>
    <s v="EXPANDER HE-631 A - 10 KG"/>
    <n v="2.863"/>
    <n v="5514"/>
    <n v="15786.582"/>
    <n v="44803.109045099998"/>
    <n v="9.9782223518772292E-2"/>
    <n v="1074.8302949248477"/>
    <n v="0.19492751086776347"/>
    <n v="8.320264660867764"/>
    <n v="23.748169197467806"/>
    <n v="0"/>
    <n v="128.91583888399526"/>
    <n v="11.574737928177585"/>
    <n v="10.240549817508082"/>
    <n v="114.47016682073559"/>
    <n v="134.70600175034261"/>
    <n v="625.23145241174018"/>
    <n v="25.943378114880797"/>
    <n v="1074.8302949248477"/>
    <s v="MAERSK/Star container tunisie"/>
    <s v="STB 241"/>
    <n v="249.48"/>
    <m/>
    <m/>
    <s v="STB 241"/>
    <n v="71.3"/>
    <s v="STB 243"/>
    <n v="1283.396"/>
    <s v="STB 242"/>
    <n v="14306.257"/>
    <n v="116"/>
    <m/>
    <m/>
    <m/>
  </r>
  <r>
    <x v="5"/>
    <x v="1"/>
    <d v="2017-02-17T00:00:00"/>
    <x v="10"/>
    <x v="0"/>
    <s v="SORFIN 1"/>
    <s v=" 52097F DU 29/11/16"/>
    <n v="238"/>
    <m/>
    <n v="1291.9719999999998"/>
    <n v="116"/>
    <n v="102.629"/>
    <n v="1147.2"/>
    <n v="1350"/>
    <n v="6265.9603120000002"/>
    <n v="260"/>
    <n v="10771.761311999999"/>
    <s v="GBP"/>
    <n v="2.83805"/>
    <s v="690X0028"/>
    <s v="EXPANDER HE-631 A - 6 KG"/>
    <n v="2.863"/>
    <n v="1516"/>
    <n v="4340.308"/>
    <n v="12318.0111194"/>
    <n v="2.7433777811835109E-2"/>
    <n v="295.51010647552943"/>
    <n v="0.19492751086776347"/>
    <n v="8.320264660867764"/>
    <n v="6.529239119216756"/>
    <n v="0"/>
    <n v="35.44367278711222"/>
    <n v="3.1823182261728729"/>
    <n v="2.8155011830508254"/>
    <n v="31.472029905737237"/>
    <n v="37.035600045977397"/>
    <n v="171.89896297718499"/>
    <n v="7.1327822310771287"/>
    <n v="295.51010647552943"/>
    <s v="MAERSK/Star container tunisie"/>
    <s v="STB 241"/>
    <n v="249.48"/>
    <m/>
    <m/>
    <s v="STB 241"/>
    <n v="71.3"/>
    <s v="STB 243"/>
    <n v="1283.396"/>
    <s v="STB 242"/>
    <n v="14306.257"/>
    <n v="116"/>
    <m/>
    <m/>
    <m/>
  </r>
  <r>
    <x v="5"/>
    <x v="1"/>
    <d v="2017-02-17T00:00:00"/>
    <x v="10"/>
    <x v="0"/>
    <s v="SORFIN 1"/>
    <s v=" 52097F DU 29/11/16"/>
    <n v="238"/>
    <m/>
    <n v="1291.9719999999998"/>
    <n v="116"/>
    <n v="102.629"/>
    <n v="1147.2"/>
    <n v="1350"/>
    <n v="6265.9603120000002"/>
    <n v="260"/>
    <n v="10771.761311999999"/>
    <s v="GBP"/>
    <n v="2.83805"/>
    <s v="690X0027"/>
    <s v="EXPANDER HE-631 DC - 6 KG"/>
    <n v="3.0960000000000001"/>
    <n v="1016"/>
    <n v="3145.5360000000001"/>
    <n v="8927.1884448000001"/>
    <n v="1.9881984348375407E-2"/>
    <n v="214.16398980961972"/>
    <n v="0.21079132855277533"/>
    <n v="8.9973941285527754"/>
    <n v="4.7319122749133466"/>
    <n v="0"/>
    <n v="25.686967082539265"/>
    <n v="2.3063101844115472"/>
    <n v="2.0404681716894197"/>
    <n v="22.808612444456269"/>
    <n v="26.8406788703068"/>
    <n v="124.57972485072548"/>
    <n v="5.1693159305776062"/>
    <n v="214.16398980961972"/>
    <s v="MAERSK/Star container tunisie"/>
    <s v="STB 241"/>
    <n v="249.48"/>
    <m/>
    <m/>
    <s v="STB 241"/>
    <n v="71.3"/>
    <s v="STB 243"/>
    <n v="1283.396"/>
    <s v="STB 242"/>
    <n v="14306.257"/>
    <n v="1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00L0518"/>
    <s v="Bac L5 Noir P0 C52"/>
    <n v="1.4410000000000001"/>
    <n v="396"/>
    <n v="570.63599999999997"/>
    <n v="1380.7964609999999"/>
    <n v="4.8650946714139942E-2"/>
    <n v="264.8160401439751"/>
    <n v="0.66872737410094718"/>
    <n v="4.155587124100947"/>
    <n v="198.59802958179066"/>
    <n v="0"/>
    <n v="28.121414823494"/>
    <n v="0.77841514742623907"/>
    <n v="2.3175364976747703"/>
    <n v="2.8386854388766372"/>
    <n v="0"/>
    <n v="32.161958654712762"/>
    <n v="0"/>
    <n v="264.8160401439751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20L0531"/>
    <s v="COUV L5 EK D NOIR FAI"/>
    <n v="1.62"/>
    <n v="800"/>
    <n v="1296"/>
    <n v="3135.9960000000001"/>
    <n v="0.11049360177332899"/>
    <n v="601.4369721268755"/>
    <n v="0.75179621515859441"/>
    <n v="4.6717912151585947"/>
    <n v="451.04593179890628"/>
    <n v="0"/>
    <n v="63.867953671426655"/>
    <n v="1.7678976283732639"/>
    <n v="5.2634732140742999"/>
    <n v="6.4470806762702004"/>
    <n v="0"/>
    <n v="73.044635137824699"/>
    <n v="0"/>
    <n v="601.4369721268755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00M1202"/>
    <s v="BAC M12 NOIR"/>
    <n v="2.3450000000000002"/>
    <n v="600"/>
    <n v="1407.0000000000002"/>
    <n v="3404.5882500000007"/>
    <n v="0.11995717414743359"/>
    <n v="652.94893501737204"/>
    <n v="1.0882482250289534"/>
    <n v="6.7625619750289552"/>
    <n v="489.67718058723864"/>
    <n v="0"/>
    <n v="69.338125629396089"/>
    <n v="1.9193147863589375"/>
    <n v="5.7142799476871469"/>
    <n v="6.9992611971544552"/>
    <n v="0"/>
    <n v="79.300772869536559"/>
    <n v="0"/>
    <n v="652.94893501737204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00M1203"/>
    <s v="BAC M12 GRIS"/>
    <n v="2.3450000000000002"/>
    <n v="2400"/>
    <n v="5628.0000000000009"/>
    <n v="13618.353000000003"/>
    <n v="0.47982869658973437"/>
    <n v="2611.7957400694881"/>
    <n v="1.0882482250289534"/>
    <n v="6.7625619750289552"/>
    <n v="1958.7087223489546"/>
    <n v="0"/>
    <n v="277.35250251758436"/>
    <n v="7.6772591454357499"/>
    <n v="22.857119790748587"/>
    <n v="27.997044788617821"/>
    <n v="0"/>
    <n v="317.20309147814623"/>
    <n v="0"/>
    <n v="2611.7957400694881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20M1213"/>
    <s v="COUV M12 GAUCHE GRIS "/>
    <n v="1.2270000000000001"/>
    <n v="2520"/>
    <n v="3092.0400000000004"/>
    <n v="7481.9637900000016"/>
    <n v="0.26361931823086748"/>
    <n v="1434.9283759993709"/>
    <n v="0.56941602222197263"/>
    <n v="3.5384492722219734"/>
    <n v="1076.1204189502241"/>
    <n v="0"/>
    <n v="152.3782928010788"/>
    <n v="4.2179090916938797"/>
    <n v="12.557769843245604"/>
    <n v="15.381659980134655"/>
    <n v="0"/>
    <n v="174.27232533299349"/>
    <n v="0"/>
    <n v="1434.9283759993709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1T00:00:00"/>
    <x v="4"/>
    <x v="0"/>
    <s v="ACCUMA 11"/>
    <s v=" 255 DU 07/02/17"/>
    <n v="4082.1"/>
    <m/>
    <n v="578.02399999999943"/>
    <n v="16"/>
    <n v="47.636000000000003"/>
    <n v="58.347999999999999"/>
    <n v="0"/>
    <n v="661.07569999999998"/>
    <m/>
    <n v="5443.1837000000005"/>
    <s v="EUR"/>
    <n v="2.4197500000000001"/>
    <s v="420M1208"/>
    <s v="Couv.M12 gauche noir  avec bouchon"/>
    <n v="1.2270000000000001"/>
    <n v="840"/>
    <n v="1030.68"/>
    <n v="2493.9879300000002"/>
    <n v="8.7873106076955823E-2"/>
    <n v="478.30945866645692"/>
    <n v="0.56941602222197252"/>
    <n v="3.5384492722219729"/>
    <n v="358.70680631674134"/>
    <n v="0"/>
    <n v="50.792764267026264"/>
    <n v="1.4059696972312932"/>
    <n v="4.1859232810818678"/>
    <n v="5.1272199933782181"/>
    <n v="0"/>
    <n v="58.090775110997825"/>
    <n v="0"/>
    <n v="478.30945866645692"/>
    <s v="sotumar"/>
    <s v="STB 3751"/>
    <s v="(4082,100+58,348+0,5)"/>
    <m/>
    <m/>
    <m/>
    <m/>
    <m/>
    <m/>
    <s v="STB 3752"/>
    <n v="7179.1589999999997"/>
    <n v="16"/>
    <m/>
    <m/>
    <m/>
  </r>
  <r>
    <x v="5"/>
    <x v="0"/>
    <d v="2017-02-22T00:00:00"/>
    <x v="56"/>
    <x v="2"/>
    <s v="AMETEK 1"/>
    <s v=" FP16-0484"/>
    <n v="0"/>
    <m/>
    <n v="1878.2250000000001"/>
    <n v="0"/>
    <n v="9.4659999999999993"/>
    <n v="0"/>
    <n v="0"/>
    <n v="193.79999999999998"/>
    <m/>
    <n v="2081.491"/>
    <s v="EUR"/>
    <n v="2.4224999999999999"/>
    <s v="SPE-75260129"/>
    <s v="SPARK STAND INSERT 24MM"/>
    <n v="59.6"/>
    <n v="6"/>
    <n v="357.6"/>
    <n v="866.28600000000006"/>
    <n v="2.9841565344588222E-3"/>
    <n v="6.2114949690672283"/>
    <n v="1.0352491615112047"/>
    <n v="145.41624916151122"/>
    <n v="0"/>
    <n v="0"/>
    <n v="5.6049174069339216"/>
    <n v="0"/>
    <n v="2.8248025755187207E-2"/>
    <n v="0"/>
    <n v="0"/>
    <n v="0.57832953637811968"/>
    <n v="0"/>
    <n v="6.2114949690672283"/>
    <s v="AACC"/>
    <m/>
    <n v="0"/>
    <m/>
    <m/>
    <m/>
    <m/>
    <m/>
    <m/>
    <s v="STB 3753/3720"/>
    <n v="2774.5010000000002"/>
    <n v="356"/>
    <m/>
    <m/>
    <m/>
  </r>
  <r>
    <x v="5"/>
    <x v="0"/>
    <d v="2017-02-22T00:00:00"/>
    <x v="56"/>
    <x v="2"/>
    <s v="AMETEK 1"/>
    <s v=" FP16-0484"/>
    <n v="0"/>
    <m/>
    <n v="1878.2250000000001"/>
    <n v="0"/>
    <n v="9.4659999999999993"/>
    <n v="0"/>
    <n v="0"/>
    <n v="193.79999999999998"/>
    <m/>
    <n v="2081.491"/>
    <s v="EUR"/>
    <n v="2.4224999999999999"/>
    <s v="SPE-48207009"/>
    <s v="INSERT GLASS SPARK STAND"/>
    <n v="217.35"/>
    <n v="6"/>
    <n v="1304.0999999999999"/>
    <n v="3159.1822499999998"/>
    <n v="1.0882658100077599E-2"/>
    <n v="22.652154891388623"/>
    <n v="3.7753591485647706"/>
    <n v="530.30573414856474"/>
    <n v="0"/>
    <n v="0"/>
    <n v="20.440080510018248"/>
    <n v="0"/>
    <n v="0.10301524157533454"/>
    <n v="0"/>
    <n v="0"/>
    <n v="2.1090591397950385"/>
    <n v="0"/>
    <n v="22.652154891388623"/>
    <s v="AACC"/>
    <m/>
    <n v="0"/>
    <m/>
    <m/>
    <m/>
    <m/>
    <m/>
    <m/>
    <s v="STB 3753/3720"/>
    <n v="2774.5010000000002"/>
    <n v="356"/>
    <m/>
    <m/>
    <m/>
  </r>
  <r>
    <x v="5"/>
    <x v="0"/>
    <d v="2017-02-22T00:00:00"/>
    <x v="56"/>
    <x v="2"/>
    <s v="AMETEK 1"/>
    <s v=" FP16-0484"/>
    <n v="0"/>
    <m/>
    <n v="1878.2250000000001"/>
    <n v="0"/>
    <n v="9.4659999999999993"/>
    <n v="0"/>
    <n v="0"/>
    <n v="193.79999999999998"/>
    <m/>
    <n v="2081.491"/>
    <s v="EUR"/>
    <n v="2.4224999999999999"/>
    <s v="SPE-46901006"/>
    <s v="ELECTRODE W 6X56MM STATIF"/>
    <n v="52.42"/>
    <n v="6"/>
    <n v="314.52"/>
    <n v="761.92469999999992"/>
    <n v="2.6246557975894533E-3"/>
    <n v="5.4631974207802685"/>
    <n v="0.91053290346337812"/>
    <n v="127.89798290346336"/>
    <n v="0"/>
    <n v="0"/>
    <n v="4.9296941354274511"/>
    <n v="0"/>
    <n v="2.4844991779981764E-2"/>
    <n v="0"/>
    <n v="0"/>
    <n v="0.50865829357283598"/>
    <n v="0"/>
    <n v="5.4631974207802685"/>
    <s v="AACC"/>
    <m/>
    <n v="0"/>
    <m/>
    <m/>
    <m/>
    <m/>
    <m/>
    <m/>
    <s v="STB 3753/3720"/>
    <n v="2774.5010000000002"/>
    <n v="356"/>
    <m/>
    <m/>
    <m/>
  </r>
  <r>
    <x v="5"/>
    <x v="0"/>
    <d v="2017-02-23T00:00:00"/>
    <x v="4"/>
    <x v="0"/>
    <s v="ACCUMA 10"/>
    <s v=" 249 DU 06/02/17"/>
    <n v="4011.5"/>
    <m/>
    <n v="624.93499999999949"/>
    <n v="16"/>
    <n v="51.615000000000002"/>
    <n v="114.80800000000001"/>
    <n v="0"/>
    <n v="686.20001999999999"/>
    <m/>
    <n v="5505.0580199999995"/>
    <s v="EUR"/>
    <n v="2.4178999999999999"/>
    <s v="400M1409"/>
    <s v="BAC M14 GRIS P0 C60"/>
    <n v="3.2029999999999998"/>
    <n v="2871"/>
    <n v="9195.8130000000001"/>
    <n v="22234.5562527"/>
    <n v="3.399475551851503"/>
    <n v="18714.31015051404"/>
    <n v="6.518394340130282"/>
    <n v="14.262928040130282"/>
    <n v="13636.996176252303"/>
    <n v="0"/>
    <n v="2124.4512539963171"/>
    <n v="54.391608829624047"/>
    <n v="175.46393060881533"/>
    <n v="390.28698915696737"/>
    <n v="0"/>
    <n v="2332.7201916700124"/>
    <n v="0"/>
    <n v="18714.31015051404"/>
    <s v="vectorys"/>
    <s v="STB 3760"/>
    <s v="(4039,4+114,808)"/>
    <m/>
    <m/>
    <m/>
    <m/>
    <m/>
    <m/>
    <s v="STB 3761"/>
    <n v="7767.4129999999996"/>
    <n v="16"/>
    <m/>
    <m/>
    <m/>
  </r>
  <r>
    <x v="5"/>
    <x v="0"/>
    <d v="2017-02-23T00:00:00"/>
    <x v="4"/>
    <x v="0"/>
    <s v="ACCUMA 10"/>
    <s v=" 249 DU 06/02/17"/>
    <n v="4011.5"/>
    <m/>
    <n v="624.93499999999949"/>
    <n v="16"/>
    <n v="51.615000000000002"/>
    <n v="114.80800000000001"/>
    <n v="0"/>
    <n v="686.20001999999999"/>
    <m/>
    <n v="5505.0580199999995"/>
    <s v="EUR"/>
    <n v="2.4178999999999999"/>
    <s v="420M1413"/>
    <s v="COUV M14 GAUCHE GRIS BUS 17/18 "/>
    <n v="1.6120000000000001"/>
    <n v="3072"/>
    <n v="4952.0640000000003"/>
    <n v="11973.595545600001"/>
    <n v="1.8306614650824198"/>
    <n v="10077.897580256924"/>
    <n v="3.2805656185732173"/>
    <n v="7.1782204185732175"/>
    <n v="7343.6984671781265"/>
    <n v="0"/>
    <n v="1144.044422681281"/>
    <n v="29.290583441318716"/>
    <n v="94.489591520229098"/>
    <n v="210.17458148318246"/>
    <n v="0"/>
    <n v="1256.1999339527858"/>
    <n v="0"/>
    <n v="10077.897580256924"/>
    <s v="vectorys"/>
    <s v="STB 3760"/>
    <s v="(4039,4+114,808)"/>
    <m/>
    <m/>
    <m/>
    <m/>
    <m/>
    <m/>
    <s v="STB 3761"/>
    <n v="7767.4129999999996"/>
    <n v="16"/>
    <m/>
    <m/>
    <m/>
  </r>
  <r>
    <x v="5"/>
    <x v="1"/>
    <d v="2017-02-23T00:00:00"/>
    <x v="21"/>
    <x v="0"/>
    <s v="GLATFELTER 1"/>
    <s v=" 50782090 DU 03/02/17"/>
    <n v="3281.2550000000001"/>
    <m/>
    <n v="636.4399999999996"/>
    <n v="0"/>
    <n v="54.631999999999998"/>
    <n v="155.19999999999999"/>
    <n v="0"/>
    <n v="0"/>
    <m/>
    <n v="4127.527"/>
    <s v="EUR"/>
    <n v="2.4193500000000001"/>
    <s v="430P2010"/>
    <s v="SEP BAT G 13/10 200X102"/>
    <n v="5.8889999999999998E-2"/>
    <n v="260124.79999999999"/>
    <n v="15318.749472"/>
    <n v="37061.416535083197"/>
    <n v="1"/>
    <n v="4127.527"/>
    <n v="1.5867487452176803E-2"/>
    <n v="0.15834300895217682"/>
    <n v="3281.2550000000001"/>
    <n v="0"/>
    <n v="636.4399999999996"/>
    <n v="0"/>
    <n v="54.631999999999998"/>
    <n v="155.19999999999999"/>
    <n v="0"/>
    <n v="0"/>
    <n v="0"/>
    <n v="4127.527"/>
    <s v="IPSEN"/>
    <s v="STB 278"/>
    <s v="(3366,932+183,636)"/>
    <m/>
    <m/>
    <m/>
    <m/>
    <m/>
    <m/>
    <s v="STB 279"/>
    <n v="7911.6769999999997"/>
    <n v="0"/>
    <m/>
    <m/>
    <m/>
  </r>
  <r>
    <x v="5"/>
    <x v="1"/>
    <d v="2017-02-24T00:00:00"/>
    <x v="4"/>
    <x v="0"/>
    <s v="ACCUMA 12"/>
    <s v=" 267 DU 08/02/17"/>
    <n v="4049.4470000000001"/>
    <m/>
    <n v="746.19800000000032"/>
    <n v="16"/>
    <n v="60.039000000000001"/>
    <n v="400.38400000000001"/>
    <n v="0"/>
    <n v="687.50549999999998"/>
    <m/>
    <n v="5959.5735000000004"/>
    <s v="EUR"/>
    <n v="2.4224999999999999"/>
    <s v="400L0212"/>
    <s v="BAC L2 GRIS P0 C28"/>
    <n v="1.232"/>
    <n v="4356"/>
    <n v="5366.5919999999996"/>
    <n v="13000.569119999998"/>
    <n v="0.38004301421060904"/>
    <n v="2264.8942763496693"/>
    <n v="0.51994818098018125"/>
    <n v="3.5044681809801808"/>
    <n v="1538.9640437661083"/>
    <n v="0"/>
    <n v="283.58733711792814"/>
    <n v="6.0806882273697447"/>
    <n v="22.817402530190758"/>
    <n v="152.16314220170051"/>
    <n v="0"/>
    <n v="261.28166250637184"/>
    <n v="0"/>
    <n v="2264.8942763496693"/>
    <s v="METIS"/>
    <s v="STB 254"/>
    <s v="4049,947+400,884)"/>
    <m/>
    <m/>
    <m/>
    <m/>
    <m/>
    <m/>
    <s v="STB 255"/>
    <n v="9288.0460000000003"/>
    <n v="16"/>
    <m/>
    <m/>
    <m/>
  </r>
  <r>
    <x v="5"/>
    <x v="1"/>
    <d v="2017-02-24T00:00:00"/>
    <x v="4"/>
    <x v="0"/>
    <s v="ACCUMA 12"/>
    <s v=" 267 DU 08/02/17"/>
    <n v="4049.4470000000001"/>
    <m/>
    <n v="746.19800000000032"/>
    <n v="16"/>
    <n v="60.039000000000001"/>
    <n v="400.38400000000001"/>
    <n v="0"/>
    <n v="687.50549999999998"/>
    <m/>
    <n v="5959.5735000000004"/>
    <s v="EUR"/>
    <n v="2.4224999999999999"/>
    <s v="420L0211"/>
    <s v="COUV  L2 KAM GRIS AVEC POIGNEE GRIS"/>
    <n v="1.0720000000000001"/>
    <n v="10560"/>
    <n v="11320.320000000002"/>
    <n v="27423.475200000001"/>
    <n v="0.80166491781537375"/>
    <n v="4777.5810000921792"/>
    <n v="0.45242244319054725"/>
    <n v="3.0493424431905471"/>
    <n v="3246.2995964527117"/>
    <n v="0"/>
    <n v="598.20075834399654"/>
    <n v="12.82663868504598"/>
    <n v="48.131160000717223"/>
    <n v="320.9738064545906"/>
    <n v="0"/>
    <n v="551.1490401551174"/>
    <n v="0"/>
    <n v="4777.5810000921792"/>
    <s v="METIS"/>
    <s v="STB 254"/>
    <s v="4049,947+400,884)"/>
    <m/>
    <m/>
    <m/>
    <m/>
    <m/>
    <m/>
    <s v="STB 255"/>
    <n v="9288.0460000000003"/>
    <n v="16"/>
    <m/>
    <m/>
    <m/>
  </r>
  <r>
    <x v="5"/>
    <x v="1"/>
    <d v="2017-02-24T00:00:00"/>
    <x v="45"/>
    <x v="0"/>
    <s v="STCM 2"/>
    <s v=" 17400047 DU 08/02/17"/>
    <n v="1101"/>
    <m/>
    <n v="3582.6820000000007"/>
    <n v="0"/>
    <n v="575.39400000000001"/>
    <n v="321.60000000000002"/>
    <n v="645"/>
    <n v="0"/>
    <n v="680"/>
    <n v="6905.6760000000013"/>
    <s v="EUR"/>
    <n v="2.4197500000000001"/>
    <s v="600P0002"/>
    <s v="PLOMB DOUX"/>
    <n v="2.20811"/>
    <n v="76470"/>
    <n v="168854.17170000001"/>
    <n v="408584.88197107502"/>
    <n v="1"/>
    <n v="6905.6760000000013"/>
    <n v="9.0305688505296217E-2"/>
    <n v="5.4333798610052968"/>
    <n v="1101"/>
    <n v="0"/>
    <n v="3582.6820000000007"/>
    <n v="0"/>
    <n v="575.39400000000001"/>
    <n v="321.60000000000002"/>
    <n v="645"/>
    <n v="0"/>
    <n v="680"/>
    <n v="6905.6760000000013"/>
    <s v="WMA"/>
    <s v="STB 8209"/>
    <n v="1299.68"/>
    <m/>
    <m/>
    <s v="STB 8210"/>
    <n v="761.6"/>
    <s v="STB 8211"/>
    <n v="379.988"/>
    <s v="STB 8208/OBLIG 373"/>
    <s v="(227,699+77038,001)"/>
    <m/>
    <s v="BH 5150320"/>
    <n v="3038.4"/>
    <n v="3800"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60D1825"/>
    <s v="BOUCHON M18 NOIR NON DEVISSABLE FAI"/>
    <n v="3.2000000000000001E-2"/>
    <n v="39000"/>
    <n v="1248"/>
    <n v="3013.1712000000002"/>
    <n v="5.7181166429816917E-2"/>
    <n v="369.2758996118647"/>
    <n v="9.4686128105606338E-3"/>
    <n v="8.6729412810560638E-2"/>
    <n v="233.32489055854643"/>
    <n v="0"/>
    <n v="79.379981680034064"/>
    <n v="0.91489866287707067"/>
    <n v="4.5270901274150352"/>
    <n v="6.2917581046056146"/>
    <n v="5.6563609832374873"/>
    <n v="39.180919495148963"/>
    <n v="0"/>
    <n v="369.2758996118647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00L0118"/>
    <s v="BAC L1 NOIR P0 C28 MFP, FAI"/>
    <n v="1.137"/>
    <n v="220"/>
    <n v="250.14000000000001"/>
    <n v="603.93801600000006"/>
    <n v="1.1460975136822439E-2"/>
    <n v="74.014962763551154"/>
    <n v="0.33643164892523253"/>
    <n v="3.0816044489252326"/>
    <n v="46.765935997047116"/>
    <n v="0"/>
    <n v="15.910343443464519"/>
    <n v="0.18337560218915902"/>
    <n v="0.90737686255736938"/>
    <n v="1.2610740162548466"/>
    <n v="1.1337196605344753"/>
    <n v="7.853137181503655"/>
    <n v="0"/>
    <n v="74.014962763551154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109"/>
    <s v="COUV L1 EK DROITE GRIS POIGNEE GRIS"/>
    <n v="0.95099999999999996"/>
    <n v="2296"/>
    <n v="2183.4960000000001"/>
    <n v="5271.8327424000008"/>
    <n v="0.10004394885804449"/>
    <n v="646.08369366899694"/>
    <n v="0.28139533696384883"/>
    <n v="2.577489736963849"/>
    <n v="408.22433111780759"/>
    <n v="0"/>
    <n v="138.88291063976575"/>
    <n v="1.6007031817287118"/>
    <n v="7.920579475040241"/>
    <n v="11.008035780748351"/>
    <n v="9.8963474210377562"/>
    <n v="68.550786052868418"/>
    <n v="0"/>
    <n v="646.08369366899694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00L0212"/>
    <s v="BAC L2 GRIS P0 C28"/>
    <n v="1.232"/>
    <n v="2772"/>
    <n v="3415.1039999999998"/>
    <n v="8245.4270976000007"/>
    <n v="0.1564740626595621"/>
    <n v="1010.509296368652"/>
    <n v="0.36454159320658441"/>
    <n v="3.3390823932065845"/>
    <n v="638.48458897921012"/>
    <n v="0"/>
    <n v="217.22026679119477"/>
    <n v="2.5035850025529935"/>
    <n v="12.388208014820192"/>
    <n v="17.217154062556936"/>
    <n v="15.478414278283877"/>
    <n v="107.21707924003303"/>
    <n v="0"/>
    <n v="1010.509296368652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233"/>
    <s v="COUV L2 GAUCHE GRIS AVEC POIG GRIS"/>
    <n v="1.0720000000000001"/>
    <n v="6720"/>
    <n v="7203.84"/>
    <n v="17392.951295999999"/>
    <n v="0.33006728683795855"/>
    <n v="2131.5741159134095"/>
    <n v="0.31719852915378116"/>
    <n v="2.9054353291537809"/>
    <n v="1346.8230605779479"/>
    <n v="0"/>
    <n v="458.20567886690429"/>
    <n v="5.2810765894073368"/>
    <n v="26.131757166248018"/>
    <n v="36.317963705354252"/>
    <n v="32.650256014010843"/>
    <n v="226.16432299353676"/>
    <n v="0"/>
    <n v="2131.5741159134095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331"/>
    <s v="COUV L3 D EK FAI Noir"/>
    <n v="1.4350000000000001"/>
    <n v="1848"/>
    <n v="2651.88"/>
    <n v="6402.6990720000003"/>
    <n v="0.12150448047428115"/>
    <n v="784.67577937717283"/>
    <n v="0.42460810572357838"/>
    <n v="3.8892721057235784"/>
    <n v="495.79295735128051"/>
    <n v="0"/>
    <n v="168.67482837952622"/>
    <n v="1.9440716875884985"/>
    <n v="9.6196312236293142"/>
    <n v="13.369380995546104"/>
    <n v="12.019223208515887"/>
    <n v="83.255686531086241"/>
    <n v="0"/>
    <n v="784.67577937717283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321"/>
    <s v="COUV L3 KAM DROITE GRIS AVEC POIGNEE GRIS"/>
    <n v="1.2569999999999999"/>
    <n v="880"/>
    <n v="1106.1599999999999"/>
    <n v="2670.7127039999996"/>
    <n v="5.0682306937505021E-2"/>
    <n v="327.30627332905465"/>
    <n v="0.37193894696483482"/>
    <n v="3.4068397469648342"/>
    <n v="206.80661934314236"/>
    <n v="0"/>
    <n v="70.358141454476339"/>
    <n v="0.81091691100008034"/>
    <n v="4.0125689225492103"/>
    <n v="5.5766755969475525"/>
    <n v="5.0134938022579947"/>
    <n v="34.727857298681059"/>
    <n v="0"/>
    <n v="327.30627332905465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00L0118"/>
    <s v="BAC L1 NOIR P0 C28 MFP, FAI"/>
    <n v="1.137"/>
    <n v="440"/>
    <n v="500.28000000000003"/>
    <n v="1207.8760320000001"/>
    <n v="2.2921950273644878E-2"/>
    <n v="148.02992552710231"/>
    <n v="0.33643164892523253"/>
    <n v="3.0816044489252326"/>
    <n v="93.531871994094232"/>
    <n v="0"/>
    <n v="31.820686886929039"/>
    <n v="0.36675120437831804"/>
    <n v="1.8147537251147388"/>
    <n v="2.5221480325096932"/>
    <n v="2.2674393210689505"/>
    <n v="15.70627436300731"/>
    <n v="0"/>
    <n v="148.02992552710231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131"/>
    <s v="COUV L1 D EK FAI Noir"/>
    <n v="1.131"/>
    <n v="616"/>
    <n v="696.69600000000003"/>
    <n v="1682.1028224000002"/>
    <n v="3.1921386159445293E-2"/>
    <n v="206.14827095832345"/>
    <n v="0.33465628402325237"/>
    <n v="3.0653426840232525"/>
    <n v="130.25362015430855"/>
    <n v="0"/>
    <n v="44.313874772879018"/>
    <n v="0.51074217855112469"/>
    <n v="2.5272480636294437"/>
    <n v="3.5123739618960843"/>
    <n v="3.1576635188923272"/>
    <n v="21.872748308166909"/>
    <n v="0"/>
    <n v="206.14827095832345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109"/>
    <s v="COUV L1 EK DROITE GRIS POIGNEE GRIS"/>
    <n v="0.95099999999999996"/>
    <n v="672"/>
    <n v="639.072"/>
    <n v="1542.9754368000001"/>
    <n v="2.9281155763330093E-2"/>
    <n v="189.09766643970642"/>
    <n v="0.28139533696384883"/>
    <n v="2.577489736963849"/>
    <n v="119.48029203448027"/>
    <n v="0"/>
    <n v="40.648656772614366"/>
    <n v="0.46849849221328149"/>
    <n v="2.3182183829386069"/>
    <n v="3.2218641309507365"/>
    <n v="2.8964919281086114"/>
    <n v="20.063644698400509"/>
    <n v="0"/>
    <n v="189.09766643970642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20L0231"/>
    <s v="COUV L2 D EK FAI Noir"/>
    <n v="1.2509999999999999"/>
    <n v="48"/>
    <n v="60.047999999999995"/>
    <n v="144.9798912"/>
    <n v="2.7512938155269599E-3"/>
    <n v="17.767851939017028"/>
    <n v="0.37016358206285477"/>
    <n v="3.3905779820628545"/>
    <n v="11.226516849566982"/>
    <n v="0"/>
    <n v="3.8193983492970234"/>
    <n v="4.4020701048431359E-2"/>
    <n v="0.21782268266908497"/>
    <n v="0.30273036111006246"/>
    <n v="0.27215798423192678"/>
    <n v="1.8852050110935132"/>
    <n v="0"/>
    <n v="17.767851939017028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00L0313"/>
    <s v="BAC L3 GRIS P0 C33"/>
    <n v="1.2569999999999999"/>
    <n v="176"/>
    <n v="221.23199999999997"/>
    <n v="534.14254080000001"/>
    <n v="1.0136461387501006E-2"/>
    <n v="65.461254665810941"/>
    <n v="0.37193894696483487"/>
    <n v="3.4068397469648346"/>
    <n v="41.361323868628482"/>
    <n v="0"/>
    <n v="14.071628290895269"/>
    <n v="0.1621833822000161"/>
    <n v="0.80251378450984223"/>
    <n v="1.1153351193895107"/>
    <n v="1.0026987604515991"/>
    <n v="6.9455714597362137"/>
    <n v="0"/>
    <n v="65.461254665810941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60D1815"/>
    <s v="BOUCHON D18 NOIR FILETAGE POUR GAMME M "/>
    <n v="2.3E-2"/>
    <n v="13000"/>
    <n v="299"/>
    <n v="721.90560000000005"/>
    <n v="1.3699654457143636E-2"/>
    <n v="88.47235094867591"/>
    <n v="6.8055654575904546E-3"/>
    <n v="6.2336765457590454E-2"/>
    <n v="55.900755029651748"/>
    <n v="0"/>
    <n v="19.018120610841493"/>
    <n v="0.21919447131429817"/>
    <n v="1.0846153430265189"/>
    <n v="1.5074003792284285"/>
    <n v="1.3551698189006478"/>
    <n v="9.387095295712772"/>
    <n v="0"/>
    <n v="88.47235094867591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60D2709"/>
    <s v="BOUCHON D27 ROUGE"/>
    <n v="2.3E-2"/>
    <n v="6000"/>
    <n v="138"/>
    <n v="333.18720000000002"/>
    <n v="6.322917441758601E-3"/>
    <n v="40.833392745542731"/>
    <n v="6.8055654575904555E-3"/>
    <n v="6.2336765457590461E-2"/>
    <n v="25.800348475223881"/>
    <n v="0"/>
    <n v="8.7775941280806897"/>
    <n v="0.10116667906813762"/>
    <n v="0.5005916967814702"/>
    <n v="0.69572325195158236"/>
    <n v="0.62546299333876054"/>
    <n v="4.3325055210982022"/>
    <n v="0"/>
    <n v="40.833392745542731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60D1811"/>
    <s v="BOUCHON KAM D18 JAUNE"/>
    <n v="2.8000000000000001E-2"/>
    <n v="30000"/>
    <n v="840"/>
    <n v="2028.096"/>
    <n v="3.8487323558530614E-2"/>
    <n v="248.5510862772166"/>
    <n v="8.2850362092405528E-3"/>
    <n v="7.5888236209240553E-2"/>
    <n v="157.04559941440624"/>
    <n v="0"/>
    <n v="53.428833823099851"/>
    <n v="0.61579717693648983"/>
    <n v="3.0470798934524277"/>
    <n v="4.23483718579224"/>
    <n v="3.8071660464098467"/>
    <n v="26.371772737119493"/>
    <n v="0"/>
    <n v="248.5510862772166"/>
    <s v="sotumar"/>
    <s v="STB 289"/>
    <n v="4636.1220000000003"/>
    <m/>
    <m/>
    <m/>
    <m/>
    <m/>
    <m/>
    <s v="STB 303"/>
    <n v="12147.7"/>
    <n v="16"/>
    <m/>
    <m/>
    <m/>
  </r>
  <r>
    <x v="5"/>
    <x v="1"/>
    <d v="2017-03-04T00:00:00"/>
    <x v="4"/>
    <x v="0"/>
    <s v="ACCUMA 13"/>
    <s v=" 296 DU 13/02/17"/>
    <n v="4080.45"/>
    <m/>
    <n v="1388.219000000001"/>
    <n v="16"/>
    <n v="79.171000000000006"/>
    <n v="110.032"/>
    <n v="98.919999999999959"/>
    <n v="685.20672000000002"/>
    <m/>
    <n v="6457.9987200000014"/>
    <s v="EUR"/>
    <n v="2.4144000000000001"/>
    <s v="460D1812"/>
    <s v="BOUCHON KAM D18 GRIS"/>
    <n v="2.9000000000000001E-2"/>
    <n v="30000"/>
    <n v="870"/>
    <n v="2100.5280000000002"/>
    <n v="3.9861870828478141E-2"/>
    <n v="257.42791078711724"/>
    <n v="8.5809303595705752E-3"/>
    <n v="7.8598530359570595E-2"/>
    <n v="162.65437082206361"/>
    <n v="0"/>
    <n v="55.337006459639134"/>
    <n v="0.63778993325565025"/>
    <n v="3.1559041753614432"/>
    <n v="4.3860813709991069"/>
    <n v="3.9431362623530561"/>
    <n v="27.313621763445191"/>
    <n v="0"/>
    <n v="257.42791078711724"/>
    <s v="sotumar"/>
    <s v="STB 289"/>
    <n v="4636.1220000000003"/>
    <m/>
    <m/>
    <m/>
    <m/>
    <m/>
    <m/>
    <s v="STB 303"/>
    <n v="12147.7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00L0120"/>
    <s v="BAC L1 GRIS P0 C22"/>
    <n v="1.137"/>
    <n v="660"/>
    <n v="750.42"/>
    <n v="1811.814048"/>
    <n v="4.1478017946567211E-3"/>
    <n v="24.970404403925336"/>
    <n v="3.7833946066553541E-2"/>
    <n v="2.7830067460665533"/>
    <n v="16.72586141608862"/>
    <n v="0"/>
    <n v="2.5424448836563749"/>
    <n v="6.6364828714507537E-2"/>
    <n v="0.20115594363546699"/>
    <n v="0.77539006749312744"/>
    <n v="1.8170856014103951"/>
    <n v="2.8421016629268454"/>
    <n v="0"/>
    <n v="24.970404403925336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20L0231"/>
    <s v="COUV L2 D EK FAI Noir"/>
    <n v="1.2509999999999999"/>
    <n v="1632"/>
    <n v="2041.6319999999998"/>
    <n v="4929.3163008000001"/>
    <n v="1.1284727051022882E-2"/>
    <n v="67.935791535400028"/>
    <n v="4.162732324473041E-2"/>
    <n v="3.0620417232447306"/>
    <n v="45.505255583075936"/>
    <n v="0"/>
    <n v="6.9171088626490924"/>
    <n v="0.18055563281636611"/>
    <n v="0.54727540779345674"/>
    <n v="2.1095668749182175"/>
    <n v="4.9436583654203083"/>
    <n v="7.732370808726662"/>
    <n v="0"/>
    <n v="67.935791535400028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00L0313"/>
    <s v="BAC L3 GRIS P0 C33"/>
    <n v="1.2569999999999999"/>
    <n v="1760"/>
    <n v="2212.3199999999997"/>
    <n v="5341.4254079999992"/>
    <n v="1.2228172045461149E-2"/>
    <n v="73.615475428282949"/>
    <n v="4.1826974675160764E-2"/>
    <n v="3.0767277746751605"/>
    <n v="49.309663559128445"/>
    <n v="0"/>
    <n v="7.4954047933299623"/>
    <n v="0.19565075272737839"/>
    <n v="0.59302965968872934"/>
    <n v="2.285934482178507"/>
    <n v="5.3569665223638019"/>
    <n v="8.3788256588661252"/>
    <n v="0"/>
    <n v="73.615475428282949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20L0331"/>
    <s v="COUV L3 D EK FAI Noir"/>
    <n v="1.4350000000000001"/>
    <n v="1364"/>
    <n v="1957.3400000000001"/>
    <n v="4725.8016960000004"/>
    <n v="1.0818819280873894E-2"/>
    <n v="65.130955139760701"/>
    <n v="4.7749967111261511E-2"/>
    <n v="3.5124139671112617"/>
    <n v="43.626499272629864"/>
    <n v="0"/>
    <n v="6.6315251040430283"/>
    <n v="0.1731011084939823"/>
    <n v="0.52468027866454126"/>
    <n v="2.0224700763665657"/>
    <n v="4.7395516258423589"/>
    <n v="7.4131276737203597"/>
    <n v="0"/>
    <n v="65.130955139760701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00M1008"/>
    <s v="BAC M10 P15,4 C33 GRIS"/>
    <n v="1.679"/>
    <n v="1458"/>
    <n v="2447.982"/>
    <n v="5910.4077408000003"/>
    <n v="1.3530748291473242E-2"/>
    <n v="81.457184661296282"/>
    <n v="5.5869125282096213E-2"/>
    <n v="4.1096467252820963"/>
    <n v="54.562255378427352"/>
    <n v="0"/>
    <n v="8.2938345342380266"/>
    <n v="0.21649197266357187"/>
    <n v="0.65620069989157781"/>
    <n v="2.5294380856080076"/>
    <n v="5.9276043345217637"/>
    <n v="9.2713596559459841"/>
    <n v="0"/>
    <n v="81.457184661296282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20M1013"/>
    <s v="COUV M10 G FLAT GRIS (fileté)"/>
    <n v="0.73899999999999999"/>
    <n v="2184"/>
    <n v="1613.9759999999999"/>
    <n v="3896.7836543999997"/>
    <n v="8.9209410054807651E-3"/>
    <n v="53.705436180045574"/>
    <n v="2.4590401181339549E-2"/>
    <n v="1.8088320011813395"/>
    <n v="35.973373450724985"/>
    <n v="0"/>
    <n v="5.4681978406015048"/>
    <n v="0.14273505608769224"/>
    <n v="0.43263887594280065"/>
    <n v="1.6676807115645742"/>
    <n v="3.9081215194450354"/>
    <n v="6.1126887256789768"/>
    <n v="0"/>
    <n v="53.705436180045574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20M1014"/>
    <s v="COUV M10 G FLAT NOIR D18 (fileté)"/>
    <n v="0.73899999999999999"/>
    <n v="1344"/>
    <n v="993.21600000000001"/>
    <n v="2398.0207104000001"/>
    <n v="5.4898098495266253E-3"/>
    <n v="33.049499187720357"/>
    <n v="2.4590401181339552E-2"/>
    <n v="1.8088320011813397"/>
    <n v="22.137460585061532"/>
    <n v="0"/>
    <n v="3.3650448249855418"/>
    <n v="8.7836957592426004E-2"/>
    <n v="0.26623930827249276"/>
    <n v="1.0262650532705073"/>
    <n v="2.404997858120022"/>
    <n v="3.7616546004178324"/>
    <n v="0"/>
    <n v="33.049499187720357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0T00:00:00"/>
    <x v="4"/>
    <x v="0"/>
    <s v="ACCUMA 14"/>
    <s v=" 339 DU 17/02/17"/>
    <n v="4032.4639999999999"/>
    <m/>
    <n v="612.96200000000044"/>
    <n v="16"/>
    <n v="48.497"/>
    <n v="186.94"/>
    <n v="438.084"/>
    <n v="685.20672000000002"/>
    <m/>
    <n v="6020.1537200000002"/>
    <s v="EUR"/>
    <n v="2.4144000000000001"/>
    <s v="400M1110"/>
    <s v="BAC M11 P8,5 C46 GRIS"/>
    <n v="2.036"/>
    <n v="630"/>
    <n v="1282.68"/>
    <n v="3096.9025920000004"/>
    <n v="7.0897662721812905E-3"/>
    <n v="42.68148279740273"/>
    <n v="6.774838539270274E-2"/>
    <n v="4.9834667853927028"/>
    <n v="28.589227260985254"/>
    <n v="0"/>
    <n v="4.3457573137287913"/>
    <n v="0.11343626035490065"/>
    <n v="0.34383239490197604"/>
    <n v="1.3253609069215704"/>
    <n v="3.1059131675822687"/>
    <n v="4.8579554929279691"/>
    <n v="0"/>
    <n v="42.68148279740273"/>
    <s v="METIS"/>
    <s v="STB  291"/>
    <n v="4032.9639999999999"/>
    <m/>
    <m/>
    <s v="STB 392"/>
    <n v="517.43899999999996"/>
    <s v="STB 392"/>
    <n v="187.44"/>
    <s v="STB 292"/>
    <n v="7617.2640000000001"/>
    <n v="16"/>
    <m/>
    <m/>
    <m/>
  </r>
  <r>
    <x v="5"/>
    <x v="1"/>
    <d v="2017-03-11T00:00:00"/>
    <x v="45"/>
    <x v="0"/>
    <s v="STCM 3"/>
    <s v=" 17400055 DU 14/02/17"/>
    <n v="778"/>
    <m/>
    <n v="3500.6260000000038"/>
    <n v="16"/>
    <n v="562.64599999999996"/>
    <n v="221.4"/>
    <n v="270"/>
    <n v="0"/>
    <n v="680"/>
    <n v="6028.6720000000032"/>
    <s v="EUR"/>
    <n v="2.4134500000000001"/>
    <s v="600P0002"/>
    <s v="PLOMB DOUX"/>
    <n v="2.20811"/>
    <n v="74940"/>
    <n v="165475.7634"/>
    <n v="399367.48117773002"/>
    <n v="1"/>
    <n v="6028.6720000000032"/>
    <n v="8.0446650653856464E-2"/>
    <n v="5.409609730153857"/>
    <n v="778"/>
    <n v="0"/>
    <n v="3500.6260000000038"/>
    <n v="16"/>
    <n v="562.64599999999996"/>
    <n v="221.4"/>
    <n v="270"/>
    <n v="0"/>
    <n v="680"/>
    <n v="6028.6720000000032"/>
    <s v="TSA"/>
    <s v="STB 332"/>
    <n v="918.54"/>
    <m/>
    <m/>
    <s v="STB 333"/>
    <n v="319.10000000000002"/>
    <s v="STB 322"/>
    <n v="261.75200000000001"/>
    <s v="STB 323/OBLIG 535"/>
    <s v="(222,475+75270,687)"/>
    <n v="16"/>
    <m/>
    <m/>
    <m/>
  </r>
  <r>
    <x v="5"/>
    <x v="1"/>
    <d v="2017-03-13T00:00:00"/>
    <x v="4"/>
    <x v="0"/>
    <s v="ACCUMA 15"/>
    <s v=" 352 DU 20/02/17"/>
    <n v="4190.5"/>
    <m/>
    <n v="459.8149999999996"/>
    <n v="16"/>
    <n v="34.529000000000003"/>
    <n v="183.5"/>
    <m/>
    <n v="685.12157999999999"/>
    <m/>
    <n v="5569.46558"/>
    <s v="EUR"/>
    <n v="2.4140999999999999"/>
    <s v="400L0120"/>
    <s v="BAC L1 GRIS P0 C22"/>
    <n v="1.137"/>
    <n v="5280"/>
    <n v="6003.36"/>
    <n v="14492.711375999999"/>
    <n v="0.96640345610317524"/>
    <n v="5382.3507851596751"/>
    <n v="1.0193846184014537"/>
    <n v="3.7642163184014534"/>
    <n v="4049.7136828003559"/>
    <n v="0"/>
    <n v="444.36680516808116"/>
    <n v="15.462455297650804"/>
    <n v="33.368944935786544"/>
    <n v="177.33503419493266"/>
    <n v="0"/>
    <n v="662.10386276286806"/>
    <n v="0"/>
    <n v="5382.3507851596751"/>
    <s v="germanetti"/>
    <s v="STB 312"/>
    <n v="4374.5"/>
    <m/>
    <m/>
    <m/>
    <m/>
    <m/>
    <m/>
    <s v="STB 313"/>
    <n v="5696.826"/>
    <n v="16"/>
    <m/>
    <m/>
    <m/>
  </r>
  <r>
    <x v="5"/>
    <x v="1"/>
    <d v="2017-03-13T00:00:00"/>
    <x v="4"/>
    <x v="0"/>
    <s v="ACCUMA 15"/>
    <s v=" 352 DU 20/02/17"/>
    <n v="4190.5"/>
    <m/>
    <n v="459.8149999999996"/>
    <n v="16"/>
    <n v="34.529000000000003"/>
    <n v="183.5"/>
    <m/>
    <n v="685.12157999999999"/>
    <m/>
    <n v="5569.46558"/>
    <s v="EUR"/>
    <n v="2.4140999999999999"/>
    <s v="400M1008"/>
    <s v="BAC M10 P15,4 C33 GRIS"/>
    <n v="1.679"/>
    <n v="1296"/>
    <n v="2175.9839999999999"/>
    <n v="5253.0429743999994"/>
    <n v="0.35028358419705158"/>
    <n v="1950.8923654245107"/>
    <n v="1.505318183197925"/>
    <n v="5.558592083197925"/>
    <n v="1467.8633595777446"/>
    <n v="0"/>
    <n v="161.06564626756713"/>
    <n v="5.6045373471528253"/>
    <n v="12.094941878739995"/>
    <n v="64.277037700158971"/>
    <n v="0"/>
    <n v="239.98684265314699"/>
    <n v="0"/>
    <n v="1950.8923654245107"/>
    <s v="germanetti"/>
    <s v="STB 312"/>
    <n v="4374.5"/>
    <m/>
    <m/>
    <m/>
    <m/>
    <m/>
    <m/>
    <s v="STB 313"/>
    <n v="5696.826"/>
    <n v="16"/>
    <m/>
    <m/>
    <m/>
  </r>
  <r>
    <x v="5"/>
    <x v="1"/>
    <d v="2017-03-13T00:00:00"/>
    <x v="4"/>
    <x v="0"/>
    <s v="ACCUMA 15"/>
    <s v=" 352 DU 20/02/17"/>
    <n v="4190.5"/>
    <m/>
    <n v="459.8149999999996"/>
    <n v="16"/>
    <n v="34.529000000000003"/>
    <n v="183.5"/>
    <m/>
    <n v="685.12157999999999"/>
    <m/>
    <n v="5569.46558"/>
    <s v="EUR"/>
    <n v="2.4140999999999999"/>
    <s v="420M1013"/>
    <s v="COUV M10 G FLAT GRIS (fileté)"/>
    <n v="0.73899999999999999"/>
    <n v="1344"/>
    <n v="993.21600000000001"/>
    <n v="2397.7227456000001"/>
    <n v="0.15988502689443435"/>
    <n v="890.47415404592641"/>
    <n v="0.66255517414131426"/>
    <n v="2.4465750741413146"/>
    <n v="669.99820520112712"/>
    <n v="0"/>
    <n v="73.517533641464269"/>
    <n v="2.5581604303109495"/>
    <n v="5.520670093637924"/>
    <n v="29.338902435128702"/>
    <n v="0"/>
    <n v="109.54068224425735"/>
    <n v="0"/>
    <n v="890.47415404592641"/>
    <s v="germanetti"/>
    <s v="STB 312"/>
    <n v="4374.5"/>
    <m/>
    <m/>
    <m/>
    <m/>
    <m/>
    <m/>
    <s v="STB 313"/>
    <n v="5696.826"/>
    <n v="16"/>
    <m/>
    <m/>
    <m/>
  </r>
  <r>
    <x v="5"/>
    <x v="0"/>
    <d v="2017-03-18T00:00:00"/>
    <x v="5"/>
    <x v="0"/>
    <s v="METALLIANCE 1"/>
    <s v=" 15 DU 05/01/17"/>
    <n v="278.82"/>
    <m/>
    <n v="683.52600000000166"/>
    <n v="16"/>
    <n v="179.988"/>
    <n v="492.84999999999997"/>
    <n v="671.5"/>
    <n v="0"/>
    <n v="600"/>
    <n v="2922.6840000000016"/>
    <s v="USD"/>
    <n v="2.2719999999999998"/>
    <s v="600P0002"/>
    <s v="PLOMB DOUX"/>
    <n v="2.14493"/>
    <n v="25707"/>
    <n v="55139.715510000002"/>
    <n v="125277.43363871999"/>
    <n v="1"/>
    <n v="2922.6840000000016"/>
    <n v="0.11369214610806401"/>
    <n v="4.9869731061080635"/>
    <n v="278.82"/>
    <n v="0"/>
    <n v="683.52600000000166"/>
    <n v="16"/>
    <n v="179.988"/>
    <n v="492.84999999999997"/>
    <n v="671.5"/>
    <n v="0"/>
    <n v="600"/>
    <n v="2922.6840000000016"/>
    <s v="CMA CGM"/>
    <s v="STB 3686"/>
    <n v="324.72000000000003"/>
    <m/>
    <m/>
    <s v="STB 3687"/>
    <n v="1885.78"/>
    <s v="STB 3804"/>
    <n v="583.06299999999999"/>
    <s v="STB 3764"/>
    <n v="23267.741000000002"/>
    <n v="16"/>
    <s v="BNA 8957209"/>
    <n v="1093.5"/>
    <s v="=1885,78-792,28"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00M1110"/>
    <s v="BAC M11 P8,5 C46 GRIS"/>
    <n v="2.036"/>
    <n v="1764"/>
    <n v="3591.5039999999999"/>
    <n v="8689.6439280000013"/>
    <n v="0.29439491725532974"/>
    <n v="1828.2404519666018"/>
    <n v="1.0364174897769851"/>
    <n v="5.9625194897769864"/>
    <n v="1184.7334655106235"/>
    <n v="0"/>
    <n v="164.40837428024582"/>
    <n v="4.7103186760852758"/>
    <n v="12.624537236660306"/>
    <n v="67.417613631139531"/>
    <n v="192.19866567931459"/>
    <n v="202.14747695253294"/>
    <n v="0"/>
    <n v="1828.2404519666018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20M1124"/>
    <s v="COUV M11 G FLAT GRIS M18"/>
    <n v="0.82099999999999995"/>
    <n v="1914"/>
    <n v="1571.394"/>
    <n v="3801.9877830000005"/>
    <n v="0.12880687494863477"/>
    <n v="799.91170183232589"/>
    <n v="0.41792669897195711"/>
    <n v="2.4043361989719574"/>
    <n v="518.35750685579092"/>
    <n v="0"/>
    <n v="71.933744997564418"/>
    <n v="2.0609099991781563"/>
    <n v="5.5236252184223051"/>
    <n v="29.497289590737157"/>
    <n v="84.092856378965692"/>
    <n v="88.445768791667362"/>
    <n v="0"/>
    <n v="799.91170183232589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00M1203"/>
    <s v="BAC M12 GRIS"/>
    <n v="2.3450000000000002"/>
    <n v="1200"/>
    <n v="2814.0000000000005"/>
    <n v="6808.4730000000018"/>
    <n v="0.23066305847257804"/>
    <n v="1432.4552142595462"/>
    <n v="1.1937126785496219"/>
    <n v="6.8674401785496233"/>
    <n v="928.2573462111958"/>
    <n v="0"/>
    <n v="128.81655296071276"/>
    <n v="3.6906089355612486"/>
    <n v="9.8915239364795653"/>
    <n v="52.822763042454255"/>
    <n v="150.5906843544073"/>
    <n v="158.38573481873547"/>
    <n v="0"/>
    <n v="1432.4552142595462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20M1213"/>
    <s v="COUV M12 GAUCHE GRIS "/>
    <n v="1.2270000000000001"/>
    <n v="1120"/>
    <n v="1374.24"/>
    <n v="3324.9736800000005"/>
    <n v="0.11264619810780227"/>
    <n v="699.55126284436335"/>
    <n v="0.62459934182532439"/>
    <n v="3.5933258418253247"/>
    <n v="453.32209504522871"/>
    <n v="0"/>
    <n v="62.908621087679421"/>
    <n v="1.8023391697248363"/>
    <n v="4.8306069134568848"/>
    <n v="25.796429951479151"/>
    <n v="73.542196896659789"/>
    <n v="77.348973780134685"/>
    <n v="0"/>
    <n v="699.55126284436335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00M1409"/>
    <s v="BAC M14 GRIS P0 C60"/>
    <n v="3.2029999999999998"/>
    <n v="198"/>
    <n v="634.19399999999996"/>
    <n v="1534.4323830000001"/>
    <n v="5.1984764642842261E-2"/>
    <n v="322.83386714716363"/>
    <n v="1.6304740765008263"/>
    <n v="9.3801325765008272"/>
    <n v="209.20228835219012"/>
    <n v="0"/>
    <n v="29.031515631970951"/>
    <n v="0.83175623428547618"/>
    <n v="2.2292626621790048"/>
    <n v="11.904719042269448"/>
    <n v="33.938773444726003"/>
    <n v="35.695551779542676"/>
    <n v="0"/>
    <n v="322.83386714716363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20M1502"/>
    <s v="COUV M15 GAUCHE NOIR"/>
    <n v="1.6759999999999999"/>
    <n v="406"/>
    <n v="680.45600000000002"/>
    <n v="1646.3632920000002"/>
    <n v="5.57768522089611E-2"/>
    <n v="346.38334942224367"/>
    <n v="0.85316095916808787"/>
    <n v="4.9082429591680885"/>
    <n v="224.46278634452216"/>
    <n v="0"/>
    <n v="31.149252438320808"/>
    <n v="0.8924296353433776"/>
    <n v="2.3918787532768788"/>
    <n v="12.773122263260927"/>
    <n v="36.414475733142346"/>
    <n v="38.299404254377201"/>
    <n v="0"/>
    <n v="346.38334942224367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60D2709"/>
    <s v="BOUCHON D27 ROUGE"/>
    <n v="2.3E-2"/>
    <n v="9000"/>
    <n v="207"/>
    <n v="500.83650000000006"/>
    <n v="1.6967751636042517E-2"/>
    <n v="105.37250510011584"/>
    <n v="1.1708056122235093E-2"/>
    <n v="6.7356556122235095E-2"/>
    <n v="68.283322908925911"/>
    <n v="0"/>
    <n v="9.4758445141675676"/>
    <n v="0.27148402617668027"/>
    <n v="0.72762809340841128"/>
    <n v="3.8856829956602805"/>
    <n v="11.077566333106718"/>
    <n v="11.650976228670304"/>
    <n v="0"/>
    <n v="105.37250510011584"/>
    <s v="vectorys"/>
    <s v="STB 3791"/>
    <s v="4052,2+999,879"/>
    <m/>
    <m/>
    <m/>
    <m/>
    <m/>
    <m/>
    <s v="STB 3792"/>
    <n v="6533.2389999999996"/>
    <n v="16"/>
    <m/>
    <m/>
    <m/>
  </r>
  <r>
    <x v="5"/>
    <x v="0"/>
    <d v="2017-03-27T00:00:00"/>
    <x v="4"/>
    <x v="0"/>
    <s v="ACCUMA 16"/>
    <s v=" 401 DU 28/02/17"/>
    <n v="4024.3"/>
    <m/>
    <n v="558.46199999999953"/>
    <n v="16"/>
    <n v="42.883000000000003"/>
    <n v="229.00399999999999"/>
    <n v="652.86"/>
    <n v="686.65410000000008"/>
    <m/>
    <n v="6210.1630999999988"/>
    <s v="EUR"/>
    <n v="2.4195000000000002"/>
    <s v="400M1509"/>
    <s v="BAC M15 GRIS P0 C78"/>
    <n v="3.45"/>
    <n v="231"/>
    <n v="796.95"/>
    <n v="1928.2205250000002"/>
    <n v="6.5325843798763689E-2"/>
    <n v="405.68414463544599"/>
    <n v="1.756208418335264"/>
    <n v="10.103483418335266"/>
    <n v="262.89079319936474"/>
    <n v="0"/>
    <n v="36.482001379545139"/>
    <n v="1.045213500780219"/>
    <n v="2.8013681596223834"/>
    <n v="14.95987953329208"/>
    <n v="42.648630382460865"/>
    <n v="44.856258480380667"/>
    <n v="0"/>
    <n v="405.68414463544599"/>
    <s v="vectorys"/>
    <s v="STB 3791"/>
    <s v="4052,2+999,879"/>
    <m/>
    <m/>
    <m/>
    <m/>
    <m/>
    <m/>
    <s v="STB 3792"/>
    <n v="6533.2389999999996"/>
    <n v="16"/>
    <m/>
    <m/>
    <m/>
  </r>
  <r>
    <x v="5"/>
    <x v="1"/>
    <d v="2017-03-27T00:00:00"/>
    <x v="15"/>
    <x v="0"/>
    <s v="GOONVEAN 1"/>
    <s v=" 10894 DU 19/01/17"/>
    <n v="285.5"/>
    <m/>
    <n v="63.747000000000071"/>
    <n v="0"/>
    <n v="17.71"/>
    <n v="114.4"/>
    <n v="0"/>
    <n v="702.702"/>
    <n v="0"/>
    <n v="1184.0590000000002"/>
    <s v="GBP"/>
    <n v="2.7885"/>
    <s v="600A0003"/>
    <s v="FIBRE DE VERRE"/>
    <n v="2.98"/>
    <n v="1200"/>
    <n v="3576"/>
    <n v="9971.6759999999995"/>
    <n v="1"/>
    <n v="1184.0590000000002"/>
    <n v="0.98671583333333346"/>
    <n v="9.2964458333333333"/>
    <n v="285.5"/>
    <n v="0"/>
    <n v="63.747000000000071"/>
    <n v="0"/>
    <n v="17.71"/>
    <n v="114.4"/>
    <n v="0"/>
    <n v="702.702"/>
    <n v="0"/>
    <n v="1184.0590000000002"/>
    <s v="ECULINE"/>
    <s v="STB 8217"/>
    <n v="337.39"/>
    <m/>
    <m/>
    <m/>
    <m/>
    <m/>
    <m/>
    <s v="STB 8213"/>
    <n v="1988.67"/>
    <n v="0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00m1606"/>
    <s v="BAC M16 GRIS P0 C96"/>
    <n v="4.4580000000000002"/>
    <n v="180"/>
    <n v="802.44"/>
    <n v="1945.71639"/>
    <n v="6.3259974656277543E-2"/>
    <n v="348.0687826768704"/>
    <n v="1.9337154593159467"/>
    <n v="12.743250959315947"/>
    <n v="256.64185832206397"/>
    <n v="0"/>
    <n v="39.087705740367355"/>
    <n v="1.0121595945004407"/>
    <n v="2.9412725216436244"/>
    <n v="4.8538113354268626"/>
    <n v="0"/>
    <n v="43.531975162868186"/>
    <n v="0"/>
    <n v="348.0687826768704"/>
    <s v="METIS"/>
    <s v="STB 3812"/>
    <s v="4057,439+77,228"/>
    <m/>
    <m/>
    <m/>
    <m/>
    <m/>
    <m/>
    <s v="STB 3813"/>
    <n v="7304.6959999999999"/>
    <n v="16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00M1509"/>
    <s v="BAC M15 GRIS P0 C78"/>
    <n v="3.45"/>
    <n v="1771"/>
    <n v="6109.9500000000007"/>
    <n v="14815.101262500002"/>
    <n v="0.48167499395733387"/>
    <n v="2650.2702491358159"/>
    <n v="1.4964823541139558"/>
    <n v="9.8618698541139569"/>
    <n v="1954.1260683102721"/>
    <n v="0"/>
    <n v="297.62216201629718"/>
    <n v="7.706799903317342"/>
    <n v="22.395478844046238"/>
    <n v="36.95795893635831"/>
    <n v="0"/>
    <n v="331.46178112552525"/>
    <n v="0"/>
    <n v="2650.2702491358159"/>
    <s v="METIS"/>
    <s v="STB 3812"/>
    <s v="4057,439+77,228"/>
    <m/>
    <m/>
    <m/>
    <m/>
    <m/>
    <m/>
    <s v="STB 3813"/>
    <n v="7304.6959999999999"/>
    <n v="16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20M1515"/>
    <s v="COUV M15 GAUCHE GRIS BUS 16/17"/>
    <n v="1.6359999999999999"/>
    <n v="2088"/>
    <n v="3415.9679999999998"/>
    <n v="8282.8684080000003"/>
    <n v="0.26929620794907416"/>
    <n v="1481.7205316573743"/>
    <n v="0.70963626995084972"/>
    <n v="4.6765272699508493"/>
    <n v="1092.5182885807089"/>
    <n v="0"/>
    <n v="166.39543392965354"/>
    <n v="4.3087393271851866"/>
    <n v="12.520927188592202"/>
    <n v="20.66255944351656"/>
    <n v="0"/>
    <n v="185.31458318771809"/>
    <n v="0"/>
    <n v="1481.7205316573743"/>
    <s v="METIS"/>
    <s v="STB 3812"/>
    <s v="4057,439+77,228"/>
    <m/>
    <m/>
    <m/>
    <m/>
    <m/>
    <m/>
    <s v="STB 3813"/>
    <n v="7304.6959999999999"/>
    <n v="16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60D2709"/>
    <s v="BOUCHON D27 ROUGE"/>
    <n v="2.3E-2"/>
    <n v="6000"/>
    <n v="138"/>
    <n v="334.6155"/>
    <n v="1.0879164177466602E-2"/>
    <n v="59.859294164558236"/>
    <n v="9.9765490274263732E-3"/>
    <n v="6.5745799027426374E-2"/>
    <n v="44.136105438967178"/>
    <n v="0"/>
    <n v="6.7221267536148428"/>
    <n v="0.17406662683946564"/>
    <n v="0.50582673843130965"/>
    <n v="0.83473650900865737"/>
    <n v="0"/>
    <n v="7.4864320976967864"/>
    <n v="0"/>
    <n v="59.859294164558236"/>
    <s v="METIS"/>
    <s v="STB 3812"/>
    <s v="4057,439+77,228"/>
    <m/>
    <m/>
    <m/>
    <m/>
    <m/>
    <m/>
    <s v="STB 3813"/>
    <n v="7304.6959999999999"/>
    <n v="16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00M1202"/>
    <s v="BAC M12 NOIR"/>
    <n v="2.3450000000000002"/>
    <n v="360"/>
    <n v="844.2"/>
    <n v="2046.9739500000001"/>
    <n v="6.6552104337806561E-2"/>
    <n v="366.18272560666708"/>
    <n v="1.0171742377962973"/>
    <n v="6.7032129877962969"/>
    <n v="269.9978276201166"/>
    <n v="0"/>
    <n v="41.121879749287316"/>
    <n v="1.064833669404905"/>
    <n v="3.0943400911863157"/>
    <n v="5.1064098616312217"/>
    <n v="0"/>
    <n v="45.797434615040778"/>
    <n v="0"/>
    <n v="366.18272560666708"/>
    <s v="METIS"/>
    <s v="STB 3812"/>
    <s v="4057,439+77,228"/>
    <m/>
    <m/>
    <m/>
    <m/>
    <m/>
    <m/>
    <s v="STB 3813"/>
    <n v="7304.6959999999999"/>
    <n v="16"/>
    <m/>
    <m/>
    <m/>
  </r>
  <r>
    <x v="5"/>
    <x v="0"/>
    <d v="2017-03-30T00:00:00"/>
    <x v="4"/>
    <x v="0"/>
    <s v="ACCUMA 17"/>
    <s v=" 504 DU 10/03/17"/>
    <n v="4056.9389999999999"/>
    <m/>
    <n v="617.89000000000033"/>
    <n v="16"/>
    <n v="46.494999999999997"/>
    <n v="76.727999999999994"/>
    <n v="0"/>
    <n v="688.14404999999999"/>
    <m/>
    <n v="5502.1960499999996"/>
    <s v="EUR"/>
    <n v="2.42475"/>
    <s v="420M1208"/>
    <s v="Couv.M12 gauche noir  avec bouchon"/>
    <n v="1.2270000000000001"/>
    <n v="1120"/>
    <n v="1374.24"/>
    <n v="3332.1884399999999"/>
    <n v="0.10833755492204132"/>
    <n v="596.09446675871379"/>
    <n v="0.53222720246313726"/>
    <n v="3.507395452463137"/>
    <n v="439.51885172787138"/>
    <n v="0"/>
    <n v="66.940691810780152"/>
    <n v="1.7334008787526611"/>
    <n v="5.0371546161003113"/>
    <n v="8.3125239140583851"/>
    <n v="0"/>
    <n v="74.551843811150945"/>
    <n v="0"/>
    <n v="596.09446675871379"/>
    <s v="METIS"/>
    <s v="STB 3812"/>
    <s v="4057,439+77,228"/>
    <m/>
    <m/>
    <m/>
    <m/>
    <m/>
    <m/>
    <s v="STB 3813"/>
    <n v="7304.6959999999999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20L0124"/>
    <s v="COUV COUVERCLE L1 NOIR T-AKUMSAN"/>
    <n v="0.69"/>
    <n v="192"/>
    <n v="132.47999999999999"/>
    <n v="320.34326399999998"/>
    <n v="5.4749128643594895E-4"/>
    <n v="3.587261457159896"/>
    <n v="1.868365342270779E-2"/>
    <n v="1.6871381534227077"/>
    <n v="1.6954272165319317"/>
    <n v="0"/>
    <n v="0.28915040554442262"/>
    <n v="8.7598605829751833E-3"/>
    <n v="1.9147412760524441E-2"/>
    <n v="0.26906459271894712"/>
    <n v="0.8677189398723355"/>
    <n v="0"/>
    <n v="0.43799302914875915"/>
    <n v="3.587261457159896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20L0234"/>
    <s v="COUV COUVERCLE  L2 NOIR T-AKUMSAN"/>
    <n v="0.71"/>
    <n v="960"/>
    <n v="681.59999999999991"/>
    <n v="1648.1428799999999"/>
    <n v="2.8168029954313317E-3"/>
    <n v="18.456200250605264"/>
    <n v="1.9225208594380483E-2"/>
    <n v="1.7360407085943803"/>
    <n v="8.7228501720121123"/>
    <n v="0"/>
    <n v="1.4876578835981165"/>
    <n v="4.5068847926901308E-2"/>
    <n v="9.851205115921996E-2"/>
    <n v="1.384317832104728"/>
    <n v="4.464351067459118"/>
    <n v="0"/>
    <n v="2.2534423963450654"/>
    <n v="18.456200250605264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20L0325"/>
    <s v="COUV COUVERCLE L3 NOIR T-AKUMSAN"/>
    <n v="0.74"/>
    <n v="432"/>
    <n v="319.68"/>
    <n v="773.00222400000007"/>
    <n v="1.3211202781389206E-3"/>
    <n v="8.6562178640162735"/>
    <n v="2.0037541351889523E-2"/>
    <n v="1.8093945413518897"/>
    <n v="4.0911395877183576"/>
    <n v="0"/>
    <n v="0.69773250033545475"/>
    <n v="2.113792445022273E-2"/>
    <n v="4.6203539487352466E-2"/>
    <n v="0.64926456069137251"/>
    <n v="2.0938435288223753"/>
    <n v="0"/>
    <n v="1.0568962225111365"/>
    <n v="8.6562178640162735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00D2303"/>
    <s v="BAC D23 P7 C33 B01 NOIR avec listeaux"/>
    <n v="2.46"/>
    <n v="1980"/>
    <n v="4870.8"/>
    <n v="11777.837940000001"/>
    <n v="2.0129231264886933E-2"/>
    <n v="131.89034650916687"/>
    <n v="6.6611286115740839E-2"/>
    <n v="6.0150142861157416"/>
    <n v="62.334593042600659"/>
    <n v="0"/>
    <n v="10.630991812543584"/>
    <n v="0.32206770023819092"/>
    <n v="0.70397960502689072"/>
    <n v="9.8925107051286822"/>
    <n v="31.902818631719303"/>
    <n v="0"/>
    <n v="16.103385011909545"/>
    <n v="131.89034650916687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20D2302"/>
    <s v="COUV D23 DROITE NOIR POIGNEE NOIR"/>
    <n v="1.51"/>
    <n v="1861"/>
    <n v="2810.11"/>
    <n v="6794.9864855000005"/>
    <n v="1.1613154732235242E-2"/>
    <n v="76.091480173457114"/>
    <n v="4.0887415461288081E-2"/>
    <n v="3.6921429154612886"/>
    <n v="35.962688522407518"/>
    <n v="0"/>
    <n v="6.1333367008185204"/>
    <n v="0.18581047571576387"/>
    <n v="0.40614686045046311"/>
    <n v="5.7072848931570093"/>
    <n v="18.405688935119635"/>
    <n v="0"/>
    <n v="9.2905237857881939"/>
    <n v="76.091480173457114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0T00:00:00"/>
    <x v="16"/>
    <x v="0"/>
    <s v="AKUMSAN 1"/>
    <s v=" 075862 DU 13/02/17"/>
    <n v="3096.72"/>
    <m/>
    <n v="528.13699999999972"/>
    <n v="16"/>
    <n v="34.972999999999999"/>
    <n v="491.45"/>
    <n v="1584.9"/>
    <n v="0"/>
    <n v="800"/>
    <n v="6552.18"/>
    <s v="EUR"/>
    <n v="2.41805"/>
    <s v="460D2204"/>
    <s v="BOUCHON M18 JIS NOIR AKUMSAN"/>
    <n v="3.7999999999999999E-2"/>
    <n v="20000"/>
    <n v="760"/>
    <n v="1837.7180000000001"/>
    <n v="3.140801462041978E-3"/>
    <n v="20.579096523562207"/>
    <n v="1.0289548261781104E-3"/>
    <n v="9.2914854826178117E-2"/>
    <n v="9.7261827035346329"/>
    <n v="0"/>
    <n v="1.6587734617584633"/>
    <n v="5.0252823392671647E-2"/>
    <n v="0.10984324953199409"/>
    <n v="1.54354687852053"/>
    <n v="4.9778562371903314"/>
    <n v="0"/>
    <n v="2.5126411696335822"/>
    <n v="20.579096523562207"/>
    <s v="MEDWAYS"/>
    <s v="STB 8214"/>
    <n v="3686.9839999999999"/>
    <m/>
    <m/>
    <s v="STB 8215"/>
    <n v="1870.682"/>
    <s v="STB 8230"/>
    <n v="581.41100000000006"/>
    <s v="STB 8212"/>
    <n v="5325.8159999999998"/>
    <n v="16"/>
    <m/>
    <m/>
    <m/>
  </r>
  <r>
    <x v="5"/>
    <x v="1"/>
    <d v="2017-03-31T00:00:00"/>
    <x v="45"/>
    <x v="0"/>
    <s v="STCM 4"/>
    <s v=" 17400102 DU 09/03/17"/>
    <n v="1453"/>
    <m/>
    <n v="4926.0780000000086"/>
    <n v="0"/>
    <n v="784.16200000000003"/>
    <n v="224"/>
    <n v="460"/>
    <n v="0"/>
    <n v="940"/>
    <n v="8787.2400000000089"/>
    <s v="EUR"/>
    <n v="2.4340000000000002"/>
    <s v="600P0002"/>
    <s v="PLOMB DOUX"/>
    <n v="2.2849699999999999"/>
    <n v="101100"/>
    <n v="231010.467"/>
    <n v="562279.47667800006"/>
    <n v="1"/>
    <n v="8787.2400000000089"/>
    <n v="8.6916320474777542E-2"/>
    <n v="5.6485333004747789"/>
    <n v="1453"/>
    <n v="0"/>
    <n v="4926.0780000000086"/>
    <n v="0"/>
    <n v="784.16200000000003"/>
    <n v="224"/>
    <n v="460"/>
    <n v="0"/>
    <n v="940"/>
    <n v="8787.2400000000089"/>
    <s v="WMA"/>
    <s v="STB 8231"/>
    <n v="1715.04"/>
    <m/>
    <m/>
    <s v="STB 8232"/>
    <n v="543.29999999999995"/>
    <s v="STB 8234"/>
    <n v="264.82"/>
    <s v="STB 8233+OB 731"/>
    <n v="106285.164"/>
    <n v="0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00L0218"/>
    <s v="Bac L2 Noir P0 C34,3"/>
    <n v="1.2549999999999999"/>
    <n v="792"/>
    <n v="993.95999999999992"/>
    <n v="2418.354378"/>
    <n v="1.5688596237138402E-2"/>
    <n v="89.596468476236367"/>
    <n v="0.11312685413666208"/>
    <n v="3.166604604136662"/>
    <n v="64.378939088909291"/>
    <n v="0"/>
    <n v="12.196471600713762"/>
    <n v="0.25101753979421443"/>
    <n v="1.021672764154927"/>
    <n v="0.9153982132445514"/>
    <n v="0"/>
    <n v="10.83296926941961"/>
    <n v="0"/>
    <n v="89.596468476236367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L0321"/>
    <s v="COUV L3 KAM DROITE GRIS AVEC POIGNEE GRIS"/>
    <n v="1.2569999999999999"/>
    <n v="5324"/>
    <n v="6692.2679999999991"/>
    <n v="16282.622657399999"/>
    <n v="0.10563029755998404"/>
    <n v="603.2471919358178"/>
    <n v="0.11330713597592371"/>
    <n v="3.1716509859759237"/>
    <n v="433.45920755227252"/>
    <n v="0"/>
    <n v="82.11804962610718"/>
    <n v="1.6900847609597447"/>
    <n v="6.8788562377012807"/>
    <n v="6.1633166020299486"/>
    <n v="0"/>
    <n v="72.937677156747"/>
    <n v="0"/>
    <n v="603.2471919358178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00M1008"/>
    <s v="BAC M10 P15,4 C33 GRIS"/>
    <n v="1.679"/>
    <n v="486"/>
    <n v="815.99400000000003"/>
    <n v="1985.3542017000002"/>
    <n v="1.2879593140496111E-2"/>
    <n v="73.554449573220282"/>
    <n v="0.15134660406012404"/>
    <n v="4.2364375540601245"/>
    <n v="52.852054431682816"/>
    <n v="0"/>
    <n v="10.012724503353081"/>
    <n v="0.20607349024793778"/>
    <n v="0.83874486449538777"/>
    <n v="0.75149850056166712"/>
    <n v="0"/>
    <n v="8.8933537828793785"/>
    <n v="0"/>
    <n v="73.554449573220282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00L0118"/>
    <s v="BAC L1 NOIR P0 C28 MFP, FAI"/>
    <n v="1.137"/>
    <n v="660"/>
    <n v="750.42"/>
    <n v="1825.809381"/>
    <n v="1.1844577637202102E-2"/>
    <n v="67.643548909349775"/>
    <n v="0.10249022562022693"/>
    <n v="2.8688680756202269"/>
    <n v="48.604816563140687"/>
    <n v="0"/>
    <n v="9.2080931009372851"/>
    <n v="0.18951324219523363"/>
    <n v="0.77134258488987528"/>
    <n v="0.69110741597546821"/>
    <n v="0"/>
    <n v="8.1786760022112226"/>
    <n v="0"/>
    <n v="67.643548909349775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L0131"/>
    <s v="COUV L1 D EK FAI Noir"/>
    <n v="1.131"/>
    <n v="1120"/>
    <n v="1266.72"/>
    <n v="3081.9930960000002"/>
    <n v="1.9993821306197392E-2"/>
    <n v="114.18330571473516"/>
    <n v="0.1019493801024421"/>
    <n v="2.8537289301024424"/>
    <n v="82.045645421046316"/>
    <n v="0"/>
    <n v="15.543396621650912"/>
    <n v="0.31990114089915828"/>
    <n v="1.3020376311021866"/>
    <n v="1.1665994855740054"/>
    <n v="0"/>
    <n v="13.805725414462566"/>
    <n v="0"/>
    <n v="114.18330571473516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00L0213"/>
    <s v="BAC L2 NOIR P0 C28"/>
    <n v="1.2549999999999999"/>
    <n v="1386"/>
    <n v="1739.4299999999998"/>
    <n v="4232.1201615"/>
    <n v="2.7455043414992206E-2"/>
    <n v="156.79381983341366"/>
    <n v="0.1131268541366621"/>
    <n v="3.166604604136662"/>
    <n v="112.66314340559127"/>
    <n v="0"/>
    <n v="21.343825301249087"/>
    <n v="0.43928069463987529"/>
    <n v="1.7879273372711224"/>
    <n v="1.6019468731779651"/>
    <n v="0"/>
    <n v="18.957696221484323"/>
    <n v="0"/>
    <n v="156.79381983341366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L0231"/>
    <s v="COUV L2 D EK FAI Noir"/>
    <n v="1.2509999999999999"/>
    <n v="960"/>
    <n v="1200.9599999999998"/>
    <n v="2921.9957279999999"/>
    <n v="1.8955869991703626E-2"/>
    <n v="108.2556388398133"/>
    <n v="0.11276629045813885"/>
    <n v="3.1565118404581387"/>
    <n v="77.786360304455414"/>
    <n v="0"/>
    <n v="14.736482890250313"/>
    <n v="0.30329391986725801"/>
    <n v="1.2344441655997236"/>
    <n v="1.1060371022759232"/>
    <n v="0"/>
    <n v="13.08902045736466"/>
    <n v="0"/>
    <n v="108.2556388398133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L0331"/>
    <s v="COUV L3 D EK FAI Noir"/>
    <n v="1.4350000000000001"/>
    <n v="880"/>
    <n v="1262.8"/>
    <n v="3072.4555399999999"/>
    <n v="1.993194829596601E-2"/>
    <n v="113.82995330978238"/>
    <n v="0.12935221967020724"/>
    <n v="3.6207789696702073"/>
    <n v="81.791746429911328"/>
    <n v="0"/>
    <n v="15.495295924766934"/>
    <n v="0.31891117273545616"/>
    <n v="1.2980083369298985"/>
    <n v="1.1629893191730247"/>
    <n v="0"/>
    <n v="13.76300212626573"/>
    <n v="0"/>
    <n v="113.82995330978238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00M1009"/>
    <s v="BAC M10 P15,4 C33 NOIR"/>
    <n v="1.75"/>
    <n v="810"/>
    <n v="1417.5"/>
    <n v="3448.848375"/>
    <n v="2.2373722449740115E-2"/>
    <n v="127.77475357666813"/>
    <n v="0.15774660935391127"/>
    <n v="4.4155841093539117"/>
    <n v="91.81168875863105"/>
    <n v="0"/>
    <n v="17.39355556965246"/>
    <n v="0.35797955919584185"/>
    <n v="1.4570215533719757"/>
    <n v="1.3054619574974362"/>
    <n v="0"/>
    <n v="15.449046178319348"/>
    <n v="0"/>
    <n v="127.77475357666813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M1013"/>
    <s v="COUV M10 G FLAT GRIS (fileté)"/>
    <n v="0.73899999999999999"/>
    <n v="1344"/>
    <n v="993.21600000000001"/>
    <n v="2416.5441888"/>
    <n v="1.5676852992339386E-2"/>
    <n v="89.529403632031048"/>
    <n v="6.6614139607165959E-2"/>
    <n v="1.8646380896071659"/>
    <n v="64.330750096714283"/>
    <n v="0"/>
    <n v="12.18734228477456"/>
    <n v="0.25082964787743017"/>
    <n v="1.0209080205671255"/>
    <n v="0.91471301839701846"/>
    <n v="0"/>
    <n v="10.824860563700621"/>
    <n v="0"/>
    <n v="89.529403632031048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07T00:00:00"/>
    <x v="4"/>
    <x v="0"/>
    <s v="ACCUMA 18"/>
    <s v=" 591 DU 24/03/17"/>
    <n v="4103.55"/>
    <m/>
    <n v="777.40999999999985"/>
    <n v="16"/>
    <n v="65.122"/>
    <n v="58.347999999999999"/>
    <n v="0"/>
    <n v="690.49959000000013"/>
    <n v="0"/>
    <n v="5710.9295900000006"/>
    <s v="EUR"/>
    <n v="2.4330500000000002"/>
    <s v="420M1014"/>
    <s v="COUV M10 G FLAT NOIR D18 (fileté)"/>
    <n v="0.73899999999999999"/>
    <n v="1344"/>
    <n v="993.21600000000001"/>
    <n v="2416.5441888"/>
    <n v="1.5676852992339386E-2"/>
    <n v="89.529403632031048"/>
    <n v="6.6614139607165959E-2"/>
    <n v="1.8646380896071659"/>
    <n v="64.330750096714283"/>
    <n v="0"/>
    <n v="12.18734228477456"/>
    <n v="0.25082964787743017"/>
    <n v="1.0209080205671255"/>
    <n v="0.91471301839701846"/>
    <n v="0"/>
    <n v="10.824860563700621"/>
    <n v="0"/>
    <n v="89.529403632031048"/>
    <s v="sotumar"/>
    <s v="STB 368"/>
    <s v="4162,398-346,220"/>
    <m/>
    <m/>
    <m/>
    <m/>
    <m/>
    <m/>
    <s v="STB 369"/>
    <n v="9679.4390000000003"/>
    <n v="16"/>
    <m/>
    <m/>
    <m/>
  </r>
  <r>
    <x v="5"/>
    <x v="1"/>
    <d v="2017-04-11T00:00:00"/>
    <x v="7"/>
    <x v="0"/>
    <s v="DARAMIC 1"/>
    <s v=" 104895F2 DU 28/03/17"/>
    <n v="5304.98"/>
    <m/>
    <n v="8063.9599999999991"/>
    <n v="16"/>
    <n v="163.196"/>
    <n v="65.599999999999994"/>
    <n v="0"/>
    <n v="0"/>
    <n v="0"/>
    <n v="13613.735999999999"/>
    <s v="EUR"/>
    <n v="2.4232999999999998"/>
    <s v="430P1004"/>
    <s v="SEPARATEUR 161/1.2/0.2 "/>
    <n v="0.69899999999999995"/>
    <n v="67394.600000000006"/>
    <n v="47108.825400000002"/>
    <n v="114158.81659182"/>
    <n v="1"/>
    <n v="13613.735999999999"/>
    <n v="0.20200039765797256"/>
    <n v="1.8958870976579723"/>
    <n v="5304.98"/>
    <n v="0"/>
    <n v="8063.9599999999991"/>
    <n v="16"/>
    <n v="163.196"/>
    <n v="65.599999999999994"/>
    <n v="0"/>
    <n v="0"/>
    <n v="0"/>
    <n v="13613.735999999999"/>
    <s v="vectorys"/>
    <s v="STB 378"/>
    <n v="5332.88"/>
    <m/>
    <m/>
    <m/>
    <m/>
    <s v="STB 378"/>
    <n v="65.599999999999994"/>
    <s v="STB 379"/>
    <n v="30833.037"/>
    <n v="16"/>
    <m/>
    <m/>
    <m/>
  </r>
  <r>
    <x v="5"/>
    <x v="0"/>
    <d v="2017-04-13T00:00:00"/>
    <x v="26"/>
    <x v="0"/>
    <s v="MARIBAT 1"/>
    <s v=" M003 DU 07/03/17"/>
    <n v="3036.6459999999997"/>
    <m/>
    <n v="16"/>
    <n v="16"/>
    <n v="187.19499999999999"/>
    <n v="94.2"/>
    <n v="82"/>
    <n v="0"/>
    <n v="1671.6"/>
    <n v="5103.6409999999996"/>
    <s v="USD"/>
    <n v="2.2680500000000001"/>
    <s v="600P1002"/>
    <s v="PLOMB DOUX MARIBAT"/>
    <n v="0"/>
    <n v="49010"/>
    <n v="0"/>
    <n v="0"/>
    <n v="1"/>
    <n v="5103.6409999999996"/>
    <n v="0.10413468679861251"/>
    <n v="0.10413468679861251"/>
    <n v="3036.6459999999997"/>
    <n v="0"/>
    <n v="16"/>
    <n v="16"/>
    <n v="187.19499999999999"/>
    <n v="94.2"/>
    <n v="82"/>
    <n v="0"/>
    <n v="1671.6"/>
    <n v="5103.6409999999996"/>
    <s v="MED EXPRESS"/>
    <s v="STB 3820"/>
    <n v="3159.491"/>
    <m/>
    <m/>
    <s v="STB 3820"/>
    <n v="97.26"/>
    <s v="STB 3821"/>
    <n v="111.65600000000001"/>
    <m/>
    <m/>
    <m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00L0213"/>
    <s v="BAC L2 NOIR P0 C28"/>
    <n v="1.2549999999999999"/>
    <n v="792"/>
    <n v="993.95999999999992"/>
    <n v="2412.8875979999998"/>
    <n v="6.1444233045765018E-2"/>
    <n v="421.86649974415525"/>
    <n v="0.53265972189918587"/>
    <n v="3.5792349718991856"/>
    <n v="252.44694945711007"/>
    <n v="0"/>
    <n v="118.7745289121839"/>
    <n v="0.98310772873224028"/>
    <n v="4.3562117902456032"/>
    <n v="2.9743924332793932"/>
    <n v="0"/>
    <n v="42.331309422604065"/>
    <n v="0"/>
    <n v="421.86649974415525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00L0218"/>
    <s v="Bac L2 Noir P0 C34,3"/>
    <n v="1.2549999999999999"/>
    <n v="594"/>
    <n v="745.46999999999991"/>
    <n v="1809.6656985"/>
    <n v="4.6083174784323763E-2"/>
    <n v="316.39987480811646"/>
    <n v="0.53265972189918598"/>
    <n v="3.579234971899186"/>
    <n v="189.33521209283253"/>
    <n v="0"/>
    <n v="89.080896684137926"/>
    <n v="0.73733079654918021"/>
    <n v="3.2671588426842022"/>
    <n v="2.230794324959545"/>
    <n v="0"/>
    <n v="31.748482066953049"/>
    <n v="0"/>
    <n v="316.39987480811646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20L0321"/>
    <s v="COUV L3 KAM DROITE GRIS AVEC POIGNEE GRIS"/>
    <n v="1.2569999999999999"/>
    <n v="2640"/>
    <n v="3318.4799999999996"/>
    <n v="8055.7761239999991"/>
    <n v="0.20514050714084095"/>
    <n v="1408.4626565163428"/>
    <n v="0.53350858201376616"/>
    <n v="3.5849389320137659"/>
    <n v="842.83085117553071"/>
    <n v="0"/>
    <n v="396.5460367665741"/>
    <n v="3.2822481142534552"/>
    <n v="14.543846534764201"/>
    <n v="9.9304416696738294"/>
    <n v="0"/>
    <n v="141.32923225554663"/>
    <n v="0"/>
    <n v="1408.4626565163428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00M1008"/>
    <s v="BAC M10 P15,4 C33 GRIS"/>
    <n v="1.679"/>
    <n v="810"/>
    <n v="1359.99"/>
    <n v="3301.4437245000004"/>
    <n v="8.4071333353364294E-2"/>
    <n v="577.22063361408289"/>
    <n v="0.71261806619022583"/>
    <n v="4.7884745161902265"/>
    <n v="345.41161293429832"/>
    <n v="0"/>
    <n v="162.51375465338745"/>
    <n v="1.3451413336538287"/>
    <n v="5.9604053207534688"/>
    <n v="4.0697251049696588"/>
    <n v="0"/>
    <n v="57.919994267020108"/>
    <n v="0"/>
    <n v="577.22063361408289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00M1009"/>
    <s v="BAC M10 P15,4 C33 NOIR"/>
    <n v="1.75"/>
    <n v="2106"/>
    <n v="3685.5"/>
    <n v="8946.7355250000001"/>
    <n v="0.22782880688374479"/>
    <n v="1564.2369761429879"/>
    <n v="0.74275260025782908"/>
    <n v="4.9909651002578297"/>
    <n v="936.04695583743728"/>
    <n v="0"/>
    <n v="440.40356383139539"/>
    <n v="3.6452609101399167"/>
    <n v="16.152378921636856"/>
    <n v="11.028736883628317"/>
    <n v="0"/>
    <n v="156.96007975875014"/>
    <n v="0"/>
    <n v="1564.2369761429879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20M1014"/>
    <s v="COUV M10 G FLAT NOIR D18 (fileté)"/>
    <n v="0.73899999999999999"/>
    <n v="2688"/>
    <n v="1986.432"/>
    <n v="4822.1630015999999"/>
    <n v="0.12279648148573896"/>
    <n v="843.10144756306272"/>
    <n v="0.31365381233744893"/>
    <n v="2.1076132623374488"/>
    <n v="504.51597519415878"/>
    <n v="0"/>
    <n v="237.3712473500818"/>
    <n v="1.9647437037718234"/>
    <n v="8.7059021478944363"/>
    <n v="5.9443320757616522"/>
    <n v="0"/>
    <n v="84.599247091394261"/>
    <n v="0"/>
    <n v="843.10144756306272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60D1815"/>
    <s v="BOUCHON D18 NOIR FILETAGE POUR GAMME M "/>
    <n v="2.3E-2"/>
    <n v="104000"/>
    <n v="2392"/>
    <n v="5806.6995999999999"/>
    <n v="0.14786772651361213"/>
    <n v="1015.2366970381296"/>
    <n v="9.7618913176743226E-3"/>
    <n v="6.5595541317674325E-2"/>
    <n v="607.52253923840715"/>
    <n v="0"/>
    <n v="285.83511726623192"/>
    <n v="2.3658836242177941"/>
    <n v="10.48337820663556"/>
    <n v="7.1579809050709358"/>
    <n v="0"/>
    <n v="101.87179779756622"/>
    <n v="0"/>
    <n v="1015.2366970381296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60D1810"/>
    <s v="BOUCHON KAMINA D18 ROUGE"/>
    <n v="2.8000000000000001E-2"/>
    <n v="96000"/>
    <n v="2688"/>
    <n v="6525.2543999999998"/>
    <n v="0.16616573949355745"/>
    <n v="1140.8679939960252"/>
    <n v="1.1884041604125263E-2"/>
    <n v="7.9855441604125263E-2"/>
    <n v="682.70091365921348"/>
    <n v="0"/>
    <n v="321.20601806506329"/>
    <n v="2.6586518318969192"/>
    <n v="11.780652432874744"/>
    <n v="8.0437511174041294"/>
    <n v="0"/>
    <n v="114.47800688957274"/>
    <n v="0"/>
    <n v="1140.8679939960252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18T00:00:00"/>
    <x v="4"/>
    <x v="0"/>
    <s v="ACCUMA 19"/>
    <s v=" 698 DU 05/04/17"/>
    <n v="4108.5540000000001"/>
    <m/>
    <n v="1933.0460000000003"/>
    <n v="16"/>
    <n v="70.897000000000006"/>
    <n v="48.408000000000001"/>
    <n v="0"/>
    <n v="688.93869000000007"/>
    <n v="0"/>
    <n v="6865.8436900000006"/>
    <s v="EUR"/>
    <n v="2.4275500000000001"/>
    <s v="460D1811"/>
    <s v="BOUCHON KAM D18 JAUNE"/>
    <n v="2.8000000000000001E-2"/>
    <n v="96000"/>
    <n v="2688"/>
    <n v="6525.2543999999998"/>
    <n v="0.16616573949355745"/>
    <n v="1140.8679939960252"/>
    <n v="1.1884041604125263E-2"/>
    <n v="7.9855441604125263E-2"/>
    <n v="682.70091365921348"/>
    <n v="0"/>
    <n v="321.20601806506329"/>
    <n v="2.6586518318969192"/>
    <n v="11.780652432874744"/>
    <n v="8.0437511174041294"/>
    <n v="0"/>
    <n v="114.47800688957274"/>
    <n v="0"/>
    <n v="1140.8679939960252"/>
    <s v="METIS"/>
    <s v="STB 392"/>
    <n v="4109.0540000000001"/>
    <m/>
    <m/>
    <m/>
    <m/>
    <s v="STB 392"/>
    <n v="48.908000000000001"/>
    <s v="STB 393"/>
    <n v="12056.319"/>
    <n v="16"/>
    <m/>
    <m/>
    <m/>
  </r>
  <r>
    <x v="5"/>
    <x v="1"/>
    <d v="2017-04-24T00:00:00"/>
    <x v="9"/>
    <x v="2"/>
    <s v="SOVEMA 3"/>
    <s v=" 80302 DU 12/04/17"/>
    <n v="560.72299999999996"/>
    <m/>
    <n v="1272.8240000000003"/>
    <n v="0"/>
    <n v="9.2129999999999992"/>
    <n v="70.75"/>
    <n v="0"/>
    <n v="0"/>
    <n v="0"/>
    <n v="1913.5100000000002"/>
    <s v="EUR"/>
    <n v="2.4652500000000002"/>
    <s v="712MEC003"/>
    <s v="VIS CENTREUR (ATTAQUE SPHERIQUE f55202139)"/>
    <n v="13.38"/>
    <n v="80"/>
    <n v="1070.4000000000001"/>
    <n v="2638.8036000000002"/>
    <n v="0.54749117692189664"/>
    <n v="1047.6298419518187"/>
    <n v="13.095373024397734"/>
    <n v="46.08041802439773"/>
    <n v="306.9908951971766"/>
    <n v="0"/>
    <n v="696.85990977443635"/>
    <n v="0"/>
    <n v="5.0440362129814336"/>
    <n v="38.735000767224186"/>
    <n v="0"/>
    <n v="0"/>
    <n v="0"/>
    <n v="1047.6298419518187"/>
    <s v="METIS"/>
    <s v="STB 392"/>
    <n v="561.22299999999996"/>
    <m/>
    <m/>
    <m/>
    <m/>
    <s v="STB 442"/>
    <n v="83.984999999999999"/>
    <s v="STB 443"/>
    <n v="2511.0300000000002"/>
    <n v="0"/>
    <m/>
    <m/>
    <m/>
  </r>
  <r>
    <x v="5"/>
    <x v="1"/>
    <d v="2017-04-24T00:00:00"/>
    <x v="9"/>
    <x v="2"/>
    <s v="SOVEMA 3"/>
    <s v=" 80302 DU 12/04/17"/>
    <n v="560.72299999999996"/>
    <m/>
    <n v="1272.8240000000003"/>
    <n v="0"/>
    <n v="9.2129999999999992"/>
    <n v="70.75"/>
    <n v="0"/>
    <n v="0"/>
    <n v="0"/>
    <n v="1913.5100000000002"/>
    <s v="EUR"/>
    <n v="2.4652500000000002"/>
    <s v="701ELE001"/>
    <s v="CARTE TEST CC CS20027"/>
    <n v="884.7"/>
    <n v="1"/>
    <n v="884.7"/>
    <n v="2181.0066750000001"/>
    <n v="0.45250882307810347"/>
    <n v="865.8801580481819"/>
    <n v="865.8801580481819"/>
    <n v="3046.8868330481819"/>
    <n v="253.73210480282339"/>
    <n v="0"/>
    <n v="575.96409022556406"/>
    <n v="0"/>
    <n v="4.1689637870185665"/>
    <n v="32.014999232775821"/>
    <n v="0"/>
    <n v="0"/>
    <n v="0"/>
    <n v="865.8801580481819"/>
    <s v="METIS"/>
    <s v="STB 392"/>
    <n v="561.22299999999996"/>
    <m/>
    <m/>
    <m/>
    <m/>
    <s v="STB 442"/>
    <n v="83.984999999999999"/>
    <s v="STB 443"/>
    <n v="2511.0300000000002"/>
    <n v="0"/>
    <m/>
    <m/>
    <m/>
  </r>
  <r>
    <x v="5"/>
    <x v="1"/>
    <d v="2017-05-02T00:00:00"/>
    <x v="57"/>
    <x v="0"/>
    <s v="RASASS 1"/>
    <s v=" 1314 DU 13/02/17"/>
    <n v="1457.8"/>
    <m/>
    <n v="4815.6729999999952"/>
    <n v="0"/>
    <n v="757.14499999999998"/>
    <n v="488.43"/>
    <n v="385"/>
    <n v="0"/>
    <n v="1200"/>
    <n v="9104.0479999999952"/>
    <s v="USD"/>
    <n v="2.3037999999999998"/>
    <s v="600P0002"/>
    <s v="PLOMB DOUX"/>
    <n v="2.2738399999999999"/>
    <n v="104930"/>
    <n v="238594.0312"/>
    <n v="549672.92907855997"/>
    <n v="1"/>
    <n v="9104.0479999999952"/>
    <n v="8.676306108834457E-2"/>
    <n v="5.3252356530883445"/>
    <n v="1457.8"/>
    <n v="0"/>
    <n v="4815.6729999999952"/>
    <n v="0"/>
    <n v="757.14499999999998"/>
    <n v="488.43"/>
    <n v="385"/>
    <n v="0"/>
    <n v="1200"/>
    <n v="9104.0479999999952"/>
    <s v="GENMAR"/>
    <s v="STB 457"/>
    <n v="1720.704"/>
    <m/>
    <m/>
    <s v="STB 458"/>
    <n v="454.8"/>
    <s v="STB 460"/>
    <n v="488.43"/>
    <s v="STB 459"/>
    <n v="103900.264"/>
    <n v="0"/>
    <m/>
    <m/>
    <m/>
  </r>
  <r>
    <x v="5"/>
    <x v="0"/>
    <d v="2017-05-03T00:00:00"/>
    <x v="26"/>
    <x v="0"/>
    <s v="MARIBAT 2"/>
    <s v=" M004 DU 03/04/17"/>
    <n v="7210.5"/>
    <m/>
    <n v="16"/>
    <n v="16"/>
    <n v="568.88599999999997"/>
    <n v="229.2"/>
    <n v="180"/>
    <n v="0"/>
    <n v="4954.8"/>
    <n v="13175.385999999999"/>
    <s v="USD"/>
    <n v="2.3777499999999998"/>
    <s v="600P1002"/>
    <s v="PLOMB DOUX MARIBAT"/>
    <n v="0"/>
    <n v="147175"/>
    <n v="0"/>
    <n v="0"/>
    <n v="1"/>
    <n v="13175.385999999999"/>
    <n v="8.9521902497027336E-2"/>
    <n v="8.9521902497027336E-2"/>
    <n v="7210.5"/>
    <n v="0"/>
    <n v="16"/>
    <n v="16"/>
    <n v="568.88599999999997"/>
    <n v="229.2"/>
    <n v="180"/>
    <n v="0"/>
    <n v="4954.8"/>
    <n v="13175.385999999999"/>
    <s v="MED EXPRESS"/>
    <s v="STB 3893"/>
    <n v="9619.8989999999994"/>
    <m/>
    <m/>
    <s v="STB 3894"/>
    <n v="212.9"/>
    <s v="STB 3892"/>
    <n v="270.95600000000002"/>
    <m/>
    <m/>
    <m/>
    <m/>
    <m/>
    <m/>
  </r>
  <r>
    <x v="5"/>
    <x v="1"/>
    <d v="2017-05-18T00:00:00"/>
    <x v="45"/>
    <x v="0"/>
    <s v="STCM 6"/>
    <s v=" 17400129 DU 24/03/17"/>
    <n v="530"/>
    <m/>
    <n v="1523.1170000000056"/>
    <n v="16"/>
    <n v="395.80599999999998"/>
    <n v="1880.4"/>
    <n v="1940"/>
    <n v="0"/>
    <n v="520"/>
    <n v="6805.3230000000058"/>
    <s v="EUR"/>
    <n v="2.4330500000000002"/>
    <s v="600P0002"/>
    <s v="PLOMB DOUX"/>
    <n v="2.2849699999999999"/>
    <n v="50438"/>
    <n v="115249.31685999999"/>
    <n v="280407.350386223"/>
    <n v="1"/>
    <n v="6805.3230000000058"/>
    <n v="0.1349245211943377"/>
    <n v="5.6943707796943377"/>
    <n v="530"/>
    <n v="0"/>
    <n v="1523.1170000000056"/>
    <n v="16"/>
    <n v="395.80599999999998"/>
    <n v="1880.4"/>
    <n v="1940"/>
    <n v="0"/>
    <n v="520"/>
    <n v="6805.3230000000058"/>
    <s v="TSA"/>
    <s v="STB 357"/>
    <n v="625.9"/>
    <m/>
    <m/>
    <s v="STB 358"/>
    <n v="2289.6999999999998"/>
    <s v="STB 360"/>
    <n v="2219.3719999999998"/>
    <s v="STB 359"/>
    <n v="52093.69"/>
    <n v="16"/>
    <m/>
    <m/>
    <m/>
  </r>
  <r>
    <x v="5"/>
    <x v="5"/>
    <d v="2017-05-23T00:00:00"/>
    <x v="58"/>
    <x v="3"/>
    <s v="HEMPE 1"/>
    <s v=" 1700105 DU 07/04/17"/>
    <n v="0"/>
    <m/>
    <n v="5434.2070000000003"/>
    <n v="16"/>
    <n v="1234.962"/>
    <n v="111.77"/>
    <n v="0"/>
    <n v="0"/>
    <n v="120"/>
    <n v="6916.9390000000003"/>
    <s v="EUR"/>
    <n v="2.6311"/>
    <s v="MACHINE A GRILLES NEGATIVES"/>
    <s v="MACHINE A GRILLES NEGATIVES"/>
    <n v="49500"/>
    <n v="1"/>
    <n v="49500"/>
    <n v="130239.45"/>
    <n v="10.690770932634427"/>
    <n v="73947.410404005452"/>
    <n v="73947.410404005452"/>
    <n v="204186.86040400545"/>
    <n v="0"/>
    <n v="0"/>
    <n v="58095.862237518537"/>
    <n v="171.05233492215083"/>
    <n v="13202.695852508077"/>
    <n v="1194.9074671405499"/>
    <n v="0"/>
    <n v="0"/>
    <n v="1282.8925119161313"/>
    <n v="73947.410404005452"/>
    <s v="DACHSER"/>
    <s v="STB 0001"/>
    <n v="259.58899999999994"/>
    <m/>
    <m/>
    <m/>
    <m/>
    <m/>
    <m/>
    <s v="STB 002/003"/>
    <s v="(57636,215)+(719,215+250)"/>
    <n v="16"/>
    <m/>
    <m/>
    <m/>
  </r>
  <r>
    <x v="5"/>
    <x v="5"/>
    <d v="2017-05-23T00:00:00"/>
    <x v="58"/>
    <x v="3"/>
    <s v="HEMPE 1"/>
    <s v=" 1700105 DU 07/04/17"/>
    <n v="0"/>
    <m/>
    <n v="5434.2070000000003"/>
    <n v="16"/>
    <n v="1234.962"/>
    <n v="111.77"/>
    <n v="0"/>
    <n v="0"/>
    <n v="120"/>
    <n v="6916.9390000000003"/>
    <s v="EUR"/>
    <n v="2.6311"/>
    <s v="MACHINE A GRILLES POSITIVES"/>
    <s v="MACHINE A GRILLES POSITIVES"/>
    <n v="57300"/>
    <n v="1"/>
    <n v="57300"/>
    <n v="150762.03"/>
    <n v="12.375377261413187"/>
    <n v="85599.729619182064"/>
    <n v="85599.729619182064"/>
    <n v="236361.75961918206"/>
    <n v="0"/>
    <n v="0"/>
    <n v="67250.361741612374"/>
    <n v="198.00603618261098"/>
    <n v="15283.120653509352"/>
    <n v="1383.1959165081519"/>
    <n v="0"/>
    <n v="0"/>
    <n v="1485.0452713695825"/>
    <n v="85599.729619182064"/>
    <s v="DACHSER"/>
    <s v="STB 0001"/>
    <n v="259.58899999999994"/>
    <m/>
    <m/>
    <m/>
    <m/>
    <m/>
    <m/>
    <s v="STB 002/003"/>
    <s v="(57636,215)+(719,215+250)"/>
    <n v="16"/>
    <m/>
    <m/>
    <m/>
  </r>
  <r>
    <x v="5"/>
    <x v="5"/>
    <d v="2017-05-23T00:00:00"/>
    <x v="58"/>
    <x v="3"/>
    <s v="HEMPE 1"/>
    <s v=" 1700105 DU 07/04/17"/>
    <n v="0"/>
    <m/>
    <n v="5434.2070000000003"/>
    <n v="16"/>
    <n v="1234.962"/>
    <n v="111.77"/>
    <n v="0"/>
    <n v="0"/>
    <n v="120"/>
    <n v="6916.9390000000003"/>
    <s v="EUR"/>
    <n v="2.6311"/>
    <s v="MACHINE D'EMPATTAGE PLQ TIBULAIRES"/>
    <s v="MACHINE D'EMPATTAGE PLQ TIBULAIRES"/>
    <n v="203200"/>
    <n v="1"/>
    <n v="203200"/>
    <n v="534639.52"/>
    <n v="43.886154616390222"/>
    <n v="303557.85442613956"/>
    <n v="303557.85442613956"/>
    <n v="838197.37442613952"/>
    <n v="0"/>
    <n v="0"/>
    <n v="238486.44861947009"/>
    <n v="702.17847386224355"/>
    <n v="54197.733277366504"/>
    <n v="4905.1555014739351"/>
    <n v="0"/>
    <n v="0"/>
    <n v="5266.338553966827"/>
    <n v="303557.85442613956"/>
    <s v="DACHSER"/>
    <s v="STB 0001"/>
    <n v="259.58899999999994"/>
    <m/>
    <m/>
    <m/>
    <m/>
    <m/>
    <m/>
    <s v="STB 002/003"/>
    <s v="(57636,215)+(719,215+250)"/>
    <n v="16"/>
    <m/>
    <m/>
    <m/>
  </r>
  <r>
    <x v="5"/>
    <x v="5"/>
    <d v="2017-05-23T00:00:00"/>
    <x v="58"/>
    <x v="3"/>
    <s v="HEMPE 1"/>
    <s v=" 1700105 DU 07/04/17"/>
    <n v="0"/>
    <m/>
    <n v="5434.2070000000003"/>
    <n v="16"/>
    <n v="1234.962"/>
    <n v="111.77"/>
    <n v="0"/>
    <n v="0"/>
    <n v="120"/>
    <n v="6916.9390000000003"/>
    <s v="EUR"/>
    <n v="2.6311"/>
    <s v="CHAMBRE CRISTALLISATION ET DE SECHAGE"/>
    <s v="CHAMBRE CRISTALLISATION ET DE SECHAGE"/>
    <n v="12500"/>
    <n v="2"/>
    <n v="25000"/>
    <n v="65777.5"/>
    <n v="5.3993792589062766"/>
    <n v="37347.17697171992"/>
    <n v="18673.58848585996"/>
    <n v="51562.33848585996"/>
    <n v="0"/>
    <n v="0"/>
    <n v="29341.344564403302"/>
    <n v="86.390068142500425"/>
    <n v="6668.0282083374132"/>
    <n v="603.48861976795456"/>
    <n v="0"/>
    <n v="0"/>
    <n v="647.92551106875317"/>
    <n v="37347.17697171992"/>
    <s v="DACHSER"/>
    <s v="STB 0001"/>
    <n v="259.58899999999994"/>
    <m/>
    <m/>
    <m/>
    <m/>
    <m/>
    <m/>
    <s v="STB 002/003"/>
    <s v="(57636,215)+(719,215+250)"/>
    <n v="16"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05MEC002"/>
    <s v="COUTEAU F45511018"/>
    <n v="129.32999999999998"/>
    <n v="8"/>
    <n v="1034.6399999999999"/>
    <n v="2722.2413039999997"/>
    <n v="4.4401778347355871E-3"/>
    <n v="4.4351426730709971"/>
    <n v="0.55439283413387463"/>
    <n v="340.83455583413382"/>
    <n v="2.5975040333203183"/>
    <n v="0"/>
    <n v="1.2643495187966276"/>
    <n v="0"/>
    <n v="0.11595080397628513"/>
    <n v="0.45733831697776545"/>
    <n v="0"/>
    <n v="0"/>
    <n v="0"/>
    <n v="4.4351426730709971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20MEC005"/>
    <s v="couteau gauche F45511006"/>
    <n v="200.25"/>
    <n v="4"/>
    <n v="801"/>
    <n v="2107.5111000000002"/>
    <n v="3.4375071963419221E-3"/>
    <n v="3.4336090631812701"/>
    <n v="0.85840226579531753"/>
    <n v="527.73617726579539"/>
    <n v="2.0109417098600244"/>
    <n v="0"/>
    <n v="0.97883704917275483"/>
    <n v="0"/>
    <n v="8.976706292527295E-2"/>
    <n v="0.35406324122321797"/>
    <n v="0"/>
    <n v="0"/>
    <n v="0"/>
    <n v="3.4336090631812701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20MEC003"/>
    <s v="couteau droit F45511005"/>
    <n v="200.25"/>
    <n v="4"/>
    <n v="801"/>
    <n v="2107.5111000000002"/>
    <n v="3.4375071963419221E-3"/>
    <n v="3.4336090631812701"/>
    <n v="0.85840226579531753"/>
    <n v="527.73617726579539"/>
    <n v="2.0109417098600244"/>
    <n v="0"/>
    <n v="0.97883704917275483"/>
    <n v="0"/>
    <n v="8.976706292527295E-2"/>
    <n v="0.35406324122321797"/>
    <n v="0"/>
    <n v="0"/>
    <n v="0"/>
    <n v="3.4336090631812701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13MEC002"/>
    <s v="RENVOI D'ANGLE 90° A4007067"/>
    <n v="549.66999999999996"/>
    <n v="3"/>
    <n v="1649.0099999999998"/>
    <n v="4338.7102109999996"/>
    <n v="7.076758728888629E-3"/>
    <n v="7.068733684490069"/>
    <n v="2.3562445614966898"/>
    <n v="1448.5929815614966"/>
    <n v="4.1399038563998483"/>
    <n v="0"/>
    <n v="2.0151212015684945"/>
    <n v="0"/>
    <n v="0.18480247744619765"/>
    <n v="0.72890614907552875"/>
    <n v="0"/>
    <n v="0"/>
    <n v="0"/>
    <n v="7.068733684490069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20MEC010"/>
    <s v="BEC DE COULEE F0171601"/>
    <n v="266.02199999999999"/>
    <n v="2"/>
    <n v="532.04399999999998"/>
    <n v="1399.8609684"/>
    <n v="2.2832772518983041E-3"/>
    <n v="2.2806880154946514"/>
    <n v="1.1403440077473257"/>
    <n v="701.07082820774735"/>
    <n v="1.3357171923605078"/>
    <n v="0"/>
    <n v="0.65016776403254573"/>
    <n v="0"/>
    <n v="5.9625502156072312E-2"/>
    <n v="0.23517755694552533"/>
    <n v="0"/>
    <n v="0"/>
    <n v="0"/>
    <n v="2.2806880154946514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20MEC001"/>
    <s v="couteau superieur F0070860"/>
    <n v="405"/>
    <n v="2"/>
    <n v="810"/>
    <n v="2131.1909999999998"/>
    <n v="3.4761308727053138E-3"/>
    <n v="3.4721889402956658"/>
    <n v="1.7360944701478329"/>
    <n v="1067.3315944701478"/>
    <n v="2.0335365605326086"/>
    <n v="0"/>
    <n v="0.98983521826458332"/>
    <n v="0"/>
    <n v="9.0775681609826575E-2"/>
    <n v="0.35804147988864732"/>
    <n v="0"/>
    <n v="0"/>
    <n v="0"/>
    <n v="3.4721889402956658"/>
    <s v="METIS"/>
    <s v="STB 498"/>
    <s v="(585,5+122,04)"/>
    <m/>
    <m/>
    <m/>
    <m/>
    <m/>
    <m/>
    <s v="stb 499"/>
    <n v="3211.5569999999998"/>
    <m/>
    <m/>
    <m/>
    <m/>
  </r>
  <r>
    <x v="5"/>
    <x v="1"/>
    <d v="2017-05-23T00:00:00"/>
    <x v="9"/>
    <x v="2"/>
    <s v="SOVEMA 4"/>
    <s v=" 80363 DU 03/05/17"/>
    <n v="585"/>
    <m/>
    <n v="284.75199999999995"/>
    <n v="0"/>
    <n v="26.114000000000001"/>
    <n v="103"/>
    <n v="0"/>
    <n v="0"/>
    <n v="0"/>
    <n v="998.86599999999999"/>
    <s v="EUR"/>
    <n v="2.6311"/>
    <s v="720MEC002"/>
    <s v="couteau inferieur F0070874"/>
    <n v="405"/>
    <n v="2"/>
    <n v="810"/>
    <n v="2131.1909999999998"/>
    <n v="3.4761308727053138E-3"/>
    <n v="3.4721889402956658"/>
    <n v="1.7360944701478329"/>
    <n v="1067.3315944701478"/>
    <n v="2.0335365605326086"/>
    <n v="0"/>
    <n v="0.98983521826458332"/>
    <n v="0"/>
    <n v="9.0775681609826575E-2"/>
    <n v="0.35804147988864732"/>
    <n v="0"/>
    <n v="0"/>
    <n v="0"/>
    <n v="3.4721889402956658"/>
    <s v="METIS"/>
    <s v="STB 498"/>
    <s v="(585,5+122,04)"/>
    <m/>
    <m/>
    <m/>
    <m/>
    <m/>
    <m/>
    <s v="stb 499"/>
    <n v="3211.5569999999998"/>
    <m/>
    <m/>
    <m/>
    <m/>
  </r>
  <r>
    <x v="5"/>
    <x v="1"/>
    <d v="2017-05-24T00:00:00"/>
    <x v="20"/>
    <x v="2"/>
    <s v="WIRTZ 1"/>
    <s v=" 29631 DU 28/03/17"/>
    <n v="1973.2"/>
    <m/>
    <n v="273.52099999999996"/>
    <n v="0"/>
    <n v="29.76"/>
    <n v="157.66999999999999"/>
    <n v="0"/>
    <n v="316.46340000000004"/>
    <n v="0"/>
    <n v="2750.6144000000004"/>
    <s v="USD"/>
    <n v="2.3974500000000001"/>
    <s v="MOULE L100"/>
    <s v="MOULE L100"/>
    <n v="4115"/>
    <n v="1"/>
    <n v="4115"/>
    <n v="9865.5067500000005"/>
    <n v="3.5108380034154986E-2"/>
    <n v="96.569615682619215"/>
    <n v="96.569615682619215"/>
    <n v="9962.0763656826202"/>
    <n v="69.275855483394622"/>
    <n v="0"/>
    <n v="9.6028792153221048"/>
    <n v="0"/>
    <n v="1.0448253898164523"/>
    <n v="5.5355382799852162"/>
    <n v="0"/>
    <n v="11.110517314100804"/>
    <n v="0"/>
    <n v="96.569615682619215"/>
    <s v="M&amp;M"/>
    <s v="STB 527"/>
    <n v="2203.942"/>
    <m/>
    <m/>
    <m/>
    <m/>
    <s v="STB 529"/>
    <n v="157.05099999999999"/>
    <s v="STB 528"/>
    <n v="1611.355"/>
    <n v="0"/>
    <m/>
    <m/>
    <m/>
  </r>
  <r>
    <x v="5"/>
    <x v="1"/>
    <d v="2017-05-24T00:00:00"/>
    <x v="20"/>
    <x v="2"/>
    <s v="WIRTZ 1"/>
    <s v=" 29631 DU 28/03/17"/>
    <n v="1973.2"/>
    <m/>
    <n v="273.52099999999996"/>
    <n v="0"/>
    <n v="29.76"/>
    <n v="157.66999999999999"/>
    <n v="0"/>
    <n v="316.46340000000004"/>
    <n v="0"/>
    <n v="2750.6144000000004"/>
    <s v="USD"/>
    <n v="2.3974500000000001"/>
    <s v="MOULE B13"/>
    <s v="MOULE B13"/>
    <n v="4115"/>
    <n v="1"/>
    <n v="4115"/>
    <n v="9865.5067500000005"/>
    <n v="3.5108380034154986E-2"/>
    <n v="96.569615682619215"/>
    <n v="96.569615682619215"/>
    <n v="9962.0763656826202"/>
    <n v="69.275855483394622"/>
    <n v="0"/>
    <n v="9.6028792153221048"/>
    <n v="0"/>
    <n v="1.0448253898164523"/>
    <n v="5.5355382799852162"/>
    <n v="0"/>
    <n v="11.110517314100804"/>
    <n v="0"/>
    <n v="96.569615682619215"/>
    <s v="M&amp;M"/>
    <s v="STB 527"/>
    <n v="2203.942"/>
    <m/>
    <m/>
    <m/>
    <m/>
    <s v="STB 529"/>
    <n v="157.05099999999999"/>
    <s v="STB 528"/>
    <n v="1611.355"/>
    <n v="0"/>
    <m/>
    <m/>
    <m/>
  </r>
  <r>
    <x v="5"/>
    <x v="1"/>
    <d v="2017-06-05T00:00:00"/>
    <x v="42"/>
    <x v="0"/>
    <s v="METACONCEPT 2"/>
    <s v=" 3210 DU 16/05/17"/>
    <n v="85"/>
    <m/>
    <n v="462.58500000000095"/>
    <n v="0"/>
    <n v="70.204999999999998"/>
    <n v="78.8"/>
    <n v="0"/>
    <n v="0"/>
    <n v="0"/>
    <n v="696.59000000000094"/>
    <s v="EUR"/>
    <n v="2.7364000000000002"/>
    <s v="610M0002"/>
    <s v="SELENIUM"/>
    <n v="68.900000000000006"/>
    <n v="100"/>
    <n v="6890.0000000000009"/>
    <n v="18853.796000000002"/>
    <n v="0.95554118393360798"/>
    <n v="665.62043331631287"/>
    <n v="6.6562043331631289"/>
    <n v="195.19416433316314"/>
    <n v="81.221000634356685"/>
    <n v="0"/>
    <n v="442.01901856992896"/>
    <n v="0"/>
    <n v="67.083768818058942"/>
    <n v="75.296645293968311"/>
    <n v="0"/>
    <n v="0"/>
    <n v="0"/>
    <n v="665.62043331631287"/>
    <s v="MAGHREB SOLUTION"/>
    <s v="STB 562"/>
    <s v="(100,8+93,484)"/>
    <m/>
    <m/>
    <m/>
    <m/>
    <m/>
    <m/>
    <s v="stb 607"/>
    <n v="9198.8330000000005"/>
    <m/>
    <m/>
    <m/>
    <m/>
  </r>
  <r>
    <x v="5"/>
    <x v="1"/>
    <d v="2017-06-05T00:00:00"/>
    <x v="42"/>
    <x v="0"/>
    <s v="METACONCEPT 2"/>
    <s v=" 3210 DU 16/05/17"/>
    <n v="85"/>
    <m/>
    <n v="462.58500000000095"/>
    <n v="0"/>
    <n v="70.204999999999998"/>
    <n v="78.8"/>
    <n v="0"/>
    <n v="0"/>
    <n v="0"/>
    <n v="696.59000000000094"/>
    <s v="EUR"/>
    <n v="2.7364000000000002"/>
    <s v="610M0004"/>
    <s v="ETAIN METAL"/>
    <n v="21.5"/>
    <n v="500"/>
    <n v="10750"/>
    <n v="29416.300000000003"/>
    <n v="1.4908661432926393"/>
    <n v="1038.5224467562211"/>
    <n v="2.0770448935124421"/>
    <n v="60.90964489351245"/>
    <n v="126.72362217987434"/>
    <n v="0"/>
    <n v="689.65231489502696"/>
    <n v="0"/>
    <n v="104.66625758985974"/>
    <n v="117.48025209145997"/>
    <n v="0"/>
    <n v="0"/>
    <n v="0"/>
    <n v="1038.5224467562211"/>
    <s v="MAGHREB SOLUTION"/>
    <s v="STB 562"/>
    <s v="(100,8+93,484)"/>
    <m/>
    <m/>
    <m/>
    <m/>
    <m/>
    <m/>
    <s v="stb 607"/>
    <n v="9198.8330000000005"/>
    <m/>
    <m/>
    <m/>
    <m/>
  </r>
  <r>
    <x v="5"/>
    <x v="1"/>
    <d v="2017-06-05T00:00:00"/>
    <x v="42"/>
    <x v="0"/>
    <s v="METACONCEPT 2"/>
    <s v=" 3211 DU 16/05/17"/>
    <n v="195"/>
    <m/>
    <n v="810.39699999999993"/>
    <n v="0"/>
    <n v="17.751000000000001"/>
    <n v="86"/>
    <n v="0"/>
    <n v="0"/>
    <n v="0"/>
    <n v="1109.1479999999999"/>
    <s v="EUR"/>
    <n v="2.70275"/>
    <s v="610m0001"/>
    <s v="arsenic"/>
    <n v="4.4000000000000004"/>
    <n v="1000"/>
    <n v="4400"/>
    <n v="11892.1"/>
    <n v="1"/>
    <n v="1109.1479999999999"/>
    <n v="1.1091479999999998"/>
    <n v="13.001248"/>
    <n v="195"/>
    <n v="0"/>
    <n v="810.39699999999993"/>
    <n v="0"/>
    <n v="17.751000000000001"/>
    <n v="86"/>
    <n v="0"/>
    <n v="0"/>
    <n v="0"/>
    <n v="1109.1479999999999"/>
    <s v="MAGHREB SOLUTION"/>
    <s v="STB 562"/>
    <s v="(230,6+101,98)"/>
    <m/>
    <m/>
    <m/>
    <m/>
    <m/>
    <m/>
    <s v="STB 607"/>
    <n v="3083.357"/>
    <m/>
    <m/>
    <m/>
    <m/>
  </r>
  <r>
    <x v="5"/>
    <x v="1"/>
    <d v="2017-06-05T00:00:00"/>
    <x v="45"/>
    <x v="0"/>
    <s v="STCM 5"/>
    <s v=" 17400104+17400105 DU 15/03/17"/>
    <n v="1453"/>
    <m/>
    <n v="4863.7980000000098"/>
    <n v="0"/>
    <n v="780.55"/>
    <n v="6112.8"/>
    <n v="9136"/>
    <n v="0"/>
    <n v="940"/>
    <n v="23286.148000000008"/>
    <s v="EUR"/>
    <n v="2.4296000000000002"/>
    <s v="600P0002"/>
    <s v="PLOMB DOUX"/>
    <n v="2.2849699999999999"/>
    <n v="100000"/>
    <n v="228497"/>
    <n v="555156.3112"/>
    <n v="1"/>
    <n v="23286.148000000008"/>
    <n v="0.23286148000000009"/>
    <n v="5.7844245920000006"/>
    <n v="1453"/>
    <n v="0"/>
    <n v="4863.7980000000098"/>
    <n v="0"/>
    <n v="780.55"/>
    <n v="6112.8"/>
    <n v="9136"/>
    <n v="0"/>
    <n v="940"/>
    <n v="23286.148000000008"/>
    <s v="WMA"/>
    <s v="STB 320"/>
    <n v="1715.04"/>
    <m/>
    <m/>
    <s v="STB 321"/>
    <n v="12000"/>
    <s v="STB 349"/>
    <n v="7213.6040000000003"/>
    <s v="STB 350+OBL 761"/>
    <n v="104939.827"/>
    <m/>
    <m/>
    <n v="1219.02"/>
    <s v="=12000-10780,98"/>
  </r>
  <r>
    <x v="5"/>
    <x v="1"/>
    <d v="2017-06-12T00:00:00"/>
    <x v="45"/>
    <x v="0"/>
    <s v="STCM 7"/>
    <s v=" 17400228 DU 17/05/17"/>
    <n v="530"/>
    <m/>
    <n v="1660.9370000000054"/>
    <n v="16"/>
    <n v="431.14499999999998"/>
    <n v="263.39999999999998"/>
    <n v="290"/>
    <n v="0"/>
    <n v="420"/>
    <n v="3611.4820000000054"/>
    <s v="EUR"/>
    <n v="2.7149000000000001"/>
    <s v="600P0002"/>
    <s v="PLOMB DOUX"/>
    <n v="2.2267399999999999"/>
    <n v="50620"/>
    <n v="112717.5788"/>
    <n v="306016.95468412002"/>
    <n v="1"/>
    <n v="3611.4820000000054"/>
    <n v="7.1344962465428791E-2"/>
    <n v="6.1167213884654297"/>
    <n v="530"/>
    <n v="0"/>
    <n v="1660.9370000000054"/>
    <n v="16"/>
    <n v="431.14499999999998"/>
    <n v="263.39999999999998"/>
    <n v="290"/>
    <n v="0"/>
    <n v="420"/>
    <n v="3611.4820000000054"/>
    <s v="TSA"/>
    <s v="STB 574"/>
    <n v="625.9"/>
    <m/>
    <m/>
    <s v="STB 575"/>
    <n v="342.7"/>
    <s v="STB 577"/>
    <n v="311.31200000000001"/>
    <s v="STB 576"/>
    <n v="56825.512000000002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A GRILLE HADI"/>
    <s v="MACHINE A GRILLE HADI"/>
    <n v="12500"/>
    <n v="1"/>
    <n v="12500"/>
    <n v="34271.875"/>
    <n v="1.406728234376952"/>
    <n v="4022.8671538795052"/>
    <n v="4022.8671538795052"/>
    <n v="38294.742153879502"/>
    <n v="0"/>
    <n v="0"/>
    <n v="1611.6871313974402"/>
    <n v="22.507651750031233"/>
    <n v="202.13840691056174"/>
    <n v="793.8730117882892"/>
    <n v="0"/>
    <n v="1055.046175782714"/>
    <n v="337.61477625046848"/>
    <n v="4022.8671538795052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DE COUPE"/>
    <s v="MACHINE DE COUPE"/>
    <n v="3000"/>
    <n v="1"/>
    <n v="3000"/>
    <n v="8225.25"/>
    <n v="0.33761477625046848"/>
    <n v="965.48811693108121"/>
    <n v="965.48811693108121"/>
    <n v="9190.7381169310811"/>
    <n v="0"/>
    <n v="0"/>
    <n v="386.80491153538566"/>
    <n v="5.4018364200074958"/>
    <n v="48.513217658534813"/>
    <n v="190.5295228291894"/>
    <n v="0"/>
    <n v="253.21108218785136"/>
    <n v="81.027546300112434"/>
    <n v="965.48811693108121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LAXEUR DE PATE"/>
    <s v="MALAXEUR DE PATE"/>
    <n v="14000"/>
    <n v="1"/>
    <n v="10000"/>
    <n v="27417.5"/>
    <n v="1.1253825875015615"/>
    <n v="3218.2937231036035"/>
    <n v="3218.2937231036035"/>
    <n v="30635.793723103605"/>
    <n v="0"/>
    <n v="0"/>
    <n v="1289.349705117952"/>
    <n v="18.006121400024984"/>
    <n v="161.71072552844936"/>
    <n v="635.09840943063125"/>
    <n v="0"/>
    <n v="844.03694062617114"/>
    <n v="270.09182100037475"/>
    <n v="3218.2937231036035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DE NETTOYAGE"/>
    <s v="MACHINE DE NETTOYAGE"/>
    <n v="4000"/>
    <n v="1"/>
    <n v="4000"/>
    <n v="10967"/>
    <n v="0.45015303500062465"/>
    <n v="1287.3174892414415"/>
    <n v="1287.3174892414415"/>
    <n v="12254.317489241441"/>
    <n v="0"/>
    <n v="0"/>
    <n v="515.73988204718091"/>
    <n v="7.2024485600099943"/>
    <n v="64.684290211379746"/>
    <n v="254.03936377225253"/>
    <n v="0"/>
    <n v="337.61477625046848"/>
    <n v="108.03672840014991"/>
    <n v="1287.3174892414415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EMPATTAGE TX9"/>
    <s v="MACHINE EMPATTAGE TX9"/>
    <n v="12000"/>
    <n v="1"/>
    <n v="12000"/>
    <n v="32901"/>
    <n v="1.3504591050018739"/>
    <n v="3861.9524677243248"/>
    <n v="3861.9524677243248"/>
    <n v="36762.952467724324"/>
    <n v="0"/>
    <n v="0"/>
    <n v="1547.2196461415426"/>
    <n v="21.607345680029983"/>
    <n v="194.05287063413925"/>
    <n v="762.11809131675761"/>
    <n v="0"/>
    <n v="1012.8443287514054"/>
    <n v="324.11018520044973"/>
    <n v="3861.9524677243248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EMPATTAGE TX5"/>
    <s v="MACHINE EMPATTAGE TX5"/>
    <n v="10000"/>
    <n v="1"/>
    <n v="10000"/>
    <n v="27417.5"/>
    <n v="1.1253825875015615"/>
    <n v="3218.2937231036035"/>
    <n v="3218.2937231036035"/>
    <n v="30635.793723103605"/>
    <n v="0"/>
    <n v="0"/>
    <n v="1289.349705117952"/>
    <n v="18.006121400024984"/>
    <n v="161.71072552844936"/>
    <n v="635.09840943063125"/>
    <n v="0"/>
    <n v="844.03694062617114"/>
    <n v="270.09182100037475"/>
    <n v="3218.2937231036035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MACHINE DE MOULAGE"/>
    <s v="MACHINE DE MOULAGE"/>
    <n v="7300"/>
    <n v="1"/>
    <n v="7300"/>
    <n v="20014.775000000001"/>
    <n v="0.82152928887614007"/>
    <n v="2349.3544178656311"/>
    <n v="2349.3544178656311"/>
    <n v="22364.129417865632"/>
    <n v="0"/>
    <n v="0"/>
    <n v="941.22528473610521"/>
    <n v="13.144468622018241"/>
    <n v="118.04882963576806"/>
    <n v="463.6218388843609"/>
    <n v="0"/>
    <n v="616.14696665710505"/>
    <n v="197.16702933027361"/>
    <n v="2349.3544178656311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6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CHAMBRE MURISSAGE"/>
    <s v="CHAMBRE MURISSAGE"/>
    <n v="6200"/>
    <n v="1"/>
    <n v="6200"/>
    <n v="16998.850000000002"/>
    <n v="0.6977372042509683"/>
    <n v="1995.3421083242347"/>
    <n v="1995.3421083242347"/>
    <n v="18994.192108324238"/>
    <n v="0"/>
    <n v="0"/>
    <n v="799.39681717313044"/>
    <n v="11.163795268015493"/>
    <n v="100.26064982763863"/>
    <n v="393.76101384699149"/>
    <n v="0"/>
    <n v="523.3029031882262"/>
    <n v="167.45692902023239"/>
    <n v="1995.3421083242347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7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CHARIOT ELECTRIQUE STILL R16"/>
    <s v="CHARIOT ELECTRIQUE STILL R16"/>
    <n v="6800"/>
    <n v="1"/>
    <n v="6800"/>
    <n v="18643.900000000001"/>
    <n v="0.76526015950106197"/>
    <n v="2188.4397317104508"/>
    <n v="2188.4397317104508"/>
    <n v="20832.339731710454"/>
    <n v="0"/>
    <n v="0"/>
    <n v="876.75779948020761"/>
    <n v="12.244162552016991"/>
    <n v="109.96329335934558"/>
    <n v="431.86691841282931"/>
    <n v="0"/>
    <n v="573.94511962579645"/>
    <n v="183.66243828025486"/>
    <n v="2188.4397317104508"/>
    <s v="DACHSER"/>
    <s v="STB 0006"/>
    <n v="922.32200000000012"/>
    <m/>
    <m/>
    <m/>
    <m/>
    <m/>
    <m/>
    <s v="STB 007"/>
    <n v="13371.821"/>
    <n v="16"/>
    <m/>
    <m/>
    <m/>
  </r>
  <r>
    <x v="5"/>
    <x v="5"/>
    <d v="2017-06-20T00:00:00"/>
    <x v="58"/>
    <x v="3"/>
    <s v="HEMPE 2"/>
    <s v=" 1700107 DU 25/05/17"/>
    <n v="0"/>
    <m/>
    <n v="1145.6990000000005"/>
    <n v="16"/>
    <n v="143.69399999999999"/>
    <n v="564.34"/>
    <n v="0"/>
    <n v="750"/>
    <n v="240"/>
    <n v="2859.7330000000006"/>
    <s v="EUR"/>
    <n v="2.7417500000000001"/>
    <s v="GERBEUR ELECTRIQUE JUNGHEINRICH EFG12"/>
    <s v="GERBEUR ELECTRIQUE JUNGHEINRICH EFG12"/>
    <n v="2200"/>
    <n v="1"/>
    <n v="2200"/>
    <n v="6031.85"/>
    <n v="0.24758416925034357"/>
    <n v="708.02461908279292"/>
    <n v="708.02461908279292"/>
    <n v="6739.8746190827933"/>
    <n v="0"/>
    <n v="0"/>
    <n v="283.65693512594953"/>
    <n v="3.9613467080054972"/>
    <n v="35.57635961625887"/>
    <n v="139.7216500747389"/>
    <n v="0"/>
    <n v="185.68812693775769"/>
    <n v="59.420200620082454"/>
    <n v="708.02461908279292"/>
    <s v="DACHSER"/>
    <s v="STB 0006"/>
    <n v="922.32200000000012"/>
    <m/>
    <m/>
    <m/>
    <m/>
    <m/>
    <m/>
    <s v="STB 007"/>
    <n v="13371.821"/>
    <n v="16"/>
    <m/>
    <m/>
    <m/>
  </r>
  <r>
    <x v="5"/>
    <x v="1"/>
    <d v="2017-06-23T00:00:00"/>
    <x v="45"/>
    <x v="0"/>
    <s v="STCM 8"/>
    <s v=" 17400230 DU 24/05/17"/>
    <n v="530"/>
    <m/>
    <n v="1688.5580000000045"/>
    <n v="16"/>
    <n v="436.38"/>
    <n v="508.4"/>
    <n v="588"/>
    <n v="0"/>
    <n v="520"/>
    <n v="4287.3380000000052"/>
    <s v="EUR"/>
    <n v="2.7364000000000002"/>
    <s v="600P0002"/>
    <s v="PLOMB DOUX"/>
    <n v="2.2346400000000002"/>
    <n v="50880"/>
    <n v="113698.4832"/>
    <n v="311124.52942848002"/>
    <n v="1"/>
    <n v="4287.3380000000052"/>
    <n v="8.4263718553459224E-2"/>
    <n v="6.1991326145534593"/>
    <n v="530"/>
    <n v="0"/>
    <n v="1688.5580000000045"/>
    <n v="16"/>
    <n v="436.38"/>
    <n v="508.4"/>
    <n v="588"/>
    <n v="0"/>
    <n v="520"/>
    <n v="4287.3380000000052"/>
    <s v="TSA"/>
    <s v="STB 603"/>
    <n v="625.9"/>
    <m/>
    <m/>
    <s v="STB 604"/>
    <n v="694.34"/>
    <s v="STB 606"/>
    <n v="600.41200000000003"/>
    <s v="STB 605"/>
    <n v="5777.8549999999996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00M1202"/>
    <s v="BAC M12 NOIR"/>
    <n v="2.3450000000000002"/>
    <n v="720"/>
    <n v="1688.4"/>
    <n v="4621.6573200000003"/>
    <n v="1.1007556294825116E-2"/>
    <n v="73.968177655974557"/>
    <n v="0.10273358007774244"/>
    <n v="6.5217020800777421"/>
    <n v="52.416882320327716"/>
    <n v="0"/>
    <n v="8.3473821801673225"/>
    <n v="0.17612090071720185"/>
    <n v="0.56697720963385212"/>
    <n v="1.0634179985304648"/>
    <n v="2.8462238311529302"/>
    <n v="8.5511732154450755"/>
    <n v="0"/>
    <n v="73.968177655974557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00M1008"/>
    <s v="BAC M10 P15,4 C33 GRIS"/>
    <n v="1.679"/>
    <n v="648"/>
    <n v="1087.992"/>
    <n v="2978.1605015999999"/>
    <n v="7.0931847834158771E-3"/>
    <n v="47.664525908717764"/>
    <n v="7.3556367143082974E-2"/>
    <n v="4.6694830671430827"/>
    <n v="33.77703662014806"/>
    <n v="0"/>
    <n v="5.3789890031773311"/>
    <n v="0.11349095653465403"/>
    <n v="0.365355761824185"/>
    <n v="0.68525839555624113"/>
    <n v="1.8340847894478434"/>
    <n v="5.5103103820294468"/>
    <n v="0"/>
    <n v="47.664525908717764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00M1009"/>
    <s v="BAC M10 P15,4 C33 NOIR"/>
    <n v="1.75"/>
    <n v="1944"/>
    <n v="3402"/>
    <n v="9312.2945999999993"/>
    <n v="2.217940447464762E-2"/>
    <n v="149.04035796353082"/>
    <n v="7.6666850804285397E-2"/>
    <n v="4.8669418508042845"/>
    <n v="105.6161061678245"/>
    <n v="0"/>
    <n v="16.819352154068486"/>
    <n v="0.35487047159436191"/>
    <n v="1.1424167656801496"/>
    <n v="2.1427079074867574"/>
    <n v="5.7349286150096352"/>
    <n v="17.229975881866942"/>
    <n v="0"/>
    <n v="149.04035796353082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20M1013"/>
    <s v="COUV M10 G FLAT GRIS (fileté)"/>
    <n v="0.73899999999999999"/>
    <n v="1344"/>
    <n v="993.21600000000001"/>
    <n v="2718.7301567999998"/>
    <n v="6.4752908273637885E-3"/>
    <n v="43.512424507673785"/>
    <n v="3.2375315853923947E-2"/>
    <n v="2.0552400158539239"/>
    <n v="30.834687390823621"/>
    <n v="0"/>
    <n v="4.9104202436964384"/>
    <n v="0.10360465323782062"/>
    <n v="0.33352927993585402"/>
    <n v="0.62556489624996092"/>
    <n v="1.6743159492314548"/>
    <n v="5.0303020944986345"/>
    <n v="0"/>
    <n v="43.512424507673785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20M1014"/>
    <s v="COUV M10 G FLAT NOIR D18 (fileté)"/>
    <n v="0.73899999999999999"/>
    <n v="1344"/>
    <n v="993.21600000000001"/>
    <n v="2718.7301567999998"/>
    <n v="6.4752908273637885E-3"/>
    <n v="43.512424507673785"/>
    <n v="3.2375315853923947E-2"/>
    <n v="2.0552400158539239"/>
    <n v="30.834687390823621"/>
    <n v="0"/>
    <n v="4.9104202436964384"/>
    <n v="0.10360465323782062"/>
    <n v="0.33352927993585402"/>
    <n v="0.62556489624996092"/>
    <n v="1.6743159492314548"/>
    <n v="5.0303020944986345"/>
    <n v="0"/>
    <n v="43.512424507673785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00M1110"/>
    <s v="BAC M11 P8,5 C46 GRIS"/>
    <n v="2.036"/>
    <n v="868"/>
    <n v="1767.248"/>
    <n v="4837.4879504"/>
    <n v="1.1521607348328059E-2"/>
    <n v="77.422479285812429"/>
    <n v="8.9196404707157173E-2"/>
    <n v="5.6623392047071572"/>
    <n v="54.864742032003377"/>
    <n v="0"/>
    <n v="8.737203543672317"/>
    <n v="0.18434571757324894"/>
    <n v="0.59345495129768167"/>
    <n v="1.1130794427072772"/>
    <n v="2.9791420120571859"/>
    <n v="8.9505115865013476"/>
    <n v="0"/>
    <n v="77.422479285812429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20M1124"/>
    <s v="COUV M11 G FLAT GRIS M18"/>
    <n v="0.82099999999999995"/>
    <n v="1392"/>
    <n v="1142.8319999999999"/>
    <n v="3128.2740335999997"/>
    <n v="7.4507152188625766E-3"/>
    <n v="50.067045964778899"/>
    <n v="3.5967705434467596E-2"/>
    <n v="2.2832910054344673"/>
    <n v="35.479560800701698"/>
    <n v="0"/>
    <n v="5.6501157733504979"/>
    <n v="0.11921144350180123"/>
    <n v="0.38377143949317361"/>
    <n v="0.71979869586387579"/>
    <n v="1.9265314341412965"/>
    <n v="5.7880563777265603"/>
    <n v="0"/>
    <n v="50.067045964778899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60D2709"/>
    <s v="BOUCHON D27 ROUGE"/>
    <n v="2.3E-2"/>
    <n v="15000"/>
    <n v="345"/>
    <n v="944.36849999999993"/>
    <n v="2.2492341398452171E-3"/>
    <n v="15.114322015701978"/>
    <n v="1.0076214677134652E-3"/>
    <n v="6.3965521467713463E-2"/>
    <n v="10.710628050528939"/>
    <n v="0"/>
    <n v="1.7056662237371039"/>
    <n v="3.5987746237523474E-2"/>
    <n v="0.11585355207514746"/>
    <n v="0.21729401178216676"/>
    <n v="0.58158447153977777"/>
    <n v="1.747307959801321"/>
    <n v="0"/>
    <n v="15.114322015701978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60D1825"/>
    <s v="BOUCHON M18 NOIR NON DEVISSABLE FAI"/>
    <n v="3.2000000000000001E-2"/>
    <n v="13000"/>
    <n v="416"/>
    <n v="1138.7167999999999"/>
    <n v="2.7121200063061168E-3"/>
    <n v="18.224805676904413"/>
    <n v="1.4019081289926472E-3"/>
    <n v="8.8995508128992637E-2"/>
    <n v="12.914844258029097"/>
    <n v="0"/>
    <n v="2.0566873886221311"/>
    <n v="4.3393920100897869E-2"/>
    <n v="0.13969587728481547"/>
    <n v="0.26201248956922135"/>
    <n v="0.70127287003057259"/>
    <n v="2.1068988732676801"/>
    <n v="0"/>
    <n v="18.224805676904413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0"/>
    <s v=" 1129 DU 12/06/17"/>
    <n v="4761.8999999999996"/>
    <m/>
    <n v="758.33200000000033"/>
    <n v="16"/>
    <n v="51.508000000000003"/>
    <n v="96.608000000000004"/>
    <n v="258.57"/>
    <n v="776.84573999999998"/>
    <n v="0"/>
    <n v="6719.7637399999994"/>
    <s v="EUR"/>
    <n v="2.7372999999999998"/>
    <s v="460D1838"/>
    <s v="ŒIL MAGIQUE L=57,7mm"/>
    <n v="0.32500000000000001"/>
    <n v="2000"/>
    <n v="650"/>
    <n v="1779.2449999999999"/>
    <n v="4.2376875098533075E-3"/>
    <n v="28.476258870163146"/>
    <n v="1.4238129435081574E-2"/>
    <n v="0.90386062943508161"/>
    <n v="20.179444153170465"/>
    <n v="0"/>
    <n v="3.2135740447220797"/>
    <n v="6.7803000157652921E-2"/>
    <n v="0.21827480825752418"/>
    <n v="0.40939451495190837"/>
    <n v="1.0957388594227697"/>
    <n v="3.29202948948075"/>
    <n v="0"/>
    <n v="28.476258870163146"/>
    <s v="vectorys"/>
    <s v="STB 657"/>
    <s v="(4789,8+401,721)"/>
    <m/>
    <m/>
    <m/>
    <m/>
    <m/>
    <m/>
    <s v="STB 658"/>
    <n v="7981.773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L0116"/>
    <s v="BAC L1 GRIS P0 C26"/>
    <n v="1.137"/>
    <n v="440"/>
    <n v="500.28000000000003"/>
    <n v="1369.416444"/>
    <n v="5.4204594063628313E-2"/>
    <n v="341.95633472227456"/>
    <n v="0.7771734880051695"/>
    <n v="3.8894835880051692"/>
    <n v="257.46098088342177"/>
    <n v="0"/>
    <n v="33.119603223411623"/>
    <n v="0.867273505018053"/>
    <n v="2.6053980182623584"/>
    <n v="5.7944711054018665"/>
    <n v="0"/>
    <n v="42.10860798675894"/>
    <n v="0"/>
    <n v="341.95633472227456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20L0131"/>
    <s v="COUV L1 D EK FAI Noir"/>
    <n v="1.131"/>
    <n v="1120"/>
    <n v="1266.72"/>
    <n v="3467.392656"/>
    <n v="0.13724722833668998"/>
    <n v="865.84098568681475"/>
    <n v="0.77307230864894172"/>
    <n v="3.868958608648942"/>
    <n v="651.89688515361013"/>
    <n v="0"/>
    <n v="83.859566233229344"/>
    <n v="2.1959556533870397"/>
    <n v="6.5969252772313407"/>
    <n v="14.671728709192159"/>
    <n v="0"/>
    <n v="106.6199246601649"/>
    <n v="0"/>
    <n v="865.84098568681475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20L0109"/>
    <s v="COUV L1 EK DROITE GRIS POIGNEE GRIS"/>
    <n v="0.95099999999999996"/>
    <n v="1120"/>
    <n v="1065.1199999999999"/>
    <n v="2915.5529759999995"/>
    <n v="0.11540416812395415"/>
    <n v="728.04135931756025"/>
    <n v="0.65003692796210732"/>
    <n v="3.2532092279621065"/>
    <n v="548.14671775515751"/>
    <n v="0"/>
    <n v="70.513216169585405"/>
    <n v="1.8464666899832665"/>
    <n v="5.5470167450459806"/>
    <n v="12.3367055724507"/>
    <n v="0"/>
    <n v="89.651236385337569"/>
    <n v="0"/>
    <n v="728.04135931756025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L0509"/>
    <s v="BAC L5 GRIS P0 C52.1"/>
    <n v="1.641"/>
    <n v="660"/>
    <n v="1083.06"/>
    <n v="2964.6601379999997"/>
    <n v="0.11734794044645654"/>
    <n v="740.30388559268147"/>
    <n v="1.1216725539283052"/>
    <n v="5.6135818539283049"/>
    <n v="557.37924753257926"/>
    <n v="0"/>
    <n v="71.700882440129902"/>
    <n v="1.8775670471433046"/>
    <n v="5.6404461054993797"/>
    <n v="12.544494833726205"/>
    <n v="0"/>
    <n v="91.161247633603452"/>
    <n v="0"/>
    <n v="740.30388559268147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20L0521"/>
    <s v="COUV L5 KAM GRIS"/>
    <n v="1.44"/>
    <n v="640"/>
    <n v="921.59999999999991"/>
    <n v="2522.6956799999998"/>
    <n v="9.9853989543935096E-2"/>
    <n v="629.94114911659119"/>
    <n v="0.98428304549467371"/>
    <n v="4.9259950454946733"/>
    <n v="474.28647953578292"/>
    <n v="0"/>
    <n v="61.011886005229371"/>
    <n v="1.5976638327029615"/>
    <n v="4.7995818614187842"/>
    <n v="10.674391482246662"/>
    <n v="0"/>
    <n v="77.571146399210519"/>
    <n v="0"/>
    <n v="629.94114911659119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M1008"/>
    <s v="BAC M10 P15,4 C33 GRIS"/>
    <n v="1.679"/>
    <n v="972"/>
    <n v="1631.9880000000001"/>
    <n v="4467.2407524"/>
    <n v="0.17682347296856291"/>
    <n v="1115.5125825352511"/>
    <n v="1.1476466898510813"/>
    <n v="5.7435733898510808"/>
    <n v="839.8761319060801"/>
    <n v="0"/>
    <n v="108.04108704199466"/>
    <n v="2.8291755674970065"/>
    <n v="8.4991970517069451"/>
    <n v="18.902429260339375"/>
    <n v="0"/>
    <n v="137.36456170763324"/>
    <n v="0"/>
    <n v="1115.5125825352511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M1104"/>
    <s v="BAC M11 P8.5 C46.5  NOIR"/>
    <n v="2.036"/>
    <n v="1386"/>
    <n v="2821.8960000000002"/>
    <n v="7724.3759208000001"/>
    <n v="0.30574823532776946"/>
    <n v="1928.8502701036377"/>
    <n v="1.3916668615466361"/>
    <n v="6.9648096615466368"/>
    <n v="1452.2429681598394"/>
    <n v="0"/>
    <n v="186.81553501585589"/>
    <n v="4.8919717652443113"/>
    <n v="14.696094679264567"/>
    <n v="32.684486356538557"/>
    <n v="0"/>
    <n v="237.51921412689521"/>
    <n v="0"/>
    <n v="1928.8502701036377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20M1125"/>
    <s v="COUV. M11P GAUCHE NOIR M18"/>
    <n v="0.82099999999999995"/>
    <n v="1392"/>
    <n v="1142.8319999999999"/>
    <n v="3128.2740335999997"/>
    <n v="0.12382414776310161"/>
    <n v="781.1598343394229"/>
    <n v="0.56117804191050491"/>
    <n v="2.8085013419105045"/>
    <n v="588.13993704517998"/>
    <n v="0"/>
    <n v="75.657916348880534"/>
    <n v="1.9811863642096257"/>
    <n v="5.9517314863812425"/>
    <n v="13.236801395875561"/>
    <n v="0"/>
    <n v="96.192261698896004"/>
    <n v="0"/>
    <n v="781.1598343394229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L0218"/>
    <s v="Bac L2 Noir P0 C34,3"/>
    <n v="1.2549999999999999"/>
    <n v="198"/>
    <n v="248.48999999999998"/>
    <n v="680.19167699999991"/>
    <n v="2.6923521985430156E-2"/>
    <n v="169.85034303817463"/>
    <n v="0.85783001534431635"/>
    <n v="4.293141515344316"/>
    <n v="127.88134472639616"/>
    <n v="0"/>
    <n v="16.450568091839678"/>
    <n v="0.4307763517668825"/>
    <n v="1.2941060077516859"/>
    <n v="2.878124500242484"/>
    <n v="0"/>
    <n v="20.915423360177758"/>
    <n v="0"/>
    <n v="169.85034303817463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4"/>
    <x v="0"/>
    <s v="ACCUMA 21"/>
    <s v=" 1157 DU 15/06/17"/>
    <n v="4749.8"/>
    <m/>
    <n v="611.01100000000042"/>
    <n v="16"/>
    <n v="48.066000000000003"/>
    <n v="106.9"/>
    <n v="0"/>
    <n v="776.84573999999998"/>
    <n v="0"/>
    <n v="6308.6227399999998"/>
    <s v="EUR"/>
    <n v="2.7372999999999998"/>
    <s v="400L0318"/>
    <s v="Bac L3 Noir P0 C40"/>
    <n v="1.2569999999999999"/>
    <n v="720"/>
    <n v="905.04"/>
    <n v="2477.3659919999996"/>
    <n v="9.8059738169317512E-2"/>
    <n v="618.62189409340237"/>
    <n v="0.85919707512972554"/>
    <n v="4.2999831751297251"/>
    <n v="465.76414435662434"/>
    <n v="0"/>
    <n v="59.915578678572906"/>
    <n v="1.5689558107090802"/>
    <n v="4.7133393748464156"/>
    <n v="10.482586010300043"/>
    <n v="0"/>
    <n v="76.17728986234971"/>
    <n v="0"/>
    <n v="618.62189409340237"/>
    <s v="germanetti"/>
    <s v="STB 659"/>
    <n v="4857.2"/>
    <m/>
    <m/>
    <m/>
    <m/>
    <m/>
    <m/>
    <s v="STB 660"/>
    <n v="7592.8040000000001"/>
    <n v="16"/>
    <m/>
    <m/>
    <m/>
  </r>
  <r>
    <x v="5"/>
    <x v="1"/>
    <d v="2017-07-03T00:00:00"/>
    <x v="7"/>
    <x v="0"/>
    <s v="DARAMIC 2"/>
    <s v=" 105271F2 DU 09/06/17"/>
    <n v="6269.58"/>
    <m/>
    <n v="9392.9600000000028"/>
    <n v="16"/>
    <n v="184.54"/>
    <n v="159"/>
    <n v="904.995"/>
    <n v="0"/>
    <n v="0"/>
    <n v="16927.075000000004"/>
    <s v="EUR"/>
    <n v="2.7375500000000001"/>
    <s v="430P1004"/>
    <s v="SEPARATEUR 161/1.2/0.2 "/>
    <n v="0.69899999999999995"/>
    <n v="55673.8"/>
    <n v="38915.986199999999"/>
    <n v="106534.45802181"/>
    <n v="6.8761556611661394"/>
    <n v="116393.20258823386"/>
    <n v="2.0906279540508077"/>
    <n v="4.004175404050808"/>
    <n v="43110.608010134005"/>
    <n v="0"/>
    <n v="64587.455079107123"/>
    <n v="110.01849057865823"/>
    <n v="1268.9257657115993"/>
    <n v="1093.3087501254161"/>
    <n v="6222.8864925770504"/>
    <n v="0"/>
    <n v="0"/>
    <n v="116393.20258823386"/>
    <s v="vectorys"/>
    <s v="STB 639"/>
    <s v="(6297,48+1226,894)"/>
    <m/>
    <m/>
    <m/>
    <m/>
    <m/>
    <m/>
    <s v="STB 640"/>
    <n v="35917.345000000001"/>
    <n v="16"/>
    <m/>
    <m/>
    <m/>
  </r>
  <r>
    <x v="5"/>
    <x v="1"/>
    <d v="2017-07-03T00:00:00"/>
    <x v="7"/>
    <x v="0"/>
    <s v="DARAMIC 2"/>
    <s v=" 105271F2 DU 09/06/17"/>
    <n v="6269.58"/>
    <m/>
    <n v="9392.9600000000028"/>
    <n v="16"/>
    <n v="184.54"/>
    <n v="159"/>
    <n v="904.995"/>
    <n v="0"/>
    <n v="0"/>
    <n v="16927.075000000004"/>
    <s v="EUR"/>
    <n v="2.7375500000000001"/>
    <s v="430P1018"/>
    <s v="SEPARATEUR 160X1.3X0.2 "/>
    <n v="0.69899999999999995"/>
    <n v="8114.4"/>
    <n v="5671.9655999999995"/>
    <n v="15527.289428279999"/>
    <n v="1.002192727943243"/>
    <n v="16964.191470349873"/>
    <n v="2.0906279540508077"/>
    <n v="4.004175404050808"/>
    <n v="6283.3274832583975"/>
    <n v="0"/>
    <n v="9413.556205861767"/>
    <n v="16.035083647091888"/>
    <n v="184.94464601464605"/>
    <n v="159.34864374297564"/>
    <n v="906.97940782499518"/>
    <n v="0"/>
    <n v="0"/>
    <n v="16964.191470349873"/>
    <s v="vectorys"/>
    <s v="STB 639"/>
    <s v="(6297,48+1226,894)"/>
    <m/>
    <m/>
    <m/>
    <m/>
    <m/>
    <m/>
    <s v="STB 640"/>
    <n v="35917.345000000001"/>
    <n v="16"/>
    <m/>
    <m/>
    <m/>
  </r>
  <r>
    <x v="5"/>
    <x v="1"/>
    <d v="2017-07-03T00:00:00"/>
    <x v="7"/>
    <x v="0"/>
    <s v="DARAMIC 2"/>
    <s v=" 105271F2 DU 09/06/17"/>
    <n v="6269.58"/>
    <m/>
    <n v="9392.9600000000028"/>
    <n v="16"/>
    <n v="184.54"/>
    <n v="159"/>
    <n v="904.995"/>
    <n v="0"/>
    <n v="0"/>
    <n v="16927.075000000004"/>
    <s v="EUR"/>
    <n v="2.7375500000000001"/>
    <s v="430P1001"/>
    <s v="SEPARATEUR LV 160X1.3X0.2"/>
    <n v="1.7410000000000001"/>
    <n v="1680"/>
    <n v="2924.88"/>
    <n v="8007.0052440000009"/>
    <n v="0.51680381596577962"/>
    <n v="8747.976953138952"/>
    <n v="5.207129138773186"/>
    <n v="9.9732036887731859"/>
    <n v="3240.1428685027327"/>
    <n v="0"/>
    <n v="4854.3175712139309"/>
    <n v="8.268861055452474"/>
    <n v="95.370976198324968"/>
    <n v="82.171806738558956"/>
    <n v="467.70486942995075"/>
    <n v="0"/>
    <n v="0"/>
    <n v="8747.976953138952"/>
    <s v="vectorys"/>
    <s v="STB 639"/>
    <s v="(6297,48+1226,894)"/>
    <m/>
    <m/>
    <m/>
    <m/>
    <m/>
    <m/>
    <s v="STB 640"/>
    <n v="35917.345000000001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00M1510"/>
    <s v="BAC M15 NOIR P0 C78"/>
    <n v="3.6309999999999998"/>
    <n v="616"/>
    <n v="2236.6959999999999"/>
    <n v="6128.6588748000004"/>
    <n v="6.2860883575382512E-3"/>
    <n v="39.980000891015237"/>
    <n v="6.4902598849050711E-2"/>
    <n v="10.014024148849051"/>
    <n v="29.911094231674262"/>
    <n v="0"/>
    <n v="4.0780432471577228"/>
    <n v="0.10057741372061202"/>
    <n v="0.30324718845600279"/>
    <n v="0.6988118705308124"/>
    <n v="0"/>
    <n v="4.8882269394758282"/>
    <n v="0"/>
    <n v="39.980000891015237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20M1502"/>
    <s v="COUV M15 GAUCHE NOIR"/>
    <n v="1.6759999999999999"/>
    <n v="696"/>
    <n v="1166.4959999999999"/>
    <n v="3196.2573647999998"/>
    <n v="3.2783609952872178E-3"/>
    <n v="20.850625708350936"/>
    <n v="2.9957795557975484E-2"/>
    <n v="4.6222815955579755"/>
    <n v="15.59942512387517"/>
    <n v="0"/>
    <n v="2.1268071904436248"/>
    <n v="5.2453775924595485E-2"/>
    <n v="0.15815141277365066"/>
    <n v="0.36444883512408943"/>
    <n v="0"/>
    <n v="2.5493393702098075"/>
    <n v="0"/>
    <n v="20.850625708350936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00M1203"/>
    <s v="BAC M12 GRIS"/>
    <n v="2.3450000000000002"/>
    <n v="960"/>
    <n v="2251.2000000000003"/>
    <n v="6168.400560000001"/>
    <n v="6.3268509044099473E-3"/>
    <n v="40.239253794817671"/>
    <n v="4.1915889369601743E-2"/>
    <n v="6.4673331393696021"/>
    <n v="30.105054658453852"/>
    <n v="0"/>
    <n v="4.1044875825778133"/>
    <n v="0.10122961447055916"/>
    <n v="0.30521361447964024"/>
    <n v="0.70334336134144504"/>
    <n v="0"/>
    <n v="4.9199249634943616"/>
    <n v="0"/>
    <n v="40.239253794817671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00M1409"/>
    <s v="BAC M14 GRIS P0 C60"/>
    <n v="3.2029999999999998"/>
    <n v="1386"/>
    <n v="4439.3580000000002"/>
    <n v="12164.062887900001"/>
    <n v="1.2476526375843788E-2"/>
    <n v="79.351658336911072"/>
    <n v="5.725227874236008E-2"/>
    <n v="8.8336324287423622"/>
    <n v="59.367055454177503"/>
    <n v="0"/>
    <n v="8.0940341975912755"/>
    <n v="0.19962442201350061"/>
    <n v="0.60188010889708021"/>
    <n v="1.3869904841498024"/>
    <n v="0"/>
    <n v="9.7020736700819139"/>
    <n v="0"/>
    <n v="79.351658336911072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00M1509"/>
    <s v="BAC M15 GRIS P0 C78"/>
    <n v="3.45"/>
    <n v="77"/>
    <n v="265.65000000000003"/>
    <n v="727.89428250000014"/>
    <n v="7.4659201437300227E-4"/>
    <n v="4.7483820942578694"/>
    <n v="6.1667299925426876E-2"/>
    <n v="9.5148397999254293"/>
    <n v="3.5525087819910568"/>
    <n v="0"/>
    <n v="0.48434484999635585"/>
    <n v="1.1945472229968036E-2"/>
    <n v="3.6016345365368005E-2"/>
    <n v="8.2997141053817919E-2"/>
    <n v="0"/>
    <n v="0.580569503621303"/>
    <n v="0"/>
    <n v="4.7483820942578694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20M1515"/>
    <s v="COUV M15 GAUCHE GRIS BUS 16/17"/>
    <n v="1.6359999999999999"/>
    <n v="700"/>
    <n v="1145.1999999999998"/>
    <n v="3137.9052599999995"/>
    <n v="3.2185099750045619E-3"/>
    <n v="20.469968659304008"/>
    <n v="2.9242812370434298E-2"/>
    <n v="4.5119646123704333"/>
    <n v="15.314636014064208"/>
    <n v="0"/>
    <n v="2.0879793796944344"/>
    <n v="5.1496159600072991E-2"/>
    <n v="0.15526413970419506"/>
    <n v="0.35779531690130717"/>
    <n v="0"/>
    <n v="2.5027976493397928"/>
    <n v="0"/>
    <n v="20.469968659304008"/>
    <s v="germanetti"/>
    <s v="STB 3999"/>
    <n v="4869.9679999999998"/>
    <m/>
    <m/>
    <m/>
    <m/>
    <m/>
    <m/>
    <s v="STB 4000"/>
    <n v="7663.7349999999997"/>
    <n v="16"/>
    <m/>
    <m/>
    <m/>
  </r>
  <r>
    <x v="5"/>
    <x v="0"/>
    <d v="2017-07-07T00:00:00"/>
    <x v="4"/>
    <x v="0"/>
    <s v="ACCUMA 22"/>
    <s v=" 1199 DU 22/06/17"/>
    <n v="4758.3"/>
    <m/>
    <n v="648.74099999999999"/>
    <n v="16"/>
    <n v="48.241"/>
    <n v="111.16800000000001"/>
    <n v="0"/>
    <n v="777.62619000000007"/>
    <n v="0"/>
    <n v="6360.0761899999998"/>
    <s v="EUR"/>
    <n v="2.7400500000000001"/>
    <s v="460D2709"/>
    <s v="BOUCHON D27 ROUGE"/>
    <n v="2.3E-2"/>
    <n v="6000"/>
    <n v="138"/>
    <n v="378.12690000000003"/>
    <n v="3.8784000746649463E-4"/>
    <n v="2.4666919970170746"/>
    <n v="4.1111533283617912E-4"/>
    <n v="6.3432265332836191E-2"/>
    <n v="1.8454591075278215"/>
    <n v="0"/>
    <n v="0.25160771428382117"/>
    <n v="6.205440119463914E-3"/>
    <n v="1.8709789800191168E-2"/>
    <n v="4.3115397950035279E-2"/>
    <n v="0"/>
    <n v="0.30159454733574181"/>
    <n v="0"/>
    <n v="2.4666919970170746"/>
    <s v="germanetti"/>
    <s v="STB 3999"/>
    <n v="4869.9679999999998"/>
    <m/>
    <m/>
    <m/>
    <m/>
    <m/>
    <m/>
    <s v="STB 4000"/>
    <n v="7663.7349999999997"/>
    <n v="16"/>
    <m/>
    <m/>
    <m/>
  </r>
  <r>
    <x v="5"/>
    <x v="1"/>
    <d v="2017-07-07T00:00:00"/>
    <x v="15"/>
    <x v="0"/>
    <s v="GOONVEAN 2"/>
    <s v=" 11150 DU 19/04/17"/>
    <n v="285.5"/>
    <m/>
    <n v="73.091999999999643"/>
    <n v="0"/>
    <n v="19.678000000000001"/>
    <n v="110"/>
    <n v="0"/>
    <n v="1236.5298"/>
    <n v="0"/>
    <n v="1724.7997999999998"/>
    <s v="GBP"/>
    <n v="3.1225499999999999"/>
    <s v="600A0003"/>
    <s v="FIBRE DE VERRE"/>
    <n v="2.98"/>
    <n v="1200"/>
    <n v="3576"/>
    <n v="11166.238799999999"/>
    <n v="1"/>
    <n v="1724.7997999999998"/>
    <n v="1.4373331666666664"/>
    <n v="10.742532166666667"/>
    <n v="285.5"/>
    <n v="0"/>
    <n v="73.091999999999643"/>
    <n v="0"/>
    <n v="19.678000000000001"/>
    <n v="110"/>
    <n v="0"/>
    <n v="1236.5298"/>
    <n v="0"/>
    <n v="1724.7997999999998"/>
    <s v="ECULINE"/>
    <s v="STB 661"/>
    <s v="(337,390+130,300)"/>
    <m/>
    <m/>
    <m/>
    <m/>
    <m/>
    <m/>
    <s v="STB 662"/>
    <n v="2309.4969999999998"/>
    <n v="0"/>
    <m/>
    <m/>
    <m/>
  </r>
  <r>
    <x v="5"/>
    <x v="1"/>
    <d v="2017-07-07T00:00:00"/>
    <x v="45"/>
    <x v="0"/>
    <s v="STCM 10"/>
    <s v=" 17400277 DU 22/06/17"/>
    <n v="755"/>
    <m/>
    <n v="1655.7459999999992"/>
    <n v="0"/>
    <n v="426.15100000000001"/>
    <n v="94.2"/>
    <n v="205"/>
    <n v="0"/>
    <n v="420"/>
    <n v="3556.0969999999988"/>
    <s v="EUR"/>
    <n v="2.7616499999999999"/>
    <s v="600P0002"/>
    <s v="PLOMB DOUX"/>
    <n v="2.18479"/>
    <n v="50560"/>
    <n v="110462.98239999999"/>
    <n v="305060.09534495999"/>
    <n v="1"/>
    <n v="3556.0969999999988"/>
    <n v="7.0334196993670869E-2"/>
    <n v="6.1039595004936711"/>
    <n v="755"/>
    <n v="0"/>
    <n v="1655.7459999999992"/>
    <n v="0"/>
    <n v="426.15100000000001"/>
    <n v="94.2"/>
    <n v="205"/>
    <n v="0"/>
    <n v="420"/>
    <n v="3556.0969999999988"/>
    <s v="WMA"/>
    <s v="STB 666"/>
    <n v="891.4"/>
    <m/>
    <m/>
    <s v="STB 667"/>
    <n v="242.4"/>
    <s v="STB 669"/>
    <n v="111.65600000000001"/>
    <s v="STB 668"/>
    <n v="56647.28"/>
    <n v="0"/>
    <m/>
    <m/>
    <m/>
  </r>
  <r>
    <x v="5"/>
    <x v="1"/>
    <d v="2017-07-12T00:00:00"/>
    <x v="53"/>
    <x v="0"/>
    <s v="HB FULLER 1"/>
    <s v=" 17001868 DU 07/06/17"/>
    <n v="223.5"/>
    <m/>
    <n v="337.69200000000001"/>
    <n v="0"/>
    <n v="22.890999999999998"/>
    <n v="143.69999999999999"/>
    <n v="0"/>
    <n v="1655.85"/>
    <n v="0"/>
    <n v="2383.6329999999998"/>
    <s v="EUR"/>
    <n v="2.7597499999999999"/>
    <s v="690X0029"/>
    <s v="COLLE HOTMELT SWT 9042"/>
    <n v="4.72"/>
    <n v="840"/>
    <n v="3964.7999999999997"/>
    <n v="10941.8568"/>
    <n v="1"/>
    <n v="2383.6329999999998"/>
    <n v="2.8376583333333332"/>
    <n v="15.863678333333333"/>
    <n v="223.5"/>
    <n v="0"/>
    <n v="337.69200000000001"/>
    <n v="0"/>
    <n v="22.890999999999998"/>
    <n v="143.69999999999999"/>
    <n v="0"/>
    <n v="1655.85"/>
    <n v="0"/>
    <n v="2383.6329999999998"/>
    <s v="transglory"/>
    <s v="STB 695"/>
    <n v="263.64"/>
    <m/>
    <m/>
    <s v="STB 694"/>
    <n v="169.476"/>
    <m/>
    <m/>
    <s v="STB 696"/>
    <s v="2911,42+100"/>
    <n v="0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00L0218"/>
    <s v="Bac L2 Noir P0 C34,3"/>
    <n v="1.2549999999999999"/>
    <n v="792"/>
    <n v="993.95999999999992"/>
    <n v="2744.9696339999996"/>
    <n v="1.817031627989299E-2"/>
    <n v="119.08358803312012"/>
    <n v="0.150358065698384"/>
    <n v="3.6162288156983835"/>
    <n v="87.170275321158627"/>
    <n v="0"/>
    <n v="14.7693236708366"/>
    <n v="0.29072506047828783"/>
    <n v="1.0464648551915969"/>
    <n v="1.5656998132058193"/>
    <n v="0"/>
    <n v="14.241099312249204"/>
    <n v="0"/>
    <n v="119.08358803312012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20L0331"/>
    <s v="COUV L3 D EK FAI Noir"/>
    <n v="1.4350000000000001"/>
    <n v="880"/>
    <n v="1262.8"/>
    <n v="3487.4116199999999"/>
    <n v="2.3084908244042891E-2"/>
    <n v="151.29256204296362"/>
    <n v="0.17192336595791322"/>
    <n v="4.1348911159579131"/>
    <n v="110.74753880997136"/>
    <n v="0"/>
    <n v="18.764036713280678"/>
    <n v="0.36935853190468626"/>
    <n v="1.3295060355909181"/>
    <n v="1.9891803735726881"/>
    <n v="0"/>
    <n v="18.092941578643305"/>
    <n v="0"/>
    <n v="151.29256204296362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00L0509"/>
    <s v="BAC L5 GRIS P0 C52.1"/>
    <n v="1.4410000000000001"/>
    <n v="528"/>
    <n v="760.84800000000007"/>
    <n v="2101.1958792"/>
    <n v="1.3908858305086749E-2"/>
    <n v="91.155086510345882"/>
    <n v="0.17264220929989751"/>
    <n v="4.1521798592998973"/>
    <n v="66.726356832823157"/>
    <n v="0"/>
    <n v="11.305495569548762"/>
    <n v="0.22254173288138798"/>
    <n v="0.80103896750655601"/>
    <n v="1.1984985024327151"/>
    <n v="0"/>
    <n v="10.901154905153312"/>
    <n v="0"/>
    <n v="91.155086510345882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00M1008"/>
    <s v="BAC M10 P15,4 C33 GRIS"/>
    <n v="1.679"/>
    <n v="1620"/>
    <n v="2719.98"/>
    <n v="7511.6327670000001"/>
    <n v="4.9723225154919053E-2"/>
    <n v="325.87325222174542"/>
    <n v="0.20115632853194162"/>
    <n v="4.8379666785319415"/>
    <n v="238.54220035820865"/>
    <n v="0"/>
    <n v="40.416379932997444"/>
    <n v="0.79557160247870484"/>
    <n v="2.8636599831220981"/>
    <n v="4.2845508651490656"/>
    <n v="0"/>
    <n v="38.970889479789527"/>
    <n v="0"/>
    <n v="325.87325222174542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20M1013"/>
    <s v="COUV M10 G FLAT GRIS (fileté)"/>
    <n v="0.73899999999999999"/>
    <n v="1344"/>
    <n v="993.21600000000001"/>
    <n v="2742.9149664000001"/>
    <n v="1.815671541535897E-2"/>
    <n v="118.9944514587141"/>
    <n v="8.8537538287733697E-2"/>
    <n v="2.1293968882877339"/>
    <n v="87.105026533643112"/>
    <n v="0"/>
    <n v="14.758268520920005"/>
    <n v="0.29050744664574352"/>
    <n v="1.0456815542013538"/>
    <n v="1.5645278539106517"/>
    <n v="0"/>
    <n v="14.230439549393246"/>
    <n v="0"/>
    <n v="118.9944514587141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20M1124"/>
    <s v="COUV M11 G FLAT GRIS M18"/>
    <n v="0.82099999999999995"/>
    <n v="4176"/>
    <n v="3428.4959999999996"/>
    <n v="9468.3059783999979"/>
    <n v="6.2675416198185036E-2"/>
    <n v="410.75858710330414"/>
    <n v="9.8361730628185859E-2"/>
    <n v="2.3656763806281851"/>
    <n v="300.67904166917288"/>
    <n v="0"/>
    <n v="50.944270522122217"/>
    <n v="1.0028066591709606"/>
    <n v="3.6096025696858725"/>
    <n v="5.4006152629652089"/>
    <n v="0"/>
    <n v="49.122250420187079"/>
    <n v="0"/>
    <n v="410.75858710330414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20M1126"/>
    <s v="COUV.M11 DROITE NOIR M18"/>
    <n v="0.82099999999999995"/>
    <n v="1392"/>
    <n v="1142.8319999999999"/>
    <n v="3156.1019927999996"/>
    <n v="2.0891805399395013E-2"/>
    <n v="136.91952903443473"/>
    <n v="9.8361730628185873E-2"/>
    <n v="2.3656763806281855"/>
    <n v="100.22634722305763"/>
    <n v="0"/>
    <n v="16.981423507374075"/>
    <n v="0.33426888639032021"/>
    <n v="1.2032008565619576"/>
    <n v="1.8002050876550697"/>
    <n v="0"/>
    <n v="16.374083473395697"/>
    <n v="0"/>
    <n v="136.91952903443473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00M1104"/>
    <s v="BAC M11 P8.5 C46.5  NOIR"/>
    <n v="2.036"/>
    <n v="1134"/>
    <n v="2308.8240000000001"/>
    <n v="6376.1637995999999"/>
    <n v="4.2206992549607289E-2"/>
    <n v="276.6137933689289"/>
    <n v="0.24392750738000785"/>
    <n v="5.8666469073800078"/>
    <n v="202.483826057486"/>
    <n v="0"/>
    <n v="34.306983133119694"/>
    <n v="0.67531188079371662"/>
    <n v="2.4307851149169828"/>
    <n v="3.6368921340145612"/>
    <n v="0"/>
    <n v="33.079995048598001"/>
    <n v="0"/>
    <n v="276.6137933689289"/>
    <s v="germanetti"/>
    <s v="STB 678"/>
    <n v="4884.0680000000002"/>
    <m/>
    <m/>
    <m/>
    <m/>
    <m/>
    <m/>
    <s v="STB 679"/>
    <n v="9202.6650000000009"/>
    <n v="16"/>
    <m/>
    <m/>
    <m/>
  </r>
  <r>
    <x v="5"/>
    <x v="1"/>
    <d v="2017-07-13T00:00:00"/>
    <x v="4"/>
    <x v="0"/>
    <s v="ACCUMA 23"/>
    <s v=" 1229 DU 28/06/17"/>
    <n v="4797.3999999999996"/>
    <m/>
    <n v="812.82700000000114"/>
    <n v="16"/>
    <n v="57.591999999999999"/>
    <n v="86.168000000000006"/>
    <n v="0"/>
    <n v="783.75626999999997"/>
    <n v="0"/>
    <n v="6553.7432699999999"/>
    <s v="EUR"/>
    <n v="2.7616499999999999"/>
    <s v="460D2101"/>
    <s v="Bouchons pression D21 NOIR MFP (PUSH IN)"/>
    <n v="2.3E-2"/>
    <n v="20300"/>
    <n v="466.9"/>
    <n v="1289.4143849999998"/>
    <n v="8.5352737243772764E-3"/>
    <n v="55.937992728745407"/>
    <n v="2.7555661442731729E-3"/>
    <n v="6.6273516144273167E-2"/>
    <n v="40.947122165327542"/>
    <n v="0"/>
    <n v="6.9377009355644184"/>
    <n v="0.13656437959003642"/>
    <n v="0.49156348433433611"/>
    <n v="0.73546746628214121"/>
    <n v="0"/>
    <n v="6.6895742976469421"/>
    <n v="0"/>
    <n v="55.937992728745407"/>
    <s v="germanetti"/>
    <s v="STB 678"/>
    <n v="4884.0680000000002"/>
    <m/>
    <m/>
    <m/>
    <m/>
    <m/>
    <m/>
    <s v="STB 679"/>
    <n v="9202.6650000000009"/>
    <n v="16"/>
    <m/>
    <m/>
    <m/>
  </r>
  <r>
    <x v="5"/>
    <x v="0"/>
    <d v="2017-07-14T00:00:00"/>
    <x v="26"/>
    <x v="0"/>
    <s v="MARIBAT 3"/>
    <s v=" M005 DU 25/05/17"/>
    <n v="8432.0349999999999"/>
    <m/>
    <n v="16"/>
    <n v="16"/>
    <n v="503.93099999999998"/>
    <n v="413.5"/>
    <n v="315"/>
    <n v="0"/>
    <n v="4291.6000000000004"/>
    <n v="13988.066000000001"/>
    <s v="USD"/>
    <n v="2.4266999999999999"/>
    <s v="600P1002"/>
    <s v="PLOMB DOUX MARIBAT"/>
    <n v="0"/>
    <n v="123501"/>
    <n v="0"/>
    <n v="0"/>
    <n v="1"/>
    <n v="13988.066000000001"/>
    <n v="0.11326277520020081"/>
    <n v="0.11326277520020081"/>
    <n v="8432.0349999999999"/>
    <n v="0"/>
    <n v="16"/>
    <n v="16"/>
    <n v="503.93099999999998"/>
    <n v="413.5"/>
    <n v="315"/>
    <n v="0"/>
    <n v="4291.6000000000004"/>
    <n v="13988.066000000001"/>
    <s v="MED EXPRESS"/>
    <s v="STB 4006"/>
    <n v="8740.9040000000005"/>
    <m/>
    <m/>
    <s v="STB 4007"/>
    <n v="372.2"/>
    <s v="STB 4008"/>
    <n v="488.43"/>
    <m/>
    <m/>
    <n v="0"/>
    <m/>
    <m/>
    <m/>
  </r>
  <r>
    <x v="5"/>
    <x v="1"/>
    <d v="2017-07-18T00:00:00"/>
    <x v="4"/>
    <x v="0"/>
    <s v="ACCUMA 25"/>
    <s v=" 1243 DU 29/06/17"/>
    <n v="1523.7"/>
    <m/>
    <n v="185.97399999999971"/>
    <n v="0"/>
    <n v="16.478999999999999"/>
    <n v="42.5"/>
    <n v="0"/>
    <n v="190.71704"/>
    <n v="0"/>
    <n v="1959.3700399999998"/>
    <s v="EUR"/>
    <n v="2.7720500000000001"/>
    <s v="420L0521"/>
    <s v="COUV L5 KAM GRIS AVEC POIGNEE GRIS"/>
    <n v="1.44"/>
    <n v="640"/>
    <n v="921.59999999999991"/>
    <n v="2554.7212799999998"/>
    <n v="8.0691259736773314E-3"/>
    <n v="15.81040368180919"/>
    <n v="2.4703755752826857E-2"/>
    <n v="4.0164557557528262"/>
    <n v="12.294927246092151"/>
    <n v="0"/>
    <n v="1.5006476338286656"/>
    <n v="0"/>
    <n v="0.13297112692022875"/>
    <n v="0.34293785388128656"/>
    <n v="0"/>
    <n v="1.5389198210868584"/>
    <n v="0"/>
    <n v="15.81040368180919"/>
    <s v="vectorys"/>
    <s v="STB 697"/>
    <s v="(1548,9+50,060)"/>
    <m/>
    <m/>
    <m/>
    <m/>
    <m/>
    <m/>
    <s v="STB 698"/>
    <n v="2262.8719999999998"/>
    <n v="0"/>
    <m/>
    <m/>
    <m/>
  </r>
  <r>
    <x v="5"/>
    <x v="1"/>
    <d v="2017-07-18T00:00:00"/>
    <x v="4"/>
    <x v="0"/>
    <s v="ACCUMA 25"/>
    <s v=" 1243 DU 29/06/17"/>
    <n v="1523.7"/>
    <m/>
    <n v="185.97399999999971"/>
    <n v="0"/>
    <n v="16.478999999999999"/>
    <n v="42.5"/>
    <n v="0"/>
    <n v="190.71704"/>
    <n v="0"/>
    <n v="1959.3700399999998"/>
    <s v="EUR"/>
    <n v="2.7720500000000001"/>
    <s v="400M1008"/>
    <s v="BAC M10 P15,4 C33 GRIS"/>
    <n v="1.679"/>
    <n v="972"/>
    <n v="1631.9880000000001"/>
    <n v="4523.9523354000003"/>
    <n v="1.4288972178309161E-2"/>
    <n v="27.997383988572505"/>
    <n v="2.8803892992358544E-2"/>
    <n v="4.6830758429923582"/>
    <n v="21.772106908089668"/>
    <n v="0"/>
    <n v="2.6573773118888639"/>
    <n v="0"/>
    <n v="0.23546797252635665"/>
    <n v="0.6072813175781393"/>
    <n v="0"/>
    <n v="2.7251504784894753"/>
    <n v="0"/>
    <n v="27.997383988572505"/>
    <s v="vectorys"/>
    <s v="STB 697"/>
    <s v="(1548,9+50,060)"/>
    <m/>
    <m/>
    <m/>
    <m/>
    <m/>
    <m/>
    <s v="STB 698"/>
    <n v="2262.8719999999998"/>
    <n v="0"/>
    <m/>
    <m/>
    <m/>
  </r>
  <r>
    <x v="5"/>
    <x v="1"/>
    <d v="2017-07-18T00:00:00"/>
    <x v="4"/>
    <x v="0"/>
    <s v="ACCUMA 25"/>
    <s v=" 1243 DU 29/06/17"/>
    <n v="1523.7"/>
    <m/>
    <n v="185.97399999999971"/>
    <n v="0"/>
    <n v="16.478999999999999"/>
    <n v="42.5"/>
    <n v="0"/>
    <n v="190.71704"/>
    <n v="0"/>
    <n v="1959.3700399999998"/>
    <s v="EUR"/>
    <n v="2.7720500000000001"/>
    <s v="420M1013"/>
    <s v="COUV M10 G FLAT GRIS (fileté)"/>
    <n v="0.73899999999999999"/>
    <n v="1344"/>
    <n v="993.21600000000001"/>
    <n v="2753.2444128000002"/>
    <n v="8.696164304548509E-3"/>
    <n v="17.039003801249784"/>
    <n v="1.2677830209263233E-2"/>
    <n v="2.0612227802092633"/>
    <n v="13.250345550840564"/>
    <n v="0"/>
    <n v="1.6172604603741019"/>
    <n v="0"/>
    <n v="0.14330409157465487"/>
    <n v="0.3695869829433116"/>
    <n v="0"/>
    <n v="1.6585067155171502"/>
    <n v="0"/>
    <n v="17.039003801249784"/>
    <s v="vectorys"/>
    <s v="STB 697"/>
    <s v="(1548,9+50,060)"/>
    <m/>
    <m/>
    <m/>
    <m/>
    <m/>
    <m/>
    <s v="STB 698"/>
    <n v="2262.8719999999998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00M1510"/>
    <s v="BAC M15 NOIR P0 C78"/>
    <n v="3.6309999999999998"/>
    <n v="49"/>
    <n v="177.91899999999998"/>
    <n v="493.20036395"/>
    <n v="1.2646718451835248E-2"/>
    <n v="63.221663241996538"/>
    <n v="1.2902380253468682"/>
    <n v="11.355551575346867"/>
    <n v="47.076144765111529"/>
    <n v="0"/>
    <n v="6.7168618705464747"/>
    <n v="0"/>
    <n v="0.5571005945217945"/>
    <n v="1.3342287966686186"/>
    <n v="0"/>
    <n v="7.537327215148129"/>
    <n v="0"/>
    <n v="63.221663241996538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00M1203"/>
    <s v="BAC M12 GRIS"/>
    <n v="2.3450000000000002"/>
    <n v="224"/>
    <n v="525.28000000000009"/>
    <n v="1456.1024240000004"/>
    <n v="3.7337598954468157E-2"/>
    <n v="186.65277608212696"/>
    <n v="0.83327132179520969"/>
    <n v="7.3337285717952119"/>
    <n v="138.98547834811228"/>
    <n v="0"/>
    <n v="19.830558868702347"/>
    <n v="0"/>
    <n v="1.6447585715432769"/>
    <n v="3.9391166896963905"/>
    <n v="0"/>
    <n v="22.252863604072694"/>
    <n v="0"/>
    <n v="186.65277608212696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20M1213"/>
    <s v="COUV M12 GAUCHE GRIS "/>
    <n v="1.2270000000000001"/>
    <n v="1120"/>
    <n v="1374.24"/>
    <n v="3809.461992"/>
    <n v="9.7682801529066984E-2"/>
    <n v="488.32186834279258"/>
    <n v="0.43600166816320768"/>
    <n v="3.8373070181632074"/>
    <n v="363.61446041179897"/>
    <n v="0"/>
    <n v="51.880801134110392"/>
    <n v="0"/>
    <n v="4.3030250901569298"/>
    <n v="10.305535561316567"/>
    <n v="0"/>
    <n v="58.218046145409787"/>
    <n v="0"/>
    <n v="488.32186834279258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00M1409"/>
    <s v="BAC M14 GRIS P0 C60"/>
    <n v="3.2029999999999998"/>
    <n v="99"/>
    <n v="317.09699999999998"/>
    <n v="879.00873884999999"/>
    <n v="2.2539675250656768E-2"/>
    <n v="112.67711570460365"/>
    <n v="1.1381526838848854"/>
    <n v="10.017028833884886"/>
    <n v="83.901687153044762"/>
    <n v="0"/>
    <n v="11.971159620752564"/>
    <n v="0"/>
    <n v="0.99289523446668138"/>
    <n v="2.3779357389442892"/>
    <n v="0"/>
    <n v="13.433437957395366"/>
    <n v="0"/>
    <n v="112.67711570460365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20M1413"/>
    <s v="COUV M14 GAUCHE GRIS BUS 17/18 "/>
    <n v="1.6120000000000001"/>
    <n v="1536"/>
    <n v="2476.0320000000002"/>
    <n v="6863.6845056000011"/>
    <n v="0.17599963793487225"/>
    <n v="879.83217801587909"/>
    <n v="0.57280740756242132"/>
    <n v="5.0413520075624216"/>
    <n v="655.14105224876846"/>
    <n v="0"/>
    <n v="93.476047701779635"/>
    <n v="0"/>
    <n v="7.7529600506690581"/>
    <n v="18.567961802129023"/>
    <n v="0"/>
    <n v="104.89415621253298"/>
    <n v="0"/>
    <n v="879.83217801587909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00M1509"/>
    <s v="BAC M15 GRIS P0 C78"/>
    <n v="3.45"/>
    <n v="1309"/>
    <n v="4516.05"/>
    <n v="12518.7164025"/>
    <n v="0.3210068225676323"/>
    <n v="1604.7313231527744"/>
    <n v="1.2259215608500951"/>
    <n v="10.789494060850094"/>
    <n v="1194.9157963257544"/>
    <n v="0"/>
    <n v="170.49153856800797"/>
    <n v="0"/>
    <n v="14.140671540926771"/>
    <n v="33.86621978088521"/>
    <n v="0"/>
    <n v="191.31709693720012"/>
    <n v="0"/>
    <n v="1604.7313231527744"/>
    <s v="vectorys"/>
    <s v="STB 4016"/>
    <s v="(3763,35+124,4)"/>
    <m/>
    <m/>
    <m/>
    <m/>
    <m/>
    <m/>
    <s v="STB 4017"/>
    <n v="6590.9160000000002"/>
    <n v="0"/>
    <m/>
    <m/>
    <m/>
  </r>
  <r>
    <x v="5"/>
    <x v="0"/>
    <d v="2017-07-18T00:00:00"/>
    <x v="4"/>
    <x v="0"/>
    <s v="ACCUMA 24"/>
    <s v=" 1242 DU 29/06/17"/>
    <n v="3722.4"/>
    <m/>
    <n v="531.11499999999978"/>
    <n v="0"/>
    <n v="44.051000000000002"/>
    <n v="105.5"/>
    <n v="0"/>
    <n v="595.99075000000005"/>
    <n v="0"/>
    <n v="4999.0567499999997"/>
    <s v="EUR"/>
    <n v="2.7720500000000001"/>
    <s v="420M1515"/>
    <s v="COUV M15 GAUCHE GRIS BUS 16/17"/>
    <n v="1.6359999999999999"/>
    <n v="700"/>
    <n v="1145.1999999999998"/>
    <n v="3174.5516599999996"/>
    <n v="8.1402334607555818E-2"/>
    <n v="406.93489028566052"/>
    <n v="0.58133555755094357"/>
    <n v="5.1164093575509426"/>
    <n v="303.01205034316581"/>
    <n v="0"/>
    <n v="43.234000945091992"/>
    <n v="0"/>
    <n v="3.5858542417974415"/>
    <n v="8.5879463010971389"/>
    <n v="0"/>
    <n v="48.515038454508151"/>
    <n v="0"/>
    <n v="406.93489028566052"/>
    <s v="vectorys"/>
    <s v="STB 4016"/>
    <s v="(3763,35+124,4)"/>
    <m/>
    <m/>
    <m/>
    <m/>
    <m/>
    <m/>
    <s v="STB 4017"/>
    <n v="6590.9160000000002"/>
    <n v="0"/>
    <m/>
    <m/>
    <m/>
  </r>
  <r>
    <x v="5"/>
    <x v="5"/>
    <d v="2017-07-24T00:00:00"/>
    <x v="59"/>
    <x v="0"/>
    <s v="COPLOSA 1"/>
    <s v=" 170314 DU 30/06/17"/>
    <n v="651.36400000000003"/>
    <m/>
    <n v="4171.6369999999988"/>
    <n v="16"/>
    <n v="104.105"/>
    <n v="47.1"/>
    <n v="2975.8719999999998"/>
    <n v="0"/>
    <n v="410"/>
    <n v="8376.0779999999977"/>
    <s v="EUR"/>
    <n v="2.77685"/>
    <s v="300XR0001"/>
    <s v="OXYDE ROUGE / PM-K00B10-B"/>
    <n v="2.62"/>
    <n v="10000"/>
    <n v="26200"/>
    <n v="72753.47"/>
    <n v="1"/>
    <n v="8376.0779999999977"/>
    <n v="0.83760779999999979"/>
    <n v="8.1129548000000007"/>
    <n v="651.36400000000003"/>
    <n v="0"/>
    <n v="4171.6369999999988"/>
    <n v="16"/>
    <n v="104.105"/>
    <n v="47.1"/>
    <n v="2975.8719999999998"/>
    <n v="0"/>
    <n v="410"/>
    <n v="8376.0779999999977"/>
    <s v="CTN"/>
    <s v="STB 16"/>
    <n v="7318.5540000000001"/>
    <m/>
    <m/>
    <s v="STB 15"/>
    <s v="NON REMPLI"/>
    <s v="STB 18"/>
    <n v="56.078000000000003"/>
    <s v="STB 17"/>
    <n v="17942.942999999999"/>
    <n v="16"/>
    <s v="BNA 124736/1318766"/>
    <s v="588,2+2975,872"/>
    <n v="600"/>
  </r>
  <r>
    <x v="5"/>
    <x v="1"/>
    <d v="2017-07-26T00:00:00"/>
    <x v="4"/>
    <x v="0"/>
    <s v="ACCUMA 27"/>
    <s v=" 1314 DU 10/07/17"/>
    <n v="4901.1000000000004"/>
    <m/>
    <n v="532.96499999999924"/>
    <n v="16"/>
    <n v="42.406999999999996"/>
    <n v="41.856000000000002"/>
    <n v="0"/>
    <n v="755.27843999999993"/>
    <n v="0"/>
    <n v="6289.6064399999996"/>
    <s v="EUR"/>
    <n v="2.7849499999999998"/>
    <s v="420L0109"/>
    <s v="COUV L1 EK DROITE GRIS POIGNEE GRIS"/>
    <n v="0.95099999999999996"/>
    <n v="2240"/>
    <n v="2130.2399999999998"/>
    <n v="5932.6118879999985"/>
    <n v="0.45606506596478108"/>
    <n v="2868.4697759511118"/>
    <n v="1.2805668642638892"/>
    <n v="3.9290543142638885"/>
    <n v="2235.2204947999885"/>
    <n v="0"/>
    <n v="243.0667178819192"/>
    <n v="7.2970410554364973"/>
    <n v="19.340351252368471"/>
    <n v="19.089059401021878"/>
    <n v="0"/>
    <n v="344.45611156037694"/>
    <n v="0"/>
    <n v="2868.4697759511118"/>
    <s v="vectorys"/>
    <s v="STB  754"/>
    <s v="4929+41,856"/>
    <m/>
    <m/>
    <m/>
    <m/>
    <m/>
    <m/>
    <s v="STB 729"/>
    <n v="6614.1189999999997"/>
    <n v="16"/>
    <m/>
    <m/>
    <m/>
  </r>
  <r>
    <x v="5"/>
    <x v="1"/>
    <d v="2017-07-26T00:00:00"/>
    <x v="4"/>
    <x v="0"/>
    <s v="ACCUMA 27"/>
    <s v=" 1314 DU 10/07/17"/>
    <n v="4901.1000000000004"/>
    <m/>
    <n v="532.96499999999924"/>
    <n v="16"/>
    <n v="42.406999999999996"/>
    <n v="41.856000000000002"/>
    <n v="0"/>
    <n v="755.27843999999993"/>
    <n v="0"/>
    <n v="6289.6064399999996"/>
    <s v="EUR"/>
    <n v="2.7849499999999998"/>
    <s v="400M1008"/>
    <s v="BAC M10 P15,4 C33 GRIS"/>
    <n v="1.679"/>
    <n v="162"/>
    <n v="271.99799999999999"/>
    <n v="757.50083009999992"/>
    <n v="5.8232305192038709E-2"/>
    <n v="366.25828175189207"/>
    <n v="2.2608535910610623"/>
    <n v="6.9367846410610614"/>
    <n v="285.40235097670092"/>
    <n v="0"/>
    <n v="31.035780536674867"/>
    <n v="0.93171688307261935"/>
    <n v="2.4694573662787853"/>
    <n v="2.4373713661179721"/>
    <n v="0"/>
    <n v="43.981604623046891"/>
    <n v="0"/>
    <n v="366.25828175189207"/>
    <s v="vectorys"/>
    <s v="STB  754"/>
    <s v="4929+41,856"/>
    <m/>
    <m/>
    <m/>
    <m/>
    <m/>
    <m/>
    <s v="STB 729"/>
    <n v="6614.1189999999997"/>
    <n v="16"/>
    <m/>
    <m/>
    <m/>
  </r>
  <r>
    <x v="5"/>
    <x v="1"/>
    <d v="2017-07-26T00:00:00"/>
    <x v="4"/>
    <x v="0"/>
    <s v="ACCUMA 27"/>
    <s v=" 1314 DU 10/07/17"/>
    <n v="4901.1000000000004"/>
    <m/>
    <n v="532.96499999999924"/>
    <n v="16"/>
    <n v="42.406999999999996"/>
    <n v="41.856000000000002"/>
    <n v="0"/>
    <n v="755.27843999999993"/>
    <n v="0"/>
    <n v="6289.6064399999996"/>
    <s v="EUR"/>
    <n v="2.7849499999999998"/>
    <s v="400M1110"/>
    <s v="BAC M11 P8,5 C46 GRIS"/>
    <n v="2.036"/>
    <n v="3402"/>
    <n v="6926.4719999999998"/>
    <n v="19289.878196399997"/>
    <n v="1.4828948426389559"/>
    <n v="9326.8249521047637"/>
    <n v="2.7415711205481377"/>
    <n v="8.4117293205481367"/>
    <n v="7267.8159132577875"/>
    <n v="0"/>
    <n v="790.33104980707003"/>
    <n v="23.726317482223294"/>
    <n v="62.885121591790195"/>
    <n v="62.068046533496137"/>
    <n v="0"/>
    <n v="1119.9985034323961"/>
    <n v="0"/>
    <n v="9326.8249521047637"/>
    <s v="vectorys"/>
    <s v="STB  754"/>
    <s v="4929+41,856"/>
    <m/>
    <m/>
    <m/>
    <m/>
    <m/>
    <m/>
    <s v="STB 729"/>
    <n v="6614.1189999999997"/>
    <n v="16"/>
    <m/>
    <m/>
    <m/>
  </r>
  <r>
    <x v="5"/>
    <x v="1"/>
    <d v="2017-07-26T00:00:00"/>
    <x v="4"/>
    <x v="0"/>
    <s v="ACCUMA 27"/>
    <s v=" 1314 DU 10/07/17"/>
    <n v="4901.1000000000004"/>
    <m/>
    <n v="532.96499999999924"/>
    <n v="16"/>
    <n v="42.406999999999996"/>
    <n v="41.856000000000002"/>
    <n v="0"/>
    <n v="755.27843999999993"/>
    <n v="0"/>
    <n v="6289.6064399999996"/>
    <s v="EUR"/>
    <n v="2.7849499999999998"/>
    <s v="400L0115"/>
    <s v="BAC L1 BASSE GRIS P0 C22"/>
    <n v="1.151"/>
    <n v="600"/>
    <n v="690.6"/>
    <n v="1923.28647"/>
    <n v="0.14785119730888441"/>
    <n v="929.92584275567003"/>
    <n v="1.5498764045927833"/>
    <n v="4.7553538545927836"/>
    <n v="724.63350313057344"/>
    <n v="0"/>
    <n v="78.799513373729468"/>
    <n v="2.3656191569421505"/>
    <n v="6.2699257242778605"/>
    <n v="6.1884597145606657"/>
    <n v="0"/>
    <n v="111.6688216555864"/>
    <n v="0"/>
    <n v="929.92584275567003"/>
    <s v="vectorys"/>
    <s v="STB  754"/>
    <s v="4929+41,856"/>
    <m/>
    <m/>
    <m/>
    <m/>
    <m/>
    <m/>
    <s v="STB 729"/>
    <n v="6614.1189999999997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00L0120"/>
    <s v="BAC L1 GRIS P0 C22"/>
    <n v="1.137"/>
    <n v="880"/>
    <n v="1000.5600000000001"/>
    <n v="2786.5095719999999"/>
    <n v="2.4351911453836052E-2"/>
    <n v="155.27041280923251"/>
    <n v="0.17644365091958239"/>
    <n v="3.3429318009195823"/>
    <n v="119.35115322639588"/>
    <n v="0"/>
    <n v="14.14466165649195"/>
    <n v="0.38963058326137684"/>
    <n v="0.88882041615356211"/>
    <n v="1.2491556499359742"/>
    <n v="0"/>
    <n v="19.246991276993768"/>
    <n v="0"/>
    <n v="155.27041280923251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60D2709"/>
    <s v="BOUCHON D27 ROUGE"/>
    <n v="2.3E-2"/>
    <n v="3000"/>
    <n v="69"/>
    <n v="192.16154999999998"/>
    <n v="1.6793414590975928E-3"/>
    <n v="10.707662193008957"/>
    <n v="3.5692207310029857E-3"/>
    <n v="6.7623070731002988E-2"/>
    <n v="8.2306204251832131"/>
    <n v="0"/>
    <n v="0.97543541046808235"/>
    <n v="2.6869463345561485E-2"/>
    <n v="6.1294283915603043E-2"/>
    <n v="8.614349948587012E-2"/>
    <n v="0"/>
    <n v="1.327299110610628"/>
    <n v="0"/>
    <n v="10.707662193008957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00L0211"/>
    <s v="BAC L2 BASSE P0 GRIS"/>
    <n v="1.2410000000000001"/>
    <n v="216"/>
    <n v="268.05600000000004"/>
    <n v="746.52255720000005"/>
    <n v="6.524022524056006E-3"/>
    <n v="41.597870968249417"/>
    <n v="0.19258273596411768"/>
    <n v="3.648705685964118"/>
    <n v="31.974886792650892"/>
    <n v="0"/>
    <n v="3.789439338962787"/>
    <n v="0.1043843603848961"/>
    <n v="0.23812029810552018"/>
    <n v="0.33465625939397686"/>
    <n v="0"/>
    <n v="5.1563839187513416"/>
    <n v="0"/>
    <n v="41.597870968249417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00L0212"/>
    <s v="BAC L2 GRIS P0 C28"/>
    <n v="1.232"/>
    <n v="4950"/>
    <n v="6098.4"/>
    <n v="16983.739079999999"/>
    <n v="0.14842457904580814"/>
    <n v="946.37111764993972"/>
    <n v="0.1911860843737252"/>
    <n v="3.6222444843737254"/>
    <n v="727.44370436141025"/>
    <n v="0"/>
    <n v="86.211526191283383"/>
    <n v="2.3747932647329302"/>
    <n v="5.4173487105929512"/>
    <n v="7.613587206733774"/>
    <n v="0"/>
    <n v="117.31015791518631"/>
    <n v="0"/>
    <n v="946.37111764993972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60D1818"/>
    <s v="BOUCHON D18 ROUGE FILETAGE POUR GAMME M "/>
    <n v="2.3E-2"/>
    <n v="26000"/>
    <n v="598"/>
    <n v="1665.4000999999998"/>
    <n v="1.4554292645512472E-2"/>
    <n v="92.799739006077644"/>
    <n v="3.5692207310029861E-3"/>
    <n v="6.7623070731002988E-2"/>
    <n v="71.332043684921175"/>
    <n v="0"/>
    <n v="8.453773557390047"/>
    <n v="0.23286868232819954"/>
    <n v="0.53121712726855974"/>
    <n v="0.74657699554420776"/>
    <n v="0"/>
    <n v="11.503258958625443"/>
    <n v="0"/>
    <n v="92.799739006077644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"/>
    <x v="0"/>
    <s v="ACCUMA 28"/>
    <s v=" 1327 DU 11/07/17"/>
    <n v="4901.1000000000004"/>
    <m/>
    <n v="580.84400000000005"/>
    <n v="16"/>
    <n v="36.499000000000002"/>
    <n v="51.295999999999999"/>
    <n v="0"/>
    <n v="790.36880999999994"/>
    <n v="0"/>
    <n v="6376.1078100000004"/>
    <s v="EUR"/>
    <n v="2.7849499999999998"/>
    <s v="400L0314"/>
    <s v="BAC L3 NOIR P0 C33"/>
    <n v="1.2569999999999999"/>
    <n v="352"/>
    <n v="442.46399999999994"/>
    <n v="1232.2401167999997"/>
    <n v="1.0768813613886336E-2"/>
    <n v="68.663116587934994"/>
    <n v="0.19506567212481532"/>
    <n v="3.6957478221248143"/>
    <n v="52.779032403018327"/>
    <n v="0"/>
    <n v="6.2550007747441958"/>
    <n v="0.17230101782218138"/>
    <n v="0.39305092809323738"/>
    <n v="0.55239706313791348"/>
    <n v="0"/>
    <n v="8.511334401119143"/>
    <n v="0"/>
    <n v="68.663116587934994"/>
    <s v="vectorys"/>
    <s v="STB  726"/>
    <s v="4929+51,296"/>
    <m/>
    <m/>
    <m/>
    <m/>
    <m/>
    <m/>
    <s v="STB 727"/>
    <n v="5907.1970000000001"/>
    <n v="16"/>
    <m/>
    <m/>
    <m/>
  </r>
  <r>
    <x v="5"/>
    <x v="1"/>
    <d v="2017-07-26T00:00:00"/>
    <x v="45"/>
    <x v="0"/>
    <s v="STCM 9"/>
    <s v=" 17400276 DU 20/06/17"/>
    <n v="1110"/>
    <m/>
    <n v="3998.4260000000068"/>
    <n v="0"/>
    <n v="636.50400000000002"/>
    <n v="1350.6"/>
    <n v="2136"/>
    <n v="0"/>
    <n v="780"/>
    <n v="10011.530000000006"/>
    <s v="EUR"/>
    <n v="2.7616499999999999"/>
    <s v="600P0002"/>
    <s v="PLOMB DOUX"/>
    <n v="2.18479"/>
    <n v="75620"/>
    <n v="165213.8198"/>
    <n v="456262.74545066996"/>
    <n v="1"/>
    <n v="10011.530000000006"/>
    <n v="0.13239262099973559"/>
    <n v="6.1660179244997346"/>
    <n v="1110"/>
    <n v="0"/>
    <n v="3998.4260000000068"/>
    <n v="0"/>
    <n v="636.50400000000002"/>
    <n v="1350.6"/>
    <n v="2136"/>
    <n v="0"/>
    <n v="780"/>
    <n v="10011.530000000006"/>
    <s v="WMA"/>
    <s v="STB 670"/>
    <n v="1310.3"/>
    <m/>
    <m/>
    <s v="STB 671"/>
    <n v="2520.98"/>
    <s v="STB 673"/>
    <n v="1594.2080000000001"/>
    <s v="STB 672+OB"/>
    <n v="86246.447"/>
    <n v="0"/>
    <m/>
    <m/>
    <m/>
  </r>
  <r>
    <x v="5"/>
    <x v="1"/>
    <d v="2017-07-27T00:00:00"/>
    <x v="4"/>
    <x v="0"/>
    <s v="ACCUMA 26"/>
    <s v=" 1311 DU 07/07/17"/>
    <n v="4822.8999999999996"/>
    <m/>
    <n v="492.27499999999964"/>
    <n v="16"/>
    <n v="35.869"/>
    <n v="151.05199999999999"/>
    <n v="0"/>
    <n v="88.232279999999989"/>
    <n v="0"/>
    <n v="5606.3282799999988"/>
    <s v="EUR"/>
    <n v="2.7746"/>
    <s v="400L0116"/>
    <s v="BAC L1 GRIS P0 C26"/>
    <n v="1.137"/>
    <n v="2200"/>
    <n v="2501.4"/>
    <n v="6940.3844399999998"/>
    <n v="0.89318272153013001"/>
    <n v="5007.4755509217321"/>
    <n v="2.2761252504189691"/>
    <n v="5.4308454504189694"/>
    <n v="4307.7309476676637"/>
    <n v="0"/>
    <n v="439.69152424124445"/>
    <n v="14.29092354448208"/>
    <n v="32.037571038564231"/>
    <n v="134.91703645256919"/>
    <n v="0"/>
    <n v="78.807547977208444"/>
    <n v="0"/>
    <n v="5007.4755509217321"/>
    <s v="germanetti"/>
    <s v="STB 723"/>
    <n v="4974.4520000000002"/>
    <m/>
    <m/>
    <m/>
    <m/>
    <m/>
    <m/>
    <s v="STB 724"/>
    <n v="5787.7929999999997"/>
    <n v="16"/>
    <m/>
    <m/>
    <m/>
  </r>
  <r>
    <x v="5"/>
    <x v="1"/>
    <d v="2017-07-27T00:00:00"/>
    <x v="4"/>
    <x v="0"/>
    <s v="ACCUMA 26"/>
    <s v=" 1311 DU 07/07/17"/>
    <n v="4822.8999999999996"/>
    <m/>
    <n v="492.27499999999964"/>
    <n v="16"/>
    <n v="35.869"/>
    <n v="151.05199999999999"/>
    <n v="0"/>
    <n v="88.232279999999989"/>
    <n v="0"/>
    <n v="5606.3282799999988"/>
    <s v="EUR"/>
    <n v="2.7746"/>
    <s v="400L0120"/>
    <s v="BAC L1 GRIS P0 C22"/>
    <n v="1.137"/>
    <n v="2860"/>
    <n v="3251.82"/>
    <n v="9022.499772000001"/>
    <n v="1.1611375379891691"/>
    <n v="6509.7182161982519"/>
    <n v="2.2761252504189691"/>
    <n v="5.4308454504189694"/>
    <n v="5600.0502319679636"/>
    <n v="0"/>
    <n v="571.59898151361779"/>
    <n v="18.578200607826705"/>
    <n v="41.648842350133506"/>
    <n v="175.39214738833996"/>
    <n v="0"/>
    <n v="102.44981237037099"/>
    <n v="0"/>
    <n v="6509.7182161982519"/>
    <s v="germanetti"/>
    <s v="STB 723"/>
    <n v="4974.4520000000002"/>
    <m/>
    <m/>
    <m/>
    <m/>
    <m/>
    <m/>
    <s v="STB 724"/>
    <n v="5787.7929999999997"/>
    <n v="16"/>
    <m/>
    <m/>
    <m/>
  </r>
  <r>
    <x v="5"/>
    <x v="1"/>
    <d v="2017-07-27T00:00:00"/>
    <x v="4"/>
    <x v="0"/>
    <s v="ACCUMA 26"/>
    <s v=" 1311 DU 07/07/17"/>
    <n v="4822.8999999999996"/>
    <m/>
    <n v="492.27499999999964"/>
    <n v="16"/>
    <n v="35.869"/>
    <n v="151.05199999999999"/>
    <n v="0"/>
    <n v="88.232279999999989"/>
    <n v="0"/>
    <n v="5606.3282799999988"/>
    <s v="EUR"/>
    <n v="2.7746"/>
    <s v="400L0118"/>
    <s v="BAC L1 NOIR P0 C28 MFP, FAI"/>
    <n v="1.137"/>
    <n v="2200"/>
    <n v="2501.4"/>
    <n v="6940.3844399999998"/>
    <n v="0.89318272153013001"/>
    <n v="5007.4755509217321"/>
    <n v="2.2761252504189691"/>
    <n v="5.4308454504189694"/>
    <n v="4307.7309476676637"/>
    <n v="0"/>
    <n v="439.69152424124445"/>
    <n v="14.29092354448208"/>
    <n v="32.037571038564231"/>
    <n v="134.91703645256919"/>
    <n v="0"/>
    <n v="78.807547977208444"/>
    <n v="0"/>
    <n v="5007.4755509217321"/>
    <s v="germanetti"/>
    <s v="STB 723"/>
    <n v="4974.4520000000002"/>
    <m/>
    <m/>
    <m/>
    <m/>
    <m/>
    <m/>
    <s v="STB 724"/>
    <n v="5787.7929999999997"/>
    <n v="16"/>
    <m/>
    <m/>
    <m/>
  </r>
  <r>
    <x v="5"/>
    <x v="1"/>
    <d v="2017-07-27T00:00:00"/>
    <x v="60"/>
    <x v="4"/>
    <s v="MAZOYER 1"/>
    <s v=" 48620 DU 11/05/17"/>
    <n v="5447.2550000000001"/>
    <m/>
    <n v="593.52599999999984"/>
    <n v="16"/>
    <n v="26.06"/>
    <n v="1448.7"/>
    <n v="1490"/>
    <n v="0"/>
    <n v="260"/>
    <n v="9281.5410000000011"/>
    <s v="EUR"/>
    <n v="2.7824499999999999"/>
    <s v="CHARIOT ELECTRIQUE"/>
    <s v="CHARIOT ELECTRIQUE YALE"/>
    <n v="8250"/>
    <n v="1"/>
    <n v="8250"/>
    <n v="22955.212499999998"/>
    <n v="5.9714886519230062"/>
    <n v="55424.616753858114"/>
    <n v="55424.616753858114"/>
    <n v="78379.829253858115"/>
    <n v="32528.221416630855"/>
    <n v="0"/>
    <n v="3544.233773621253"/>
    <n v="95.543818430768098"/>
    <n v="155.61699426911352"/>
    <n v="8650.8956100408595"/>
    <n v="8897.5180913652785"/>
    <n v="0"/>
    <n v="1552.5870494999815"/>
    <n v="55424.616753858114"/>
    <s v="TSA"/>
    <s v="STB 580"/>
    <n v="5499.0550000000003"/>
    <m/>
    <m/>
    <s v="STB 581"/>
    <n v="1758.7"/>
    <s v="STB 564"/>
    <n v="1709.9659999999999"/>
    <s v="STB 582 + 690"/>
    <s v="2308,651+500+6"/>
    <s v="16 (ESPECE)"/>
    <m/>
    <m/>
    <m/>
  </r>
  <r>
    <x v="5"/>
    <x v="1"/>
    <d v="2017-07-27T00:00:00"/>
    <x v="60"/>
    <x v="4"/>
    <s v="MAZOYER 1"/>
    <s v=" 48620 DU 11/05/17"/>
    <n v="5447.2550000000001"/>
    <m/>
    <n v="593.52599999999984"/>
    <n v="16"/>
    <n v="26.06"/>
    <n v="1448.7"/>
    <n v="1490"/>
    <n v="0"/>
    <n v="260"/>
    <n v="9281.5410000000011"/>
    <s v="EUR"/>
    <n v="2.7824499999999999"/>
    <s v="GERBEUR ELECTRIQUE"/>
    <s v="GERBEUR ELECTRIQUE TOYOTA"/>
    <n v="3000"/>
    <n v="1"/>
    <n v="3000"/>
    <n v="8347.35"/>
    <n v="2.1714504188810935"/>
    <n v="20154.406092312045"/>
    <n v="20154.406092312045"/>
    <n v="28501.756092312047"/>
    <n v="11828.444151502132"/>
    <n v="0"/>
    <n v="1288.8122813168195"/>
    <n v="34.743206702097496"/>
    <n v="56.587997916041296"/>
    <n v="3145.7802218330403"/>
    <n v="3235.4611241328294"/>
    <n v="0"/>
    <n v="564.57710890908425"/>
    <n v="20154.406092312045"/>
    <s v="TSA"/>
    <s v="STB 580"/>
    <n v="5499.0550000000003"/>
    <m/>
    <m/>
    <s v="STB 581"/>
    <n v="1758.7"/>
    <s v="STB 564"/>
    <n v="1709.9659999999999"/>
    <s v="STB 582 + 690"/>
    <s v="2308,651+500+6"/>
    <s v="16 (ESPECE)"/>
    <m/>
    <m/>
    <m/>
  </r>
  <r>
    <x v="5"/>
    <x v="1"/>
    <d v="2017-07-27T00:00:00"/>
    <x v="60"/>
    <x v="4"/>
    <s v="MAZOYER 1"/>
    <s v=" 48620 DU 11/05/17"/>
    <n v="5447.2550000000001"/>
    <m/>
    <n v="593.52599999999984"/>
    <n v="16"/>
    <n v="26.06"/>
    <n v="1448.7"/>
    <n v="1490"/>
    <n v="0"/>
    <n v="260"/>
    <n v="9281.5410000000011"/>
    <s v="EUR"/>
    <n v="2.7824499999999999"/>
    <s v="NETTOYANT"/>
    <s v="NETTOYANT HAUTE PRESSION 6,5 bar"/>
    <n v="190"/>
    <n v="1"/>
    <n v="190"/>
    <n v="528.66549999999995"/>
    <n v="0.13752519319580256"/>
    <n v="1276.4457191797626"/>
    <n v="1276.4457191797626"/>
    <n v="1805.1112191797624"/>
    <n v="749.13479626180151"/>
    <n v="0"/>
    <n v="81.624777816731893"/>
    <n v="2.2004030911328409"/>
    <n v="3.5839065346826144"/>
    <n v="199.23274738275919"/>
    <n v="204.91253786174582"/>
    <n v="0"/>
    <n v="35.756550230908665"/>
    <n v="1276.4457191797626"/>
    <s v="TSA"/>
    <s v="STB 580"/>
    <n v="5499.0550000000003"/>
    <m/>
    <m/>
    <s v="STB 581"/>
    <n v="1758.7"/>
    <s v="STB 564"/>
    <n v="1709.9659999999999"/>
    <s v="STB 582 + 690"/>
    <s v="2308,651+500+6"/>
    <s v="16 (ESPECE)"/>
    <m/>
    <m/>
    <m/>
  </r>
  <r>
    <x v="5"/>
    <x v="1"/>
    <d v="2017-07-27T00:00:00"/>
    <x v="9"/>
    <x v="2"/>
    <s v="SOVEMA 5"/>
    <s v=" 80571 DU 05/07/17"/>
    <n v="1178.03"/>
    <m/>
    <n v="870.06"/>
    <n v="0"/>
    <n v="20.173999999999999"/>
    <n v="0"/>
    <n v="0"/>
    <n v="277.45999999999998"/>
    <n v="0"/>
    <n v="2345.7240000000002"/>
    <s v="EUR"/>
    <n v="2.7746"/>
    <s v="690X0003"/>
    <s v="FLUX"/>
    <n v="14.85"/>
    <n v="300"/>
    <n v="4455"/>
    <n v="12360.842999999999"/>
    <n v="1"/>
    <n v="2345.7240000000002"/>
    <n v="7.8190800000000005"/>
    <n v="49.021889999999999"/>
    <n v="1178.03"/>
    <n v="0"/>
    <n v="870.06"/>
    <n v="0"/>
    <n v="20.173999999999999"/>
    <n v="0"/>
    <n v="0"/>
    <n v="277.45999999999998"/>
    <n v="0"/>
    <n v="2345.7240000000002"/>
    <s v="vectorys"/>
    <s v="STB 721"/>
    <n v="1195.58"/>
    <m/>
    <m/>
    <m/>
    <m/>
    <m/>
    <m/>
    <s v="STB 772"/>
    <n v="3726.585"/>
    <n v="0"/>
    <m/>
    <m/>
    <m/>
  </r>
  <r>
    <x v="5"/>
    <x v="1"/>
    <d v="2017-08-04T00:00:00"/>
    <x v="4"/>
    <x v="0"/>
    <s v="ACCUMA 29"/>
    <s v=" 1433 DU 31/07/17"/>
    <n v="4657.6499999999996"/>
    <m/>
    <n v="998.45299999999952"/>
    <n v="16"/>
    <n v="44.253999999999998"/>
    <n v="32.9"/>
    <n v="0"/>
    <n v="797.43543"/>
    <n v="0"/>
    <n v="6546.6924299999991"/>
    <s v="EUR"/>
    <n v="2.80985"/>
    <s v="400L0116"/>
    <s v="BAC L1 GRIS P0 C26"/>
    <n v="1.137"/>
    <n v="1320"/>
    <n v="1500.84"/>
    <n v="4217.1352739999993"/>
    <n v="0.18848093932177179"/>
    <n v="1233.9267386571325"/>
    <n v="0.93479298383116105"/>
    <n v="4.1295924338311609"/>
    <n v="877.87824703205035"/>
    <n v="0"/>
    <n v="188.18935930864092"/>
    <n v="3.0156950291483486"/>
    <n v="8.341035488745689"/>
    <n v="6.2010229036862921"/>
    <n v="0"/>
    <n v="150.30137889486099"/>
    <n v="0"/>
    <n v="1233.9267386571325"/>
    <s v="germanetti"/>
    <s v="STB 783"/>
    <n v="4991.05"/>
    <m/>
    <m/>
    <m/>
    <m/>
    <m/>
    <m/>
    <s v="STB 784"/>
    <n v="7621.5249999999996"/>
    <n v="16"/>
    <m/>
    <m/>
    <m/>
  </r>
  <r>
    <x v="5"/>
    <x v="1"/>
    <d v="2017-08-04T00:00:00"/>
    <x v="4"/>
    <x v="0"/>
    <s v="ACCUMA 29"/>
    <s v=" 1433 DU 31/07/17"/>
    <n v="4657.6499999999996"/>
    <m/>
    <n v="998.45299999999952"/>
    <n v="16"/>
    <n v="44.253999999999998"/>
    <n v="32.9"/>
    <n v="0"/>
    <n v="797.43543"/>
    <n v="0"/>
    <n v="6546.6924299999991"/>
    <s v="EUR"/>
    <n v="2.80985"/>
    <s v="420L0109"/>
    <s v="COUV L1 EK DROITE GRIS POIGNEE GRIS"/>
    <n v="0.95099999999999996"/>
    <n v="3360"/>
    <n v="3195.3599999999997"/>
    <n v="8978.4822959999983"/>
    <n v="0.40128491662749977"/>
    <n v="2627.0889259584337"/>
    <n v="0.78187170415429574"/>
    <n v="3.4540390541542951"/>
    <n v="1869.0446919300741"/>
    <n v="0"/>
    <n v="400.66412886147685"/>
    <n v="6.4205586660399963"/>
    <n v="17.758462700433373"/>
    <n v="13.202273757044741"/>
    <n v="0"/>
    <n v="319.99881004336441"/>
    <n v="0"/>
    <n v="2627.0889259584337"/>
    <s v="germanetti"/>
    <s v="STB 783"/>
    <n v="4991.05"/>
    <m/>
    <m/>
    <m/>
    <m/>
    <m/>
    <m/>
    <s v="STB 784"/>
    <n v="7621.5249999999996"/>
    <n v="16"/>
    <m/>
    <m/>
    <m/>
  </r>
  <r>
    <x v="5"/>
    <x v="1"/>
    <d v="2017-08-04T00:00:00"/>
    <x v="4"/>
    <x v="0"/>
    <s v="ACCUMA 29"/>
    <s v=" 1433 DU 31/07/17"/>
    <n v="4657.6499999999996"/>
    <m/>
    <n v="998.45299999999952"/>
    <n v="16"/>
    <n v="44.253999999999998"/>
    <n v="32.9"/>
    <n v="0"/>
    <n v="797.43543"/>
    <n v="0"/>
    <n v="6546.6924299999991"/>
    <s v="EUR"/>
    <n v="2.80985"/>
    <s v="400L0211"/>
    <s v="BAC L2 BASSE P0 GRIS"/>
    <n v="1.2509999999999999"/>
    <n v="1080"/>
    <n v="1351.08"/>
    <n v="3796.3321379999998"/>
    <n v="0.16967353448659381"/>
    <n v="1110.8004437947275"/>
    <n v="1.0285189294395625"/>
    <n v="4.5436412794395622"/>
    <n v="790.27993790148355"/>
    <n v="0"/>
    <n v="169.41104952874298"/>
    <n v="2.7147765517855009"/>
    <n v="7.5087325951697217"/>
    <n v="5.5822592846089361"/>
    <n v="0"/>
    <n v="135.30368793293675"/>
    <n v="0"/>
    <n v="1110.8004437947275"/>
    <s v="germanetti"/>
    <s v="STB 783"/>
    <n v="4991.05"/>
    <m/>
    <m/>
    <m/>
    <m/>
    <m/>
    <m/>
    <s v="STB 784"/>
    <n v="7621.5249999999996"/>
    <n v="16"/>
    <m/>
    <m/>
    <m/>
  </r>
  <r>
    <x v="5"/>
    <x v="1"/>
    <d v="2017-08-04T00:00:00"/>
    <x v="4"/>
    <x v="0"/>
    <s v="ACCUMA 29"/>
    <s v=" 1433 DU 31/07/17"/>
    <n v="4657.6499999999996"/>
    <m/>
    <n v="998.45299999999952"/>
    <n v="16"/>
    <n v="44.253999999999998"/>
    <n v="32.9"/>
    <n v="0"/>
    <n v="797.43543"/>
    <n v="0"/>
    <n v="6546.6924299999991"/>
    <s v="EUR"/>
    <n v="2.80985"/>
    <s v="400L0313"/>
    <s v="BAC L3 GRIS P0 C33"/>
    <n v="1.2569999999999999"/>
    <n v="2816"/>
    <n v="3539.7119999999995"/>
    <n v="9946.059763199999"/>
    <n v="0.44452989171966867"/>
    <n v="2910.200477029874"/>
    <n v="1.0334518739452678"/>
    <n v="4.5654333239452676"/>
    <n v="2070.4646501681145"/>
    <n v="0"/>
    <n v="443.84220397717814"/>
    <n v="7.1124782675146987"/>
    <n v="19.672225828162215"/>
    <n v="14.625033437577098"/>
    <n v="0"/>
    <n v="354.48388535132744"/>
    <n v="0"/>
    <n v="2910.200477029874"/>
    <s v="germanetti"/>
    <s v="STB 783"/>
    <n v="4991.05"/>
    <m/>
    <m/>
    <m/>
    <m/>
    <m/>
    <m/>
    <s v="STB 784"/>
    <n v="7621.5249999999996"/>
    <n v="16"/>
    <m/>
    <m/>
    <m/>
  </r>
  <r>
    <x v="5"/>
    <x v="1"/>
    <d v="2017-08-04T00:00:00"/>
    <x v="4"/>
    <x v="0"/>
    <s v="ACCUMA 29"/>
    <s v=" 1433 DU 31/07/17"/>
    <n v="4657.6499999999996"/>
    <m/>
    <n v="998.45299999999952"/>
    <n v="16"/>
    <n v="44.253999999999998"/>
    <n v="32.9"/>
    <n v="0"/>
    <n v="797.43543"/>
    <n v="0"/>
    <n v="6546.6924299999991"/>
    <s v="EUR"/>
    <n v="2.80985"/>
    <s v="400M1110"/>
    <s v="BAC M11 P8,5 C46 GRIS"/>
    <n v="2.036"/>
    <n v="378"/>
    <n v="769.60800000000006"/>
    <n v="2162.4830388"/>
    <n v="9.6650168405393089E-2"/>
    <n v="632.73892585781198"/>
    <n v="1.673912502269344"/>
    <n v="7.394767102269344"/>
    <n v="450.16265687337909"/>
    <n v="0"/>
    <n v="96.500650594869896"/>
    <n v="1.5464026944862894"/>
    <n v="4.2771565526122659"/>
    <n v="3.1797905405374323"/>
    <n v="0"/>
    <n v="77.07226860192705"/>
    <n v="0"/>
    <n v="632.73892585781198"/>
    <s v="germanetti"/>
    <s v="STB 783"/>
    <n v="4991.05"/>
    <m/>
    <m/>
    <m/>
    <m/>
    <m/>
    <m/>
    <s v="STB 784"/>
    <n v="7621.5249999999996"/>
    <n v="16"/>
    <m/>
    <m/>
    <m/>
  </r>
  <r>
    <x v="5"/>
    <x v="1"/>
    <d v="2017-08-17T00:00:00"/>
    <x v="45"/>
    <x v="0"/>
    <s v="STCM 11"/>
    <s v=" 17400335 DU 19/07/17"/>
    <n v="1110"/>
    <m/>
    <n v="3780.9940000000061"/>
    <n v="0"/>
    <n v="604.23400000000004"/>
    <n v="983.1"/>
    <n v="1668"/>
    <n v="0"/>
    <n v="260"/>
    <n v="8406.3280000000068"/>
    <s v="EUR"/>
    <n v="2.7983500000000001"/>
    <s v="600P0002"/>
    <s v="PLOMB DOUX"/>
    <n v="2.0333299999999999"/>
    <n v="75820"/>
    <n v="154167.08059999999"/>
    <n v="431413.44999701"/>
    <n v="1"/>
    <n v="8406.3280000000068"/>
    <n v="0.11087217093115281"/>
    <n v="5.8008411764311525"/>
    <n v="1110"/>
    <n v="0"/>
    <n v="3780.9940000000061"/>
    <n v="0"/>
    <n v="604.23400000000004"/>
    <n v="983.1"/>
    <n v="1668"/>
    <n v="0"/>
    <n v="260"/>
    <n v="8406.3280000000068"/>
    <s v="WMA"/>
    <s v="STB 765"/>
    <n v="1310.3"/>
    <m/>
    <m/>
    <s v="STB 766"/>
    <n v="1968.74"/>
    <s v="STB 768"/>
    <n v="1160.558"/>
    <s v="STB 767+OBL 1959"/>
    <n v="81549.566000000006"/>
    <n v="0"/>
    <s v="BH 5955503"/>
    <n v="2531.2600000000002"/>
    <m/>
  </r>
  <r>
    <x v="5"/>
    <x v="0"/>
    <d v="2017-08-18T00:00:00"/>
    <x v="7"/>
    <x v="0"/>
    <s v="DARAMIC 3"/>
    <s v=" 105537F2 DU 02/08/17"/>
    <n v="2016.1250000000002"/>
    <m/>
    <n v="3085.1290000000008"/>
    <n v="0"/>
    <n v="63.859000000000002"/>
    <n v="82.8"/>
    <n v="0"/>
    <n v="0"/>
    <n v="0"/>
    <n v="5247.9130000000014"/>
    <s v="EUR"/>
    <n v="2.8040500000000002"/>
    <s v="430P1004"/>
    <s v="SEPARATEUR 161/1.2/0.2 "/>
    <n v="0.69899999999999995"/>
    <n v="8790.6"/>
    <n v="6144.6293999999998"/>
    <n v="17229.848069070002"/>
    <n v="3.7197175401506397E-2"/>
    <n v="195.20754035284568"/>
    <n v="2.2206395508025126E-2"/>
    <n v="1.9822373455080253"/>
    <n v="74.994155256362092"/>
    <n v="0"/>
    <n v="114.75808454927406"/>
    <n v="0"/>
    <n v="2.3753744239647969"/>
    <n v="3.0799261232447295"/>
    <n v="0"/>
    <n v="0"/>
    <n v="0"/>
    <n v="195.20754035284568"/>
    <s v="germanetti"/>
    <s v="STB 699"/>
    <s v="(2085,78+98,204)"/>
    <m/>
    <m/>
    <m/>
    <m/>
    <m/>
    <m/>
    <s v="STB 4070"/>
    <n v="11785.709000000001"/>
    <n v="0"/>
    <m/>
    <m/>
    <m/>
  </r>
  <r>
    <x v="5"/>
    <x v="0"/>
    <d v="2017-08-18T00:00:00"/>
    <x v="7"/>
    <x v="0"/>
    <s v="DARAMIC 3"/>
    <s v=" 105537F2 DU 02/08/17"/>
    <n v="2016.1250000000002"/>
    <m/>
    <n v="3085.1290000000008"/>
    <n v="0"/>
    <n v="63.859000000000002"/>
    <n v="82.8"/>
    <n v="0"/>
    <n v="0"/>
    <n v="0"/>
    <n v="5247.9130000000014"/>
    <s v="EUR"/>
    <n v="2.8040500000000002"/>
    <s v="430P1018"/>
    <s v="SEPARATEUR 160X1.3X0.2 "/>
    <n v="0.69899999999999995"/>
    <n v="13524"/>
    <n v="9453.2759999999998"/>
    <n v="26507.4585678"/>
    <n v="5.7226423694625224E-2"/>
    <n v="300.31929285053184"/>
    <n v="2.2206395508025129E-2"/>
    <n v="1.9822373455080251"/>
    <n v="115.37562347132629"/>
    <n v="0"/>
    <n v="176.55089930657547"/>
    <n v="0"/>
    <n v="3.6544221907150725"/>
    <n v="4.7383478819149687"/>
    <n v="0"/>
    <n v="0"/>
    <n v="0"/>
    <n v="300.31929285053184"/>
    <s v="germanetti"/>
    <s v="STB 699"/>
    <s v="(2085,78+98,204)"/>
    <m/>
    <m/>
    <m/>
    <m/>
    <m/>
    <m/>
    <s v="STB 4070"/>
    <n v="11785.709000000001"/>
    <n v="0"/>
    <m/>
    <m/>
    <m/>
  </r>
  <r>
    <x v="5"/>
    <x v="1"/>
    <d v="2017-08-18T00:00:00"/>
    <x v="7"/>
    <x v="0"/>
    <s v="DARAMIC 4"/>
    <s v=" 105538F2 DU 02/08/17"/>
    <n v="5517.5870000000004"/>
    <m/>
    <n v="6511.5220000000008"/>
    <n v="0"/>
    <n v="130.25700000000001"/>
    <n v="135.6"/>
    <n v="0"/>
    <n v="0"/>
    <n v="0"/>
    <n v="12294.966"/>
    <s v="EUR"/>
    <n v="2.8040500000000002"/>
    <s v="430P1004"/>
    <s v="SEPARATEUR 161/1.2/0.2 "/>
    <n v="0.69899999999999995"/>
    <n v="38092.6"/>
    <n v="26626.727399999996"/>
    <n v="74662.67496597"/>
    <n v="4.6772672140190545"/>
    <n v="57506.841369278998"/>
    <n v="1.5096591298383151"/>
    <n v="3.4696900798383155"/>
    <n v="25807.228775597756"/>
    <n v="0"/>
    <n v="30456.128363963788"/>
    <n v="0"/>
    <n v="609.24679549647999"/>
    <n v="634.2374342209838"/>
    <n v="0"/>
    <n v="0"/>
    <n v="0"/>
    <n v="57506.841369278998"/>
    <s v="germanetti"/>
    <s v="STB 4069"/>
    <s v="(5630,009+160,508)"/>
    <m/>
    <m/>
    <m/>
    <m/>
    <m/>
    <m/>
    <s v="STB 700/ou 4070"/>
    <n v="24893.932000000001"/>
    <n v="0"/>
    <m/>
    <m/>
    <m/>
  </r>
  <r>
    <x v="5"/>
    <x v="1"/>
    <d v="2017-08-18T00:00:00"/>
    <x v="7"/>
    <x v="0"/>
    <s v="DARAMIC 4"/>
    <s v=" 105538F2 DU 02/08/17"/>
    <n v="5517.5870000000004"/>
    <m/>
    <n v="6511.5220000000008"/>
    <n v="0"/>
    <n v="130.25700000000001"/>
    <n v="135.6"/>
    <n v="0"/>
    <n v="0"/>
    <n v="0"/>
    <n v="12294.966"/>
    <s v="EUR"/>
    <n v="2.8040500000000002"/>
    <s v="430P1001"/>
    <s v="SEPARATEUR LV 160X1.3X0.25  "/>
    <n v="1.7410000000000001"/>
    <n v="3360"/>
    <n v="5849.76"/>
    <n v="16403.019528000001"/>
    <n v="1.0275724180013239"/>
    <n v="12633.967941864066"/>
    <n v="3.7601095065071624"/>
    <n v="8.6419605565071613"/>
    <n v="5669.7202151226711"/>
    <n v="0"/>
    <n v="6691.0604064088175"/>
    <n v="0"/>
    <n v="133.84850045159845"/>
    <n v="139.33881988097951"/>
    <n v="0"/>
    <n v="0"/>
    <n v="0"/>
    <n v="12633.967941864066"/>
    <s v="germanetti"/>
    <s v="STB 4069"/>
    <s v="(5630,009+160,508)"/>
    <m/>
    <m/>
    <m/>
    <m/>
    <m/>
    <m/>
    <s v="STB 700/ou 4070"/>
    <n v="24893.932000000001"/>
    <n v="0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313"/>
    <s v="BAC L3 GRIS P0 C33"/>
    <n v="1.2569999999999999"/>
    <n v="176"/>
    <n v="221.23199999999997"/>
    <n v="621.78359759999989"/>
    <n v="9.6405335310882699E-4"/>
    <n v="6.3043315481380171"/>
    <n v="3.5820065614420554E-2"/>
    <n v="3.56868141561442"/>
    <n v="4.7766915539836159"/>
    <n v="0"/>
    <n v="0.69460718928838128"/>
    <n v="1.5424853649741232E-2"/>
    <n v="4.8646132197871408E-2"/>
    <n v="0"/>
    <n v="0"/>
    <n v="0.76896181901840788"/>
    <n v="0"/>
    <n v="6.3043315481380171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B98002"/>
    <s v="BAC B98 COMPACT NOIR P19,5"/>
    <n v="3.36"/>
    <n v="140"/>
    <n v="470.4"/>
    <n v="1322.0827199999999"/>
    <n v="2.0498422348592983E-3"/>
    <n v="13.404740544966931"/>
    <n v="9.5748146749763785E-2"/>
    <n v="9.5391961467497612"/>
    <n v="10.156558305280852"/>
    <n v="0"/>
    <n v="1.4769256791117678"/>
    <n v="3.2797475757748773E-2"/>
    <n v="0.10343503917100019"/>
    <n v="0"/>
    <n v="0"/>
    <n v="1.6350240456455627"/>
    <n v="0"/>
    <n v="13.404740544966931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116"/>
    <s v="BAC L1 GRIS P0 C26"/>
    <n v="1.137"/>
    <n v="1100"/>
    <n v="1250.7"/>
    <n v="3515.1548850000004"/>
    <n v="5.4501226257196531E-3"/>
    <n v="35.640537839264759"/>
    <n v="3.2400488944786143E-2"/>
    <n v="3.2279958389447865"/>
    <n v="27.004267585915738"/>
    <n v="0"/>
    <n v="3.926851502689388"/>
    <n v="8.720196201151445E-2"/>
    <n v="0.27501318769381372"/>
    <n v="0"/>
    <n v="0"/>
    <n v="4.3472036009543062"/>
    <n v="0"/>
    <n v="35.640537839264759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118"/>
    <s v="BAC L1 NOIR P0 C28 MFP, FAI"/>
    <n v="1.137"/>
    <n v="440"/>
    <n v="500.28000000000003"/>
    <n v="1406.0619540000002"/>
    <n v="2.1800490502878614E-3"/>
    <n v="14.256215135705904"/>
    <n v="3.2400488944786143E-2"/>
    <n v="3.2279958389447865"/>
    <n v="10.801707034366297"/>
    <n v="0"/>
    <n v="1.5707406010757554"/>
    <n v="3.4880784804605783E-2"/>
    <n v="0.11000527507752549"/>
    <n v="0"/>
    <n v="0"/>
    <n v="1.7388814403817225"/>
    <n v="0"/>
    <n v="14.256215135705904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L0109"/>
    <s v="COUV L1 EK DROITE GRIS POIGNEE GRIS"/>
    <n v="0.95099999999999996"/>
    <n v="1120"/>
    <n v="1065.1199999999999"/>
    <n v="2993.5730159999998"/>
    <n v="4.6414284889314114E-3"/>
    <n v="30.352162519675122"/>
    <n v="2.7100145106852786E-2"/>
    <n v="2.6999331951068526"/>
    <n v="22.997349876957358"/>
    <n v="0"/>
    <n v="3.3441817162745027"/>
    <n v="7.4262855822902582E-2"/>
    <n v="0.23420648155147902"/>
    <n v="0"/>
    <n v="0"/>
    <n v="3.7021615890688815"/>
    <n v="0"/>
    <n v="30.352162519675122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L0238"/>
    <s v="COUV L2 D MFP Noir"/>
    <n v="1.4530000000000001"/>
    <n v="920"/>
    <n v="1336.76"/>
    <n v="3757.0308180000002"/>
    <n v="5.8251426570376614E-3"/>
    <n v="38.092944240837575"/>
    <n v="4.1405374174823449E-2"/>
    <n v="4.1251345241748236"/>
    <n v="28.862416837090205"/>
    <n v="0"/>
    <n v="4.1970560603942317"/>
    <n v="9.3202282512602583E-2"/>
    <n v="0.29393669847412041"/>
    <n v="0"/>
    <n v="0"/>
    <n v="4.646332362366417"/>
    <n v="0"/>
    <n v="38.092944240837575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L0239"/>
    <s v="COUV L2 G EK FAI Noir"/>
    <n v="1.2509999999999999"/>
    <n v="480"/>
    <n v="600.4799999999999"/>
    <n v="1687.6790639999997"/>
    <n v="2.6166863630703897E-3"/>
    <n v="17.11156165485064"/>
    <n v="3.5649086780938831E-2"/>
    <n v="3.5516471367809381"/>
    <n v="12.965157591741168"/>
    <n v="0"/>
    <n v="1.8853408413967563"/>
    <n v="4.1866981809126236E-2"/>
    <n v="0.13203799388053186"/>
    <n v="0"/>
    <n v="0"/>
    <n v="2.0871582460230598"/>
    <n v="0"/>
    <n v="17.11156165485064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313"/>
    <s v="BAC L3 GRIS P0 C33"/>
    <n v="1.2569999999999999"/>
    <n v="528"/>
    <n v="663.69599999999991"/>
    <n v="1865.3507927999999"/>
    <n v="2.8921600593264812E-3"/>
    <n v="18.912994644414052"/>
    <n v="3.5820065614420554E-2"/>
    <n v="3.5686814156144204"/>
    <n v="14.330074661950849"/>
    <n v="0"/>
    <n v="2.0838215678651437"/>
    <n v="4.6274560949223699E-2"/>
    <n v="0.14593839659361424"/>
    <n v="0"/>
    <n v="0"/>
    <n v="2.3068854570552237"/>
    <n v="0"/>
    <n v="18.912994644414052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314"/>
    <s v="BAC L3 NOIR P0 C33"/>
    <n v="1.2569999999999999"/>
    <n v="176"/>
    <n v="221.23199999999997"/>
    <n v="621.78359759999989"/>
    <n v="9.6405335310882699E-4"/>
    <n v="6.3043315481380171"/>
    <n v="3.5820065614420554E-2"/>
    <n v="3.56868141561442"/>
    <n v="4.7766915539836159"/>
    <n v="0"/>
    <n v="0.69460718928838128"/>
    <n v="1.5424853649741232E-2"/>
    <n v="4.8646132197871408E-2"/>
    <n v="0"/>
    <n v="0"/>
    <n v="0.76896181901840788"/>
    <n v="0"/>
    <n v="6.3043315481380171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518"/>
    <s v="Bac L5 Noir P0 C52"/>
    <n v="1.4410000000000001"/>
    <n v="792"/>
    <n v="1141.2719999999999"/>
    <n v="3207.6020195999999"/>
    <n v="4.9732728466461333E-3"/>
    <n v="32.522225874225121"/>
    <n v="4.1063416507860002E-2"/>
    <n v="4.0910659665078599"/>
    <n v="24.641572300562263"/>
    <n v="0"/>
    <n v="3.5832778989184635"/>
    <n v="7.9572365546338134E-2"/>
    <n v="0.25095134784176387"/>
    <n v="0"/>
    <n v="0"/>
    <n v="3.9668519613562983"/>
    <n v="0"/>
    <n v="32.522225874225121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L0538"/>
    <s v="COUV L5 D MFP Noir"/>
    <n v="1.853"/>
    <n v="600"/>
    <n v="1111.8"/>
    <n v="3124.7694900000001"/>
    <n v="4.8448439556049491E-3"/>
    <n v="31.682377844162911"/>
    <n v="5.2803963073604854E-2"/>
    <n v="5.2607531130736049"/>
    <n v="24.005232831231403"/>
    <n v="0"/>
    <n v="3.4907439839210532"/>
    <n v="7.7517503289679185E-2"/>
    <n v="0.24447082599982572"/>
    <n v="0"/>
    <n v="0"/>
    <n v="3.8644126997209538"/>
    <n v="0"/>
    <n v="31.682377844162911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M1104"/>
    <s v="BAC M11 P8.5 C46.5  NOIR"/>
    <n v="2.036"/>
    <n v="882"/>
    <n v="1795.752"/>
    <n v="5047.0507835999997"/>
    <n v="7.8252727315753709E-3"/>
    <n v="51.172597030411254"/>
    <n v="5.8018817494797342E-2"/>
    <n v="5.7802986174947977"/>
    <n v="38.772661330409647"/>
    <n v="0"/>
    <n v="5.6381637800091724"/>
    <n v="0.12520436370520593"/>
    <n v="0.39486326203529321"/>
    <n v="0"/>
    <n v="0"/>
    <n v="6.2417042942519352"/>
    <n v="0"/>
    <n v="51.172597030411254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M1125"/>
    <s v="COUV. M11P GAUCHE NOIR M18"/>
    <n v="0.82099999999999995"/>
    <n v="348"/>
    <n v="285.70799999999997"/>
    <n v="802.99661939999999"/>
    <n v="1.2450176982082917E-3"/>
    <n v="8.1416700927325927"/>
    <n v="2.339560371474883E-2"/>
    <n v="2.3308571537147484"/>
    <n v="6.1688136910824438"/>
    <n v="0"/>
    <n v="0.89704396668296116"/>
    <n v="1.9920283171332667E-2"/>
    <n v="6.2823593051590396E-2"/>
    <n v="0"/>
    <n v="0"/>
    <n v="0.99306855874426536"/>
    <n v="0"/>
    <n v="8.1416700927325927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20M1126"/>
    <s v="COUV.M11 DROITE NOIR M18"/>
    <n v="0.82099999999999995"/>
    <n v="348"/>
    <n v="285.70799999999997"/>
    <n v="802.99661939999999"/>
    <n v="1.2450176982082917E-3"/>
    <n v="8.1416700927325927"/>
    <n v="2.339560371474883E-2"/>
    <n v="2.3308571537147484"/>
    <n v="6.1688136910824438"/>
    <n v="0"/>
    <n v="0.89704396668296116"/>
    <n v="1.9920283171332667E-2"/>
    <n v="6.2823593051590396E-2"/>
    <n v="0"/>
    <n v="0"/>
    <n v="0.99306855874426536"/>
    <n v="0"/>
    <n v="8.1416700927325927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60D1818"/>
    <s v="BOUCHON D18 ROUGE FILETAGE POUR GAMME M "/>
    <n v="2.3E-2"/>
    <n v="13000"/>
    <n v="299"/>
    <n v="840.35445000000004"/>
    <n v="1.302939685848066E-3"/>
    <n v="8.5204452018390988"/>
    <n v="6.554188616799307E-4"/>
    <n v="6.5298068861679937E-2"/>
    <n v="6.4558055554399978"/>
    <n v="0"/>
    <n v="0.93877716423133195"/>
    <n v="2.0847034973569056E-2"/>
    <n v="6.5746336547893414E-2"/>
    <n v="0"/>
    <n v="0"/>
    <n v="1.0392691106463079"/>
    <n v="0"/>
    <n v="8.5204452018390988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60D2101"/>
    <s v="Bouchons pression D21 NOIR MFP (PUSH IN)"/>
    <n v="2.3E-2"/>
    <n v="5800"/>
    <n v="133.4"/>
    <n v="374.92737000000005"/>
    <n v="5.8131155214759874E-4"/>
    <n v="3.8014293977435987"/>
    <n v="6.5541886167993081E-4"/>
    <n v="6.5298068861679937E-2"/>
    <n v="2.8802824785809222"/>
    <n v="0"/>
    <n v="0.41883904250320969"/>
    <n v="9.3009848343615798E-3"/>
    <n v="2.9332980921367834E-2"/>
    <n v="0"/>
    <n v="0"/>
    <n v="0.4636739109037375"/>
    <n v="0"/>
    <n v="3.8014293977435987"/>
    <s v="germanetti"/>
    <s v="STB 820"/>
    <n v="4955.3"/>
    <m/>
    <m/>
    <m/>
    <m/>
    <m/>
    <m/>
    <s v="STB 821"/>
    <n v="8078.808"/>
    <n v="16"/>
    <m/>
    <m/>
    <m/>
  </r>
  <r>
    <x v="5"/>
    <x v="1"/>
    <d v="2017-08-23T00:00:00"/>
    <x v="4"/>
    <x v="0"/>
    <s v="ACCUMA 30"/>
    <s v=" 1506 DU 10/08/17"/>
    <n v="4954.8"/>
    <m/>
    <n v="720.50699999999961"/>
    <n v="16"/>
    <n v="50.46"/>
    <n v="0"/>
    <n v="0"/>
    <n v="797.63409000000001"/>
    <n v="0"/>
    <n v="6539.4010899999994"/>
    <s v="EUR"/>
    <n v="2.8105500000000001"/>
    <s v="400L0115"/>
    <s v="BAC L1 BASSE GRIS P0 C22"/>
    <n v="1.151"/>
    <n v="480"/>
    <n v="552.48"/>
    <n v="1552.7726640000001"/>
    <n v="2.4075187880847476E-3"/>
    <n v="15.743730986996876"/>
    <n v="3.2799439556243495E-2"/>
    <n v="3.2677424895562437"/>
    <n v="11.928774091202309"/>
    <n v="0"/>
    <n v="1.7346341394465763"/>
    <n v="3.8520300609355962E-2"/>
    <n v="0.12148339804675637"/>
    <n v="0"/>
    <n v="0"/>
    <n v="1.9203190576918805"/>
    <n v="0"/>
    <n v="15.743730986996876"/>
    <s v="germanetti"/>
    <s v="STB 820"/>
    <n v="4955.3"/>
    <m/>
    <m/>
    <m/>
    <m/>
    <m/>
    <m/>
    <s v="STB 821"/>
    <n v="8078.808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204"/>
    <s v="GAINE TUBULAIRE 204"/>
    <n v="0.2281"/>
    <n v="4200"/>
    <n v="958.02"/>
    <n v="2752.9662720000001"/>
    <n v="5.355257672814389E-2"/>
    <n v="705.39127395593096"/>
    <n v="0.16795030332284069"/>
    <n v="0.82341846332284074"/>
    <n v="0"/>
    <n v="0"/>
    <n v="164.50692874192049"/>
    <n v="0.85684122765030224"/>
    <n v="3.3545334062509333"/>
    <n v="2.6792354137090388"/>
    <n v="0"/>
    <n v="533.99373516640014"/>
    <n v="0"/>
    <n v="705.39127395593096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274"/>
    <s v="GAINE TUBULAIRE 274"/>
    <n v="0.30640000000000001"/>
    <n v="3150"/>
    <n v="965.16"/>
    <n v="2773.483776"/>
    <n v="5.3951697203539963E-2"/>
    <n v="710.64846451149901"/>
    <n v="0.22560268714650764"/>
    <n v="1.1060737271465075"/>
    <n v="0"/>
    <n v="0"/>
    <n v="165.73297775051876"/>
    <n v="0.8632271552566394"/>
    <n v="3.3795343128297435"/>
    <n v="2.6992034110931042"/>
    <n v="0"/>
    <n v="537.97352188180071"/>
    <n v="0"/>
    <n v="710.64846451149901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285"/>
    <s v="GAINE TUBULAIRE 285"/>
    <n v="0.32319999999999999"/>
    <n v="4200"/>
    <n v="1357.44"/>
    <n v="3900.7395840000004"/>
    <n v="7.5879845675300775E-2"/>
    <n v="999.48469856447559"/>
    <n v="0.23797254727725609"/>
    <n v="1.1667200672772562"/>
    <n v="0"/>
    <n v="0"/>
    <n v="233.09355269350596"/>
    <n v="1.2140775308048124"/>
    <n v="4.7531135331008407"/>
    <n v="3.7962686791352978"/>
    <n v="0"/>
    <n v="756.62768612792877"/>
    <n v="0"/>
    <n v="999.48469856447559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315"/>
    <s v="GAINE TUBULAIRE 315"/>
    <n v="0.35670000000000002"/>
    <n v="2100"/>
    <n v="749.07"/>
    <n v="2152.5275520000005"/>
    <n v="4.1872433404052889E-2"/>
    <n v="551.54113857974698"/>
    <n v="0.26263863741892712"/>
    <n v="1.2876517574189275"/>
    <n v="0"/>
    <n v="0"/>
    <n v="128.6269651079418"/>
    <n v="0.66995893446484622"/>
    <n v="2.622889228429873"/>
    <n v="2.0948778432047659"/>
    <n v="0"/>
    <n v="417.52644746570576"/>
    <n v="0"/>
    <n v="551.54113857974698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429"/>
    <s v="GAINE TUBULAIRE 429"/>
    <n v="0.47970000000000002"/>
    <n v="2100"/>
    <n v="1007.37"/>
    <n v="2894.7784320000001"/>
    <n v="5.6311203543381462E-2"/>
    <n v="741.72773809000444"/>
    <n v="0.353203684804764"/>
    <n v="1.731669604804764"/>
    <n v="0"/>
    <n v="0"/>
    <n v="172.98109100723204"/>
    <n v="0.90097925669410339"/>
    <n v="3.5273337899574146"/>
    <n v="2.8172495132753745"/>
    <n v="0"/>
    <n v="561.50108452284553"/>
    <n v="0"/>
    <n v="741.72773809000444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NWS2 84 - 535"/>
    <s v="GAINE TUBULAIRE 535"/>
    <n v="0.59819999999999995"/>
    <n v="3675"/>
    <n v="2198.3849999999998"/>
    <n v="6317.2791360000001"/>
    <n v="0.12288802049070019"/>
    <n v="1618.673509734253"/>
    <n v="0.44045537679843622"/>
    <n v="2.1594428967984363"/>
    <n v="0"/>
    <n v="0"/>
    <n v="377.49688372091066"/>
    <n v="1.966208327851203"/>
    <n v="7.69770560353746"/>
    <n v="6.1480876651497303"/>
    <n v="0"/>
    <n v="1225.364624416804"/>
    <n v="0"/>
    <n v="1618.673509734253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ppw2/04 600x240x249"/>
    <m/>
    <n v="2.99"/>
    <n v="720"/>
    <n v="2152.8000000000002"/>
    <n v="6186.2860800000008"/>
    <n v="0.12033985426227863"/>
    <n v="1585.109219611624"/>
    <n v="2.2015405827939221"/>
    <n v="10.793604582793922"/>
    <n v="0"/>
    <n v="0"/>
    <n v="369.66923049164575"/>
    <n v="1.925437668196458"/>
    <n v="7.5380884709891331"/>
    <n v="6.0206029087417994"/>
    <n v="0"/>
    <n v="1199.9558600720509"/>
    <n v="0"/>
    <n v="1585.109219611624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ppw2/04 499x300x499"/>
    <m/>
    <n v="4.24"/>
    <n v="300"/>
    <n v="1272"/>
    <n v="3655.2192"/>
    <n v="7.1103815784846897E-2"/>
    <n v="936.5751241852405"/>
    <n v="3.1219170806174685"/>
    <n v="15.305981080617467"/>
    <n v="0"/>
    <n v="0"/>
    <n v="218.42217632170815"/>
    <n v="1.1376610525575503"/>
    <n v="4.4539430207628099"/>
    <n v="3.5573239037158904"/>
    <n v="0"/>
    <n v="709.00401988649605"/>
    <n v="0"/>
    <n v="936.5751241852405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6 DU 14/08/17"/>
    <n v="0"/>
    <m/>
    <n v="3071.8770000000004"/>
    <n v="16"/>
    <n v="62.64"/>
    <n v="50.03"/>
    <n v="0"/>
    <n v="9971.3919999999998"/>
    <n v="0"/>
    <n v="13171.939"/>
    <s v="EUR"/>
    <n v="2.8736000000000002"/>
    <s v="mortier"/>
    <s v="MORTIER POUR BRIQUE"/>
    <n v="0.75"/>
    <n v="462.5"/>
    <n v="346.875"/>
    <n v="996.78000000000009"/>
    <n v="1.93900441040635E-2"/>
    <n v="255.40447814603408"/>
    <n v="0.55222589869412775"/>
    <n v="2.7074258986941278"/>
    <n v="0"/>
    <n v="0"/>
    <n v="59.563830512258278"/>
    <n v="0.31024070566501599"/>
    <n v="1.2145923626785375"/>
    <n v="0.97008390652629695"/>
    <n v="0"/>
    <n v="193.34573065890595"/>
    <n v="0"/>
    <n v="255.40447814603408"/>
    <s v="DACHSER"/>
    <s v="STB 0022"/>
    <n v="59.534999999999997"/>
    <m/>
    <m/>
    <m/>
    <m/>
    <m/>
    <m/>
    <s v="STB 0023"/>
    <n v="11495.525"/>
    <n v="16"/>
    <m/>
    <m/>
    <m/>
  </r>
  <r>
    <x v="5"/>
    <x v="5"/>
    <d v="2017-08-29T00:00:00"/>
    <x v="58"/>
    <x v="0"/>
    <s v="HEMPE 3"/>
    <s v=" 170107 DU 14/08/17"/>
    <n v="0"/>
    <m/>
    <n v="3071.8770000000004"/>
    <n v="16"/>
    <n v="62.64"/>
    <n v="50.03"/>
    <n v="0"/>
    <n v="9971.3919999999998"/>
    <n v="0"/>
    <n v="13171.939"/>
    <s v="EUR"/>
    <n v="2.8736000000000002"/>
    <s v="TRANSPALETTE"/>
    <s v="TRANSPALETTE PESAGE"/>
    <n v="837.73"/>
    <n v="1"/>
    <n v="837.73"/>
    <n v="2407.3009280000001"/>
    <n v="4.6828458803018704E-2"/>
    <n v="616.82160281737538"/>
    <n v="616.82160281737538"/>
    <n v="3024.1225308173753"/>
    <n v="0"/>
    <n v="0"/>
    <n v="143.8512655424407"/>
    <n v="0.74925534084829926"/>
    <n v="2.9333346594210914"/>
    <n v="2.3428277939150259"/>
    <n v="0"/>
    <n v="466.94491948075029"/>
    <n v="0"/>
    <n v="616.82160281737538"/>
    <s v="DACHSER"/>
    <s v="STB 0022"/>
    <n v="59.534999999999997"/>
    <m/>
    <m/>
    <m/>
    <m/>
    <m/>
    <m/>
    <s v="STB 0023"/>
    <n v="11495.525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00L0120"/>
    <s v="BAC L1 GRIS P0 C22"/>
    <n v="1.137"/>
    <n v="3740"/>
    <n v="4252.38"/>
    <n v="12221.765358000001"/>
    <n v="0.9911029421334332"/>
    <n v="6679.5616487156503"/>
    <n v="1.7859790504587301"/>
    <n v="5.0538307504587303"/>
    <n v="5045.1847493566884"/>
    <n v="0"/>
    <n v="716.39001973583208"/>
    <n v="15.857647074134931"/>
    <n v="56.550351672249434"/>
    <n v="37.166360330003748"/>
    <n v="0"/>
    <n v="808.4125205467418"/>
    <n v="0"/>
    <n v="6679.5616487156503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20L0138"/>
    <s v="COUV L1 D MFP Noir"/>
    <n v="1.3620000000000001"/>
    <n v="1000"/>
    <n v="1362"/>
    <n v="3914.5241999999998"/>
    <n v="0.31744157558490443"/>
    <n v="2139.4049839268164"/>
    <n v="2.1394049839268163"/>
    <n v="6.0539291839268161"/>
    <n v="1615.9284044755666"/>
    <n v="0"/>
    <n v="229.45343710585675"/>
    <n v="5.0790652093584709"/>
    <n v="18.112581419723476"/>
    <n v="11.904059084433916"/>
    <n v="0"/>
    <n v="258.92743663187724"/>
    <n v="0"/>
    <n v="2139.4049839268164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20L0109"/>
    <s v="COUV L1 EK DROITE GRIS POIGNEE GRIS"/>
    <n v="0.95099999999999996"/>
    <n v="4480"/>
    <n v="4260.4799999999996"/>
    <n v="12245.045567999998"/>
    <n v="0.99299081053448857"/>
    <n v="6692.2849823204997"/>
    <n v="1.4938136121251115"/>
    <n v="4.2270827121251111"/>
    <n v="5054.7948962555511"/>
    <n v="0"/>
    <n v="717.75461066135131"/>
    <n v="15.887852968551817"/>
    <n v="56.658069667476852"/>
    <n v="37.237155395043324"/>
    <n v="0"/>
    <n v="809.95239737252587"/>
    <n v="0"/>
    <n v="6692.2849823204997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00L0313"/>
    <s v="BAC L3 GRIS P0 C33"/>
    <n v="1.2569999999999999"/>
    <n v="1408"/>
    <n v="1769.8559999999998"/>
    <n v="5086.7431295999995"/>
    <n v="0.41250064405168618"/>
    <n v="2780.0578173515264"/>
    <n v="1.9744728816417092"/>
    <n v="5.5872165816417088"/>
    <n v="2099.8242160290074"/>
    <n v="0"/>
    <n v="298.16412803408457"/>
    <n v="6.6000103048269789"/>
    <n v="23.536461748301111"/>
    <n v="15.468774151938232"/>
    <n v="0"/>
    <n v="336.46422708336837"/>
    <n v="0"/>
    <n v="2780.0578173515264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20L0338"/>
    <s v="COUV L3 D MFP Noir"/>
    <n v="1.6479999999999999"/>
    <n v="760"/>
    <n v="1252.48"/>
    <n v="3599.7527679999998"/>
    <n v="0.29191573024124895"/>
    <n v="1967.3729473338169"/>
    <n v="2.5886486149129171"/>
    <n v="7.3251654149129166"/>
    <n v="1485.9897268998218"/>
    <n v="0"/>
    <n v="211.0028200487103"/>
    <n v="4.6706516838599832"/>
    <n v="16.656127736105184"/>
    <n v="10.946839884046836"/>
    <n v="0"/>
    <n v="238.10678108127283"/>
    <n v="0"/>
    <n v="1967.3729473338169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8-30T00:00:00"/>
    <x v="4"/>
    <x v="0"/>
    <s v="ACCUMA 31"/>
    <s v=" 1549 DU 30/08/17"/>
    <n v="5090.4750000000004"/>
    <m/>
    <n v="722.82100000000173"/>
    <n v="16"/>
    <n v="57.058"/>
    <n v="37.5"/>
    <n v="0"/>
    <n v="815.66958"/>
    <n v="0"/>
    <n v="6739.5235800000019"/>
    <s v="EUR"/>
    <n v="2.8740999999999999"/>
    <s v="400L0518"/>
    <s v="Bac L5 Noir P0 C52"/>
    <n v="1.4410000000000001"/>
    <n v="264"/>
    <n v="380.42400000000004"/>
    <n v="1093.3766184000001"/>
    <n v="8.8665487481873501E-2"/>
    <n v="597.56314361628142"/>
    <n v="2.2634967561222781"/>
    <n v="6.4050748561222779"/>
    <n v="451.34944738929005"/>
    <n v="0"/>
    <n v="64.089276327135437"/>
    <n v="1.418647799709976"/>
    <n v="5.0590753847407379"/>
    <n v="3.3249557805702561"/>
    <n v="0"/>
    <n v="72.32174093483502"/>
    <n v="0"/>
    <n v="597.56314361628142"/>
    <s v="germanetti"/>
    <s v="STB 887"/>
    <n v="5128.4750000000004"/>
    <m/>
    <m/>
    <m/>
    <m/>
    <m/>
    <m/>
    <s v="STB 583"/>
    <n v="8994.8970000000008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00L0212"/>
    <s v="BAC L2 GRIS P0 C28"/>
    <n v="1.232"/>
    <n v="1980"/>
    <n v="2439.36"/>
    <n v="7064.8744320000005"/>
    <n v="0.18107578830252996"/>
    <n v="1325.6814792514142"/>
    <n v="0.6695361006320274"/>
    <n v="4.2376545006320274"/>
    <n v="932.69422417808653"/>
    <n v="0"/>
    <n v="218.73321461686564"/>
    <n v="2.8972126128404794"/>
    <n v="9.4947089596431589"/>
    <n v="13.028402968367031"/>
    <n v="0"/>
    <n v="148.83371591561124"/>
    <n v="0"/>
    <n v="1325.6814792514142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20M1014"/>
    <s v="COUV M10 G FLAT NOIR D18 (fileté)"/>
    <n v="0.73899999999999999"/>
    <n v="280"/>
    <n v="206.92"/>
    <n v="599.28170399999999"/>
    <n v="1.5359849352108544E-2"/>
    <n v="112.45163144706095"/>
    <n v="0.4016129694537891"/>
    <n v="2.5419047694537893"/>
    <n v="79.116280035308293"/>
    <n v="0"/>
    <n v="18.554160422619798"/>
    <n v="0.2457575896337367"/>
    <n v="0.80539370077781158"/>
    <n v="1.1051411608842097"/>
    <n v="0"/>
    <n v="12.624898537837085"/>
    <n v="0"/>
    <n v="112.45163144706095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00M1110"/>
    <s v="BAC M11 P8,5 C46 GRIS"/>
    <n v="2.036"/>
    <n v="1638"/>
    <n v="3334.9679999999998"/>
    <n v="9658.734321599999"/>
    <n v="0.24755753950368606"/>
    <n v="1812.4037909517781"/>
    <n v="1.1064736208496815"/>
    <n v="7.0031368208496803"/>
    <n v="1275.1317523525615"/>
    <n v="0"/>
    <n v="299.04084320657017"/>
    <n v="3.9609206320589769"/>
    <n v="12.980679583875778"/>
    <n v="17.811764967290213"/>
    <n v="0"/>
    <n v="203.47783020942134"/>
    <n v="0"/>
    <n v="1812.4037909517781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00M1104"/>
    <s v="BAC M11 P8.5 C46.5  NOIR"/>
    <n v="2.036"/>
    <n v="378"/>
    <n v="769.60800000000006"/>
    <n v="2228.9386896000001"/>
    <n v="5.7128662962389096E-2"/>
    <n v="418.24702868117959"/>
    <n v="1.1064736208496815"/>
    <n v="7.0031368208496811"/>
    <n v="294.26117361982188"/>
    <n v="0"/>
    <n v="69.009425355362353"/>
    <n v="0.91405860739822553"/>
    <n v="2.9955414424328723"/>
    <n v="4.1104073001438959"/>
    <n v="0"/>
    <n v="46.956422356020312"/>
    <n v="0"/>
    <n v="418.24702868117959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20M1124"/>
    <s v="COUV M11 G FLAT GRIS M18"/>
    <n v="0.82099999999999995"/>
    <n v="1392"/>
    <n v="1142.8319999999999"/>
    <n v="3309.8700383999994"/>
    <n v="8.483340109592552E-2"/>
    <n v="621.07733843952997"/>
    <n v="0.44617624887897267"/>
    <n v="2.8239564488789721"/>
    <n v="436.96412403494799"/>
    <n v="0"/>
    <n v="102.47577935483969"/>
    <n v="1.3573344175348083"/>
    <n v="4.4482393864648548"/>
    <n v="6.1037632088518414"/>
    <n v="0"/>
    <n v="69.728098036890728"/>
    <n v="0"/>
    <n v="621.07733843952997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20M1126"/>
    <s v="COUV.M11 DROITE NOIR M18"/>
    <n v="0.82099999999999995"/>
    <n v="348"/>
    <n v="285.70799999999997"/>
    <n v="827.46750959999986"/>
    <n v="2.120835027398138E-2"/>
    <n v="155.26933460988249"/>
    <n v="0.44617624887897267"/>
    <n v="2.8239564488789721"/>
    <n v="109.241031008737"/>
    <n v="0"/>
    <n v="25.618944838709922"/>
    <n v="0.33933360438370208"/>
    <n v="1.1120598466162137"/>
    <n v="1.5259408022129604"/>
    <n v="0"/>
    <n v="17.432024509222682"/>
    <n v="0"/>
    <n v="155.26933460988249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60D1818"/>
    <s v="BOUCHON D18 ROUGE FILETAGE POUR GAMME M "/>
    <n v="2.3E-2"/>
    <n v="6500"/>
    <n v="149.5"/>
    <n v="432.9819"/>
    <n v="1.1097513426156135E-2"/>
    <n v="81.246466756889674"/>
    <n v="1.2499456424136872E-2"/>
    <n v="7.9112056424136865E-2"/>
    <n v="57.161627031116332"/>
    <n v="0"/>
    <n v="13.405407805826696"/>
    <n v="0.17756021481849815"/>
    <n v="0.58189811650049694"/>
    <n v="0.79846609101193389"/>
    <n v="0"/>
    <n v="9.1215074976157187"/>
    <n v="0"/>
    <n v="81.246466756889674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60D1810"/>
    <s v="BOUCHON KAMINA D18 ROUGE"/>
    <n v="2.8000000000000001E-2"/>
    <n v="96000"/>
    <n v="2688"/>
    <n v="7784.9856"/>
    <n v="0.19953254909369691"/>
    <n v="1460.806037742605"/>
    <n v="1.5216729559818802E-2"/>
    <n v="9.6310329559818803E-2"/>
    <n v="1027.7622304992688"/>
    <n v="0"/>
    <n v="241.02833566596763"/>
    <n v="3.1925207854991506"/>
    <n v="10.462489211727998"/>
    <n v="14.356366907291493"/>
    <n v="0"/>
    <n v="164.00409467284982"/>
    <n v="0"/>
    <n v="1460.806037742605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60D2101"/>
    <s v="Bouchons pression D21 NOIR MFP (PUSH IN)"/>
    <n v="2.3E-2"/>
    <n v="11600"/>
    <n v="266.8"/>
    <n v="772.70615999999995"/>
    <n v="1.9804793191294023E-2"/>
    <n v="144.99369451998771"/>
    <n v="1.2499456424136872E-2"/>
    <n v="7.9112056424136865E-2"/>
    <n v="102.01151900937683"/>
    <n v="0"/>
    <n v="23.923497007321487"/>
    <n v="0.31687669106070437"/>
    <n v="1.0384643309855022"/>
    <n v="1.424954870113605"/>
    <n v="0"/>
    <n v="16.278382611129587"/>
    <n v="0"/>
    <n v="144.99369451998771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5T00:00:00"/>
    <x v="4"/>
    <x v="0"/>
    <s v="ACCUMA 34"/>
    <s v=" 1657 DU 08/09/17"/>
    <n v="5150.8500000000004"/>
    <m/>
    <n v="1207.9650000000001"/>
    <n v="16"/>
    <n v="52.435000000000002"/>
    <n v="71.95"/>
    <n v="0"/>
    <n v="821.94155999999998"/>
    <n v="0"/>
    <n v="7321.1415600000009"/>
    <s v="EUR"/>
    <n v="2.8961999999999999"/>
    <s v="400L0212"/>
    <s v="BAC L2 GRIS P0 C28"/>
    <n v="1.232"/>
    <n v="594"/>
    <n v="731.80799999999999"/>
    <n v="2119.4623296"/>
    <n v="5.4322736490758985E-2"/>
    <n v="397.70444377542424"/>
    <n v="0.66953610063202729"/>
    <n v="4.2376545006320274"/>
    <n v="279.80826725342592"/>
    <n v="0"/>
    <n v="65.619964385059689"/>
    <n v="0.86916378385214377"/>
    <n v="2.8484126878929477"/>
    <n v="3.908520890510109"/>
    <n v="0"/>
    <n v="44.650114774683367"/>
    <n v="0"/>
    <n v="397.70444377542424"/>
    <s v="germanetti"/>
    <s v="STB 954"/>
    <n v="5223.3"/>
    <m/>
    <m/>
    <m/>
    <m/>
    <m/>
    <m/>
    <s v="STB 955"/>
    <n v="8945.7430000000004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00L0120"/>
    <s v="BAC L1 GRIS P0 C22"/>
    <n v="1.137"/>
    <n v="440"/>
    <n v="500.28000000000003"/>
    <n v="1441.5067920000001"/>
    <n v="4.9407389678738631E-2"/>
    <n v="339.8507892052055"/>
    <n v="0.77238815728455801"/>
    <n v="4.0485399572845582"/>
    <n v="253.38209241318518"/>
    <n v="0"/>
    <n v="42.81239248964124"/>
    <n v="0.79051823485981809"/>
    <n v="3.4122225533827262"/>
    <n v="0.84486636350643063"/>
    <n v="0"/>
    <n v="38.608697150630107"/>
    <n v="0"/>
    <n v="339.8507892052055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00L0218"/>
    <s v="Bac L2 Noir P0 C34,3"/>
    <n v="1.2549999999999999"/>
    <n v="594"/>
    <n v="745.46999999999991"/>
    <n v="2147.9972579999999"/>
    <n v="7.3622225121550491E-2"/>
    <n v="506.41354407292812"/>
    <n v="0.85254805399482847"/>
    <n v="4.4687050539948281"/>
    <n v="377.56605986898757"/>
    <n v="0"/>
    <n v="63.794983267875693"/>
    <n v="1.1779556019448079"/>
    <n v="5.0845717335696419"/>
    <n v="1.2589400495785135"/>
    <n v="0"/>
    <n v="57.531033550971891"/>
    <n v="0"/>
    <n v="506.41354407292812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20L0211"/>
    <s v="COUV  L2 KAM GRIS AVEC POIGNEE GRIS"/>
    <n v="1.0720000000000001"/>
    <n v="1920"/>
    <n v="2058.2400000000002"/>
    <n v="5930.612736000001"/>
    <n v="0.20327069987280524"/>
    <n v="1398.2059813978617"/>
    <n v="0.72823228197805301"/>
    <n v="3.8170930819780535"/>
    <n v="1042.4585389951912"/>
    <n v="0"/>
    <n v="176.13772031238346"/>
    <n v="3.2523311979648839"/>
    <n v="14.038484345315549"/>
    <n v="3.4759289678249701"/>
    <n v="0"/>
    <n v="158.84297757918148"/>
    <n v="0"/>
    <n v="1398.2059813978617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00L0313"/>
    <s v="BAC L3 GRIS P0 C33"/>
    <n v="1.2569999999999999"/>
    <n v="2112"/>
    <n v="2654.7839999999997"/>
    <n v="7649.4946175999994"/>
    <n v="0.26218507156168636"/>
    <n v="1803.4509426108423"/>
    <n v="0.85390669631195182"/>
    <n v="4.4758264963119512"/>
    <n v="1344.5964756237413"/>
    <n v="0"/>
    <n v="227.18808383948934"/>
    <n v="4.1949611449869817"/>
    <n v="18.107287597264744"/>
    <n v="4.4833647237048373"/>
    <n v="0"/>
    <n v="204.88076968165504"/>
    <n v="0"/>
    <n v="1803.4509426108423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20L0321"/>
    <s v="COUV L3 KAM DROITE GRIS AVEC POIGNEE GRIS"/>
    <n v="1.2569999999999999"/>
    <n v="4400"/>
    <n v="5530.7999999999993"/>
    <n v="15936.447119999999"/>
    <n v="0.54621889908684651"/>
    <n v="3757.1894637725877"/>
    <n v="0.85390669631195171"/>
    <n v="4.4758264963119512"/>
    <n v="2801.242657549461"/>
    <n v="0"/>
    <n v="473.30850799893608"/>
    <n v="8.7395023853895442"/>
    <n v="37.723515827634884"/>
    <n v="9.340343174385076"/>
    <n v="0"/>
    <n v="426.83493683678131"/>
    <n v="0"/>
    <n v="3757.1894637725877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00L0518"/>
    <s v="Bac L5 Noir P0 C52"/>
    <n v="1.4410000000000001"/>
    <n v="132"/>
    <n v="190.21200000000002"/>
    <n v="548.07685680000009"/>
    <n v="1.8785237078380573E-2"/>
    <n v="129.21503621232219"/>
    <n v="0.97890178948728934"/>
    <n v="5.1309991894872899"/>
    <n v="96.338679463693893"/>
    <n v="0"/>
    <n v="16.277746062684177"/>
    <n v="0.30056379325408916"/>
    <n v="1.2973648283441976"/>
    <n v="0.32122755404030784"/>
    <n v="0"/>
    <n v="14.679454510305536"/>
    <n v="0"/>
    <n v="129.21503621232219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00M1009"/>
    <s v="BAC M10 P15,4 C33 NOIR"/>
    <n v="1.75"/>
    <n v="648"/>
    <n v="1134"/>
    <n v="3267.5076000000004"/>
    <n v="0.11199324357497724"/>
    <n v="770.3501938088732"/>
    <n v="1.1888120274828291"/>
    <n v="6.2312620274828294"/>
    <n v="574.34895018100269"/>
    <n v="0"/>
    <n v="97.044161436102129"/>
    <n v="1.7918918971996358"/>
    <n v="7.7345893810186537"/>
    <n v="1.9150844651321108"/>
    <n v="0"/>
    <n v="87.515516448417969"/>
    <n v="0"/>
    <n v="770.3501938088732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20M1014"/>
    <s v="COUV M10 G FLAT NOIR D18 (fileté)"/>
    <n v="0.73899999999999999"/>
    <n v="1344"/>
    <n v="993.21600000000001"/>
    <n v="2861.8525824000003"/>
    <n v="9.8089489780039313E-2"/>
    <n v="674.71264382193442"/>
    <n v="0.50201833617703451"/>
    <n v="2.6313729361770344"/>
    <n v="503.04459162519811"/>
    <n v="0"/>
    <n v="84.996308505220114"/>
    <n v="1.569431836480629"/>
    <n v="6.7743544326788552"/>
    <n v="1.6773302752386723"/>
    <n v="0"/>
    <n v="76.650627147118072"/>
    <n v="0"/>
    <n v="674.71264382193442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90B0007"/>
    <s v="Couvre borne G -"/>
    <n v="7.1999999999999995E-2"/>
    <n v="16500"/>
    <n v="1188"/>
    <n v="3423.1032"/>
    <n v="0.11732625517378566"/>
    <n v="807.03353637120028"/>
    <n v="4.8911123416436379E-2"/>
    <n v="0.25637192341643639"/>
    <n v="601.69890018962178"/>
    <n v="0"/>
    <n v="101.6653119806784"/>
    <n v="1.8772200827805705"/>
    <n v="8.1029031610671591"/>
    <n v="2.0062789634717348"/>
    <n v="0"/>
    <n v="91.68292199358072"/>
    <n v="0"/>
    <n v="807.03353637120028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07T00:00:00"/>
    <x v="4"/>
    <x v="0"/>
    <s v="ACCUMA 32"/>
    <s v=" 1562 DU 28/09/17"/>
    <n v="5128.4250000000002"/>
    <m/>
    <n v="866.51800000000003"/>
    <n v="16"/>
    <n v="69.063000000000002"/>
    <n v="17.100000000000001"/>
    <n v="0"/>
    <n v="781.43568000000005"/>
    <n v="0"/>
    <n v="6878.5416800000003"/>
    <s v="EUR"/>
    <n v="2.8814000000000002"/>
    <s v="491BB001"/>
    <s v="REGLE DE FERMETURE 19 TUBES"/>
    <n v="5.5E-2"/>
    <n v="22050"/>
    <n v="1212.75"/>
    <n v="3494.4178500000003"/>
    <n v="0.11977055215657287"/>
    <n v="823.84673504560044"/>
    <n v="3.7362663720888908E-2"/>
    <n v="0.1958396637208889"/>
    <n v="614.2342939435722"/>
    <n v="0"/>
    <n v="103.78333931360922"/>
    <n v="1.9163288345051659"/>
    <n v="8.2717136435893917"/>
    <n v="2.048076441877396"/>
    <n v="0"/>
    <n v="93.592982868446995"/>
    <n v="0"/>
    <n v="823.84673504560044"/>
    <s v="germanetti"/>
    <s v="STB 893"/>
    <n v="5146.0249999999996"/>
    <m/>
    <m/>
    <m/>
    <m/>
    <m/>
    <m/>
    <s v="STB 894"/>
    <n v="10727.636"/>
    <n v="16"/>
    <m/>
    <m/>
    <m/>
  </r>
  <r>
    <x v="5"/>
    <x v="1"/>
    <d v="2017-09-13T00:00:00"/>
    <x v="45"/>
    <x v="0"/>
    <s v="STCM 12"/>
    <s v=" 17400342 DU 26/07/17"/>
    <n v="759"/>
    <m/>
    <n v="1568.0540000000037"/>
    <n v="0"/>
    <n v="404.69200000000001"/>
    <n v="1439.4"/>
    <n v="2460"/>
    <n v="0"/>
    <n v="520"/>
    <n v="7151.1460000000043"/>
    <s v="EUR"/>
    <n v="2.8151999999999999"/>
    <s v="600P0002"/>
    <s v="PLOMB DOUX"/>
    <n v="2.0333299999999999"/>
    <n v="50460"/>
    <n v="102601.8318"/>
    <n v="288844.67688335996"/>
    <n v="40.884615807897767"/>
    <n v="292371.85679618508"/>
    <n v="5.7941311295320075"/>
    <n v="11.518361745532006"/>
    <n v="31031.423398194405"/>
    <n v="0"/>
    <n v="64109.285356037479"/>
    <n v="0"/>
    <n v="16545.676940529764"/>
    <n v="58849.315993888049"/>
    <n v="100576.15488742851"/>
    <n v="0"/>
    <n v="21260.000220106838"/>
    <n v="292371.85679618508"/>
    <s v="WMA"/>
    <s v="STB 808"/>
    <n v="896.12"/>
    <m/>
    <m/>
    <s v="STB 808"/>
    <n v="2903.3"/>
    <s v="STB 810"/>
    <n v="1698.992"/>
    <s v="STB 811"/>
    <n v="53636.523000000001"/>
    <m/>
    <s v="BH 6473146"/>
    <n v="96.7"/>
    <n v="3000"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318"/>
    <s v="Bac L3 Noir P0 C40"/>
    <n v="1.2569999999999999"/>
    <n v="576"/>
    <n v="724.03199999999993"/>
    <n v="2099.6927999999998"/>
    <n v="6.284545011880441E-3"/>
    <n v="42.802320395129442"/>
    <n v="7.4309584019321945E-2"/>
    <n v="3.7196095840193215"/>
    <n v="32.42495287517184"/>
    <n v="0"/>
    <n v="4.6531462567914099"/>
    <n v="0.10055272019008706"/>
    <n v="0.35835104112243465"/>
    <n v="9.3011266175830526E-2"/>
    <n v="0"/>
    <n v="5.1723062356778406"/>
    <n v="0"/>
    <n v="42.802320395129442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212"/>
    <s v="BAC L2 GRIS P0 C28"/>
    <n v="1.232"/>
    <n v="990"/>
    <n v="1219.68"/>
    <n v="3537.0720000000001"/>
    <n v="1.0586733542288651E-2"/>
    <n v="72.103351978270965"/>
    <n v="7.2831668664920163E-2"/>
    <n v="3.6456316686649202"/>
    <n v="54.621987043099743"/>
    <n v="0"/>
    <n v="7.8385339687794824"/>
    <n v="0.16938773667661841"/>
    <n v="0.6036661333148412"/>
    <n v="0.15668365642587204"/>
    <n v="0"/>
    <n v="8.7130934399744042"/>
    <n v="0"/>
    <n v="72.103351978270965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218"/>
    <s v="Bac L2 Noir P0 C34,3"/>
    <n v="1.2549999999999999"/>
    <n v="594"/>
    <n v="745.46999999999991"/>
    <n v="2161.8629999999998"/>
    <n v="6.4706252900514237E-3"/>
    <n v="44.069662369836067"/>
    <n v="7.4191350790969807E-2"/>
    <n v="3.7136913507909695"/>
    <n v="33.385029418388072"/>
    <n v="0"/>
    <n v="4.7909221416322652"/>
    <n v="0.10353000464082278"/>
    <n v="0.36896152466402221"/>
    <n v="9.5765254292761073E-2"/>
    <n v="0"/>
    <n v="5.3254540262181225"/>
    <n v="0"/>
    <n v="44.069662369836067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20L0238"/>
    <s v="COUV L2 D MFP Noir"/>
    <n v="1.4530000000000001"/>
    <n v="920"/>
    <n v="1336.76"/>
    <n v="3876.6039999999998"/>
    <n v="1.1602979412624439E-2"/>
    <n v="79.024725166005425"/>
    <n v="8.589644039783198E-2"/>
    <n v="4.2995964403978322"/>
    <n v="59.865282204950482"/>
    <n v="0"/>
    <n v="8.5909735898806741"/>
    <n v="0.18564767060199103"/>
    <n v="0.66161348908725814"/>
    <n v="0.17172409530684171"/>
    <n v="0"/>
    <n v="9.5494841161781654"/>
    <n v="0"/>
    <n v="79.024725166005425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20L0211"/>
    <s v="COUV  L2 KAM GRIS AVEC POIGNEE GRIS"/>
    <n v="1.0720000000000001"/>
    <n v="2880"/>
    <n v="3087.36"/>
    <n v="8953.344000000001"/>
    <n v="2.6798059875639751E-2"/>
    <n v="182.5142699426363"/>
    <n v="6.3373010396748711E-2"/>
    <n v="3.1721730103967491"/>
    <n v="138.26391997686642"/>
    <n v="0"/>
    <n v="19.841578310582307"/>
    <n v="0.42876895801023601"/>
    <n v="1.5280521721688543"/>
    <n v="0.39661128615946833"/>
    <n v="0"/>
    <n v="22.055339238849026"/>
    <n v="0"/>
    <n v="182.5142699426363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313"/>
    <s v="BAC L3 GRIS P0 C33"/>
    <n v="1.2569999999999999"/>
    <n v="352"/>
    <n v="442.46399999999994"/>
    <n v="1283.1455999999998"/>
    <n v="3.8405552850380468E-3"/>
    <n v="26.156973574801324"/>
    <n v="7.4309584019321945E-2"/>
    <n v="3.7196095840193211"/>
    <n v="19.815248979271679"/>
    <n v="0"/>
    <n v="2.8435893791503055"/>
    <n v="6.1448884560608749E-2"/>
    <n v="0.21899230290815447"/>
    <n v="5.6840218218563096E-2"/>
    <n v="0"/>
    <n v="3.1608538106920134"/>
    <n v="0"/>
    <n v="26.156973574801324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318"/>
    <s v="Bac L3 Noir P0 C40"/>
    <n v="1.2569999999999999"/>
    <n v="1728"/>
    <n v="2172.096"/>
    <n v="6299.0783999999994"/>
    <n v="1.885363503564132E-2"/>
    <n v="128.40696118538833"/>
    <n v="7.4309584019321945E-2"/>
    <n v="3.7196095840193215"/>
    <n v="97.274858625515506"/>
    <n v="0"/>
    <n v="13.959438770374227"/>
    <n v="0.30165816057026112"/>
    <n v="1.0750531233673037"/>
    <n v="0.27903379852749155"/>
    <n v="0"/>
    <n v="15.516918707033518"/>
    <n v="0"/>
    <n v="128.40696118538833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20L0338"/>
    <s v="COUV L3 D MFP Noir"/>
    <n v="1.6479999999999999"/>
    <n v="1520"/>
    <n v="2504.96"/>
    <n v="7264.384"/>
    <n v="2.1742870305400907E-2"/>
    <n v="148.08475384649222"/>
    <n v="9.7424180162165933E-2"/>
    <n v="4.8766241801621666"/>
    <n v="112.18179576895835"/>
    <n v="0"/>
    <n v="16.098660345692192"/>
    <n v="0.34788592488641451"/>
    <n v="1.2398002076842651"/>
    <n v="0.32179448051993342"/>
    <n v="0"/>
    <n v="17.894817118751053"/>
    <n v="0"/>
    <n v="148.08475384649222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218"/>
    <s v="Bac L2 Noir P0 C34,3"/>
    <n v="1.2549999999999999"/>
    <n v="396"/>
    <n v="496.97999999999996"/>
    <n v="1441.2419999999997"/>
    <n v="4.3137501933676152E-3"/>
    <n v="29.37977491322404"/>
    <n v="7.4191350790969793E-2"/>
    <n v="3.7136913507909695"/>
    <n v="22.256686278925379"/>
    <n v="0"/>
    <n v="3.1939480944215095"/>
    <n v="6.9020003093881843E-2"/>
    <n v="0.24597434977601479"/>
    <n v="6.3843502861840706E-2"/>
    <n v="0"/>
    <n v="3.5503026841454144"/>
    <n v="0"/>
    <n v="29.37977491322404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14T00:00:00"/>
    <x v="4"/>
    <x v="0"/>
    <s v="ACCUMA 33"/>
    <s v=" 1636 DU 06/09/17"/>
    <n v="5159.4750000000004"/>
    <m/>
    <n v="740.41100000000006"/>
    <n v="16"/>
    <n v="57.021000000000001"/>
    <n v="14.8"/>
    <n v="0"/>
    <n v="823.02"/>
    <n v="0"/>
    <n v="6810.7270000000008"/>
    <s v="EUR"/>
    <n v="2.9"/>
    <s v="400L0318"/>
    <s v="Bac L3 Noir P0 C40"/>
    <n v="1.2569999999999999"/>
    <n v="576"/>
    <n v="724.03199999999993"/>
    <n v="2099.6927999999998"/>
    <n v="6.284545011880441E-3"/>
    <n v="42.802320395129442"/>
    <n v="7.4309584019321945E-2"/>
    <n v="3.7196095840193215"/>
    <n v="32.42495287517184"/>
    <n v="0"/>
    <n v="4.6531462567914099"/>
    <n v="0.10055272019008706"/>
    <n v="0.35835104112243465"/>
    <n v="9.3011266175830526E-2"/>
    <n v="0"/>
    <n v="5.1723062356778406"/>
    <n v="0"/>
    <n v="42.802320395129442"/>
    <s v="germanetti"/>
    <s v="STB 909"/>
    <n v="5174.7749999999996"/>
    <m/>
    <m/>
    <m/>
    <m/>
    <m/>
    <m/>
    <s v="STB 910"/>
    <n v="9215.482"/>
    <n v="16"/>
    <m/>
    <m/>
    <m/>
  </r>
  <r>
    <x v="5"/>
    <x v="1"/>
    <d v="2017-09-20T00:00:00"/>
    <x v="21"/>
    <x v="0"/>
    <s v="GLATFELTER 2"/>
    <s v=" 5270 - 5271 DU 26/07/17"/>
    <n v="3774.2040000000002"/>
    <m/>
    <n v="783.64199999999983"/>
    <n v="0"/>
    <n v="66.644999999999996"/>
    <n v="328"/>
    <n v="0"/>
    <n v="0"/>
    <n v="0"/>
    <n v="4952.491"/>
    <s v="EUR"/>
    <n v="2.8068499999999998"/>
    <s v="430P2010"/>
    <s v="SEP BAT G 13/10 200X103"/>
    <n v="5.951E-2"/>
    <n v="158517"/>
    <n v="9433.3466700000008"/>
    <n v="26477.989100689501"/>
    <n v="9.3548900034078661E-2"/>
    <n v="463.30008547867425"/>
    <n v="2.9227154530976126E-3"/>
    <n v="0.1699583589530976"/>
    <n v="353.07263270421981"/>
    <n v="0"/>
    <n v="73.308847120505447"/>
    <n v="0"/>
    <n v="6.2345664427711718"/>
    <n v="30.684039211177801"/>
    <n v="0"/>
    <n v="0"/>
    <n v="0"/>
    <n v="463.30008547867425"/>
    <s v="ipsen logistics"/>
    <s v="STB 845"/>
    <s v="(3827,28+387,54)"/>
    <m/>
    <m/>
    <m/>
    <m/>
    <m/>
    <m/>
    <s v="STB 846"/>
    <n v="9757.5820000000003"/>
    <n v="0"/>
    <m/>
    <m/>
    <m/>
  </r>
  <r>
    <x v="5"/>
    <x v="1"/>
    <d v="2017-09-20T00:00:00"/>
    <x v="21"/>
    <x v="0"/>
    <s v="GLATFELTER 2"/>
    <s v=" 5270 - 5271 DU 26/07/17"/>
    <n v="3774.2040000000002"/>
    <m/>
    <n v="783.64199999999983"/>
    <n v="0"/>
    <n v="66.644999999999996"/>
    <n v="328"/>
    <n v="0"/>
    <n v="0"/>
    <n v="0"/>
    <n v="4952.491"/>
    <s v="EUR"/>
    <n v="2.8068499999999998"/>
    <s v="430P1014"/>
    <s v="SEP BAT G 13/10 200X127"/>
    <n v="5.8581000000000001E-2"/>
    <n v="118300.5"/>
    <n v="6930.1615904999999"/>
    <n v="19451.924060294925"/>
    <n v="6.8725237874640299E-2"/>
    <n v="340.36112204701521"/>
    <n v="2.8770894632483821E-3"/>
    <n v="0.16730516931324838"/>
    <n v="259.38306768741893"/>
    <n v="0"/>
    <n v="53.85598285855886"/>
    <n v="0"/>
    <n v="4.5801934781554028"/>
    <n v="22.541878022882017"/>
    <n v="0"/>
    <n v="0"/>
    <n v="0"/>
    <n v="340.36112204701521"/>
    <s v="ipsen logistics"/>
    <s v="STB 845"/>
    <s v="(3827,28+387,54)"/>
    <m/>
    <m/>
    <m/>
    <m/>
    <m/>
    <m/>
    <s v="STB 846"/>
    <n v="9757.5820000000003"/>
    <n v="0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120"/>
    <s v="BAC L1 GRIS P0 C22"/>
    <n v="1.137"/>
    <n v="2860"/>
    <n v="3251.82"/>
    <n v="9417.9210839999996"/>
    <n v="0.13172981655205077"/>
    <n v="892.85449543280629"/>
    <n v="0.31218688651496723"/>
    <n v="3.605166286514967"/>
    <n v="678.52052558713069"/>
    <n v="0"/>
    <n v="87.615740395650249"/>
    <n v="2.1076770648328123"/>
    <n v="6.8583811689659715"/>
    <n v="9.4779603009200528"/>
    <n v="0"/>
    <n v="108.27421091530643"/>
    <n v="0"/>
    <n v="892.85449543280629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313"/>
    <s v="BAC L3 GRIS P0 C33"/>
    <n v="1.2569999999999999"/>
    <n v="176"/>
    <n v="221.23199999999997"/>
    <n v="640.73211839999988"/>
    <n v="8.9620122809513716E-3"/>
    <n v="60.74382522205736"/>
    <n v="0.34513537057987137"/>
    <n v="3.9856587705798705"/>
    <n v="46.161980957338379"/>
    <n v="0"/>
    <n v="5.9607867222695274"/>
    <n v="0.14339219649522195"/>
    <n v="0.46659820739545221"/>
    <n v="0.64481678361445116"/>
    <n v="0"/>
    <n v="7.3662503549443281"/>
    <n v="0"/>
    <n v="60.74382522205736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118"/>
    <s v="BAC L1 NOIR P0 C28 MFP, FAI"/>
    <n v="1.137"/>
    <n v="1320"/>
    <n v="1500.84"/>
    <n v="4346.7328079999997"/>
    <n v="6.0798376870177272E-2"/>
    <n v="412.08669019975673"/>
    <n v="0.31218688651496723"/>
    <n v="3.605166286514967"/>
    <n v="313.1633195017526"/>
    <n v="0"/>
    <n v="40.438034028761649"/>
    <n v="0.97277402992283635"/>
    <n v="3.1654066933689093"/>
    <n v="4.3744432158092552"/>
    <n v="0"/>
    <n v="49.972712730141424"/>
    <n v="0"/>
    <n v="412.08669019975673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20L0138"/>
    <s v="COUV L1 D MFP Noir"/>
    <n v="1.3620000000000001"/>
    <n v="1000"/>
    <n v="1362"/>
    <n v="3944.6243999999997"/>
    <n v="5.5174028742025427E-2"/>
    <n v="373.96529413666258"/>
    <n v="0.37396529413666257"/>
    <n v="4.3185896941366622"/>
    <n v="284.19314594586172"/>
    <n v="0"/>
    <n v="36.697184474809688"/>
    <n v="0.88278445987240683"/>
    <n v="2.8725806324248118"/>
    <n v="3.9697713679887294"/>
    <n v="0"/>
    <n v="45.349827255705215"/>
    <n v="0"/>
    <n v="373.96529413666258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20L0131"/>
    <s v="COUV L1 D EK FAI Noir"/>
    <n v="1.131"/>
    <n v="1120"/>
    <n v="1266.72"/>
    <n v="3668.6744639999997"/>
    <n v="5.1314277304037044E-2"/>
    <n v="347.80419778912864"/>
    <n v="0.31053946231172197"/>
    <n v="3.5861416623117219"/>
    <n v="264.3121452514992"/>
    <n v="0"/>
    <n v="34.129998177629169"/>
    <n v="0.8210284368645927"/>
    <n v="2.6716265335573848"/>
    <n v="3.6920622520254653"/>
    <n v="0"/>
    <n v="42.177337137552804"/>
    <n v="0"/>
    <n v="347.80419778912864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212"/>
    <s v="BAC L2 GRIS P0 C28"/>
    <n v="1.232"/>
    <n v="792"/>
    <n v="975.74400000000003"/>
    <n v="2825.9497728000001"/>
    <n v="3.952696585966143E-2"/>
    <n v="267.91071362854899"/>
    <n v="0.33827110306634972"/>
    <n v="3.9063895030663502"/>
    <n v="203.59747209823709"/>
    <n v="0"/>
    <n v="26.290056951680402"/>
    <n v="0.63243145375458287"/>
    <n v="2.0579319505174127"/>
    <n v="2.84396519360264"/>
    <n v="0"/>
    <n v="32.488855980756853"/>
    <n v="0"/>
    <n v="267.91071362854899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218"/>
    <s v="Bac L2 Noir P0 C34,3"/>
    <n v="1.2549999999999999"/>
    <n v="198"/>
    <n v="248.48999999999998"/>
    <n v="719.67673799999989"/>
    <n v="1.0066222027977899E-2"/>
    <n v="68.228073377400349"/>
    <n v="0.34458622917878962"/>
    <n v="3.9793172291787893"/>
    <n v="51.849599732809963"/>
    <n v="0"/>
    <n v="6.6952153965825687"/>
    <n v="0.16105955244764639"/>
    <n v="0.52408778366464137"/>
    <n v="0.72426467491300983"/>
    <n v="0"/>
    <n v="8.2738462369825179"/>
    <n v="0"/>
    <n v="68.228073377400349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00L0313"/>
    <s v="BAC L3 GRIS P0 C33"/>
    <n v="1.2569999999999999"/>
    <n v="704"/>
    <n v="884.92799999999988"/>
    <n v="2562.9284735999995"/>
    <n v="3.5848049123805487E-2"/>
    <n v="242.97530088822944"/>
    <n v="0.34513537057987137"/>
    <n v="3.9856587705798705"/>
    <n v="184.64792382935352"/>
    <n v="0"/>
    <n v="23.84314688907811"/>
    <n v="0.57356878598088779"/>
    <n v="1.8663928295818089"/>
    <n v="2.5792671344578046"/>
    <n v="0"/>
    <n v="29.465001419777312"/>
    <n v="0"/>
    <n v="242.97530088822944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5T00:00:00"/>
    <x v="4"/>
    <x v="0"/>
    <s v="ACCUMA 35"/>
    <s v=" 1659 DU 08/09/17"/>
    <n v="5150.8500000000004"/>
    <m/>
    <n v="665.11699999999928"/>
    <n v="16"/>
    <n v="52.064"/>
    <n v="71.95"/>
    <n v="0"/>
    <n v="821.94155999999998"/>
    <n v="0"/>
    <n v="6777.92256"/>
    <s v="EUR"/>
    <n v="2.8961999999999999"/>
    <s v="420L0321"/>
    <s v="COUV L3 KAM DROITE GRIS AVEC POIGNEE GRIS"/>
    <n v="1.2569999999999999"/>
    <n v="1760"/>
    <n v="2212.3199999999997"/>
    <n v="6407.3211839999985"/>
    <n v="8.9620122809513716E-2"/>
    <n v="607.43825222057364"/>
    <n v="0.34513537057987137"/>
    <n v="3.9856587705798705"/>
    <n v="461.61980957338375"/>
    <n v="0"/>
    <n v="59.607867222695269"/>
    <n v="1.4339219649522195"/>
    <n v="4.6659820739545221"/>
    <n v="6.4481678361445125"/>
    <n v="0"/>
    <n v="73.662503549443286"/>
    <n v="0"/>
    <n v="607.43825222057364"/>
    <s v="germanetti"/>
    <s v="STB 952"/>
    <n v="5223.3"/>
    <m/>
    <m/>
    <m/>
    <m/>
    <m/>
    <m/>
    <s v="STB 953"/>
    <n v="8271.2839999999997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20L0211"/>
    <s v="COUV  L2 KAM GRIS AVEC POIGNEE GRIS"/>
    <n v="1.0720000000000001"/>
    <n v="1920"/>
    <n v="2058.2400000000002"/>
    <n v="5964.0591360000008"/>
    <n v="0.19199365776062083"/>
    <n v="1319.1210461389078"/>
    <n v="0.68704221153068112"/>
    <n v="3.7933230115306813"/>
    <n v="988.59934301665669"/>
    <n v="0"/>
    <n v="139.07694178961177"/>
    <n v="3.0718985241699333"/>
    <n v="10.94133456846226"/>
    <n v="19.544954360031198"/>
    <n v="0"/>
    <n v="157.88657387997586"/>
    <n v="0"/>
    <n v="1319.1210461389078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00L0313"/>
    <s v="BAC L3 GRIS P0 C33"/>
    <n v="1.2569999999999999"/>
    <n v="176"/>
    <n v="221.23199999999997"/>
    <n v="641.05290479999996"/>
    <n v="2.0636631730846577E-2"/>
    <n v="141.78705460947353"/>
    <n v="0.80560826482655412"/>
    <n v="4.4479543148265543"/>
    <n v="106.26059636109538"/>
    <n v="0"/>
    <n v="14.948825203085832"/>
    <n v="0.33018610769354523"/>
    <n v="1.1760403690774848"/>
    <n v="2.1008091102001814"/>
    <n v="0"/>
    <n v="16.970597458321095"/>
    <n v="0"/>
    <n v="141.78705460947353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00M1008"/>
    <s v="BAC M10 P15,4 C33 GRIS"/>
    <n v="1.679"/>
    <n v="2592"/>
    <n v="4351.9679999999998"/>
    <n v="12610.480075199999"/>
    <n v="0.40595375407006634"/>
    <n v="2789.1657828645102"/>
    <n v="1.0760670458582215"/>
    <n v="5.9412213958582214"/>
    <n v="2090.3066239260302"/>
    <n v="0"/>
    <n v="294.06599823453678"/>
    <n v="6.4952600651210615"/>
    <n v="23.13449253694494"/>
    <n v="41.326092164332749"/>
    <n v="0"/>
    <n v="333.83731593754408"/>
    <n v="0"/>
    <n v="2789.1657828645102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20M1013"/>
    <s v="COUV M10 G FLAT GRIS (fileté)"/>
    <n v="0.73899999999999999"/>
    <n v="1344"/>
    <n v="993.21600000000001"/>
    <n v="2877.9923423999999"/>
    <n v="9.2647685783180167E-2"/>
    <n v="636.54973616385905"/>
    <n v="0.47362331559810944"/>
    <n v="2.6149866655981091"/>
    <n v="477.05451505831758"/>
    <n v="0"/>
    <n v="67.112408570677388"/>
    <n v="1.4823629725308827"/>
    <n v="5.2798063174118717"/>
    <n v="9.431534412727741"/>
    <n v="0"/>
    <n v="76.189108832193568"/>
    <n v="0"/>
    <n v="636.54973616385905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00L0212"/>
    <s v="BAC L2 GRIS P0 C28"/>
    <n v="1.232"/>
    <n v="1980"/>
    <n v="2439.36"/>
    <n v="7068.4115040000006"/>
    <n v="0.22754472218737756"/>
    <n v="1563.3799338801141"/>
    <n v="0.78958582519197684"/>
    <n v="4.3594906251919774"/>
    <n v="1171.6562176330806"/>
    <n v="0"/>
    <n v="164.82952849225907"/>
    <n v="3.640715554998041"/>
    <n v="12.967318628014272"/>
    <n v="23.164052718675034"/>
    <n v="0"/>
    <n v="187.12210085308706"/>
    <n v="0"/>
    <n v="1563.3799338801141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6"/>
    <s v=" 1675 DU 13/09/17"/>
    <n v="5149.125"/>
    <m/>
    <n v="724.38299999999981"/>
    <n v="16"/>
    <n v="56.988"/>
    <n v="101.8"/>
    <n v="0"/>
    <n v="822.35307"/>
    <n v="0"/>
    <n v="6870.6490700000004"/>
    <s v="EUR"/>
    <n v="2.8976500000000001"/>
    <s v="420L0211"/>
    <s v="COUV  L2 KAM GRIS AVEC POIGNEE GRIS"/>
    <n v="1.0720000000000001"/>
    <n v="2880"/>
    <n v="3087.36"/>
    <n v="8946.0887039999998"/>
    <n v="0.28799048664093119"/>
    <n v="1978.6815692083615"/>
    <n v="0.68704221153068101"/>
    <n v="3.7933230115306809"/>
    <n v="1482.8990145249848"/>
    <n v="0"/>
    <n v="208.61541268441761"/>
    <n v="4.607847786254899"/>
    <n v="16.412001852693386"/>
    <n v="29.317431540046794"/>
    <n v="0"/>
    <n v="236.82986081996376"/>
    <n v="0"/>
    <n v="1978.6815692083615"/>
    <s v="germanetti"/>
    <s v="STB 967"/>
    <n v="5251.4250000000002"/>
    <m/>
    <m/>
    <m/>
    <m/>
    <m/>
    <m/>
    <s v="STB 968"/>
    <n v="9014.4809999999998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00L0120"/>
    <s v="BAC L1 GRIS P0 C22"/>
    <n v="1.137"/>
    <n v="1760"/>
    <n v="2001.1200000000001"/>
    <n v="5823.059088"/>
    <n v="9.6239572598842235E-2"/>
    <n v="726.85347378334018"/>
    <n v="0.41298492828598876"/>
    <n v="3.7215412282859885"/>
    <n v="497.54174841080953"/>
    <n v="0"/>
    <n v="136.75470035064802"/>
    <n v="1.5398331615814758"/>
    <n v="6.8624589637330438"/>
    <n v="4.6772432283037331"/>
    <n v="0"/>
    <n v="79.477489668264298"/>
    <n v="0"/>
    <n v="726.85347378334018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20L0109"/>
    <s v="COUV L1 EK DROITE GRIS POIGNEE GRIS"/>
    <n v="0.95099999999999996"/>
    <n v="3360"/>
    <n v="3195.3599999999997"/>
    <n v="9298.1780639999997"/>
    <n v="0.15367398291928347"/>
    <n v="1160.6293055830404"/>
    <n v="0.34542538856638105"/>
    <n v="3.1127402885663811"/>
    <n v="794.46759874568465"/>
    <n v="0"/>
    <n v="218.36796359660926"/>
    <n v="2.4587837267085355"/>
    <n v="10.957877026042427"/>
    <n v="7.4685555698771768"/>
    <n v="0"/>
    <n v="126.90852691811835"/>
    <n v="0"/>
    <n v="1160.6293055830404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00L0306"/>
    <s v="BAC KAM L3B P0 NOIR C40,1"/>
    <n v="1.357"/>
    <n v="384"/>
    <n v="521.08799999999997"/>
    <n v="1516.3139712"/>
    <n v="2.5060609262006026E-2"/>
    <n v="189.27131953446727"/>
    <n v="0.49289406128767516"/>
    <n v="4.441628361287675"/>
    <n v="129.55896427795031"/>
    <n v="0"/>
    <n v="35.610674670343847"/>
    <n v="0.40096974819209641"/>
    <n v="1.7869718040366016"/>
    <n v="1.2179456101334929"/>
    <n v="0"/>
    <n v="20.695793423810915"/>
    <n v="0"/>
    <n v="189.27131953446727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20L0321"/>
    <s v="COUV L3 KAM DROITE GRIS AVEC POIGNEE GRIS"/>
    <n v="1.2569999999999999"/>
    <n v="1760"/>
    <n v="2212.3199999999997"/>
    <n v="6437.6299679999993"/>
    <n v="0.10639678342721608"/>
    <n v="803.56624146495915"/>
    <n v="0.45657172810509045"/>
    <n v="4.1143160281050903"/>
    <n v="550.05275088160738"/>
    <n v="0"/>
    <n v="151.18791410797235"/>
    <n v="1.7023485348354572"/>
    <n v="7.5867290390610691"/>
    <n v="5.1708836745627016"/>
    <n v="0"/>
    <n v="87.865615226920141"/>
    <n v="0"/>
    <n v="803.56624146495915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00L0509"/>
    <s v="BAC L5 GRIS P0 C52.1"/>
    <n v="1.4410000000000001"/>
    <n v="1188"/>
    <n v="1711.9080000000001"/>
    <n v="4981.4810892000005"/>
    <n v="8.2330542020737807E-2"/>
    <n v="621.80492753932322"/>
    <n v="0.52340482116104647"/>
    <n v="4.7165707211610464"/>
    <n v="425.63449440236082"/>
    <n v="0"/>
    <n v="116.99021826171204"/>
    <n v="1.3172886723318049"/>
    <n v="5.8706616293307299"/>
    <n v="4.0012643422078575"/>
    <n v="0"/>
    <n v="67.991000231379928"/>
    <n v="0"/>
    <n v="621.80492753932322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20L0521"/>
    <s v="COUV L5 KAM GRIS AVEC POIGNEE GRIS"/>
    <n v="1.44"/>
    <n v="1280"/>
    <n v="1843.1999999999998"/>
    <n v="5363.5276799999992"/>
    <n v="8.8644749047626314E-2"/>
    <n v="669.49324522140216"/>
    <n v="0.52304159782922044"/>
    <n v="4.7132975978292198"/>
    <n v="458.27783974514472"/>
    <n v="0"/>
    <n v="125.96259279119413"/>
    <n v="1.418315984762021"/>
    <n v="6.3209024755900414"/>
    <n v="4.3081348037146387"/>
    <n v="0"/>
    <n v="73.205459420996604"/>
    <n v="0"/>
    <n v="669.49324522140216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60D1818"/>
    <s v="BOUCHON D18 ROUGE FILETAGE"/>
    <n v="2.3E-2"/>
    <n v="19500"/>
    <n v="448.5"/>
    <n v="1305.09015"/>
    <n v="2.1569645154004127E-2"/>
    <n v="162.90566432389264"/>
    <n v="8.3541366319944948E-3"/>
    <n v="7.5281836631994503E-2"/>
    <n v="111.51129075829938"/>
    <n v="0"/>
    <n v="30.650077510227092"/>
    <n v="0.34511432246406604"/>
    <n v="1.5380451173514182"/>
    <n v="1.0482847544846006"/>
    <n v="0"/>
    <n v="17.812851861066068"/>
    <n v="0"/>
    <n v="162.90566432389264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60D1811"/>
    <s v="BOUCHON KAM D18 JAUNE"/>
    <n v="2.8000000000000001E-2"/>
    <n v="96000"/>
    <n v="2688"/>
    <n v="7821.8112000000001"/>
    <n v="0.12927359236112174"/>
    <n v="976.34431594787839"/>
    <n v="1.0170253291123733E-2"/>
    <n v="9.1647453291123726E-2"/>
    <n v="668.32184962833617"/>
    <n v="0"/>
    <n v="183.69544782049149"/>
    <n v="2.0683774777779478"/>
    <n v="9.2179827769021454"/>
    <n v="6.2826965887505164"/>
    <n v="0"/>
    <n v="106.75796165562006"/>
    <n v="0"/>
    <n v="976.34431594787839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00L0618"/>
    <s v="BAC L6 NOIR P0 C58,8"/>
    <n v="2.3199999999999998"/>
    <n v="288"/>
    <n v="668.16"/>
    <n v="1944.2787839999999"/>
    <n v="3.2133721529764542E-2"/>
    <n v="242.69130139275831"/>
    <n v="0.84267812983596635"/>
    <n v="7.5936461298359657"/>
    <n v="166.12571690761496"/>
    <n v="0"/>
    <n v="45.661439886807877"/>
    <n v="0.51413954447623267"/>
    <n v="2.2913271474013905"/>
    <n v="1.5616988663465567"/>
    <n v="0"/>
    <n v="26.53697904011127"/>
    <n v="0"/>
    <n v="242.69130139275831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20L0631"/>
    <s v="COUV L6 EK DROITE FAI NOIR"/>
    <n v="2.02"/>
    <n v="320"/>
    <n v="646.4"/>
    <n v="1880.9593599999998"/>
    <n v="3.108722102017451E-2"/>
    <n v="234.78756169222788"/>
    <n v="0.73371113028821211"/>
    <n v="6.6117091302882116"/>
    <n v="160.71549241062368"/>
    <n v="0"/>
    <n v="44.174381499689616"/>
    <n v="0.49739553632279215"/>
    <n v="2.2167053820645637"/>
    <n v="1.5108389415804813"/>
    <n v="0"/>
    <n v="25.672747921946726"/>
    <n v="0"/>
    <n v="234.78756169222788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4"/>
    <x v="0"/>
    <s v="ACCUMA 37"/>
    <s v=" 1702 DU 15/09/17"/>
    <n v="5169.8249999999998"/>
    <m/>
    <n v="1420.982"/>
    <n v="16"/>
    <n v="71.305999999999997"/>
    <n v="48.6"/>
    <n v="0"/>
    <n v="825.82961999999998"/>
    <n v="0"/>
    <n v="7552.5426200000002"/>
    <s v="EUR"/>
    <n v="2.9098999999999999"/>
    <s v="400M1009"/>
    <s v="BAC M10 P15,4 C33 NOIR"/>
    <n v="1.75"/>
    <n v="486"/>
    <n v="850.5"/>
    <n v="2474.8699499999998"/>
    <n v="4.090297258301117E-2"/>
    <n v="308.92144371788334"/>
    <n v="0.63564083069523325"/>
    <n v="5.7279658306952328"/>
    <n v="211.46121023396572"/>
    <n v="0"/>
    <n v="58.12238778695238"/>
    <n v="0.65444756132817872"/>
    <n v="2.9166273630041943"/>
    <n v="1.987884467534343"/>
    <n v="0"/>
    <n v="33.778886305098531"/>
    <n v="0"/>
    <n v="308.92144371788334"/>
    <s v="germanetti"/>
    <s v="STB 974"/>
    <n v="5218.9250000000002"/>
    <m/>
    <m/>
    <m/>
    <m/>
    <m/>
    <m/>
    <s v="STB 975"/>
    <n v="11742.857"/>
    <n v="16"/>
    <m/>
    <m/>
    <m/>
  </r>
  <r>
    <x v="5"/>
    <x v="1"/>
    <d v="2017-09-27T00:00:00"/>
    <x v="9"/>
    <x v="2"/>
    <s v="SOVEMA "/>
    <s v=" 9990460 DU 08/09/17"/>
    <n v="0"/>
    <m/>
    <n v="1279.9679999999998"/>
    <n v="0"/>
    <n v="0"/>
    <n v="0"/>
    <n v="0"/>
    <n v="0"/>
    <n v="0"/>
    <n v="1279.9679999999998"/>
    <s v="EUR"/>
    <n v="2.9079999999999999"/>
    <s v="A3016097"/>
    <s v="CARTE TEST CC CS20027"/>
    <n v="0"/>
    <n v="2"/>
    <n v="0"/>
    <n v="0"/>
    <n v="1"/>
    <n v="1279.9679999999998"/>
    <n v="639.98399999999992"/>
    <n v="639.98399999999992"/>
    <n v="0"/>
    <n v="0"/>
    <n v="1279.9679999999998"/>
    <n v="0"/>
    <n v="0"/>
    <n v="0"/>
    <n v="0"/>
    <n v="0"/>
    <n v="0"/>
    <n v="1279.9679999999998"/>
    <s v="IFC - FEDEX"/>
    <m/>
    <n v="0"/>
    <m/>
    <m/>
    <m/>
    <m/>
    <m/>
    <m/>
    <s v="STB 972"/>
    <n v="2525.1559999999999"/>
    <n v="0"/>
    <m/>
    <m/>
    <m/>
  </r>
  <r>
    <x v="5"/>
    <x v="1"/>
    <d v="2017-09-29T00:00:00"/>
    <x v="45"/>
    <x v="0"/>
    <s v="STCM 13"/>
    <s v=" 17400381 DU 03/08/17"/>
    <n v="755"/>
    <m/>
    <n v="1536.6719999999987"/>
    <n v="0"/>
    <n v="398.77"/>
    <n v="1979.8"/>
    <n v="3180"/>
    <n v="0"/>
    <n v="520"/>
    <n v="8370.2419999999984"/>
    <s v="EUR"/>
    <n v="2.8105500000000001"/>
    <s v="600P0002"/>
    <s v="PLOMB DOUX"/>
    <n v="2.0013100000000001"/>
    <n v="50320"/>
    <n v="100705.9192"/>
    <n v="283039.02120756003"/>
    <n v="150.47588333198229"/>
    <n v="1259519.5586524578"/>
    <n v="25.030197906447889"/>
    <n v="30.654979726947889"/>
    <n v="113609.29191564662"/>
    <n v="0"/>
    <n v="231232.07659152368"/>
    <n v="0"/>
    <n v="60005.267996294577"/>
    <n v="297912.15382065851"/>
    <n v="478513.3089957037"/>
    <n v="0"/>
    <n v="78247.459332630795"/>
    <n v="1259519.5586524578"/>
    <s v="WMA"/>
    <s v="STB 822"/>
    <n v="3891.4"/>
    <m/>
    <m/>
    <s v="STB 823"/>
    <n v="752.9"/>
    <s v="STB 824"/>
    <n v="2336.6640000000002"/>
    <s v="STB 825"/>
    <n v="52559.097000000002"/>
    <n v="0"/>
    <m/>
    <m/>
    <m/>
  </r>
  <r>
    <x v="5"/>
    <x v="0"/>
    <d v="2017-10-05T00:00:00"/>
    <x v="13"/>
    <x v="2"/>
    <s v="TBS 1"/>
    <s v=" 157839 DU 30/08/17"/>
    <n v="1134.6400000000001"/>
    <m/>
    <n v="689.11999999999989"/>
    <n v="0"/>
    <n v="17.562999999999999"/>
    <n v="74.8"/>
    <n v="0"/>
    <n v="98.782499999999999"/>
    <n v="0"/>
    <n v="2014.9055000000001"/>
    <s v="GBP"/>
    <n v="3.2927499999999998"/>
    <s v="690X0019"/>
    <s v="FLUX COS2 ET COS5 PP 7"/>
    <n v="16.440000000000001"/>
    <n v="200"/>
    <n v="3288.0000000000005"/>
    <n v="10826.562000000002"/>
    <n v="1"/>
    <n v="2014.9055000000001"/>
    <n v="10.0745275"/>
    <n v="64.207337500000008"/>
    <n v="1134.6400000000001"/>
    <n v="0"/>
    <n v="689.11999999999989"/>
    <n v="0"/>
    <n v="17.562999999999999"/>
    <n v="74.8"/>
    <n v="0"/>
    <n v="98.782499999999999"/>
    <n v="0"/>
    <n v="2014.9055000000001"/>
    <s v="SDB"/>
    <s v="STB 4156"/>
    <s v="(1167,151+88,764)"/>
    <m/>
    <m/>
    <m/>
    <m/>
    <m/>
    <m/>
    <s v="STB 4157"/>
    <n v="2947.4690000000001"/>
    <n v="0"/>
    <m/>
    <m/>
    <m/>
  </r>
  <r>
    <x v="5"/>
    <x v="1"/>
    <d v="2017-10-06T00:00:00"/>
    <x v="45"/>
    <x v="0"/>
    <s v="STCM 14"/>
    <s v=" 17400387 DU 31/08/17"/>
    <n v="1110"/>
    <m/>
    <n v="3800.5210000000079"/>
    <n v="0"/>
    <n v="607.50699999999995"/>
    <n v="1258.7"/>
    <n v="2050"/>
    <n v="0"/>
    <n v="780"/>
    <n v="9606.7280000000064"/>
    <s v="EUR"/>
    <n v="2.8967999999999998"/>
    <s v="600P0002"/>
    <s v="PLOMB DOUX"/>
    <n v="2.0013100000000001"/>
    <n v="74800"/>
    <n v="149697.98800000001"/>
    <n v="433645.13163840002"/>
    <n v="230.54465761471852"/>
    <n v="2214779.8175577312"/>
    <n v="29.60935584970229"/>
    <n v="35.40675065770229"/>
    <n v="255904.56995233757"/>
    <n v="0"/>
    <n v="876189.81270254951"/>
    <n v="0"/>
    <n v="140057.49331354478"/>
    <n v="290186.56053964619"/>
    <n v="472616.54811017297"/>
    <n v="0"/>
    <n v="179824.83293948043"/>
    <n v="2214779.8175577312"/>
    <s v="WMA"/>
    <s v="STB 928"/>
    <n v="1310.3"/>
    <m/>
    <m/>
    <s v="STB 929"/>
    <n v="2419.5"/>
    <s v="STB 931+6134"/>
    <s v="1370,126+116,14"/>
    <s v="STB 930"/>
    <n v="81971.383000000002"/>
    <n v="0"/>
    <s v="bh 6473105"/>
    <n v="2080.5"/>
    <s v="stb 929 / 4500 caution att rembours"/>
  </r>
  <r>
    <x v="5"/>
    <x v="1"/>
    <d v="2017-10-09T00:00:00"/>
    <x v="4"/>
    <x v="0"/>
    <s v="ACCUMA 38"/>
    <s v=" 1764 DU 27/09/17"/>
    <n v="5452.4359999999997"/>
    <m/>
    <n v="876.72400000000016"/>
    <n v="16"/>
    <n v="69.885000000000005"/>
    <n v="84.855999999999995"/>
    <n v="0"/>
    <n v="821.54424000000006"/>
    <n v="0"/>
    <n v="7321.44524"/>
    <s v="EUR"/>
    <n v="2.8948"/>
    <s v="400L0120"/>
    <s v="BAC L1 GRIS P0 C22"/>
    <n v="1.137"/>
    <n v="3740"/>
    <n v="4252.38"/>
    <n v="12309.789624000001"/>
    <n v="0.82701807320880383"/>
    <n v="6054.9675354885685"/>
    <n v="1.6189752768686012"/>
    <n v="4.9103628768686018"/>
    <n v="4509.263115014317"/>
    <n v="0"/>
    <n v="725.06659321591542"/>
    <n v="13.232289171340861"/>
    <n v="57.796158046197263"/>
    <n v="70.177445620206257"/>
    <n v="0"/>
    <n v="679.43193442059112"/>
    <n v="0"/>
    <n v="6054.9675354885685"/>
    <s v="germanetti"/>
    <s v="STB 1023"/>
    <n v="5537.7920000000004"/>
    <m/>
    <m/>
    <m/>
    <m/>
    <m/>
    <m/>
    <s v="STB 1022"/>
    <n v="10924.843000000001"/>
    <n v="16"/>
    <m/>
    <m/>
    <m/>
  </r>
  <r>
    <x v="5"/>
    <x v="1"/>
    <d v="2017-10-09T00:00:00"/>
    <x v="4"/>
    <x v="0"/>
    <s v="ACCUMA 38"/>
    <s v=" 1764 DU 27/09/17"/>
    <n v="5452.4359999999997"/>
    <m/>
    <n v="876.72400000000016"/>
    <n v="16"/>
    <n v="69.885000000000005"/>
    <n v="84.855999999999995"/>
    <n v="0"/>
    <n v="821.54424000000006"/>
    <n v="0"/>
    <n v="7321.44524"/>
    <s v="EUR"/>
    <n v="2.8948"/>
    <s v="420L0109"/>
    <s v="COUV L1 EK DROITE GRIS POIGNEE GRIS"/>
    <n v="0.95099999999999996"/>
    <n v="8960"/>
    <n v="8520.9599999999991"/>
    <n v="24666.475007999998"/>
    <n v="1.6571867803651807"/>
    <n v="12133.002264895578"/>
    <n v="1.3541297170642386"/>
    <n v="4.1070845170642389"/>
    <n v="9035.7048599872032"/>
    <n v="0"/>
    <n v="1452.8954228288831"/>
    <n v="26.514988485842892"/>
    <n v="115.81249814582067"/>
    <n v="140.62224143466776"/>
    <n v="0"/>
    <n v="1361.4522540131595"/>
    <n v="0"/>
    <n v="12133.002264895578"/>
    <s v="germanetti"/>
    <s v="STB 1023"/>
    <n v="5537.7920000000004"/>
    <m/>
    <m/>
    <m/>
    <m/>
    <m/>
    <m/>
    <s v="STB 1022"/>
    <n v="10924.843000000001"/>
    <n v="16"/>
    <m/>
    <m/>
    <m/>
  </r>
  <r>
    <x v="5"/>
    <x v="1"/>
    <d v="2017-10-09T00:00:00"/>
    <x v="4"/>
    <x v="0"/>
    <s v="ACCUMA 38"/>
    <s v=" 1764 DU 27/09/17"/>
    <n v="5452.4359999999997"/>
    <m/>
    <n v="876.72400000000016"/>
    <n v="16"/>
    <n v="69.885000000000005"/>
    <n v="84.855999999999995"/>
    <n v="0"/>
    <n v="821.54424000000006"/>
    <n v="0"/>
    <n v="7321.44524"/>
    <s v="EUR"/>
    <n v="2.8948"/>
    <s v="400L0213"/>
    <s v="BAC L2 NOIR P0 C28"/>
    <n v="1.2549999999999999"/>
    <n v="1188"/>
    <n v="1490.9399999999998"/>
    <n v="4315.9731119999997"/>
    <n v="0.28996334430834819"/>
    <n v="2122.950746960837"/>
    <n v="1.7869955782498628"/>
    <n v="5.4199695782498623"/>
    <n v="1581.0065771872328"/>
    <n v="0"/>
    <n v="254.21782307539232"/>
    <n v="4.6394135089335711"/>
    <n v="20.264088316988914"/>
    <n v="24.605129544629193"/>
    <n v="0"/>
    <n v="238.21771532766027"/>
    <n v="0"/>
    <n v="2122.950746960837"/>
    <s v="germanetti"/>
    <s v="STB 1023"/>
    <n v="5537.7920000000004"/>
    <m/>
    <m/>
    <m/>
    <m/>
    <m/>
    <m/>
    <s v="STB 1022"/>
    <n v="10924.843000000001"/>
    <n v="16"/>
    <m/>
    <m/>
    <m/>
  </r>
  <r>
    <x v="5"/>
    <x v="1"/>
    <d v="2017-10-09T00:00:00"/>
    <x v="4"/>
    <x v="0"/>
    <s v="ACCUMA 38"/>
    <s v=" 1764 DU 27/09/17"/>
    <n v="5452.4359999999997"/>
    <m/>
    <n v="876.72400000000016"/>
    <n v="16"/>
    <n v="69.885000000000005"/>
    <n v="84.855999999999995"/>
    <n v="0"/>
    <n v="821.54424000000006"/>
    <n v="0"/>
    <n v="7321.44524"/>
    <s v="EUR"/>
    <n v="2.8948"/>
    <s v="420L0217"/>
    <s v="COUV.L2 EK GAUCHE NOIR"/>
    <n v="1.071"/>
    <n v="960"/>
    <n v="1028.1599999999999"/>
    <n v="2976.3175679999995"/>
    <n v="0.19996023453933173"/>
    <n v="1463.997907357274"/>
    <n v="1.524997820163827"/>
    <n v="4.6253286201638266"/>
    <n v="1090.2703813706958"/>
    <n v="0"/>
    <n v="175.30993666626111"/>
    <n v="3.1993637526293077"/>
    <n v="13.974220990781198"/>
    <n v="16.967825662069533"/>
    <n v="0"/>
    <n v="164.27617891483706"/>
    <n v="0"/>
    <n v="1463.997907357274"/>
    <s v="germanetti"/>
    <s v="STB 1023"/>
    <n v="5537.7920000000004"/>
    <m/>
    <m/>
    <m/>
    <m/>
    <m/>
    <m/>
    <s v="STB 1022"/>
    <n v="10924.843000000001"/>
    <n v="16"/>
    <m/>
    <m/>
    <m/>
  </r>
  <r>
    <x v="5"/>
    <x v="1"/>
    <d v="2017-10-09T00:00:00"/>
    <x v="4"/>
    <x v="0"/>
    <s v="ACCUMA 38"/>
    <s v=" 1764 DU 27/09/17"/>
    <n v="5452.4359999999997"/>
    <m/>
    <n v="876.72400000000016"/>
    <n v="16"/>
    <n v="69.885000000000005"/>
    <n v="84.855999999999995"/>
    <n v="0"/>
    <n v="821.54424000000006"/>
    <n v="0"/>
    <n v="7321.44524"/>
    <s v="EUR"/>
    <n v="2.8948"/>
    <s v="420L0228"/>
    <s v="COUV L2 NOIR P NOIR"/>
    <n v="1.0720000000000001"/>
    <n v="960"/>
    <n v="1029.1200000000001"/>
    <n v="2979.0965760000004"/>
    <n v="0.20014693877326209"/>
    <n v="1465.3648521820712"/>
    <n v="1.5264217210229909"/>
    <n v="4.6296473210229916"/>
    <n v="1091.28837425713"/>
    <n v="0"/>
    <n v="175.47362474904946"/>
    <n v="3.2023510203721934"/>
    <n v="13.987268816169422"/>
    <n v="16.983668636543928"/>
    <n v="0"/>
    <n v="164.42956470280615"/>
    <n v="0"/>
    <n v="1465.3648521820712"/>
    <s v="germanetti"/>
    <s v="STB 1023"/>
    <n v="5537.7920000000004"/>
    <m/>
    <m/>
    <m/>
    <m/>
    <m/>
    <m/>
    <s v="STB 1022"/>
    <n v="10924.843000000001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212"/>
    <s v="BAC L2 GRIS P0 C28"/>
    <n v="1.232"/>
    <n v="396"/>
    <n v="487.87200000000001"/>
    <n v="1412.9748864000001"/>
    <n v="3.6707032926420413E-2"/>
    <n v="244.2675951843629"/>
    <n v="0.61683736157667401"/>
    <n v="4.1849557615766741"/>
    <n v="177.26193270497683"/>
    <n v="0"/>
    <n v="32.544565513663152"/>
    <n v="0.58731252682272661"/>
    <n v="2.1186932334800597"/>
    <n v="1.5840552989067467"/>
    <n v="0"/>
    <n v="30.17103590651336"/>
    <n v="0"/>
    <n v="244.2675951843629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115"/>
    <s v="BAC L1 BASSE GRIS P0 C22"/>
    <n v="1.151"/>
    <n v="960"/>
    <n v="1104.96"/>
    <n v="3200.185152"/>
    <n v="8.3136156824694787E-2"/>
    <n v="553.23101546084547"/>
    <n v="0.57628230777171408"/>
    <n v="3.9098085077717144"/>
    <n v="401.47281492213364"/>
    <n v="0"/>
    <n v="73.708766049244957"/>
    <n v="1.3301785091951166"/>
    <n v="4.7985358357645582"/>
    <n v="3.5876577116128789"/>
    <n v="0"/>
    <n v="68.33306243289428"/>
    <n v="0"/>
    <n v="553.23101546084547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116"/>
    <s v="BAC L1 GRIS P0 C26"/>
    <n v="1.137"/>
    <n v="440"/>
    <n v="500.28000000000003"/>
    <n v="1448.910936"/>
    <n v="3.764059924002526E-2"/>
    <n v="250.48002861167083"/>
    <n v="0.56927279229925187"/>
    <n v="3.8622521922992519"/>
    <n v="181.770217790006"/>
    <n v="0"/>
    <n v="33.372268208004151"/>
    <n v="0.60224958784040417"/>
    <n v="2.1725777475350179"/>
    <n v="1.6243424196040501"/>
    <n v="0"/>
    <n v="30.938372858681177"/>
    <n v="0"/>
    <n v="250.48002861167083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121"/>
    <s v="BAC L1 NOIR P0 C22"/>
    <n v="1.137"/>
    <n v="1320"/>
    <n v="1500.84"/>
    <n v="4346.7328079999997"/>
    <n v="0.11292179772007577"/>
    <n v="751.44008583501238"/>
    <n v="0.56927279229925176"/>
    <n v="3.8622521922992514"/>
    <n v="545.31065337001792"/>
    <n v="0"/>
    <n v="100.11680462401245"/>
    <n v="1.8067487635212123"/>
    <n v="6.5177332426050532"/>
    <n v="4.8730272588121499"/>
    <n v="0"/>
    <n v="92.815118576043517"/>
    <n v="0"/>
    <n v="751.44008583501238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118"/>
    <s v="BAC L1 NOIR P0 C28 MFP, FAI"/>
    <n v="1.137"/>
    <n v="440"/>
    <n v="500.28000000000003"/>
    <n v="1448.910936"/>
    <n v="3.764059924002526E-2"/>
    <n v="250.48002861167083"/>
    <n v="0.56927279229925187"/>
    <n v="3.8622521922992519"/>
    <n v="181.770217790006"/>
    <n v="0"/>
    <n v="33.372268208004151"/>
    <n v="0.60224958784040417"/>
    <n v="2.1725777475350179"/>
    <n v="1.6243424196040501"/>
    <n v="0"/>
    <n v="30.938372858681177"/>
    <n v="0"/>
    <n v="250.48002861167083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20L0111"/>
    <s v="COUV L1 EK DROITE NOIR"/>
    <n v="0.95099999999999996"/>
    <n v="3360"/>
    <n v="3195.3599999999997"/>
    <n v="9254.4016319999992"/>
    <n v="0.24041589747262951"/>
    <n v="1599.8518114347733"/>
    <n v="0.47614637245082536"/>
    <n v="3.2304325724508249"/>
    <n v="1160.9924104850752"/>
    <n v="0"/>
    <n v="213.15345594692599"/>
    <n v="3.8466543595620721"/>
    <n v="13.876565186222702"/>
    <n v="10.374907639533854"/>
    <n v="0"/>
    <n v="197.60781781745314"/>
    <n v="0"/>
    <n v="1599.8518114347733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212"/>
    <s v="BAC L2 GRIS P0 C28"/>
    <n v="1.232"/>
    <n v="1386"/>
    <n v="1707.5519999999999"/>
    <n v="4945.4121023999996"/>
    <n v="0.12847461524247142"/>
    <n v="854.93658314526999"/>
    <n v="0.6168373615766739"/>
    <n v="4.1849557615766741"/>
    <n v="620.41676446741883"/>
    <n v="0"/>
    <n v="113.90597929782101"/>
    <n v="2.0555938438795427"/>
    <n v="7.4154263171802075"/>
    <n v="5.544193546173612"/>
    <n v="0"/>
    <n v="105.59862567279673"/>
    <n v="0"/>
    <n v="854.93658314526999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00L0218"/>
    <s v="Bac L2 Noir P0 C34,3"/>
    <n v="1.2549999999999999"/>
    <n v="792"/>
    <n v="993.95999999999992"/>
    <n v="2878.7069519999995"/>
    <n v="7.4784620653664952E-2"/>
    <n v="497.65557135775225"/>
    <n v="0.62835299413857604"/>
    <n v="4.2630839941385759"/>
    <n v="361.14241159861342"/>
    <n v="0"/>
    <n v="66.304269025401382"/>
    <n v="1.1965539304586392"/>
    <n v="4.3164935195088878"/>
    <n v="3.2272555196882577"/>
    <n v="0"/>
    <n v="61.46858776408159"/>
    <n v="0"/>
    <n v="497.65557135775225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20L0231"/>
    <s v="COUV L2 D EK FAI Noir"/>
    <n v="1.2509999999999999"/>
    <n v="960"/>
    <n v="1200.9599999999998"/>
    <n v="3478.2203519999994"/>
    <n v="9.0359107026666524E-2"/>
    <n v="601.29626441487198"/>
    <n v="0.62635027543215827"/>
    <n v="4.2494964754321574"/>
    <n v="436.35316374247532"/>
    <n v="0"/>
    <n v="80.112655367163711"/>
    <n v="1.4457457124266644"/>
    <n v="5.2154372984721649"/>
    <n v="3.8993569046287675"/>
    <n v="0"/>
    <n v="74.269905389705244"/>
    <n v="0"/>
    <n v="601.29626441487198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20L0211"/>
    <s v="COUV  L2 KAM GRIS AVEC POIGNEE GRIS"/>
    <n v="1.0720000000000001"/>
    <n v="960"/>
    <n v="1029.1200000000001"/>
    <n v="2980.5373440000003"/>
    <n v="7.7430026165137111E-2"/>
    <n v="515.25946878716456"/>
    <n v="0.53672861331996313"/>
    <n v="3.6414550133199635"/>
    <n v="373.91733935406364"/>
    <n v="0"/>
    <n v="68.649693488089127"/>
    <n v="1.2388804186421938"/>
    <n v="4.4691836802255489"/>
    <n v="3.3414153491303273"/>
    <n v="0"/>
    <n v="63.642956497013614"/>
    <n v="0"/>
    <n v="515.25946878716456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60D2709"/>
    <s v="BOUCHON D27 ROUGE"/>
    <n v="2.3E-2"/>
    <n v="15000"/>
    <n v="345"/>
    <n v="999.18899999999996"/>
    <n v="2.5957477288335959E-2"/>
    <n v="172.73448842853287"/>
    <n v="1.1515632561902191E-2"/>
    <n v="7.8128232561902183E-2"/>
    <n v="125.35125357310319"/>
    <n v="0"/>
    <n v="23.013977236270552"/>
    <n v="0.41531963661337534"/>
    <n v="1.4982396316054631"/>
    <n v="1.1201689749008501"/>
    <n v="0"/>
    <n v="21.335529376039428"/>
    <n v="0"/>
    <n v="172.73448842853287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60D2101"/>
    <s v="Bouchons pression D21 NOIR MFP"/>
    <n v="2.3E-2"/>
    <n v="5800"/>
    <n v="133.4"/>
    <n v="386.35307999999998"/>
    <n v="1.003689121815657E-2"/>
    <n v="66.790668859032706"/>
    <n v="1.1515632561902191E-2"/>
    <n v="7.8128232561902183E-2"/>
    <n v="48.469151381599893"/>
    <n v="0"/>
    <n v="8.8987378646912791"/>
    <n v="0.16059025949050512"/>
    <n v="0.57931932422077903"/>
    <n v="0.43313200362832865"/>
    <n v="0"/>
    <n v="8.2497380254019106"/>
    <n v="0"/>
    <n v="66.790668859032706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39"/>
    <s v=" 1765 DU 27/09/17"/>
    <n v="4829.1000000000004"/>
    <m/>
    <n v="886.60300000000097"/>
    <n v="16"/>
    <n v="57.719000000000001"/>
    <n v="43.154000000000003"/>
    <n v="0"/>
    <n v="821.94155999999998"/>
    <n v="0"/>
    <n v="6654.517560000002"/>
    <s v="EUR"/>
    <n v="2.8961999999999999"/>
    <s v="460D1825"/>
    <s v="BOUCHON M18 NOIR NON DEVISSABLE FAI"/>
    <n v="3.2000000000000001E-2"/>
    <n v="19500"/>
    <n v="624"/>
    <n v="1807.2287999999999"/>
    <n v="4.6949176312816338E-2"/>
    <n v="312.42411820117246"/>
    <n v="1.6021749651342176E-2"/>
    <n v="0.10870014965134217"/>
    <n v="226.72226733222141"/>
    <n v="0"/>
    <n v="41.62528056647195"/>
    <n v="0.7511868210050614"/>
    <n v="2.7098595075994463"/>
    <n v="2.0260447546032765"/>
    <n v="0"/>
    <n v="38.589479219271304"/>
    <n v="0"/>
    <n v="312.42411820117246"/>
    <s v="vectorys"/>
    <s v="STB 1028"/>
    <s v="(4857+43,154)"/>
    <m/>
    <m/>
    <m/>
    <m/>
    <m/>
    <m/>
    <s v="STB 1031"/>
    <n v="8944.3080000000009"/>
    <n v="16"/>
    <m/>
    <m/>
    <m/>
  </r>
  <r>
    <x v="5"/>
    <x v="1"/>
    <d v="2017-10-09T00:00:00"/>
    <x v="4"/>
    <x v="0"/>
    <s v="ACCUMA 40"/>
    <s v=" 1769 DU 27/09/17"/>
    <n v="4829.1000000000004"/>
    <m/>
    <n v="490.31099999999969"/>
    <n v="16"/>
    <n v="38.966999999999999"/>
    <n v="43.154000000000003"/>
    <n v="0"/>
    <n v="821.94155999999998"/>
    <n v="0"/>
    <n v="6239.4735600000004"/>
    <s v="EUR"/>
    <n v="2.8961999999999999"/>
    <s v="400M1009"/>
    <s v="BAC M10 P15,4 C33 NOIR"/>
    <n v="1.75"/>
    <n v="324"/>
    <n v="567"/>
    <n v="1642.1453999999999"/>
    <n v="5.7315198833788009E-2"/>
    <n v="357.61666770956316"/>
    <n v="1.1037551472517382"/>
    <n v="6.1721051472517381"/>
    <n v="276.78082668824567"/>
    <n v="0"/>
    <n v="28.102272455393415"/>
    <n v="0.91704318134060814"/>
    <n v="2.2334013529562173"/>
    <n v="2.4733800904732881"/>
    <n v="0"/>
    <n v="47.109743941153894"/>
    <n v="0"/>
    <n v="357.61666770956316"/>
    <s v="vectorys"/>
    <s v="STB 1030"/>
    <s v="(4857+43,154)"/>
    <m/>
    <m/>
    <m/>
    <m/>
    <m/>
    <m/>
    <s v="STB 1029"/>
    <n v="6079.2269999999999"/>
    <n v="16"/>
    <m/>
    <m/>
    <m/>
  </r>
  <r>
    <x v="5"/>
    <x v="1"/>
    <d v="2017-10-09T00:00:00"/>
    <x v="4"/>
    <x v="0"/>
    <s v="ACCUMA 40"/>
    <s v=" 1769 DU 27/09/17"/>
    <n v="4829.1000000000004"/>
    <m/>
    <n v="490.31099999999969"/>
    <n v="16"/>
    <n v="38.966999999999999"/>
    <n v="43.154000000000003"/>
    <n v="0"/>
    <n v="821.94155999999998"/>
    <n v="0"/>
    <n v="6239.4735600000004"/>
    <s v="EUR"/>
    <n v="2.8961999999999999"/>
    <s v="420M1013"/>
    <s v="COUV M10 G FLAT GRIS (fileté)"/>
    <n v="0.73899999999999999"/>
    <n v="1344"/>
    <n v="993.21600000000001"/>
    <n v="2876.5521792"/>
    <n v="0.10039924607566066"/>
    <n v="626.43844133301843"/>
    <n v="0.46610003075373396"/>
    <n v="2.6063918307537337"/>
    <n v="484.83799922397293"/>
    <n v="0"/>
    <n v="49.226854742603223"/>
    <n v="1.6063879372105705"/>
    <n v="3.9122574218302688"/>
    <n v="4.3326290651490602"/>
    <n v="0"/>
    <n v="82.522312942252398"/>
    <n v="0"/>
    <n v="626.43844133301843"/>
    <s v="vectorys"/>
    <s v="STB 1030"/>
    <s v="(4857+43,154)"/>
    <m/>
    <m/>
    <m/>
    <m/>
    <m/>
    <m/>
    <s v="STB 1029"/>
    <n v="6079.2269999999999"/>
    <n v="16"/>
    <m/>
    <m/>
    <m/>
  </r>
  <r>
    <x v="5"/>
    <x v="1"/>
    <d v="2017-10-09T00:00:00"/>
    <x v="4"/>
    <x v="0"/>
    <s v="ACCUMA 40"/>
    <s v=" 1769 DU 27/09/17"/>
    <n v="4829.1000000000004"/>
    <m/>
    <n v="490.31099999999969"/>
    <n v="16"/>
    <n v="38.966999999999999"/>
    <n v="43.154000000000003"/>
    <n v="0"/>
    <n v="821.94155999999998"/>
    <n v="0"/>
    <n v="6239.4735600000004"/>
    <s v="EUR"/>
    <n v="2.8961999999999999"/>
    <s v="400L0121"/>
    <s v="BAC L1 NOIR P0 C22"/>
    <n v="1.137"/>
    <n v="1980"/>
    <n v="2251.2600000000002"/>
    <n v="6520.0992120000001"/>
    <n v="0.22756863232196403"/>
    <n v="1419.908464458256"/>
    <n v="0.71712548710012936"/>
    <n v="4.0101048871001295"/>
    <n v="1098.9516823459967"/>
    <n v="0"/>
    <n v="111.57940368241444"/>
    <n v="3.6410981171514245"/>
    <n v="8.8676668956899718"/>
    <n v="9.8204967592220367"/>
    <n v="0"/>
    <n v="187.04811665778152"/>
    <n v="0"/>
    <n v="1419.908464458256"/>
    <s v="vectorys"/>
    <s v="STB 1030"/>
    <s v="(4857+43,154)"/>
    <m/>
    <m/>
    <m/>
    <m/>
    <m/>
    <m/>
    <s v="STB 1029"/>
    <n v="6079.2269999999999"/>
    <n v="16"/>
    <m/>
    <m/>
    <m/>
  </r>
  <r>
    <x v="5"/>
    <x v="1"/>
    <d v="2017-10-09T00:00:00"/>
    <x v="4"/>
    <x v="0"/>
    <s v="ACCUMA 40"/>
    <s v=" 1769 DU 27/09/17"/>
    <n v="4829.1000000000004"/>
    <m/>
    <n v="490.31099999999969"/>
    <n v="16"/>
    <n v="38.966999999999999"/>
    <n v="43.154000000000003"/>
    <n v="0"/>
    <n v="821.94155999999998"/>
    <n v="0"/>
    <n v="6239.4735600000004"/>
    <s v="EUR"/>
    <n v="2.8961999999999999"/>
    <s v="400L0213"/>
    <s v="BAC L2 NOIR P0 C28"/>
    <n v="1.2549999999999999"/>
    <n v="1782"/>
    <n v="2236.41"/>
    <n v="6477.0906419999992"/>
    <n v="0.22606751997155525"/>
    <n v="1410.542313637291"/>
    <n v="0.79155011988624635"/>
    <n v="4.4262811198862462"/>
    <n v="1091.7026606946374"/>
    <n v="0"/>
    <n v="110.84339178477316"/>
    <n v="3.617080319544884"/>
    <n v="8.8091730507315926"/>
    <n v="9.755717756852496"/>
    <n v="0"/>
    <n v="185.81429003075127"/>
    <n v="0"/>
    <n v="1410.542313637291"/>
    <s v="vectorys"/>
    <s v="STB 1030"/>
    <s v="(4857+43,154)"/>
    <m/>
    <m/>
    <m/>
    <m/>
    <m/>
    <m/>
    <s v="STB 1029"/>
    <n v="6079.2269999999999"/>
    <n v="16"/>
    <m/>
    <m/>
    <m/>
  </r>
  <r>
    <x v="5"/>
    <x v="1"/>
    <d v="2017-10-09T00:00:00"/>
    <x v="4"/>
    <x v="0"/>
    <s v="ACCUMA 40"/>
    <s v=" 1769 DU 27/09/17"/>
    <n v="4829.1000000000004"/>
    <m/>
    <n v="490.31099999999969"/>
    <n v="16"/>
    <n v="38.966999999999999"/>
    <n v="43.154000000000003"/>
    <n v="0"/>
    <n v="821.94155999999998"/>
    <n v="0"/>
    <n v="6239.4735600000004"/>
    <s v="EUR"/>
    <n v="2.8961999999999999"/>
    <s v="400L0313"/>
    <s v="BAC L3 GRIS P0 C33"/>
    <n v="1.2569999999999999"/>
    <n v="2112"/>
    <n v="2654.7839999999997"/>
    <n v="7688.785420799999"/>
    <n v="0.26835885859040398"/>
    <n v="1674.4180027666046"/>
    <n v="0.79281155434024841"/>
    <n v="4.433334954340248"/>
    <n v="1295.9317640189199"/>
    <n v="0"/>
    <n v="131.57930031431948"/>
    <n v="4.2937417374464637"/>
    <n v="10.457139642692272"/>
    <n v="11.580758183610294"/>
    <n v="0"/>
    <n v="220.57529886961603"/>
    <n v="0"/>
    <n v="1674.4180027666046"/>
    <s v="vectorys"/>
    <s v="STB 1030"/>
    <s v="(4857+43,154)"/>
    <m/>
    <m/>
    <m/>
    <m/>
    <m/>
    <m/>
    <s v="STB 1029"/>
    <n v="6079.2269999999999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00L0116"/>
    <s v="BAC L1 GRIS P0 C26"/>
    <n v="1.137"/>
    <n v="660"/>
    <n v="750.42"/>
    <n v="2172.3158159999998"/>
    <n v="4.3965392816525638E-3"/>
    <n v="33.514284148999273"/>
    <n v="5.0779218407574656E-2"/>
    <n v="3.3421668184075743"/>
    <n v="22.645914358900111"/>
    <n v="0"/>
    <n v="6.6297394270715744"/>
    <n v="7.034462850644102E-2"/>
    <n v="0.31816875473463269"/>
    <n v="0.37307273728390994"/>
    <n v="0"/>
    <n v="3.4770442425026058"/>
    <n v="0"/>
    <n v="33.514284148999273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00L0120"/>
    <s v="BAC L1 GRIS P0 C22"/>
    <n v="1.137"/>
    <n v="1760"/>
    <n v="2001.1200000000001"/>
    <n v="5792.8421760000001"/>
    <n v="1.1724104751073505E-2"/>
    <n v="89.37142439733141"/>
    <n v="5.0779218407574662E-2"/>
    <n v="3.3421668184075748"/>
    <n v="60.389104957066962"/>
    <n v="0"/>
    <n v="17.679305138857533"/>
    <n v="0.18758567601717607"/>
    <n v="0.84845001262568731"/>
    <n v="0.99486063275709324"/>
    <n v="0"/>
    <n v="9.27211798000695"/>
    <n v="0"/>
    <n v="89.37142439733141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00L0118"/>
    <s v="BAC L1 NOIR P0 C28 MFP, FAI"/>
    <n v="1.137"/>
    <n v="1760"/>
    <n v="2001.1200000000001"/>
    <n v="5792.8421760000001"/>
    <n v="1.1724104751073505E-2"/>
    <n v="89.37142439733141"/>
    <n v="5.0779218407574662E-2"/>
    <n v="3.3421668184075748"/>
    <n v="60.389104957066962"/>
    <n v="0"/>
    <n v="17.679305138857533"/>
    <n v="0.18758567601717607"/>
    <n v="0.84845001262568731"/>
    <n v="0.99486063275709324"/>
    <n v="0"/>
    <n v="9.27211798000695"/>
    <n v="0"/>
    <n v="89.37142439733141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20L0138"/>
    <s v="COUV L1 D MFP Noir"/>
    <n v="1.3620000000000001"/>
    <n v="1000"/>
    <n v="1362"/>
    <n v="3942.7175999999999"/>
    <n v="7.9796467333104037E-3"/>
    <n v="60.827876403796573"/>
    <n v="6.0827876403796576E-2"/>
    <n v="4.0035454764037963"/>
    <n v="41.101963376271897"/>
    <n v="0"/>
    <n v="12.032868393261754"/>
    <n v="0.12767434773296646"/>
    <n v="0.5774710747962073"/>
    <n v="0.67712090320178753"/>
    <n v="0"/>
    <n v="6.3107783085319555"/>
    <n v="0"/>
    <n v="60.827876403796573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20L0131"/>
    <s v="COUV L1 D EK FAI Noir"/>
    <n v="1.131"/>
    <n v="1120"/>
    <n v="1266.72"/>
    <n v="3666.9010560000002"/>
    <n v="7.4214229882664864E-3"/>
    <n v="56.572604697663138"/>
    <n v="5.051125419434209E-2"/>
    <n v="3.3245300541943426"/>
    <n v="38.226636599112432"/>
    <n v="0"/>
    <n v="11.191097688041506"/>
    <n v="0.11874276781226378"/>
    <n v="0.53707353881486908"/>
    <n v="0.62975226909234094"/>
    <n v="0"/>
    <n v="5.8693018347897201"/>
    <n v="0"/>
    <n v="56.572604697663138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20L0109"/>
    <s v="COUV L1 EK DROITE GRIS POIGNEE GRIS"/>
    <n v="0.95099999999999996"/>
    <n v="1120"/>
    <n v="1065.1199999999999"/>
    <n v="3083.3093759999997"/>
    <n v="6.2402946612214209E-3"/>
    <n v="47.569007133048302"/>
    <n v="4.2472327797364554E-2"/>
    <n v="2.7954271277973644"/>
    <n v="32.142821755752358"/>
    <n v="0"/>
    <n v="9.4100211329155332"/>
    <n v="9.9844714579542734E-2"/>
    <n v="0.45159764404327174"/>
    <n v="0.52952644377260483"/>
    <n v="0"/>
    <n v="4.9351954419849893"/>
    <n v="0"/>
    <n v="47.569007133048302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00M1009"/>
    <s v="BAC M10 P15,4 C33 NOIR"/>
    <n v="1.75"/>
    <n v="810"/>
    <n v="1417.5"/>
    <n v="4103.3789999999999"/>
    <n v="8.3048085495356066E-3"/>
    <n v="63.306545376197967"/>
    <n v="7.8156228859503657E-2"/>
    <n v="5.1440562288595038"/>
    <n v="42.776823117375486"/>
    <n v="0"/>
    <n v="12.523194528229467"/>
    <n v="0.13287693679256971"/>
    <n v="0.60100238511279269"/>
    <n v="0.70471283427939335"/>
    <n v="0"/>
    <n v="6.5679355744082573"/>
    <n v="0"/>
    <n v="63.306545376197967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20M1014"/>
    <s v="COUV M10 G FLAT NOIR D18 (fileté)"/>
    <n v="0.73899999999999999"/>
    <n v="1344"/>
    <n v="993.21600000000001"/>
    <n v="2875.1616767999999"/>
    <n v="5.8190255579086822E-3"/>
    <n v="44.357724001669027"/>
    <n v="3.3004258929813263E-2"/>
    <n v="2.172261458929813"/>
    <n v="29.972927794953936"/>
    <n v="0"/>
    <n v="8.774770494920606"/>
    <n v="9.3104408926538915E-2"/>
    <n v="0.42111124157473551"/>
    <n v="0.49377923274189911"/>
    <n v="0"/>
    <n v="4.6020308285513032"/>
    <n v="0"/>
    <n v="44.357724001669027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60D1818"/>
    <s v="BOUCHON D18 ROUGE FILETAGE POUR GAMME M "/>
    <n v="2.3E-2"/>
    <n v="26000"/>
    <n v="598"/>
    <n v="1731.0904"/>
    <n v="3.5035453351832755E-3"/>
    <n v="26.70709991884754"/>
    <n v="1.0271961507249054E-3"/>
    <n v="6.7607596150724897E-2"/>
    <n v="18.046236489728777"/>
    <n v="0"/>
    <n v="5.2831536704629434"/>
    <n v="5.6056725362932408E-2"/>
    <n v="0.25354456881654325"/>
    <n v="0.29729684296231201"/>
    <n v="0"/>
    <n v="2.7708116215140306"/>
    <n v="0"/>
    <n v="26.70709991884754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60D1810"/>
    <s v="BOUCHON KAMINA D18 ROUGE"/>
    <n v="2.8000000000000001E-2"/>
    <n v="96000"/>
    <n v="2688"/>
    <n v="7781.2224000000006"/>
    <n v="1.5748377693934189E-2"/>
    <n v="120.04796752819765"/>
    <n v="1.2504996617520587E-3"/>
    <n v="8.2304899661752071E-2"/>
    <n v="81.117531244800915"/>
    <n v="0"/>
    <n v="23.747687401679585"/>
    <n v="0.25197404310294702"/>
    <n v="1.1396785969546293"/>
    <n v="1.3363443375964794"/>
    <n v="0"/>
    <n v="12.454751904063068"/>
    <n v="0"/>
    <n v="120.04796752819765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60D2101"/>
    <s v="Bouchons pression D21 NOIR MFP (PUSH IN)"/>
    <n v="2.3E-2"/>
    <n v="17400"/>
    <n v="400.2"/>
    <n v="1158.4989599999999"/>
    <n v="2.3446803396995762E-3"/>
    <n v="17.873213022613349"/>
    <n v="1.0271961507249052E-3"/>
    <n v="6.7607596150724897E-2"/>
    <n v="12.077096727741562"/>
    <n v="0"/>
    <n v="3.5356489948482768"/>
    <n v="3.751488543519322E-2"/>
    <n v="0.16967982682337893"/>
    <n v="0.19896019490554723"/>
    <n v="0"/>
    <n v="1.8543123928593892"/>
    <n v="0"/>
    <n v="17.873213022613349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90B0006"/>
    <s v="Couvre borne D +"/>
    <n v="7.1999999999999995E-2"/>
    <n v="16500"/>
    <n v="1188"/>
    <n v="3439.0223999999998"/>
    <n v="6.9602204986584128E-3"/>
    <n v="53.056914220051631"/>
    <n v="3.2155705587910079E-3"/>
    <n v="0.211641170558791"/>
    <n v="35.851051755514689"/>
    <n v="0"/>
    <n v="10.495629699849458"/>
    <n v="0.1113635279785346"/>
    <n v="0.50369723704691194"/>
    <n v="0.59061647063415823"/>
    <n v="0"/>
    <n v="5.5045555290278729"/>
    <n v="0"/>
    <n v="53.056914220051631"/>
    <s v="germanetti"/>
    <s v="STB 1021"/>
    <n v="5236.2060000000001"/>
    <m/>
    <m/>
    <m/>
    <m/>
    <m/>
    <m/>
    <s v="STB 1024"/>
    <n v="11833.547"/>
    <n v="16"/>
    <m/>
    <m/>
    <m/>
  </r>
  <r>
    <x v="5"/>
    <x v="1"/>
    <d v="2017-10-09T00:00:00"/>
    <x v="4"/>
    <x v="0"/>
    <s v="ACCUMA 41"/>
    <s v=" 1770 DU 27/09/17"/>
    <n v="5150.8500000000004"/>
    <m/>
    <n v="1507.9449999999997"/>
    <n v="16"/>
    <n v="72.367999999999995"/>
    <n v="84.855999999999995"/>
    <n v="0"/>
    <n v="790.85935999999992"/>
    <n v="0"/>
    <n v="7622.8783600000006"/>
    <s v="EUR"/>
    <n v="2.8948"/>
    <s v="491BB001"/>
    <s v="regle de fermeture 19 tubes"/>
    <n v="5.5E-2"/>
    <n v="22050"/>
    <n v="1212.75"/>
    <n v="3510.6687000000002"/>
    <n v="7.1052250923804641E-3"/>
    <n v="54.162266599636048"/>
    <n v="2.4563386212986872E-3"/>
    <n v="0.16167033862129868"/>
    <n v="36.59794866708792"/>
    <n v="0"/>
    <n v="10.714288651929657"/>
    <n v="0.11368360147808743"/>
    <n v="0.51419092948538936"/>
    <n v="0.60292098043903664"/>
    <n v="0"/>
    <n v="5.6192337692159544"/>
    <n v="0"/>
    <n v="54.162266599636048"/>
    <s v="germanetti"/>
    <s v="STB 1021"/>
    <n v="5236.2060000000001"/>
    <m/>
    <m/>
    <m/>
    <m/>
    <m/>
    <m/>
    <s v="STB 1024"/>
    <n v="11833.547"/>
    <n v="16"/>
    <m/>
    <m/>
    <m/>
  </r>
  <r>
    <x v="5"/>
    <x v="0"/>
    <d v="2017-10-10T00:00:00"/>
    <x v="10"/>
    <x v="2"/>
    <s v="SORFIN 2"/>
    <s v=" 53983 DU 22/09/17"/>
    <n v="70.8"/>
    <m/>
    <n v="63.087999999999965"/>
    <n v="0"/>
    <n v="17.207000000000001"/>
    <n v="50.034999999999997"/>
    <n v="0"/>
    <n v="2406.7874999999999"/>
    <n v="0"/>
    <n v="2607.9175"/>
    <s v="USD"/>
    <n v="2.4685000000000001"/>
    <s v="705MEC046"/>
    <s v="TAPIS TRANS 2540 X330"/>
    <n v="165"/>
    <n v="20"/>
    <n v="3300"/>
    <n v="8146.05"/>
    <n v="1"/>
    <n v="2607.9175"/>
    <n v="130.39587499999999"/>
    <n v="537.69837499999994"/>
    <n v="70.8"/>
    <n v="0"/>
    <n v="63.087999999999965"/>
    <n v="0"/>
    <n v="17.207000000000001"/>
    <n v="50.034999999999997"/>
    <n v="0"/>
    <n v="2406.7874999999999"/>
    <n v="0"/>
    <n v="2607.9175"/>
    <s v="TUNISAIR+oaca"/>
    <s v="STB 4167+4174"/>
    <s v="(70,8+59,541)"/>
    <m/>
    <m/>
    <m/>
    <m/>
    <m/>
    <m/>
    <s v="STB 4168"/>
    <n v="1966.0360000000001"/>
    <n v="0"/>
    <m/>
    <m/>
    <m/>
  </r>
  <r>
    <x v="5"/>
    <x v="1"/>
    <d v="2017-10-12T00:00:00"/>
    <x v="45"/>
    <x v="0"/>
    <s v="STCM 15"/>
    <s v=" 17400409 DU 21/09/17"/>
    <n v="1110"/>
    <m/>
    <n v="3898.7430000000022"/>
    <n v="0"/>
    <n v="625.57000000000005"/>
    <n v="425.7"/>
    <n v="750"/>
    <n v="0"/>
    <n v="780"/>
    <n v="7590.0130000000017"/>
    <s v="EUR"/>
    <n v="2.8974000000000002"/>
    <s v="600P0002"/>
    <s v="PLOMB DOUX"/>
    <n v="2.0726200000000001"/>
    <n v="74080"/>
    <n v="153539.68960000001"/>
    <n v="444865.89664704009"/>
    <n v="236.51010548523502"/>
    <n v="1795114.7752643055"/>
    <n v="24.23211089719635"/>
    <n v="30.237320085196352"/>
    <n v="262526.21708861087"/>
    <n v="0"/>
    <n v="922092.11818982218"/>
    <n v="0"/>
    <n v="147953.62668839848"/>
    <n v="100682.35190506454"/>
    <n v="177382.57911392627"/>
    <n v="0"/>
    <n v="184477.8822784833"/>
    <n v="1795114.7752643055"/>
    <s v="WMA"/>
    <s v="STB 1014"/>
    <n v="1310.3"/>
    <m/>
    <m/>
    <s v="STB 1015"/>
    <n v="885.5"/>
    <s v="STB 1017"/>
    <n v="502.82600000000002"/>
    <s v="STB 1016"/>
    <n v="84093.122000000003"/>
    <n v="0"/>
    <n v="2080.5"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00L0116"/>
    <s v="BAC L1 GRIS P0 C26"/>
    <n v="1.137"/>
    <n v="2860"/>
    <n v="3251.82"/>
    <n v="9436.7816400000011"/>
    <n v="0.25517711778912111"/>
    <n v="1736.1777995995424"/>
    <n v="0.60705517468515469"/>
    <n v="3.9066291746851549"/>
    <n v="1316.5799598050257"/>
    <n v="0"/>
    <n v="181.14589790749486"/>
    <n v="4.0828338846259378"/>
    <n v="14.116142978976391"/>
    <n v="10.092255008559739"/>
    <n v="0"/>
    <n v="210.16071001485957"/>
    <n v="0"/>
    <n v="1736.1777995995424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20L0109"/>
    <s v="COUV L1 EK DROITE GRIS POIGNEE GRIS"/>
    <n v="0.95099999999999996"/>
    <n v="3360"/>
    <n v="3195.3599999999997"/>
    <n v="9272.9347199999993"/>
    <n v="0.25074658348206413"/>
    <n v="1706.0332655953871"/>
    <n v="0.50774799571291285"/>
    <n v="3.2675499957129124"/>
    <n v="1293.7207288111229"/>
    <n v="0"/>
    <n v="178.00073692199831"/>
    <n v="4.0119453357130261"/>
    <n v="13.871050251644306"/>
    <n v="9.9170273767156356"/>
    <n v="0"/>
    <n v="206.51177689819286"/>
    <n v="0"/>
    <n v="1706.0332655953871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00M1110"/>
    <s v="BAC M11 P8,5 C46 GRIS"/>
    <n v="2.036"/>
    <n v="504"/>
    <n v="1026.144"/>
    <n v="2977.8698880000002"/>
    <n v="8.0523666241243325E-2"/>
    <n v="547.86809601769858"/>
    <n v="1.0870398730509891"/>
    <n v="6.9955118730509902"/>
    <n v="415.45984288003893"/>
    <n v="0"/>
    <n v="57.162381762332593"/>
    <n v="1.2883786598598932"/>
    <n v="4.4544886927993401"/>
    <n v="3.1847109998411733"/>
    <n v="0"/>
    <n v="66.318293022826623"/>
    <n v="0"/>
    <n v="547.86809601769858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00M1104"/>
    <s v="BAC M11 P8.5 C46.5  NOIR"/>
    <n v="2.036"/>
    <n v="1386"/>
    <n v="2821.8960000000002"/>
    <n v="8189.1421920000012"/>
    <n v="0.22144008216341918"/>
    <n v="1506.6372640486713"/>
    <n v="1.0870398730509894"/>
    <n v="6.9955118730509902"/>
    <n v="1142.5145679201073"/>
    <n v="0"/>
    <n v="157.19654984641465"/>
    <n v="3.5430413146147068"/>
    <n v="12.249843905198187"/>
    <n v="8.7579552495632278"/>
    <n v="0"/>
    <n v="182.37530581277323"/>
    <n v="0"/>
    <n v="1506.6372640486713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20M1124"/>
    <s v="COUV M11 G FLAT GRIS M18"/>
    <n v="0.82099999999999995"/>
    <n v="1392"/>
    <n v="1142.8319999999999"/>
    <n v="3316.4984639999998"/>
    <n v="8.9680417697528395E-2"/>
    <n v="610.16893526454226"/>
    <n v="0.43833975234521716"/>
    <n v="2.8208817523452172"/>
    <n v="462.70387309995533"/>
    <n v="0"/>
    <n v="63.66260395637461"/>
    <n v="1.4348866831604543"/>
    <n v="4.9610310266095734"/>
    <n v="3.5468605199372476"/>
    <n v="0"/>
    <n v="73.859679978504943"/>
    <n v="0"/>
    <n v="610.16893526454226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20M1125"/>
    <s v="COUV. M11P GAUCHE NOIR M18"/>
    <n v="0.82099999999999995"/>
    <n v="1392"/>
    <n v="1142.8319999999999"/>
    <n v="3316.4984639999998"/>
    <n v="8.9680417697528395E-2"/>
    <n v="610.16893526454226"/>
    <n v="0.43833975234521716"/>
    <n v="2.8208817523452172"/>
    <n v="462.70387309995533"/>
    <n v="0"/>
    <n v="63.66260395637461"/>
    <n v="1.4348866831604543"/>
    <n v="4.9610310266095734"/>
    <n v="3.5468605199372476"/>
    <n v="0"/>
    <n v="73.859679978504943"/>
    <n v="0"/>
    <n v="610.16893526454226"/>
    <s v="germanetti"/>
    <s v="STB 1083"/>
    <n v="5199.5249999999996"/>
    <m/>
    <m/>
    <m/>
    <m/>
    <m/>
    <m/>
    <s v="STB 1084"/>
    <n v="8683.6630000000005"/>
    <n v="16"/>
    <m/>
    <m/>
    <m/>
  </r>
  <r>
    <x v="5"/>
    <x v="1"/>
    <d v="2017-10-17T00:00:00"/>
    <x v="4"/>
    <x v="0"/>
    <s v="ACCUMA 42"/>
    <s v=" 1850 DU 06/10/17"/>
    <n v="5159.4750000000004"/>
    <m/>
    <n v="709.88300000000072"/>
    <n v="16"/>
    <n v="55.319000000000003"/>
    <n v="39.549999999999997"/>
    <n v="0"/>
    <n v="823.58760000000007"/>
    <n v="0"/>
    <n v="6803.8146000000015"/>
    <s v="EUR"/>
    <n v="2.9020000000000001"/>
    <s v="460D1828"/>
    <s v="ŒIL MAGIQUE L=68mm"/>
    <n v="0.32500000000000001"/>
    <n v="500"/>
    <n v="162.5"/>
    <n v="471.57500000000005"/>
    <n v="1.2751714929095761E-2"/>
    <n v="86.760304209619719"/>
    <n v="0.17352060841923944"/>
    <n v="1.1166706084192395"/>
    <n v="65.792154383796358"/>
    <n v="0"/>
    <n v="9.0522256490112962"/>
    <n v="0.20402743886553218"/>
    <n v="0.70541211816264848"/>
    <n v="0.5043303254457373"/>
    <n v="0"/>
    <n v="10.502154294338149"/>
    <n v="0"/>
    <n v="86.760304209619719"/>
    <s v="germanetti"/>
    <s v="STB 1083"/>
    <n v="5199.5249999999996"/>
    <m/>
    <m/>
    <m/>
    <m/>
    <m/>
    <m/>
    <s v="STB 1084"/>
    <n v="8683.6630000000005"/>
    <n v="16"/>
    <m/>
    <m/>
    <m/>
  </r>
  <r>
    <x v="5"/>
    <x v="0"/>
    <d v="2017-10-17T00:00:00"/>
    <x v="32"/>
    <x v="0"/>
    <s v="BIASIN 1"/>
    <s v=" 497 DU 02/10/17"/>
    <n v="2702.5749999999998"/>
    <m/>
    <n v="254.71599999999989"/>
    <n v="0"/>
    <n v="20.678999999999998"/>
    <n v="36.5"/>
    <n v="0"/>
    <n v="257.26229999999998"/>
    <n v="0"/>
    <n v="3271.7322999999997"/>
    <s v="EUR"/>
    <n v="2.9020000000000001"/>
    <s v="400B9001"/>
    <s v="BAC COMPACT B90 C49 P19,5 T2 OPAQUE"/>
    <n v="3.05"/>
    <n v="840"/>
    <n v="2562"/>
    <n v="7434.924"/>
    <n v="0.58322709888909119"/>
    <n v="1908.1629376707335"/>
    <n v="2.2716225448461111"/>
    <n v="11.122722544846113"/>
    <n v="1576.2149767801855"/>
    <n v="0"/>
    <n v="148.5572737206337"/>
    <n v="0"/>
    <n v="12.060553177927515"/>
    <n v="21.287789109451829"/>
    <n v="0"/>
    <n v="150.04234488253505"/>
    <n v="0"/>
    <n v="1908.1629376707335"/>
    <s v="vectorys"/>
    <s v="STB "/>
    <s v="2727,775+42,98"/>
    <m/>
    <m/>
    <m/>
    <m/>
    <m/>
    <m/>
    <s v="STB 4197"/>
    <n v="3088.9670000000001"/>
    <n v="0"/>
    <m/>
    <m/>
    <m/>
  </r>
  <r>
    <x v="5"/>
    <x v="0"/>
    <d v="2017-10-17T00:00:00"/>
    <x v="32"/>
    <x v="0"/>
    <s v="BIASIN 1"/>
    <s v=" 497 DU 02/10/17"/>
    <n v="2702.5749999999998"/>
    <m/>
    <n v="254.71599999999989"/>
    <n v="0"/>
    <n v="20.678999999999998"/>
    <n v="36.5"/>
    <n v="0"/>
    <n v="257.26229999999998"/>
    <n v="0"/>
    <n v="3271.7322999999997"/>
    <s v="EUR"/>
    <n v="2.9020000000000001"/>
    <s v="420B9002"/>
    <s v="COUV B90 COMPACT DROITE PUSH-IN B11,4 NOIR "/>
    <n v="1.77"/>
    <n v="840"/>
    <n v="1486.8"/>
    <n v="4314.6936000000005"/>
    <n v="0.33846293935530869"/>
    <n v="1107.3601310417046"/>
    <n v="1.3182858702877436"/>
    <n v="6.4548258702877446"/>
    <n v="914.72147832817336"/>
    <n v="0"/>
    <n v="86.211926060826769"/>
    <n v="0"/>
    <n v="6.9990751229284278"/>
    <n v="12.353897286468767"/>
    <n v="0"/>
    <n v="87.073754243307221"/>
    <n v="0"/>
    <n v="1107.3601310417046"/>
    <s v="vectorys"/>
    <s v="STB "/>
    <s v="2727,775+42,98"/>
    <m/>
    <m/>
    <m/>
    <m/>
    <m/>
    <m/>
    <s v="STB 4197"/>
    <n v="3088.9670000000001"/>
    <n v="0"/>
    <m/>
    <m/>
    <m/>
  </r>
  <r>
    <x v="5"/>
    <x v="0"/>
    <d v="2017-10-17T00:00:00"/>
    <x v="32"/>
    <x v="0"/>
    <s v="BIASIN 1"/>
    <s v=" 497 DU 02/10/17"/>
    <n v="2702.5749999999998"/>
    <m/>
    <n v="254.71599999999989"/>
    <n v="0"/>
    <n v="20.678999999999998"/>
    <n v="36.5"/>
    <n v="0"/>
    <n v="257.26229999999998"/>
    <n v="0"/>
    <n v="3271.7322999999997"/>
    <s v="EUR"/>
    <n v="2.9020000000000001"/>
    <s v="440B9002"/>
    <s v="RAMPE B90 COMPACT NOIR "/>
    <n v="0.17199999999999999"/>
    <n v="2000"/>
    <n v="344"/>
    <n v="998.28800000000001"/>
    <n v="7.8309961755600066E-2"/>
    <n v="256.20923128756141"/>
    <n v="0.1281046156437807"/>
    <n v="0.62724861564378076"/>
    <n v="211.63854489164083"/>
    <n v="0"/>
    <n v="19.946800218539419"/>
    <n v="0"/>
    <n v="1.6193716991440537"/>
    <n v="2.8583136040794024"/>
    <n v="0"/>
    <n v="20.14620087415771"/>
    <n v="0"/>
    <n v="256.20923128756141"/>
    <s v="vectorys"/>
    <s v="STB "/>
    <s v="2727,775+42,98"/>
    <m/>
    <m/>
    <m/>
    <m/>
    <m/>
    <m/>
    <s v="STB 4197"/>
    <n v="3088.9670000000001"/>
    <n v="0"/>
    <m/>
    <m/>
    <m/>
  </r>
  <r>
    <x v="5"/>
    <x v="1"/>
    <d v="2017-10-23T00:00:00"/>
    <x v="45"/>
    <x v="0"/>
    <s v="STCM 16"/>
    <s v=" 17400414 DU 27/09/17"/>
    <n v="755"/>
    <m/>
    <n v="1598.5629999999946"/>
    <n v="0"/>
    <n v="414.79199999999997"/>
    <n v="528.79999999999995"/>
    <n v="780"/>
    <n v="0"/>
    <n v="520"/>
    <n v="4597.1549999999943"/>
    <s v="EUR"/>
    <n v="2.8961000000000001"/>
    <s v="600P0002"/>
    <s v="PLOMB DOUX"/>
    <n v="2.0726200000000001"/>
    <n v="49060"/>
    <n v="101682.7372"/>
    <n v="294483.37520492001"/>
    <n v="1"/>
    <n v="4597.1549999999943"/>
    <n v="9.370474928658773E-2"/>
    <n v="6.0962195312865886"/>
    <n v="755"/>
    <n v="0"/>
    <n v="1598.5629999999946"/>
    <n v="0"/>
    <n v="414.79199999999997"/>
    <n v="528.79999999999995"/>
    <n v="780"/>
    <n v="0"/>
    <n v="520"/>
    <n v="4597.1549999999943"/>
    <s v="WMA"/>
    <s v="STB 1063"/>
    <n v="891.4"/>
    <m/>
    <m/>
    <s v="STB 1062"/>
    <n v="920.9"/>
    <s v="STB 1065"/>
    <n v="624.48400000000004"/>
    <s v="STB 1064"/>
    <n v="54684.021999999997"/>
    <n v="0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00L0118"/>
    <s v="BAC L1 NOIR P0 C28 MFP, FAI"/>
    <n v="1.137"/>
    <n v="220"/>
    <n v="250.14000000000001"/>
    <n v="725.90628000000004"/>
    <n v="2.3541826034055933E-2"/>
    <n v="161.82779754180194"/>
    <n v="0.73558089791728154"/>
    <n v="4.0351548979172822"/>
    <n v="121.46346287706075"/>
    <n v="0"/>
    <n v="14.365457664241273"/>
    <n v="0.37666921654489494"/>
    <n v="1.100156614223502"/>
    <n v="5.1332951667258966"/>
    <n v="0"/>
    <n v="19.388756003005646"/>
    <n v="0"/>
    <n v="161.82779754180194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20L0338"/>
    <s v="COUV L3 D MFP Noir"/>
    <n v="1.6479999999999999"/>
    <n v="760"/>
    <n v="1252.48"/>
    <n v="3634.6969600000002"/>
    <n v="0.11787665415820892"/>
    <n v="810.29055674884512"/>
    <n v="1.0661717851958488"/>
    <n v="5.8486677851958486"/>
    <n v="608.18165021292498"/>
    <n v="0"/>
    <n v="71.929513133880661"/>
    <n v="1.8860264665313426"/>
    <n v="5.5086118021214192"/>
    <n v="25.703004439197457"/>
    <n v="0"/>
    <n v="97.08175069418931"/>
    <n v="0"/>
    <n v="810.29055674884512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20L0231"/>
    <s v="COUV L2 D EK FAI Noir"/>
    <n v="1.2509999999999999"/>
    <n v="960"/>
    <n v="1200.9599999999998"/>
    <n v="3485.1859199999994"/>
    <n v="0.11302786996825702"/>
    <n v="776.95974948349908"/>
    <n v="0.80933307237864482"/>
    <n v="4.4397350723786442"/>
    <n v="583.16446940447292"/>
    <n v="0"/>
    <n v="68.970736533330125"/>
    <n v="1.8084459194921123"/>
    <n v="5.2820184193565867"/>
    <n v="24.645727046578443"/>
    <n v="0"/>
    <n v="93.088352160268883"/>
    <n v="0"/>
    <n v="776.95974948349908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20L0211"/>
    <s v="COUV  L2 KAM GRIS AVEC POIGNEE GRIS"/>
    <n v="1.0720000000000001"/>
    <n v="960"/>
    <n v="1029.1200000000001"/>
    <n v="2986.5062400000006"/>
    <n v="9.6855217111088382E-2"/>
    <n v="665.78805071647582"/>
    <n v="0.69352921949632895"/>
    <n v="3.8044732194963298"/>
    <n v="499.72207130423277"/>
    <n v="0"/>
    <n v="59.102022033357244"/>
    <n v="1.5496834737774141"/>
    <n v="4.5262380060353822"/>
    <n v="21.119280091072824"/>
    <n v="0"/>
    <n v="79.768755808000222"/>
    <n v="0"/>
    <n v="665.78805071647582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00L0313"/>
    <s v="BAC L3 GRIS P0 C33"/>
    <n v="1.2569999999999999"/>
    <n v="1760"/>
    <n v="2212.3199999999997"/>
    <n v="6420.1526399999993"/>
    <n v="0.2082116117840514"/>
    <n v="1431.2579877575729"/>
    <n v="0.81321476577134821"/>
    <n v="4.4610287657713474"/>
    <n v="1074.2626057095188"/>
    <n v="0"/>
    <n v="127.05280762674602"/>
    <n v="3.3313857885448224"/>
    <n v="9.730145041892289"/>
    <n v="45.400541949512409"/>
    <n v="0"/>
    <n v="171.48050164135861"/>
    <n v="0"/>
    <n v="1431.2579877575729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00L0212"/>
    <s v="BAC L2 GRIS P0 C28"/>
    <n v="1.232"/>
    <n v="1782"/>
    <n v="2195.424"/>
    <n v="6371.1204480000006"/>
    <n v="0.20662145150312314"/>
    <n v="1420.3271391637206"/>
    <n v="0.79704104330175118"/>
    <n v="4.3723050433017514"/>
    <n v="1066.0582134940764"/>
    <n v="0"/>
    <n v="126.08247592172077"/>
    <n v="3.3059432240499702"/>
    <n v="9.6558336716439506"/>
    <n v="45.053807500255999"/>
    <n v="0"/>
    <n v="170.17086535197359"/>
    <n v="0"/>
    <n v="1420.3271391637206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3"/>
    <s v=" 1854 DU 06/10/17"/>
    <n v="5159.4750000000004"/>
    <m/>
    <n v="610.21"/>
    <n v="16"/>
    <n v="46.731999999999999"/>
    <n v="218.05"/>
    <n v="0"/>
    <n v="823.58760000000007"/>
    <n v="0"/>
    <n v="6874.0546000000004"/>
    <s v="EUR"/>
    <n v="2.9020000000000001"/>
    <s v="400L0218"/>
    <s v="Bac L2 Noir P0 C34,3"/>
    <n v="1.2549999999999999"/>
    <n v="1980"/>
    <n v="2484.8999999999996"/>
    <n v="7211.179799999999"/>
    <n v="0.23386536944121525"/>
    <n v="1607.6033185880851"/>
    <n v="0.81192086797378038"/>
    <n v="4.4539308679737797"/>
    <n v="1206.6225269977142"/>
    <n v="0"/>
    <n v="142.70698708672396"/>
    <n v="3.741845911059444"/>
    <n v="10.92899644472687"/>
    <n v="50.994343806656985"/>
    <n v="0"/>
    <n v="192.60861834120382"/>
    <n v="0"/>
    <n v="1607.6033185880851"/>
    <s v="germanetti"/>
    <s v="STB 1081"/>
    <n v="5378.0249999999996"/>
    <m/>
    <m/>
    <m/>
    <m/>
    <m/>
    <m/>
    <s v="STB 1082"/>
    <n v="7582.7669999999998"/>
    <n v="16"/>
    <m/>
    <m/>
    <m/>
  </r>
  <r>
    <x v="5"/>
    <x v="1"/>
    <d v="2017-10-27T00:00:00"/>
    <x v="4"/>
    <x v="0"/>
    <s v="ACCUMA 44"/>
    <s v=" 1881 DU 12/10/17"/>
    <n v="4816.3"/>
    <m/>
    <n v="626.63500000000022"/>
    <n v="16"/>
    <n v="51.222999999999999"/>
    <n v="95.546000000000006"/>
    <n v="0"/>
    <n v="822.77877000000012"/>
    <n v="0"/>
    <n v="6428.4827700000005"/>
    <s v="EUR"/>
    <n v="2.8991500000000001"/>
    <s v="400L0316"/>
    <s v="BAC L3 C40 P0 GRIS POUR TAXI"/>
    <n v="1.2569999999999999"/>
    <n v="352"/>
    <n v="442.46399999999994"/>
    <n v="1282.7695055999998"/>
    <n v="3.7887615418919558E-2"/>
    <n v="243.55988291691074"/>
    <n v="0.69193148555940553"/>
    <n v="4.3361630355594052"/>
    <n v="182.47812214214227"/>
    <n v="0"/>
    <n v="23.741705888034666"/>
    <n v="0.60620184670271293"/>
    <n v="1.9407173246033165"/>
    <n v="3.6200101028160883"/>
    <n v="0"/>
    <n v="31.173125612611674"/>
    <n v="0"/>
    <n v="243.55988291691074"/>
    <s v="vectorys"/>
    <s v="STB 1101"/>
    <s v="4844,2+95,546"/>
    <m/>
    <m/>
    <m/>
    <m/>
    <m/>
    <m/>
    <s v="STB 1102"/>
    <n v="7788.7269999999999"/>
    <n v="16"/>
    <m/>
    <m/>
    <m/>
  </r>
  <r>
    <x v="5"/>
    <x v="1"/>
    <d v="2017-10-27T00:00:00"/>
    <x v="4"/>
    <x v="0"/>
    <s v="ACCUMA 44"/>
    <s v=" 1881 DU 12/10/17"/>
    <n v="4816.3"/>
    <m/>
    <n v="626.63500000000022"/>
    <n v="16"/>
    <n v="51.222999999999999"/>
    <n v="95.546000000000006"/>
    <n v="0"/>
    <n v="822.77877000000012"/>
    <n v="0"/>
    <n v="6428.4827700000005"/>
    <s v="EUR"/>
    <n v="2.8991500000000001"/>
    <s v="400L0318"/>
    <s v="Bac L3 Noir P0 C40"/>
    <n v="1.2569999999999999"/>
    <n v="1920"/>
    <n v="2413.4399999999996"/>
    <n v="6996.9245759999994"/>
    <n v="0.20665972046683395"/>
    <n v="1328.5084522740585"/>
    <n v="0.69193148555940553"/>
    <n v="4.3361630355594052"/>
    <n v="995.33521168441234"/>
    <n v="0"/>
    <n v="129.50021393473455"/>
    <n v="3.3065555274693432"/>
    <n v="10.585730861472635"/>
    <n v="19.745509651724117"/>
    <n v="0"/>
    <n v="170.03523061424548"/>
    <n v="0"/>
    <n v="1328.5084522740585"/>
    <s v="vectorys"/>
    <s v="STB 1101"/>
    <s v="4844,2+95,546"/>
    <m/>
    <m/>
    <m/>
    <m/>
    <m/>
    <m/>
    <s v="STB 1102"/>
    <n v="7788.7269999999999"/>
    <n v="16"/>
    <m/>
    <m/>
    <m/>
  </r>
  <r>
    <x v="5"/>
    <x v="1"/>
    <d v="2017-10-27T00:00:00"/>
    <x v="4"/>
    <x v="0"/>
    <s v="ACCUMA 44"/>
    <s v=" 1881 DU 12/10/17"/>
    <n v="4816.3"/>
    <m/>
    <n v="626.63500000000022"/>
    <n v="16"/>
    <n v="51.222999999999999"/>
    <n v="95.546000000000006"/>
    <n v="0"/>
    <n v="822.77877000000012"/>
    <n v="0"/>
    <n v="6428.4827700000005"/>
    <s v="EUR"/>
    <n v="2.8991500000000001"/>
    <s v="420L0321"/>
    <s v="COUV L3 KAM DROITE GRIS AVEC POIGNEE GRIS"/>
    <n v="1.2569999999999999"/>
    <n v="2640"/>
    <n v="3318.4799999999996"/>
    <n v="9620.7712919999994"/>
    <n v="0.28415711564189672"/>
    <n v="1826.6991218768308"/>
    <n v="0.69193148555940565"/>
    <n v="4.3361630355594052"/>
    <n v="1368.5859160660673"/>
    <n v="0"/>
    <n v="178.06279416026001"/>
    <n v="4.5465138502703475"/>
    <n v="14.555379934524876"/>
    <n v="27.150075771120665"/>
    <n v="0"/>
    <n v="233.79844209458759"/>
    <n v="0"/>
    <n v="1826.6991218768308"/>
    <s v="vectorys"/>
    <s v="STB 1101"/>
    <s v="4844,2+95,546"/>
    <m/>
    <m/>
    <m/>
    <m/>
    <m/>
    <m/>
    <s v="STB 1102"/>
    <n v="7788.7269999999999"/>
    <n v="16"/>
    <m/>
    <m/>
    <m/>
  </r>
  <r>
    <x v="5"/>
    <x v="1"/>
    <d v="2017-10-27T00:00:00"/>
    <x v="4"/>
    <x v="0"/>
    <s v="ACCUMA 44"/>
    <s v=" 1881 DU 12/10/17"/>
    <n v="4816.3"/>
    <m/>
    <n v="626.63500000000022"/>
    <n v="16"/>
    <n v="51.222999999999999"/>
    <n v="95.546000000000006"/>
    <n v="0"/>
    <n v="822.77877000000012"/>
    <n v="0"/>
    <n v="6428.4827700000005"/>
    <s v="EUR"/>
    <n v="2.8991500000000001"/>
    <s v="400M1110"/>
    <s v="BAC M11 P8,5 C46 GRIS"/>
    <n v="2.036"/>
    <n v="2142"/>
    <n v="4361.1120000000001"/>
    <n v="12643.5178548"/>
    <n v="0.37343633437937357"/>
    <n v="2400.6290412497619"/>
    <n v="1.1207418493229515"/>
    <n v="7.023411249322951"/>
    <n v="1798.5814172713769"/>
    <n v="0"/>
    <n v="234.00827739381884"/>
    <n v="5.9749813500699771"/>
    <n v="19.128529355914651"/>
    <n v="35.680348004611631"/>
    <n v="0"/>
    <n v="307.25548787396974"/>
    <n v="0"/>
    <n v="2400.6290412497619"/>
    <s v="vectorys"/>
    <s v="STB 1101"/>
    <s v="4844,2+95,546"/>
    <m/>
    <m/>
    <m/>
    <m/>
    <m/>
    <m/>
    <s v="STB 1102"/>
    <n v="7788.7269999999999"/>
    <n v="16"/>
    <m/>
    <m/>
    <m/>
  </r>
  <r>
    <x v="5"/>
    <x v="1"/>
    <d v="2017-10-27T00:00:00"/>
    <x v="4"/>
    <x v="0"/>
    <s v="ACCUMA 44"/>
    <s v=" 1881 DU 12/10/17"/>
    <n v="4816.3"/>
    <m/>
    <n v="626.63500000000022"/>
    <n v="16"/>
    <n v="51.222999999999999"/>
    <n v="95.546000000000006"/>
    <n v="0"/>
    <n v="822.77877000000012"/>
    <n v="0"/>
    <n v="6428.4827700000005"/>
    <s v="EUR"/>
    <n v="2.8991500000000001"/>
    <s v="420M1124"/>
    <s v="COUV M11 G FLAT GRIS M18"/>
    <n v="0.82099999999999995"/>
    <n v="1392"/>
    <n v="1142.8319999999999"/>
    <n v="3313.2413927999996"/>
    <n v="9.7859214092976321E-2"/>
    <n v="629.08627168243947"/>
    <n v="0.45192979287531571"/>
    <n v="2.8321319428753156"/>
    <n v="471.31933283600188"/>
    <n v="0"/>
    <n v="61.322008623152236"/>
    <n v="1.5657474254876211"/>
    <n v="5.0126425234845255"/>
    <n v="9.3500564697275159"/>
    <n v="0"/>
    <n v="80.516483804585732"/>
    <n v="0"/>
    <n v="629.08627168243947"/>
    <s v="vectorys"/>
    <s v="STB 1101"/>
    <s v="4844,2+95,546"/>
    <m/>
    <m/>
    <m/>
    <m/>
    <m/>
    <m/>
    <s v="STB 1102"/>
    <n v="7788.726999999999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00L0212"/>
    <s v="BAC L2 GRIS P0 C28"/>
    <n v="1.232"/>
    <n v="792"/>
    <n v="975.74400000000003"/>
    <n v="2835.4144895999998"/>
    <n v="5.5177199775659408E-2"/>
    <n v="391.28223823354068"/>
    <n v="0.49404323009285439"/>
    <n v="4.0741120300928539"/>
    <n v="284.78056348213335"/>
    <n v="0"/>
    <n v="51.393312946644052"/>
    <n v="0.88283519641055053"/>
    <n v="4.1745965806268392"/>
    <n v="4.5466012615143354"/>
    <n v="0"/>
    <n v="45.504328766211565"/>
    <n v="0"/>
    <n v="391.28223823354068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238"/>
    <s v="COUV L2 D MFP Noir"/>
    <n v="1.4530000000000001"/>
    <n v="920"/>
    <n v="1336.76"/>
    <n v="3884.4908839999998"/>
    <n v="7.5592238919337931E-2"/>
    <n v="536.05294501536036"/>
    <n v="0.58266624458191341"/>
    <n v="4.8049389445819131"/>
    <n v="390.14666351048692"/>
    <n v="0"/>
    <n v="70.408349950966539"/>
    <n v="1.2094758227094069"/>
    <n v="5.7191576121592691"/>
    <n v="6.2288004869534461"/>
    <n v="0"/>
    <n v="62.340497632084826"/>
    <n v="0"/>
    <n v="536.05294501536036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00L0116"/>
    <s v="BAC L1 GRIS P0 C26"/>
    <n v="1.137"/>
    <n v="880"/>
    <n v="1000.5600000000001"/>
    <n v="2907.5273040000002"/>
    <n v="5.6580516003720022E-2"/>
    <n v="401.2336804396968"/>
    <n v="0.45594736413601911"/>
    <n v="3.7599556641360192"/>
    <n v="292.02335919839976"/>
    <n v="0"/>
    <n v="52.700393957732949"/>
    <n v="0.90528825605952035"/>
    <n v="4.2807686798094498"/>
    <n v="4.6622345187065299"/>
    <n v="0"/>
    <n v="46.661635828988601"/>
    <n v="0"/>
    <n v="401.2336804396968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138"/>
    <s v="COUV L1 D MFP Noir"/>
    <n v="1.3620000000000001"/>
    <n v="1000"/>
    <n v="1362"/>
    <n v="3957.8357999999998"/>
    <n v="7.7019531859225498E-2"/>
    <n v="546.17441508641866"/>
    <n v="0.54617441508641862"/>
    <n v="4.5040102150864181"/>
    <n v="397.51320783183462"/>
    <n v="0"/>
    <n v="71.737763422915449"/>
    <n v="1.232312509747608"/>
    <n v="5.8271437414052825"/>
    <n v="6.3464094252001813"/>
    <n v="0"/>
    <n v="63.517578155315498"/>
    <n v="0"/>
    <n v="546.17441508641866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109"/>
    <s v="COUV L1 EK DROITE GRIS POIGNEE GRIS"/>
    <n v="0.95099999999999996"/>
    <n v="1120"/>
    <n v="1065.1199999999999"/>
    <n v="3095.1322079999995"/>
    <n v="6.023130967246567E-2"/>
    <n v="427.12282892573131"/>
    <n v="0.38135966868368865"/>
    <n v="3.1448705686836882"/>
    <n v="310.86583548152981"/>
    <n v="0"/>
    <n v="56.100827149057032"/>
    <n v="0.96370095475945072"/>
    <n v="4.5569804271994077"/>
    <n v="4.9630599170111713"/>
    <n v="0"/>
    <n v="49.67242499617447"/>
    <n v="0"/>
    <n v="427.12282892573131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00L0218"/>
    <s v="Bac L2 Noir P0 C34,3"/>
    <n v="1.2549999999999999"/>
    <n v="396"/>
    <n v="496.97999999999996"/>
    <n v="1444.1741819999997"/>
    <n v="2.8103646801320031E-2"/>
    <n v="199.2935101392425"/>
    <n v="0.50326643974556184"/>
    <n v="4.1501709397455615"/>
    <n v="145.04854187097294"/>
    <n v="0"/>
    <n v="26.176383014625927"/>
    <n v="0.44965834882112049"/>
    <n v="2.126265709694271"/>
    <n v="2.3157404964287709"/>
    <n v="0"/>
    <n v="23.17692069869948"/>
    <n v="0"/>
    <n v="199.2935101392425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238"/>
    <s v="COUV L2 D MFP Noir"/>
    <n v="1.4530000000000001"/>
    <n v="920"/>
    <n v="1336.76"/>
    <n v="3884.4908839999998"/>
    <n v="7.5592238919337931E-2"/>
    <n v="536.05294501536036"/>
    <n v="0.58266624458191341"/>
    <n v="4.8049389445819131"/>
    <n v="390.14666351048692"/>
    <n v="0"/>
    <n v="70.408349950966539"/>
    <n v="1.2094758227094069"/>
    <n v="5.7191576121592691"/>
    <n v="6.2288004869534461"/>
    <n v="0"/>
    <n v="62.340497632084826"/>
    <n v="0"/>
    <n v="536.05294501536036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338"/>
    <s v="COUV L3 D MFP Noir"/>
    <n v="1.6479999999999999"/>
    <n v="1520"/>
    <n v="2504.96"/>
    <n v="7279.1632639999998"/>
    <n v="0.14165260391048862"/>
    <n v="1004.5117935498349"/>
    <n v="0.66086302207225978"/>
    <n v="5.4497862220722597"/>
    <n v="731.09741930281382"/>
    <n v="0"/>
    <n v="131.93849329211915"/>
    <n v="2.2664416625678179"/>
    <n v="10.717152706659748"/>
    <n v="11.672174562224264"/>
    <n v="0"/>
    <n v="116.82011202345015"/>
    <n v="0"/>
    <n v="1004.5117935498349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331"/>
    <s v="COUV L3 D EK FAI Noir"/>
    <n v="1.4350000000000001"/>
    <n v="1760"/>
    <n v="2525.6"/>
    <n v="7339.1410399999995"/>
    <n v="0.14281977214659317"/>
    <n v="1012.7886216903514"/>
    <n v="0.57544808050588148"/>
    <n v="4.7454145805058818"/>
    <n v="737.12140800299665"/>
    <n v="0"/>
    <n v="133.02562063209635"/>
    <n v="2.2851163543454907"/>
    <n v="10.805458321066945"/>
    <n v="11.768349224879278"/>
    <n v="0"/>
    <n v="117.78266915496681"/>
    <n v="0"/>
    <n v="1012.7886216903514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00M1110"/>
    <s v="BAC M11 P8,5 C46 GRIS"/>
    <n v="2.036"/>
    <n v="1638"/>
    <n v="3334.9679999999998"/>
    <n v="9691.0835111999986"/>
    <n v="0.18858860067951358"/>
    <n v="1337.352567350898"/>
    <n v="0.81645455882228202"/>
    <n v="6.7328669588222816"/>
    <n v="973.3434858271055"/>
    <n v="0"/>
    <n v="175.6557602107147"/>
    <n v="3.0174176108722173"/>
    <n v="14.268236350210639"/>
    <n v="15.53970069599192"/>
    <n v="0"/>
    <n v="155.52796665600306"/>
    <n v="0"/>
    <n v="1337.352567350898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M1124"/>
    <s v="COUV M11 G FLAT GRIS M18"/>
    <n v="0.82099999999999995"/>
    <n v="1392"/>
    <n v="1142.8319999999999"/>
    <n v="3320.9555087999997"/>
    <n v="6.4625833798636109E-2"/>
    <n v="458.28604929665335"/>
    <n v="0.32922848369012453"/>
    <n v="2.7149723836901245"/>
    <n v="333.54685340152065"/>
    <n v="0"/>
    <n v="60.193987994227086"/>
    <n v="1.0340133407781777"/>
    <n v="4.889461333537211"/>
    <n v="5.3251687050076155"/>
    <n v="0"/>
    <n v="53.296564521582603"/>
    <n v="0"/>
    <n v="458.28604929665335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5"/>
    <s v=" 1943 DU 20/10/17"/>
    <n v="5161.2"/>
    <m/>
    <n v="931.42300000000068"/>
    <n v="16"/>
    <n v="75.658000000000001"/>
    <n v="82.4"/>
    <n v="0"/>
    <n v="824.69442000000004"/>
    <n v="0"/>
    <n v="7091.3754200000003"/>
    <s v="EUR"/>
    <n v="2.9058999999999999"/>
    <s v="420L0238"/>
    <s v="COUV L2 D MFP Noir sans M.E"/>
    <n v="1.4530000000000001"/>
    <n v="414"/>
    <n v="601.54200000000003"/>
    <n v="1748.0208978000001"/>
    <n v="3.4016507513702075E-2"/>
    <n v="241.22382525691222"/>
    <n v="0.58266624458191363"/>
    <n v="4.804938944581914"/>
    <n v="175.56599857971915"/>
    <n v="0"/>
    <n v="31.68375747793495"/>
    <n v="0.54426412021923321"/>
    <n v="2.5736209254716718"/>
    <n v="2.802960219129051"/>
    <n v="0"/>
    <n v="28.053223934438176"/>
    <n v="0"/>
    <n v="241.22382525691222"/>
    <s v="germanetti"/>
    <s v="STB 1156"/>
    <n v="5244.1"/>
    <m/>
    <m/>
    <m/>
    <m/>
    <m/>
    <m/>
    <s v="STB 1132"/>
    <n v="11610.759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00L0212"/>
    <s v="BAC L2 GRIS P0 C28"/>
    <n v="1.232"/>
    <n v="198"/>
    <n v="243.93600000000001"/>
    <n v="705.90199680000001"/>
    <n v="1.5966934014977376E-2"/>
    <n v="116.8493353023965"/>
    <n v="0.59014815809291166"/>
    <n v="4.1553097580929119"/>
    <n v="82.160653187518704"/>
    <n v="0"/>
    <n v="19.464283340815978"/>
    <n v="0.25547094423963801"/>
    <n v="1.0495864074745378"/>
    <n v="0.80633016775635746"/>
    <n v="0"/>
    <n v="13.113011254591289"/>
    <n v="0"/>
    <n v="116.8493353023965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00M1008"/>
    <s v="BAC M10 P15,4 C33 GRIS"/>
    <n v="1.679"/>
    <n v="4050"/>
    <n v="6799.95"/>
    <n v="19677.695309999999"/>
    <n v="0.44509360223642841"/>
    <n v="3257.287311383031"/>
    <n v="0.80426847194642737"/>
    <n v="5.6629586719464271"/>
    <n v="2290.3070216879337"/>
    <n v="0"/>
    <n v="542.58556958948907"/>
    <n v="7.1214976357828546"/>
    <n v="29.258227943011622"/>
    <n v="22.477226912939635"/>
    <n v="0"/>
    <n v="365.53776761387422"/>
    <n v="0"/>
    <n v="3257.287311383031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20M1013"/>
    <s v="COUV M10 G FLAT GRIS (fileté)"/>
    <n v="0.73899999999999999"/>
    <n v="4032"/>
    <n v="2979.6480000000001"/>
    <n v="8622.5053824000006"/>
    <n v="0.19503411962096334"/>
    <n v="1427.3001452639839"/>
    <n v="0.35399309158332937"/>
    <n v="2.4925112915833294"/>
    <n v="1003.5821934806006"/>
    <n v="0"/>
    <n v="237.75380808038034"/>
    <n v="3.1205459139354135"/>
    <n v="12.820567853284025"/>
    <n v="9.8492230408586483"/>
    <n v="0"/>
    <n v="160.17380689492501"/>
    <n v="0"/>
    <n v="1427.3001452639839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60D1818"/>
    <s v="BOUCHON D18 ROUGE FILETAGE POUR GAMME M "/>
    <n v="2.3E-2"/>
    <n v="13000"/>
    <n v="299"/>
    <n v="865.24620000000004"/>
    <n v="1.9571171415773955E-2"/>
    <n v="143.2258922644323"/>
    <n v="1.1017376328033254E-2"/>
    <n v="7.7574776328033251E-2"/>
    <n v="100.70688747486265"/>
    <n v="0"/>
    <n v="23.857982089170839"/>
    <n v="0.31313874265238328"/>
    <n v="1.2865109530159009"/>
    <n v="0.98834415649658469"/>
    <n v="0"/>
    <n v="16.073028848233943"/>
    <n v="0"/>
    <n v="143.2258922644323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60D1810"/>
    <s v="BOUCHON KAMINA D18 ROUGE"/>
    <n v="2.8000000000000001E-2"/>
    <n v="42000"/>
    <n v="1176"/>
    <n v="3403.1088"/>
    <n v="7.6975577207191212E-2"/>
    <n v="563.32324181596118"/>
    <n v="1.3412458138475266E-2"/>
    <n v="9.443885813847526E-2"/>
    <n v="396.09130324561363"/>
    <n v="0"/>
    <n v="93.836076711922772"/>
    <n v="1.2316092353150594"/>
    <n v="5.0599895677147142"/>
    <n v="3.887266648963156"/>
    <n v="0"/>
    <n v="63.216996406431839"/>
    <n v="0"/>
    <n v="563.32324181596118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60D2101"/>
    <s v="Bouchons pression D21 NOIR MFP (PUSH IN)"/>
    <n v="2.3E-2"/>
    <n v="20300"/>
    <n v="466.9"/>
    <n v="1351.1152199999999"/>
    <n v="3.0561136903093176E-2"/>
    <n v="223.65273945907504"/>
    <n v="1.1017376328033252E-2"/>
    <n v="7.7574776328033238E-2"/>
    <n v="157.25767813382399"/>
    <n v="0"/>
    <n v="37.255156646936001"/>
    <n v="0.48897819044949081"/>
    <n v="2.0089363343248299"/>
    <n v="1.5433374136062055"/>
    <n v="0"/>
    <n v="25.098652739934543"/>
    <n v="0"/>
    <n v="223.65273945907504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60D1825"/>
    <s v="BOUCHON M18 NOIR NON DEVISSABLE FAI"/>
    <n v="3.2000000000000001E-2"/>
    <n v="13000"/>
    <n v="416"/>
    <n v="1203.8208"/>
    <n v="2.7229455882815938E-2"/>
    <n v="199.27080662877538"/>
    <n v="1.5328523586828876E-2"/>
    <n v="0.10793012358682887"/>
    <n v="140.11393039980891"/>
    <n v="0"/>
    <n v="33.1937142110203"/>
    <n v="0.43567129412505501"/>
    <n v="1.7899282824569056"/>
    <n v="1.375087522082205"/>
    <n v="0"/>
    <n v="22.362474919282008"/>
    <n v="0"/>
    <n v="199.27080662877538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50L0101"/>
    <s v="POIGNEE NOIR COUV L2 FAI 36-45LB/K/I"/>
    <n v="0.08"/>
    <n v="1600"/>
    <n v="128"/>
    <n v="370.40640000000002"/>
    <n v="8.3782941177895191E-3"/>
    <n v="61.314094347315496"/>
    <n v="3.8321308967072185E-2"/>
    <n v="0.26982530896707219"/>
    <n v="43.111978584556589"/>
    <n v="0"/>
    <n v="10.213450526467785"/>
    <n v="0.13405270588463231"/>
    <n v="0.55074716383289402"/>
    <n v="0.42310385294837072"/>
    <n v="0"/>
    <n v="6.8807615136252336"/>
    <n v="0"/>
    <n v="61.314094347315496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20L0131"/>
    <s v="COUV L1 D EK FAI Noir Sans Œil Magic"/>
    <n v="1.131"/>
    <n v="1320"/>
    <n v="1492.92"/>
    <n v="4320.2118960000007"/>
    <n v="9.7719709799455712E-2"/>
    <n v="715.13310728901774"/>
    <n v="0.54176750552198316"/>
    <n v="3.8146553055219834"/>
    <n v="502.83386772231427"/>
    <n v="0"/>
    <n v="119.12394187479912"/>
    <n v="1.5635153567912914"/>
    <n v="6.4236051236672216"/>
    <n v="4.9348453448725138"/>
    <n v="0"/>
    <n v="80.253331866573319"/>
    <n v="0"/>
    <n v="715.13310728901774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6"/>
    <s v=" 1952 DU 23/10/17"/>
    <n v="5145.6750000000002"/>
    <m/>
    <n v="1219.0370000000003"/>
    <n v="16"/>
    <n v="65.734999999999999"/>
    <n v="50.5"/>
    <n v="0"/>
    <n v="821.26044000000013"/>
    <n v="0"/>
    <n v="7318.2074400000001"/>
    <s v="EUR"/>
    <n v="2.8938000000000001"/>
    <s v="420L0231"/>
    <s v="COUV L2 D EK FAI Noir Sans Œil Magic et sans poingnée"/>
    <n v="1.171"/>
    <n v="1089"/>
    <n v="1275.2190000000001"/>
    <n v="3690.2287422000004"/>
    <n v="8.3469998801511208E-2"/>
    <n v="610.85076624601038"/>
    <n v="0.56092816000551915"/>
    <n v="3.9495679600055196"/>
    <n v="429.50948608296619"/>
    <n v="0"/>
    <n v="101.75301692899784"/>
    <n v="1.3355199808241793"/>
    <n v="5.486900371217339"/>
    <n v="4.215234939476316"/>
    <n v="0"/>
    <n v="68.550607942528572"/>
    <n v="0"/>
    <n v="610.85076624601038"/>
    <s v="germanetti"/>
    <s v="STB 1131"/>
    <n v="5196.6750000000002"/>
    <m/>
    <m/>
    <m/>
    <m/>
    <m/>
    <m/>
    <s v="STB 1157"/>
    <n v="10668.19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20L0211"/>
    <s v="COUV  L2 KAM GRIS AVEC POIGNEE GRIS"/>
    <n v="1.0720000000000001"/>
    <n v="1920"/>
    <n v="2058.2400000000002"/>
    <n v="5971.0571520000012"/>
    <n v="1.2024877459050813E-2"/>
    <n v="82.110757295276017"/>
    <n v="4.2766019424622922E-2"/>
    <n v="3.1526916194246239"/>
    <n v="62.021311714419326"/>
    <n v="0"/>
    <n v="8.5439159322047775"/>
    <n v="0.192398039344813"/>
    <n v="0.67362161037856749"/>
    <n v="0.77921205934649262"/>
    <n v="0"/>
    <n v="9.9002979395820248"/>
    <n v="0"/>
    <n v="82.110757295276017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00L0212"/>
    <s v="BAC L2 GRIS P0 C28"/>
    <n v="1.232"/>
    <n v="1980"/>
    <n v="2439.36"/>
    <n v="7076.7053280000009"/>
    <n v="1.4251498891533635E-2"/>
    <n v="97.315034648925533"/>
    <n v="4.9149007398447242E-2"/>
    <n v="3.6232426073984474"/>
    <n v="73.505668407807605"/>
    <n v="0"/>
    <n v="10.125974992412472"/>
    <n v="0.22802398226453816"/>
    <n v="0.7983547164048227"/>
    <n v="0.92349712817137952"/>
    <n v="0"/>
    <n v="11.733515421864702"/>
    <n v="0"/>
    <n v="97.315034648925533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00L0116"/>
    <s v="BAC L1 GRIS P0 C26"/>
    <n v="1.137"/>
    <n v="220"/>
    <n v="250.14000000000001"/>
    <n v="725.66864700000008"/>
    <n v="1.46139558438616E-3"/>
    <n v="9.9790038235775906"/>
    <n v="4.535910828898905E-2"/>
    <n v="3.3438529582889895"/>
    <n v="7.5375130753677171"/>
    <n v="0"/>
    <n v="1.0383507906180538"/>
    <n v="2.338232935017856E-2"/>
    <n v="8.1865919241728299E-2"/>
    <n v="9.4698433868223159E-2"/>
    <n v="0"/>
    <n v="1.2031932751316887"/>
    <n v="0"/>
    <n v="9.9790038235775906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20L0238"/>
    <s v="COUV L2 D MFP Noir"/>
    <n v="1.4530000000000001"/>
    <n v="920"/>
    <n v="1336.76"/>
    <n v="3878.0075980000001"/>
    <n v="7.8097671759176585E-3"/>
    <n v="53.328268774308704"/>
    <n v="5.796550953729207E-2"/>
    <n v="4.2731911595372916"/>
    <n v="40.280826651589301"/>
    <n v="0"/>
    <n v="5.5489957738330107"/>
    <n v="0.12495627481468254"/>
    <n v="0.43749534742773127"/>
    <n v="0.50607291299946422"/>
    <n v="0"/>
    <n v="6.429921813644504"/>
    <n v="0"/>
    <n v="53.328268774308704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00L0212"/>
    <s v="BAC L2 GRIS P0 C28"/>
    <n v="1.232"/>
    <n v="108"/>
    <n v="133.05600000000001"/>
    <n v="386.00210880000003"/>
    <n v="7.7735448499274362E-4"/>
    <n v="5.308092799032301"/>
    <n v="4.9149007398447235E-2"/>
    <n v="3.6232426073984474"/>
    <n v="4.0094000949713235"/>
    <n v="0"/>
    <n v="0.55232590867704379"/>
    <n v="1.2437671759883898E-2"/>
    <n v="4.3546620894808506E-2"/>
    <n v="5.0372570627529784E-2"/>
    <n v="0"/>
    <n v="0.64000993210171098"/>
    <n v="0"/>
    <n v="5.308092799032301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00L0313"/>
    <s v="BAC L3 GRIS P0 C33"/>
    <n v="1.2569999999999999"/>
    <n v="1408"/>
    <n v="1769.8559999999998"/>
    <n v="5134.4407487999997"/>
    <n v="1.0340048546411414E-2"/>
    <n v="70.606059771255048"/>
    <n v="5.0146349269357279E-2"/>
    <n v="3.6967661992693572"/>
    <n v="53.331385390253466"/>
    <n v="0"/>
    <n v="7.3468112931962324"/>
    <n v="0.16544077674258262"/>
    <n v="0.57923917952142101"/>
    <n v="0.6700351458074596"/>
    <n v="0"/>
    <n v="8.5131479857338679"/>
    <n v="0"/>
    <n v="70.606059771255048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00L0318"/>
    <s v="Bac L3 Noir P0 C40"/>
    <n v="1.2569999999999999"/>
    <n v="1344"/>
    <n v="1689.4079999999999"/>
    <n v="4901.0570784000001"/>
    <n v="9.8700463397563502E-3"/>
    <n v="67.396693418016184"/>
    <n v="5.0146349269357279E-2"/>
    <n v="3.6967661992693572"/>
    <n v="50.907231508878318"/>
    <n v="0"/>
    <n v="7.012865325323677"/>
    <n v="0.1579207414361016"/>
    <n v="0.55291012590681099"/>
    <n v="0.63957900281621149"/>
    <n v="0"/>
    <n v="8.1261867136550574"/>
    <n v="0"/>
    <n v="67.396693418016184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20L0331"/>
    <s v="COUV L3 D EK FAI Noir"/>
    <n v="1.4350000000000001"/>
    <n v="880"/>
    <n v="1262.8"/>
    <n v="3663.4459400000001"/>
    <n v="7.3776698807181684E-3"/>
    <n v="50.37773258340841"/>
    <n v="5.7247423390236828E-2"/>
    <n v="4.220254173390237"/>
    <n v="38.052176827274131"/>
    <n v="0"/>
    <n v="5.2419820036478697"/>
    <n v="0.11804271809149069"/>
    <n v="0.41328968904795105"/>
    <n v="0.47807300827053728"/>
    <n v="0"/>
    <n v="6.074168337076423"/>
    <n v="0"/>
    <n v="50.37773258340841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20L0521"/>
    <s v="COUV L5 KAM GRIS AVEC POIGNEE GRIS"/>
    <n v="1.44"/>
    <n v="640"/>
    <n v="921.59999999999991"/>
    <n v="2673.6076800000001"/>
    <n v="5.3842734891272285E-3"/>
    <n v="36.766010729228057"/>
    <n v="5.7446891764418841E-2"/>
    <n v="4.2349588917644185"/>
    <n v="27.770736588545962"/>
    <n v="0"/>
    <n v="3.8256339994946758"/>
    <n v="8.6148375826035656E-2"/>
    <n v="0.30162161658741821"/>
    <n v="0.34890092209544438"/>
    <n v="0"/>
    <n v="4.4329692266785177"/>
    <n v="0"/>
    <n v="36.766010729228057"/>
    <s v="germanetti"/>
    <s v="STB 1179"/>
    <n v="5223.05"/>
    <m/>
    <m/>
    <m/>
    <m/>
    <m/>
    <m/>
    <s v="STB 1180"/>
    <n v="8840.65"/>
    <n v="16"/>
    <m/>
    <m/>
    <m/>
  </r>
  <r>
    <x v="5"/>
    <x v="1"/>
    <d v="2017-11-02T00:00:00"/>
    <x v="4"/>
    <x v="0"/>
    <s v="ACCUMA 47"/>
    <s v=" 1996 DU 27/10/17"/>
    <n v="5157.75"/>
    <m/>
    <n v="710.51999999999953"/>
    <n v="16"/>
    <n v="56.018999999999998"/>
    <n v="64.8"/>
    <n v="0"/>
    <n v="823.31799000000012"/>
    <n v="0"/>
    <n v="6828.4069900000004"/>
    <s v="EUR"/>
    <n v="2.9010500000000001"/>
    <s v="420M1013"/>
    <s v="COUV M10 G FLAT GRIS (fileté)"/>
    <n v="0.73899999999999999"/>
    <n v="1344"/>
    <n v="993.21600000000001"/>
    <n v="2881.3692768000001"/>
    <n v="5.8026764081781567E-3"/>
    <n v="39.623036146311819"/>
    <n v="2.9481425704101054E-2"/>
    <n v="2.1733573757041009"/>
    <n v="29.928754244280888"/>
    <n v="0"/>
    <n v="4.1229176415387414"/>
    <n v="9.2842822530850508E-2"/>
    <n v="0.32506012970973214"/>
    <n v="0.37601343124994452"/>
    <n v="0"/>
    <n v="4.7774478770016602"/>
    <n v="0"/>
    <n v="39.623036146311819"/>
    <s v="germanetti"/>
    <s v="STB 1179"/>
    <n v="5223.05"/>
    <m/>
    <m/>
    <m/>
    <m/>
    <m/>
    <m/>
    <s v="STB 1180"/>
    <n v="8840.65"/>
    <n v="16"/>
    <m/>
    <m/>
    <m/>
  </r>
  <r>
    <x v="5"/>
    <x v="1"/>
    <d v="2017-11-08T00:00:00"/>
    <x v="45"/>
    <x v="0"/>
    <s v="STCM 17"/>
    <s v=" 17400446 DU 19/10/17"/>
    <n v="1110"/>
    <m/>
    <n v="4077.0050000000047"/>
    <n v="0"/>
    <n v="655.197"/>
    <n v="281.39999999999998"/>
    <n v="480"/>
    <n v="0"/>
    <n v="780"/>
    <n v="7383.6020000000044"/>
    <s v="EUR"/>
    <n v="2.8938000000000001"/>
    <s v="600P0002"/>
    <s v="PLOMB DOUX"/>
    <n v="2.1004800000000001"/>
    <n v="76540"/>
    <n v="160770.73920000001"/>
    <n v="465238.36509696004"/>
    <n v="1"/>
    <n v="7383.6020000000044"/>
    <n v="9.6467232819440876E-2"/>
    <n v="6.1748362568194413"/>
    <n v="1110"/>
    <n v="0"/>
    <n v="4077.0050000000047"/>
    <n v="0"/>
    <n v="655.197"/>
    <n v="281.39999999999998"/>
    <n v="480"/>
    <n v="0"/>
    <n v="780"/>
    <n v="7383.6020000000044"/>
    <s v="WMA"/>
    <s v="STB 1165"/>
    <n v="1310.3"/>
    <m/>
    <m/>
    <s v="STB 1164"/>
    <n v="566.9"/>
    <s v="STB 1167"/>
    <n v="332.55200000000002"/>
    <s v="STB "/>
    <n v="87943.85"/>
    <n v="0"/>
    <m/>
    <s v=" "/>
    <m/>
  </r>
  <r>
    <x v="5"/>
    <x v="5"/>
    <d v="2017-11-09T00:00:00"/>
    <x v="61"/>
    <x v="0"/>
    <s v="MECONDOR 1"/>
    <s v=" 650 DU12/10/17"/>
    <n v="2840.2489999999998"/>
    <m/>
    <n v="151.0630000000001"/>
    <n v="0"/>
    <n v="36.375999999999998"/>
    <n v="116"/>
    <n v="0"/>
    <n v="0"/>
    <n v="0"/>
    <n v="3143.6880000000001"/>
    <s v="EUR"/>
    <n v="2.8986499999999999"/>
    <s v="430T210"/>
    <s v="GAINE TUBULAIRE 204 mm NW S2 8,4 x 19 TU"/>
    <n v="0.2074"/>
    <n v="21600"/>
    <n v="4479.84"/>
    <n v="12985.488216"/>
    <n v="0.6636995577264897"/>
    <n v="2086.4643352300732"/>
    <n v="9.6595571075466347E-2"/>
    <n v="0.69777558107546633"/>
    <n v="1885.0720051331045"/>
    <n v="0"/>
    <n v="100.26044628883677"/>
    <n v="0"/>
    <n v="24.142735111858787"/>
    <n v="76.989148696272807"/>
    <n v="0"/>
    <n v="0"/>
    <n v="0"/>
    <n v="2086.4643352300732"/>
    <s v="SAVINO DEL BENE"/>
    <s v="STB 46"/>
    <n v="3017.0650000000001"/>
    <m/>
    <m/>
    <m/>
    <m/>
    <m/>
    <m/>
    <s v="STB 47"/>
    <n v="4986.5200000000004"/>
    <n v="0"/>
    <m/>
    <m/>
    <m/>
  </r>
  <r>
    <x v="5"/>
    <x v="5"/>
    <d v="2017-11-09T00:00:00"/>
    <x v="61"/>
    <x v="0"/>
    <s v="MECONDOR 1"/>
    <s v=" 650 DU12/10/17"/>
    <n v="2840.2489999999998"/>
    <m/>
    <n v="151.0630000000001"/>
    <n v="0"/>
    <n v="36.375999999999998"/>
    <n v="116"/>
    <n v="0"/>
    <n v="0"/>
    <n v="0"/>
    <n v="3143.6880000000001"/>
    <s v="EUR"/>
    <n v="2.8986499999999999"/>
    <s v="430T280"/>
    <s v="GAINE TUBULAIRE 274 mm NW S2 8,4 x 19 TU"/>
    <n v="0.27850000000000003"/>
    <n v="3240"/>
    <n v="902.34"/>
    <n v="2615.567841"/>
    <n v="0.13368393936366493"/>
    <n v="420.26059597028109"/>
    <n v="0.12971006048465467"/>
    <n v="0.93698408548465473"/>
    <n v="379.69567509370995"/>
    <n v="0"/>
    <n v="20.194696932093329"/>
    <n v="0"/>
    <n v="4.8628869782926749"/>
    <n v="15.507336966185132"/>
    <n v="0"/>
    <n v="0"/>
    <n v="0"/>
    <n v="420.26059597028109"/>
    <s v="SAVINO DEL BENE"/>
    <m/>
    <n v="3017.0650000000001"/>
    <m/>
    <m/>
    <m/>
    <m/>
    <m/>
    <m/>
    <s v="STB 47"/>
    <n v="4986.5200000000004"/>
    <n v="0"/>
    <m/>
    <m/>
    <m/>
  </r>
  <r>
    <x v="5"/>
    <x v="5"/>
    <d v="2017-11-09T00:00:00"/>
    <x v="61"/>
    <x v="0"/>
    <s v="MECONDOR 1"/>
    <s v=" 650 DU12/10/17"/>
    <n v="2840.2489999999998"/>
    <m/>
    <n v="151.0630000000001"/>
    <n v="0"/>
    <n v="36.375999999999998"/>
    <n v="116"/>
    <n v="0"/>
    <n v="0"/>
    <n v="0"/>
    <n v="3143.6880000000001"/>
    <s v="EUR"/>
    <n v="2.8986499999999999"/>
    <s v="430T325"/>
    <s v="GAINE TUBULAIRE 319 mm NW S2 8,4 x 19 TU"/>
    <n v="0.32429999999999998"/>
    <n v="3240"/>
    <n v="1050.732"/>
    <n v="3045.7043117999997"/>
    <n v="0.15566858720156743"/>
    <n v="489.37346956252111"/>
    <n v="0.15104119430942009"/>
    <n v="1.09107338930942"/>
    <n v="442.13754913066464"/>
    <n v="0"/>
    <n v="23.515763788430394"/>
    <n v="0"/>
    <n v="5.6626005280442167"/>
    <n v="18.057556115381821"/>
    <n v="0"/>
    <n v="0"/>
    <n v="0"/>
    <n v="489.37346956252111"/>
    <s v="SAVINO DEL BENE"/>
    <m/>
    <n v="3017.0650000000001"/>
    <m/>
    <m/>
    <m/>
    <m/>
    <m/>
    <m/>
    <s v="STB 47"/>
    <n v="4986.5200000000004"/>
    <n v="0"/>
    <m/>
    <m/>
    <m/>
  </r>
  <r>
    <x v="5"/>
    <x v="5"/>
    <d v="2017-11-09T00:00:00"/>
    <x v="61"/>
    <x v="0"/>
    <s v="MECONDOR 1"/>
    <s v=" 650 DU12/10/17"/>
    <n v="2840.2489999999998"/>
    <m/>
    <n v="151.0630000000001"/>
    <n v="0"/>
    <n v="36.375999999999998"/>
    <n v="116"/>
    <n v="0"/>
    <n v="0"/>
    <n v="0"/>
    <n v="3143.6880000000001"/>
    <s v="EUR"/>
    <n v="2.8986499999999999"/>
    <s v="430T435"/>
    <s v="GAINE TUBULAIRE 429 mm NW S2 8,4 x 19 TU"/>
    <n v="0.43609999999999999"/>
    <n v="4320"/>
    <n v="1883.952"/>
    <n v="5460.9174647999998"/>
    <n v="0.27911222480667514"/>
    <n v="877.44175177804698"/>
    <n v="0.20311151661528865"/>
    <n v="1.4672127816152885"/>
    <n v="792.74821739493416"/>
    <n v="0"/>
    <n v="42.163530015970792"/>
    <n v="0"/>
    <n v="10.152986289567615"/>
    <n v="32.377018077574313"/>
    <n v="0"/>
    <n v="0"/>
    <n v="0"/>
    <n v="877.44175177804698"/>
    <s v="SAVINO DEL BENE"/>
    <m/>
    <n v="3017.0650000000001"/>
    <m/>
    <m/>
    <m/>
    <m/>
    <m/>
    <m/>
    <s v="STB 47"/>
    <n v="4986.5200000000004"/>
    <n v="0"/>
    <m/>
    <m/>
    <m/>
  </r>
  <r>
    <x v="5"/>
    <x v="1"/>
    <d v="2017-11-13T00:00:00"/>
    <x v="62"/>
    <x v="2"/>
    <s v="VIMEX 1"/>
    <s v=" 8185 DU 27/09/17"/>
    <n v="5808.165"/>
    <m/>
    <n v="71.40099999999984"/>
    <n v="0"/>
    <n v="24.27"/>
    <n v="837.22"/>
    <n v="0"/>
    <n v="0"/>
    <n v="0"/>
    <n v="6741.0560000000005"/>
    <s v="EUR"/>
    <n v="2.8980000000000001"/>
    <s v="CHARIOT"/>
    <s v="CHARIOT HYSTER H5,5 DIESEL"/>
    <n v="7500"/>
    <n v="1"/>
    <n v="7500"/>
    <n v="21735"/>
    <n v="3.7648958924440175"/>
    <n v="25379.3740451351"/>
    <n v="25379.3740451351"/>
    <n v="47114.374045135104"/>
    <n v="21867.136551137108"/>
    <n v="0"/>
    <n v="268.81733161639471"/>
    <n v="0"/>
    <n v="91.374023309616305"/>
    <n v="3152.0461390719802"/>
    <n v="0"/>
    <n v="0"/>
    <n v="0"/>
    <n v="25379.3740451351"/>
    <s v="SAVINO DEL BENE"/>
    <s v="STB 1078"/>
    <s v="5945,621+988,42"/>
    <m/>
    <m/>
    <m/>
    <m/>
    <m/>
    <m/>
    <s v="STB 1079"/>
    <n v="2251.4789999999998"/>
    <n v="0"/>
    <m/>
    <m/>
    <m/>
  </r>
  <r>
    <x v="5"/>
    <x v="1"/>
    <d v="2017-11-13T00:00:00"/>
    <x v="62"/>
    <x v="2"/>
    <s v="VIMEX 1"/>
    <s v=" 8185 DU 27/09/17"/>
    <n v="5808.165"/>
    <m/>
    <n v="71.40099999999984"/>
    <n v="0"/>
    <n v="24.27"/>
    <n v="837.22"/>
    <n v="0"/>
    <n v="0"/>
    <n v="0"/>
    <n v="6741.0560000000005"/>
    <s v="EUR"/>
    <n v="2.8980000000000001"/>
    <s v="NACELLE"/>
    <s v="NACELLE HAULOTTE COMPACTE 8"/>
    <n v="3200"/>
    <n v="1"/>
    <n v="3200"/>
    <n v="9273.6"/>
    <n v="1.6063555807761143"/>
    <n v="10828.53292592431"/>
    <n v="10828.53292592431"/>
    <n v="20102.13292592431"/>
    <n v="9329.9782618185"/>
    <n v="0"/>
    <n v="114.69539482299508"/>
    <n v="0"/>
    <n v="38.986249945436292"/>
    <n v="1344.8730193373785"/>
    <n v="0"/>
    <n v="0"/>
    <n v="0"/>
    <n v="10828.53292592431"/>
    <s v="SAVINO DEL BENE"/>
    <s v="STB 1078"/>
    <s v="5945,621+988,42"/>
    <m/>
    <m/>
    <m/>
    <m/>
    <m/>
    <m/>
    <s v="STB 1079"/>
    <n v="2251.4789999999998"/>
    <n v="0"/>
    <m/>
    <m/>
    <m/>
  </r>
  <r>
    <x v="5"/>
    <x v="0"/>
    <d v="2017-11-14T00:00:00"/>
    <x v="26"/>
    <x v="0"/>
    <s v="MARIBAT 4"/>
    <s v=" M011 DU 06/10/17"/>
    <n v="5652.5"/>
    <m/>
    <n v="16"/>
    <n v="16"/>
    <n v="531.82299999999998"/>
    <n v="567.6"/>
    <n v="362"/>
    <n v="0"/>
    <n v="3520"/>
    <n v="10665.923000000001"/>
    <s v="USD"/>
    <n v="2.4863499999999998"/>
    <s v="600P1002"/>
    <s v="PLOMB DOUX MARIBAT"/>
    <n v="0"/>
    <n v="98880"/>
    <n v="0"/>
    <n v="0"/>
    <n v="1"/>
    <n v="10665.923000000001"/>
    <n v="0.10786734425566344"/>
    <n v="0.10786734425566344"/>
    <n v="5652.5"/>
    <n v="0"/>
    <n v="16"/>
    <n v="16"/>
    <n v="531.82299999999998"/>
    <n v="567.6"/>
    <n v="362"/>
    <n v="0"/>
    <n v="3520"/>
    <n v="10665.923000000001"/>
    <s v="MED EXPRESS"/>
    <s v="STB 4243"/>
    <n v="7275.7359999999999"/>
    <m/>
    <m/>
    <s v="STB 4244"/>
    <n v="427.66"/>
    <s v="STB 4245"/>
    <n v="670.26800000000003"/>
    <m/>
    <m/>
    <n v="0"/>
    <m/>
    <m/>
    <m/>
  </r>
  <r>
    <x v="5"/>
    <x v="1"/>
    <d v="2017-11-15T00:00:00"/>
    <x v="45"/>
    <x v="0"/>
    <s v="STCM 18"/>
    <s v=" 17400458 DU 24/10/17"/>
    <n v="755"/>
    <m/>
    <n v="1669.4170000000013"/>
    <n v="0"/>
    <n v="434.72199999999998"/>
    <n v="381.8"/>
    <n v="600"/>
    <n v="0"/>
    <n v="520"/>
    <n v="4360.9390000000012"/>
    <s v="EUR"/>
    <n v="2.8950999999999998"/>
    <s v="600P0002"/>
    <s v="PLOMB DOUX"/>
    <n v="2.1004800000000001"/>
    <n v="50580"/>
    <n v="106242.27840000001"/>
    <n v="307582.02019583998"/>
    <n v="1"/>
    <n v="4360.9390000000012"/>
    <n v="8.6218643732700689E-2"/>
    <n v="6.1673182917327001"/>
    <n v="755"/>
    <n v="0"/>
    <n v="1669.4170000000013"/>
    <n v="0"/>
    <n v="434.72199999999998"/>
    <n v="381.8"/>
    <n v="600"/>
    <n v="0"/>
    <n v="520"/>
    <n v="4360.9390000000012"/>
    <s v="WMA"/>
    <s v="STB 1175"/>
    <n v="891.4"/>
    <m/>
    <m/>
    <s v="STB 1176"/>
    <n v="708.5"/>
    <s v="STB 1178"/>
    <n v="451.024"/>
    <s v="STB  1177"/>
    <n v="57116.673999999999"/>
    <n v="0"/>
    <m/>
    <s v=" "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60D1838"/>
    <s v="ŒIL MAGIQUE L=57,7mm"/>
    <n v="0.32500000000000001"/>
    <n v="15000"/>
    <n v="4875"/>
    <n v="14167.96875"/>
    <n v="3.7594154741081583E-2"/>
    <n v="280.59088183599607"/>
    <n v="1.8706058789066404E-2"/>
    <n v="0.96323730878906644"/>
    <n v="194.16065128352699"/>
    <n v="0"/>
    <n v="48.925860051447891"/>
    <n v="0.60150647585730532"/>
    <n v="3.4687374696501156"/>
    <n v="2.4267026885368161"/>
    <n v="0"/>
    <n v="31.007423866976961"/>
    <n v="0"/>
    <n v="280.59088183599607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60D1838"/>
    <s v="ŒIL MAGIQUE L=57,7mm"/>
    <n v="0.32500000000000001"/>
    <n v="10000"/>
    <n v="3250"/>
    <n v="9445.3125"/>
    <n v="2.5062769827387719E-2"/>
    <n v="187.06058789066404"/>
    <n v="1.8706058789066404E-2"/>
    <n v="0.96323730878906644"/>
    <n v="129.44043418901796"/>
    <n v="0"/>
    <n v="32.61724003429859"/>
    <n v="0.40100431723820351"/>
    <n v="2.31249164643341"/>
    <n v="1.6178017923578771"/>
    <n v="0"/>
    <n v="20.671615911317971"/>
    <n v="0"/>
    <n v="187.06058789066404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00L0120"/>
    <s v="BAC L1 GRIS P0 C22"/>
    <n v="1.137"/>
    <n v="2640"/>
    <n v="3001.68"/>
    <n v="8723.6324999999997"/>
    <n v="2.314781998014559E-2"/>
    <n v="172.76800783373795"/>
    <n v="6.5442427209749229E-2"/>
    <n v="3.3698486772097493"/>
    <n v="119.5503884604589"/>
    <n v="0"/>
    <n v="30.125082174201044"/>
    <n v="0.37036511968232944"/>
    <n v="2.1358030539280732"/>
    <n v="1.4941917797183977"/>
    <n v="0"/>
    <n v="19.092177245749209"/>
    <n v="0"/>
    <n v="172.76800783373795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20L0109"/>
    <s v="COUV L1 EK DROITE GRIS POIGNEE GRIS"/>
    <n v="0.95099999999999996"/>
    <n v="3360"/>
    <n v="3195.3599999999997"/>
    <n v="9286.5149999999994"/>
    <n v="2.464140682942819E-2"/>
    <n v="183.91566772994221"/>
    <n v="5.4736805872006612E-2"/>
    <n v="2.8185805558720065"/>
    <n v="127.2642417816063"/>
    <n v="0"/>
    <n v="32.068868958768107"/>
    <n v="0.39426250927085105"/>
    <n v="2.2736133253376805"/>
    <n v="1.5906028108395895"/>
    <n v="0"/>
    <n v="20.324078344119688"/>
    <n v="0"/>
    <n v="183.91566772994221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00L0212"/>
    <s v="BAC L2 GRIS P0 C28"/>
    <n v="1.232"/>
    <n v="594"/>
    <n v="731.80799999999999"/>
    <n v="2126.817"/>
    <n v="5.6434262959510623E-3"/>
    <n v="42.120749139412638"/>
    <n v="7.091035208655326E-2"/>
    <n v="3.6514103520865531"/>
    <n v="29.146321619383652"/>
    <n v="0"/>
    <n v="7.3444791369292259"/>
    <n v="9.0294820735216996E-2"/>
    <n v="0.52070765747481262"/>
    <n v="0.36428316740364103"/>
    <n v="0"/>
    <n v="4.6546627374860865"/>
    <n v="0"/>
    <n v="42.120749139412638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00L0313"/>
    <s v="BAC L3 GRIS P0 C33"/>
    <n v="1.2569999999999999"/>
    <n v="1936"/>
    <n v="2433.5519999999997"/>
    <n v="7072.5104999999994"/>
    <n v="1.8766631888916627E-2"/>
    <n v="140.06820547153885"/>
    <n v="7.2349279685712212E-2"/>
    <n v="3.7255055296857122"/>
    <n v="96.923085385093245"/>
    <n v="0"/>
    <n v="24.423307606137662"/>
    <n v="0.30026611022266603"/>
    <n v="1.7315595911265593"/>
    <n v="1.2113860884295682"/>
    <n v="0"/>
    <n v="15.478600690529129"/>
    <n v="0"/>
    <n v="140.06820547153885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20L0321"/>
    <s v="COUV L3 KAM DROITE GRIS AVEC POIGNEE GRIS"/>
    <n v="1.2569999999999999"/>
    <n v="2640"/>
    <n v="3318.4799999999996"/>
    <n v="9644.3324999999986"/>
    <n v="2.559086166670449E-2"/>
    <n v="191.00209837028021"/>
    <n v="7.2349279685712198E-2"/>
    <n v="3.7255055296857118"/>
    <n v="132.16784370694532"/>
    <n v="0"/>
    <n v="33.3045103720059"/>
    <n v="0.40945378666727184"/>
    <n v="2.3612176242634897"/>
    <n v="1.6518901205857748"/>
    <n v="0"/>
    <n v="21.107182759812446"/>
    <n v="0"/>
    <n v="191.00209837028021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60D1818"/>
    <s v="BOUCHON D18 ROUGE FILETAGE POUR GAMME M "/>
    <n v="2.3E-2"/>
    <n v="13000"/>
    <n v="299"/>
    <n v="868.96875"/>
    <n v="2.3057748241196705E-3"/>
    <n v="17.209574085941092"/>
    <n v="1.3238133912262379E-3"/>
    <n v="6.8167563391226232E-2"/>
    <n v="11.908519945389656"/>
    <n v="0"/>
    <n v="3.0007860831554711"/>
    <n v="3.6892397185914728E-2"/>
    <n v="0.21274923147187377"/>
    <n v="0.14883776489692471"/>
    <n v="0"/>
    <n v="1.9017886638412536"/>
    <n v="0"/>
    <n v="17.209574085941092"/>
    <s v="germanetti"/>
    <s v="STB 1232"/>
    <n v="5229.7"/>
    <m/>
    <m/>
    <m/>
    <m/>
    <m/>
    <m/>
    <s v="STB 1231"/>
    <n v="14245.28"/>
    <n v="16"/>
    <m/>
    <m/>
    <m/>
  </r>
  <r>
    <x v="5"/>
    <x v="1"/>
    <d v="2017-11-17T00:00:00"/>
    <x v="4"/>
    <x v="0"/>
    <s v="ACCUMA 48"/>
    <s v=" 2083 DU 08/11/17"/>
    <n v="5164.6499999999996"/>
    <m/>
    <n v="1301.4220000000005"/>
    <n v="16"/>
    <n v="92.268000000000001"/>
    <n v="64.55"/>
    <n v="0"/>
    <n v="824.79375000000005"/>
    <n v="0"/>
    <n v="7463.6837500000001"/>
    <s v="EUR"/>
    <n v="2.90625"/>
    <s v="460D1818"/>
    <s v="BOUCHON D18 ROUGE FILETAGE POUR GAMME M "/>
    <n v="2.3E-2"/>
    <n v="32500"/>
    <n v="747.5"/>
    <n v="2172.421875"/>
    <n v="5.7644370602991761E-3"/>
    <n v="43.023935214852735"/>
    <n v="1.3238133912262379E-3"/>
    <n v="6.8167563391226232E-2"/>
    <n v="29.771299863474137"/>
    <n v="0"/>
    <n v="7.5019652078886772"/>
    <n v="9.2230992964786818E-2"/>
    <n v="0.53187307867968436"/>
    <n v="0.37209441224231182"/>
    <n v="0"/>
    <n v="4.7544716596031336"/>
    <n v="0"/>
    <n v="43.023935214852735"/>
    <s v="germanetti"/>
    <s v="STB 1232"/>
    <n v="5229.7"/>
    <m/>
    <m/>
    <m/>
    <m/>
    <m/>
    <m/>
    <s v="STB 1231"/>
    <n v="14245.28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60D1838"/>
    <s v="ŒIL MAGIQUE L=57,7mm"/>
    <n v="0.32500000000000001"/>
    <n v="10000"/>
    <n v="3250"/>
    <n v="9460.1"/>
    <n v="0.31777785495879057"/>
    <n v="2081.9661183733247"/>
    <n v="0.20819661183733246"/>
    <n v="1.1542066118373324"/>
    <n v="1528.4797045662867"/>
    <n v="0"/>
    <n v="250.03174739369092"/>
    <n v="5.0844456793406492"/>
    <n v="20.645391680962707"/>
    <n v="15.213297028297141"/>
    <n v="0"/>
    <n v="262.51153202474671"/>
    <n v="0"/>
    <n v="2081.9661183733247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00L0212"/>
    <s v="BAC L2 GRIS P0 C28"/>
    <n v="1.232"/>
    <n v="2970"/>
    <n v="3659.04"/>
    <n v="10650.733631999999"/>
    <n v="0.35777288689489634"/>
    <n v="2343.9991710069939"/>
    <n v="0.78922531010336494"/>
    <n v="4.3753309101033651"/>
    <n v="1720.8518086757617"/>
    <n v="0"/>
    <n v="281.50035845643413"/>
    <n v="5.7243661903183414"/>
    <n v="23.243788915787626"/>
    <n v="17.128019187206267"/>
    <n v="0"/>
    <n v="295.55082958148591"/>
    <n v="0"/>
    <n v="2343.9991710069939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20L0211"/>
    <s v="COUV  L2 KAM GRIS AVEC POIGNEE GRIS"/>
    <n v="1.0720000000000001"/>
    <n v="960"/>
    <n v="1029.1200000000001"/>
    <n v="2995.5624960000005"/>
    <n v="0.1006250911062125"/>
    <n v="659.25937592010962"/>
    <n v="0.68672851658344747"/>
    <n v="3.8071061165834479"/>
    <n v="483.99662571177146"/>
    <n v="0"/>
    <n v="79.173129808552389"/>
    <n v="1.6100014576994"/>
    <n v="6.5374109189884138"/>
    <n v="4.8173256116188172"/>
    <n v="0"/>
    <n v="83.124882411479206"/>
    <n v="0"/>
    <n v="659.25937592010962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20L0338"/>
    <s v="COUV L3 D MFP Noir"/>
    <n v="1.6479999999999999"/>
    <n v="760"/>
    <n v="1252.48"/>
    <n v="3645.7187840000001"/>
    <n v="0.12246474085501109"/>
    <n v="802.34489967391437"/>
    <n v="1.0557169732551506"/>
    <n v="5.8527153732551511"/>
    <n v="589.04315703851785"/>
    <n v="0"/>
    <n v="96.35685014635385"/>
    <n v="1.9594358536801775"/>
    <n v="7.9562892838683608"/>
    <n v="5.8628770036928017"/>
    <n v="0"/>
    <n v="101.16629034780148"/>
    <n v="0"/>
    <n v="802.34489967391437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00L0509"/>
    <s v="BAC L5 GRIS P0 C52.1"/>
    <n v="1.4410000000000001"/>
    <n v="660"/>
    <n v="951.06000000000006"/>
    <n v="2768.345448"/>
    <n v="9.2992555919109959E-2"/>
    <n v="609.25375278157969"/>
    <n v="0.92311174663875706"/>
    <n v="5.1175745466387568"/>
    <n v="447.28489471532697"/>
    <n v="0"/>
    <n v="73.167751900382669"/>
    <n v="1.4878808947057593"/>
    <n v="6.0415403729527366"/>
    <n v="4.45192562207147"/>
    <n v="0"/>
    <n v="76.819759276140189"/>
    <n v="0"/>
    <n v="609.25375278157969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00M1008"/>
    <s v="BAC M10 P15,4 C33 GRIS"/>
    <n v="1.679"/>
    <n v="486"/>
    <n v="815.99400000000003"/>
    <n v="2375.1953352"/>
    <n v="7.9786099378228725E-2"/>
    <n v="522.72980332182237"/>
    <n v="1.0755757269996344"/>
    <n v="5.9628089269996343"/>
    <n v="383.76315939934233"/>
    <n v="0"/>
    <n v="62.776740210082288"/>
    <n v="1.2765775900516596"/>
    <n v="5.1835433044047639"/>
    <n v="3.8196797216333223"/>
    <n v="0"/>
    <n v="65.910103096308049"/>
    <n v="0"/>
    <n v="522.72980332182237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00L0118"/>
    <s v="BAC L1 NOIR P0 C28 MFP, FAI"/>
    <n v="1.137"/>
    <n v="1100"/>
    <n v="1250.7"/>
    <n v="3640.5375600000002"/>
    <n v="0.1222906963682952"/>
    <n v="801.20462284600535"/>
    <n v="0.72836783895091395"/>
    <n v="4.0379474389509138"/>
    <n v="588.20602046186309"/>
    <n v="0"/>
    <n v="96.21990968162747"/>
    <n v="1.9566511418927233"/>
    <n v="7.9449819616554036"/>
    <n v="5.8545447979357652"/>
    <n v="0"/>
    <n v="101.02251480103101"/>
    <n v="0"/>
    <n v="801.20462284600535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20L0138"/>
    <s v="COUV L1 D MFP Noir"/>
    <n v="1.3620000000000001"/>
    <n v="1000"/>
    <n v="1362"/>
    <n v="3964.5095999999999"/>
    <n v="0.13317336567811469"/>
    <n v="872.50395483829789"/>
    <n v="0.8725039548382979"/>
    <n v="4.8370135548382978"/>
    <n v="640.55057157516376"/>
    <n v="0"/>
    <n v="104.78253536929446"/>
    <n v="2.1307738508498351"/>
    <n v="8.6520072213757562"/>
    <n v="6.3755417084740627"/>
    <n v="0"/>
    <n v="110.01252511314001"/>
    <n v="0"/>
    <n v="872.50395483829789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20L0131"/>
    <s v="COUV L1 D EK FAI Noir"/>
    <n v="1.131"/>
    <n v="1120"/>
    <n v="1266.72"/>
    <n v="3687.168576"/>
    <n v="0.12385709674873821"/>
    <n v="811.46711429718698"/>
    <n v="0.72452420919391691"/>
    <n v="4.0166390091939173"/>
    <n v="595.7402496517559"/>
    <n v="0"/>
    <n v="97.452373864164969"/>
    <n v="1.9817135479798114"/>
    <n v="8.0467478615720243"/>
    <n v="5.9295346497490931"/>
    <n v="0"/>
    <n v="102.31649472196528"/>
    <n v="0"/>
    <n v="811.46711429718698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18T00:00:00"/>
    <x v="4"/>
    <x v="0"/>
    <s v="ACCUMA 50"/>
    <s v=" 2090 DU 09/11/17"/>
    <n v="4809.8999999999996"/>
    <m/>
    <n v="786.8130000000001"/>
    <n v="16"/>
    <n v="64.968000000000004"/>
    <n v="47.874000000000002"/>
    <n v="0"/>
    <n v="826.08504000000005"/>
    <n v="0"/>
    <n v="6551.6400399999993"/>
    <s v="EUR"/>
    <n v="2.9108000000000001"/>
    <s v="400M1009"/>
    <s v="BAC M10 P15,4 C33 NOIR"/>
    <n v="1.75"/>
    <n v="162"/>
    <n v="283.5"/>
    <n v="825.21180000000004"/>
    <n v="2.7720006732559116E-2"/>
    <n v="181.61150601810385"/>
    <n v="1.121058679124098"/>
    <n v="6.2149586791240985"/>
    <n v="133.33046038293608"/>
    <n v="0"/>
    <n v="21.810461657265037"/>
    <n v="0.44352010772094586"/>
    <n v="1.8009133974009008"/>
    <n v="1.3270676023145351"/>
    <n v="0"/>
    <n v="22.899082870466369"/>
    <n v="0"/>
    <n v="181.61150601810385"/>
    <s v="vectorys"/>
    <s v="STB 1235"/>
    <s v="5112,41+47,874-274,61"/>
    <m/>
    <m/>
    <m/>
    <m/>
    <m/>
    <m/>
    <s v="STB 1236"/>
    <n v="9797.3590000000004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L0218"/>
    <s v="Bac L2 Noir P0 C34,3"/>
    <n v="1.2549999999999999"/>
    <n v="1188"/>
    <n v="1490.9399999999998"/>
    <n v="4333.0443749999995"/>
    <n v="6.2389640133758431E-2"/>
    <n v="426.89492044345872"/>
    <n v="0.35933915862243998"/>
    <n v="4.00668290862244"/>
    <n v="322.22065491681548"/>
    <n v="0"/>
    <n v="44.676223065542203"/>
    <n v="0.9982342421401349"/>
    <n v="3.5139717012536762"/>
    <n v="4.0272512706341068"/>
    <n v="0"/>
    <n v="51.458585247073124"/>
    <n v="0"/>
    <n v="426.89492044345872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M1114"/>
    <s v="BAC M11K P8.5 C46,3 NOIR sans talon"/>
    <n v="1.714"/>
    <n v="308"/>
    <n v="527.91200000000003"/>
    <n v="1534.2442500000002"/>
    <n v="2.209092230558754E-2"/>
    <n v="151.1549433519439"/>
    <n v="0.49076280309072695"/>
    <n v="5.4720753030907279"/>
    <n v="114.09188188555268"/>
    <n v="0"/>
    <n v="15.818956008274325"/>
    <n v="0.35345475688940065"/>
    <n v="1.2442270170176071"/>
    <n v="1.4259690348256757"/>
    <n v="0"/>
    <n v="18.220454649384195"/>
    <n v="0"/>
    <n v="151.1549433519439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L0116"/>
    <s v="BAC L1 GRIS P0 C26"/>
    <n v="1.137"/>
    <n v="1100"/>
    <n v="1250.7"/>
    <n v="3634.8468750000002"/>
    <n v="5.2336594977190017E-2"/>
    <n v="358.10795672437115"/>
    <n v="0.32555268793124648"/>
    <n v="3.6299589379312467"/>
    <n v="270.30019524894442"/>
    <n v="0"/>
    <n v="37.477398277646081"/>
    <n v="0.83738551963504027"/>
    <n v="2.9477540389002734"/>
    <n v="3.3783272057776155"/>
    <n v="0"/>
    <n v="43.16689643346772"/>
    <n v="0"/>
    <n v="358.10795672437115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L0120"/>
    <s v="BAC L1 GRIS P0 C22"/>
    <n v="1.137"/>
    <n v="880"/>
    <n v="1000.5600000000001"/>
    <n v="2907.8775000000001"/>
    <n v="4.186927598175201E-2"/>
    <n v="286.48636537949687"/>
    <n v="0.32555268793124642"/>
    <n v="3.6299589379312462"/>
    <n v="216.24015619915551"/>
    <n v="0"/>
    <n v="29.981918622116861"/>
    <n v="0.66990841570803217"/>
    <n v="2.3582032311202186"/>
    <n v="2.7026617646220923"/>
    <n v="0"/>
    <n v="34.533517146774173"/>
    <n v="0"/>
    <n v="286.48636537949687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20L0109"/>
    <s v="COUV L1 EK DROITE GRIS POIGNEE GRIS"/>
    <n v="0.95099999999999996"/>
    <n v="1120"/>
    <n v="1065.1199999999999"/>
    <n v="3095.5049999999997"/>
    <n v="4.4570843561289375E-2"/>
    <n v="304.97157341189904"/>
    <n v="0.27229604768919558"/>
    <n v="3.0361397976891951"/>
    <n v="230.19280719881314"/>
    <n v="0"/>
    <n v="31.916467940742294"/>
    <n v="0.71313349698063"/>
    <n v="2.5103636219025014"/>
    <n v="2.8770479518812291"/>
    <n v="0"/>
    <n v="36.761753201579218"/>
    <n v="0"/>
    <n v="304.97157341189904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L0212"/>
    <s v="BAC L2 GRIS P0 C28"/>
    <n v="1.232"/>
    <n v="990"/>
    <n v="1219.68"/>
    <n v="3544.6950000000002"/>
    <n v="5.1038536948732005E-2"/>
    <n v="349.22612349690655"/>
    <n v="0.35275366009788539"/>
    <n v="3.9332536600978858"/>
    <n v="263.59617985226873"/>
    <n v="0"/>
    <n v="36.547879692395753"/>
    <n v="0.81661659117971208"/>
    <n v="2.8746435165634328"/>
    <n v="3.2945375600406508"/>
    <n v="0"/>
    <n v="42.096266284458231"/>
    <n v="0"/>
    <n v="349.22612349690655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20L0211"/>
    <s v="COUV  L2 KAM GRIS AVEC POIGNEE GRIS"/>
    <n v="1.0720000000000001"/>
    <n v="2880"/>
    <n v="3087.36"/>
    <n v="8972.6400000000012"/>
    <n v="0.12919317971438185"/>
    <n v="883.99150977257102"/>
    <n v="0.30694149644880936"/>
    <n v="3.4224414964488097"/>
    <n v="667.23755561188216"/>
    <n v="0"/>
    <n v="92.513168902593279"/>
    <n v="2.0670908754301096"/>
    <n v="7.2765474610531289"/>
    <n v="8.3394197505633478"/>
    <n v="0"/>
    <n v="106.55772717104894"/>
    <n v="0"/>
    <n v="883.99150977257102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00M1008"/>
    <s v="BAC M10 P15,4 C33 GRIS"/>
    <n v="1.679"/>
    <n v="810"/>
    <n v="1359.99"/>
    <n v="3952.4709375000002"/>
    <n v="5.6909927083256297E-2"/>
    <n v="389.40052775691811"/>
    <n v="0.48074139229249147"/>
    <n v="5.3603351422924916"/>
    <n v="293.91985491053958"/>
    <n v="0"/>
    <n v="40.752288225486438"/>
    <n v="0.91055883333210075"/>
    <n v="3.2053378231102445"/>
    <n v="3.6735357932241937"/>
    <n v="0"/>
    <n v="46.938952171225523"/>
    <n v="0"/>
    <n v="389.40052775691811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20M1013"/>
    <s v="COUV M10 G FLAT GRIS (fileté)"/>
    <n v="0.73899999999999999"/>
    <n v="1344"/>
    <n v="993.21600000000001"/>
    <n v="2886.5340000000001"/>
    <n v="4.156196011582694E-2"/>
    <n v="284.38358706800432"/>
    <n v="0.21159493085416989"/>
    <n v="2.3593136808541701"/>
    <n v="214.65297731220559"/>
    <n v="0"/>
    <n v="29.761854647581774"/>
    <n v="0.66499136185323104"/>
    <n v="2.3408942796037207"/>
    <n v="2.682824525476629"/>
    <n v="0"/>
    <n v="34.280044941283336"/>
    <n v="0"/>
    <n v="284.38358706800432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0T00:00:00"/>
    <x v="4"/>
    <x v="0"/>
    <s v="ACCUMA 49"/>
    <s v=" 2086 DU 08/11/17"/>
    <n v="5164.6499999999996"/>
    <m/>
    <n v="716.08399999999892"/>
    <n v="16"/>
    <n v="56.323"/>
    <n v="64.55"/>
    <n v="0"/>
    <n v="824.79375000000005"/>
    <n v="0"/>
    <n v="6842.4007499999989"/>
    <s v="EUR"/>
    <n v="2.90625"/>
    <s v="420M1014"/>
    <s v="COUV M10 G FLAT NOIR D18 (fileté)"/>
    <n v="0.73899999999999999"/>
    <n v="1344"/>
    <n v="993.21600000000001"/>
    <n v="2886.5340000000001"/>
    <n v="4.156196011582694E-2"/>
    <n v="284.38358706800432"/>
    <n v="0.21159493085416989"/>
    <n v="2.3593136808541701"/>
    <n v="214.65297731220559"/>
    <n v="0"/>
    <n v="29.761854647581774"/>
    <n v="0.66499136185323104"/>
    <n v="2.3408942796037207"/>
    <n v="2.682824525476629"/>
    <n v="0"/>
    <n v="34.280044941283336"/>
    <n v="0"/>
    <n v="284.38358706800432"/>
    <s v="germanetti"/>
    <s v="STB 1230"/>
    <n v="5229.7"/>
    <m/>
    <m/>
    <m/>
    <m/>
    <m/>
    <m/>
    <s v="STB 1233"/>
    <n v="8910.4259999999995"/>
    <n v="16"/>
    <m/>
    <m/>
    <m/>
  </r>
  <r>
    <x v="5"/>
    <x v="1"/>
    <d v="2017-11-27T00:00:00"/>
    <x v="4"/>
    <x v="0"/>
    <s v="ACCUMA 52"/>
    <s v=" 2127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00L0120"/>
    <s v="BAC L1 GRIS P0 C22"/>
    <n v="1.137"/>
    <n v="3520"/>
    <n v="4002.2400000000002"/>
    <n v="11690.54304"/>
    <n v="0.39814251095273911"/>
    <n v="3056.1712969905343"/>
    <n v="0.86823048209958364"/>
    <n v="4.1894074820995835"/>
    <n v="2188.2947572491021"/>
    <n v="0"/>
    <n v="401.68597930021872"/>
    <n v="6.3702801752438258"/>
    <n v="20.935925795938836"/>
    <n v="108.83225536893124"/>
    <n v="0"/>
    <n v="330.05209910109949"/>
    <n v="0"/>
    <n v="3056.1712969905343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4"/>
    <x v="0"/>
    <s v="ACCUMA 52"/>
    <s v=" 2127 DU 15/11/17"/>
    <n v="5192.25"/>
    <m/>
    <n v="724.98699999999917"/>
    <n v="16"/>
    <n v="57.29"/>
    <n v="73.349999999999994"/>
    <n v="0"/>
    <n v="828.97979999999995"/>
    <n v="0"/>
    <n v="6892.8567999999996"/>
    <s v="EUR"/>
    <n v="2.9209999999999998"/>
    <s v="420L0109"/>
    <s v="COUV L1 EK DROITE GRIS"/>
    <n v="0.95099999999999996"/>
    <n v="4480"/>
    <n v="4260.4799999999996"/>
    <n v="12444.862079999997"/>
    <n v="0.42383220523105197"/>
    <n v="2921.4146978858521"/>
    <n v="0.65210149506380632"/>
    <n v="3.4299724950638057"/>
    <n v="2200.6427676109297"/>
    <n v="0"/>
    <n v="307.27283897384433"/>
    <n v="6.7813152836968316"/>
    <n v="24.281347037686967"/>
    <n v="31.08809225369766"/>
    <n v="0"/>
    <n v="351.34833672599638"/>
    <n v="0"/>
    <n v="2921.4146978858521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4"/>
    <x v="0"/>
    <s v="ACCUMA 52"/>
    <s v=" 2127 DU 15/11/17"/>
    <n v="5192.25"/>
    <m/>
    <n v="724.98699999999917"/>
    <n v="16"/>
    <n v="57.29"/>
    <n v="73.349999999999994"/>
    <n v="0"/>
    <n v="828.97979999999995"/>
    <n v="0"/>
    <n v="6892.8567999999996"/>
    <s v="EUR"/>
    <n v="2.9209999999999998"/>
    <s v="400L0306"/>
    <s v="BAC KAM L3B P0 NOIR C40,1"/>
    <n v="1.357"/>
    <n v="576"/>
    <n v="781.63199999999995"/>
    <n v="2283.1470719999998"/>
    <n v="7.7756688034953253E-2"/>
    <n v="535.96571586720609"/>
    <n v="0.93049603449167728"/>
    <n v="4.8942930344916764"/>
    <n v="403.73216344948605"/>
    <n v="0"/>
    <n v="56.372587988396589"/>
    <n v="1.244107008559252"/>
    <n v="4.4546806575224718"/>
    <n v="5.7034530673638208"/>
    <n v="0"/>
    <n v="64.458723695877936"/>
    <n v="0"/>
    <n v="535.96571586720609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4"/>
    <x v="0"/>
    <s v="ACCUMA 52"/>
    <s v=" 2127 DU 15/11/17"/>
    <n v="5192.25"/>
    <m/>
    <n v="724.98699999999917"/>
    <n v="16"/>
    <n v="57.29"/>
    <n v="73.349999999999994"/>
    <n v="0"/>
    <n v="828.97979999999995"/>
    <n v="0"/>
    <n v="6892.8567999999996"/>
    <s v="EUR"/>
    <n v="2.9209999999999998"/>
    <s v="400L0313"/>
    <s v="BAC L3 GRIS P0 C33"/>
    <n v="1.2569999999999999"/>
    <n v="704"/>
    <n v="884.92799999999988"/>
    <n v="2584.8746879999994"/>
    <n v="8.8032565746278435E-2"/>
    <n v="606.79586942568233"/>
    <n v="0.86192595088875334"/>
    <n v="4.533622950888752"/>
    <n v="457.08708949611423"/>
    <n v="0"/>
    <n v="63.822465742697091"/>
    <n v="1.408521051940455"/>
    <n v="5.0433856916042918"/>
    <n v="6.4571886974895225"/>
    <n v="0"/>
    <n v="72.977218745836737"/>
    <n v="0"/>
    <n v="606.79586942568233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4"/>
    <x v="0"/>
    <s v="ACCUMA 52"/>
    <s v=" 2127 DU 15/11/17"/>
    <n v="5192.25"/>
    <m/>
    <n v="724.98699999999917"/>
    <n v="16"/>
    <n v="57.29"/>
    <n v="73.349999999999994"/>
    <n v="0"/>
    <n v="828.97979999999995"/>
    <n v="0"/>
    <n v="6892.8567999999996"/>
    <s v="EUR"/>
    <n v="2.9209999999999998"/>
    <s v="400L0318"/>
    <s v="Bac L3 Noir P0 C40"/>
    <n v="1.2569999999999999"/>
    <n v="768"/>
    <n v="965.37599999999998"/>
    <n v="2819.8632959999995"/>
    <n v="9.603552626866739E-2"/>
    <n v="661.95913028256257"/>
    <n v="0.86192595088875334"/>
    <n v="4.5336229508887529"/>
    <n v="498.64046126848825"/>
    <n v="0"/>
    <n v="69.624508082942285"/>
    <n v="1.5365684202986782"/>
    <n v="5.5018752999319549"/>
    <n v="7.0442058518067521"/>
    <n v="0"/>
    <n v="79.611511359094635"/>
    <n v="0"/>
    <n v="661.95913028256257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4"/>
    <x v="0"/>
    <s v="ACCUMA 52"/>
    <s v=" 2127 DU 15/11/17"/>
    <n v="5192.25"/>
    <m/>
    <n v="724.98699999999917"/>
    <n v="16"/>
    <n v="57.29"/>
    <n v="73.349999999999994"/>
    <n v="0"/>
    <n v="828.97979999999995"/>
    <n v="0"/>
    <n v="6892.8567999999996"/>
    <s v="EUR"/>
    <n v="2.9209999999999998"/>
    <s v="420L0321"/>
    <s v="COUV L3 KAM DROITE GRIS"/>
    <n v="1.2569999999999999"/>
    <n v="1760"/>
    <n v="2212.3199999999997"/>
    <n v="6462.1867199999988"/>
    <n v="0.22008141436569612"/>
    <n v="1516.989673564206"/>
    <n v="0.86192595088875346"/>
    <n v="4.5336229508887529"/>
    <n v="1142.7177237402857"/>
    <n v="0"/>
    <n v="159.55616435674276"/>
    <n v="3.5213026298511378"/>
    <n v="12.60846422901073"/>
    <n v="16.142971743723809"/>
    <n v="0"/>
    <n v="182.44304686459188"/>
    <n v="0"/>
    <n v="1516.989673564206"/>
    <s v="germanetti"/>
    <s v="STB 1247"/>
    <n v="5266.1"/>
    <m/>
    <m/>
    <m/>
    <m/>
    <m/>
    <m/>
    <s v="STB 1248"/>
    <n v="9022.6319999999996"/>
    <n v="16"/>
    <m/>
    <m/>
    <m/>
  </r>
  <r>
    <x v="5"/>
    <x v="1"/>
    <d v="2017-11-27T00:00:00"/>
    <x v="7"/>
    <x v="0"/>
    <s v="DARAMIC 5"/>
    <s v=" 108023 DU 16/11/17"/>
    <n v="6885"/>
    <m/>
    <n v="9828.6189999999988"/>
    <n v="16"/>
    <n v="142.52099999999999"/>
    <n v="73.599999999999994"/>
    <n v="0"/>
    <n v="0"/>
    <n v="0"/>
    <n v="16945.739999999998"/>
    <s v="EUR"/>
    <n v="2.9136000000000002"/>
    <s v="430P1004"/>
    <s v="SEPARATEUR 161/1.2/0.2 "/>
    <n v="0.69899999999999995"/>
    <n v="55673.8"/>
    <n v="38915.986199999999"/>
    <n v="113385.61739232001"/>
    <n v="20.385147179173764"/>
    <n v="345441.40396001196"/>
    <n v="6.2047391045700477"/>
    <n v="8.2413455045700488"/>
    <n v="140351.73832861136"/>
    <n v="0"/>
    <n v="200357.84488302364"/>
    <n v="326.16235486678022"/>
    <n v="2905.3115611230237"/>
    <n v="1500.3468323871889"/>
    <n v="0"/>
    <n v="0"/>
    <n v="0"/>
    <n v="345441.40396001196"/>
    <s v="germanetti"/>
    <s v="STB 1245"/>
    <n v="6959.1"/>
    <m/>
    <m/>
    <m/>
    <m/>
    <m/>
    <m/>
    <s v="STB 1246"/>
    <n v="37584.025999999998"/>
    <n v="16"/>
    <m/>
    <m/>
    <m/>
  </r>
  <r>
    <x v="5"/>
    <x v="1"/>
    <d v="2017-11-27T00:00:00"/>
    <x v="7"/>
    <x v="0"/>
    <s v="DARAMIC 5"/>
    <s v=" 108023 DU 16/11/17"/>
    <n v="6885"/>
    <m/>
    <n v="9828.6189999999988"/>
    <n v="16"/>
    <n v="142.52099999999999"/>
    <n v="73.599999999999994"/>
    <n v="0"/>
    <n v="0"/>
    <n v="0"/>
    <n v="16945.739999999998"/>
    <s v="EUR"/>
    <n v="2.9136000000000002"/>
    <s v="430P1018"/>
    <s v="SEPARATEUR 161X1.3X0.2 "/>
    <n v="0.69899999999999995"/>
    <n v="8114.4"/>
    <n v="5671.9655999999995"/>
    <n v="16525.83897216"/>
    <n v="2.971114568624516"/>
    <n v="50347.734990123201"/>
    <n v="6.2047391045700486"/>
    <n v="8.2413455045700488"/>
    <n v="20456.123804979794"/>
    <n v="0"/>
    <n v="29201.953100359719"/>
    <n v="47.537833097992255"/>
    <n v="423.44621943493462"/>
    <n v="218.67403225076436"/>
    <n v="0"/>
    <n v="0"/>
    <n v="0"/>
    <n v="50347.734990123201"/>
    <s v="germanetti"/>
    <s v="STB 1245"/>
    <n v="6959.1"/>
    <m/>
    <m/>
    <m/>
    <m/>
    <m/>
    <m/>
    <s v="STB 1246"/>
    <n v="37584.025999999998"/>
    <n v="16"/>
    <m/>
    <m/>
    <m/>
  </r>
  <r>
    <x v="5"/>
    <x v="1"/>
    <d v="2017-11-27T00:00:00"/>
    <x v="7"/>
    <x v="0"/>
    <s v="DARAMIC 5"/>
    <s v=" 108023 DU 16/11/17"/>
    <n v="6885"/>
    <m/>
    <n v="9828.6189999999988"/>
    <n v="16"/>
    <n v="142.52099999999999"/>
    <n v="73.599999999999994"/>
    <n v="0"/>
    <n v="0"/>
    <n v="0"/>
    <n v="16945.739999999998"/>
    <s v="EUR"/>
    <n v="2.9136000000000002"/>
    <s v="430P1001"/>
    <s v="SEPARATEUR LV 160X1.3X0.2"/>
    <n v="1.7410000000000001"/>
    <n v="1680"/>
    <n v="2924.88"/>
    <n v="8521.9303680000012"/>
    <n v="1.5321238160327479"/>
    <n v="25962.971834298776"/>
    <n v="15.45414990136832"/>
    <n v="20.52672750136832"/>
    <n v="10548.67247338547"/>
    <n v="0"/>
    <n v="15058.661248611968"/>
    <n v="24.513981056523967"/>
    <n v="218.35981838480325"/>
    <n v="112.76431286001024"/>
    <n v="0"/>
    <n v="0"/>
    <n v="0"/>
    <n v="25962.971834298776"/>
    <s v="germanetti"/>
    <s v="STB 1245"/>
    <n v="6959.1"/>
    <m/>
    <m/>
    <m/>
    <m/>
    <m/>
    <m/>
    <s v="STB 1246"/>
    <n v="37584.025999999998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00L0118"/>
    <s v="BAC L1 NOIR P0 C28 MFP, FAI"/>
    <n v="1.137"/>
    <n v="1980"/>
    <n v="2251.2600000000002"/>
    <n v="6575.9304600000005"/>
    <n v="3.721125365441872E-2"/>
    <n v="285.63632924183781"/>
    <n v="0.14426077234436252"/>
    <n v="3.4654377723443623"/>
    <n v="204.52272501063544"/>
    <n v="0"/>
    <n v="37.54243381194307"/>
    <n v="0.59538005847069952"/>
    <n v="1.9567165621639542"/>
    <n v="10.171696186435359"/>
    <n v="0"/>
    <n v="30.847377612189298"/>
    <n v="0"/>
    <n v="285.63632924183781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00L0212"/>
    <s v="BAC L2 GRIS P0 C28"/>
    <n v="1.232"/>
    <n v="1188"/>
    <n v="1463.616"/>
    <n v="4275.2223359999998"/>
    <n v="2.4192224011738185E-2"/>
    <n v="185.70129690023441"/>
    <n v="0.15631422297999528"/>
    <n v="3.7549862229799951"/>
    <n v="132.96675314675613"/>
    <n v="0"/>
    <n v="24.407534805442669"/>
    <n v="0.38707558418781096"/>
    <n v="1.2721239074332409"/>
    <n v="6.6129444336086332"/>
    <n v="0"/>
    <n v="20.054865022805917"/>
    <n v="0"/>
    <n v="185.70129690023441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20L0538"/>
    <s v="COUV L5 D MFP Noir"/>
    <n v="1.853"/>
    <n v="600"/>
    <n v="1111.8"/>
    <n v="3247.5677999999998"/>
    <n v="1.8377029669155377E-2"/>
    <n v="141.06343596522626"/>
    <n v="0.23510572660871043"/>
    <n v="5.6477187266087103"/>
    <n v="101.00493308939194"/>
    <n v="0"/>
    <n v="18.540585233210869"/>
    <n v="0.29403247470648602"/>
    <n v="0.96633772812286634"/>
    <n v="5.0233610600636229"/>
    <n v="0"/>
    <n v="15.23418637973049"/>
    <n v="0"/>
    <n v="141.06343596522626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00M1008"/>
    <s v="BAC M10 P15,4 C33 GRIS"/>
    <n v="1.679"/>
    <n v="1296"/>
    <n v="2175.9839999999999"/>
    <n v="6356.0492639999993"/>
    <n v="3.5967010728195171E-2"/>
    <n v="276.08542871501794"/>
    <n v="0.213028880181341"/>
    <n v="5.1173878801813402"/>
    <n v="197.68404238495"/>
    <n v="0"/>
    <n v="36.287117123676126"/>
    <n v="0.57547217165112274"/>
    <n v="1.8912892921314151"/>
    <n v="9.8315823825521509"/>
    <n v="0"/>
    <n v="29.815925360057086"/>
    <n v="0"/>
    <n v="276.08542871501794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00M1009"/>
    <s v="BAC M10 P15,4 C33 NOIR"/>
    <n v="1.75"/>
    <n v="1134"/>
    <n v="1984.5"/>
    <n v="5796.7244999999994"/>
    <n v="3.2801956627485918E-2"/>
    <n v="251.79023985698103"/>
    <n v="0.22203724855112966"/>
    <n v="5.3337872485511291"/>
    <n v="180.28808213338576"/>
    <n v="0"/>
    <n v="33.093894041470563"/>
    <n v="0.52483130603977468"/>
    <n v="1.7248580872997197"/>
    <n v="8.9664148441232765"/>
    <n v="0"/>
    <n v="27.19215944466195"/>
    <n v="0"/>
    <n v="251.79023985698103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20L0109"/>
    <s v="COUV L1 EK DROITE GRIS"/>
    <n v="0.95099999999999996"/>
    <n v="1120"/>
    <n v="1065.1199999999999"/>
    <n v="3111.2155199999993"/>
    <n v="1.7605452276678153E-2"/>
    <n v="135.14075095815954"/>
    <n v="0.12066138478407103"/>
    <n v="2.8985323847840703"/>
    <n v="96.764143130215075"/>
    <n v="0"/>
    <n v="17.7621408019406"/>
    <n v="0.28168723642685045"/>
    <n v="0.92576510251684407"/>
    <n v="4.8124503798299738"/>
    <n v="0"/>
    <n v="14.594564307230199"/>
    <n v="0"/>
    <n v="135.14075095815954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60D1810"/>
    <s v="BOUCHON KAMINA D18 ROUGE"/>
    <n v="2.8000000000000001E-2"/>
    <n v="24000"/>
    <n v="672"/>
    <n v="1962.9119999999998"/>
    <n v="1.1107540868566659E-2"/>
    <n v="85.262303443633783"/>
    <n v="3.5525959768180743E-3"/>
    <n v="8.5340595976818062E-2"/>
    <n v="61.049932574268183"/>
    <n v="0"/>
    <n v="11.206397982296908"/>
    <n v="0.17772065389706654"/>
    <n v="0.58407892903270919"/>
    <n v="3.0362462964226964"/>
    <n v="0"/>
    <n v="9.207927007716215"/>
    <n v="0"/>
    <n v="85.262303443633783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60D2101"/>
    <s v="Bouchons pression D21 NOIR MFP (PUSH IN)"/>
    <n v="2.3E-2"/>
    <n v="17400"/>
    <n v="400.2"/>
    <n v="1168.9841999999999"/>
    <n v="6.6149372851196089E-3"/>
    <n v="50.776746782949765"/>
    <n v="2.918203838100561E-3"/>
    <n v="7.0101203838100548E-2"/>
    <n v="36.357415202711501"/>
    <n v="0"/>
    <n v="6.6738102269571771"/>
    <n v="0.10583899656191374"/>
    <n v="0.34783986220072954"/>
    <n v="1.8081931068874453"/>
    <n v="0"/>
    <n v="5.4836493876309964"/>
    <n v="0"/>
    <n v="50.776746782949765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1-28T00:00:00"/>
    <x v="4"/>
    <x v="0"/>
    <s v="ACCUMA 51"/>
    <s v=" 2125 DU 15/11/17"/>
    <n v="5496.26"/>
    <m/>
    <n v="1008.9000000000005"/>
    <n v="16"/>
    <n v="52.584000000000003"/>
    <n v="273.35000000000002"/>
    <n v="0"/>
    <n v="828.97979999999995"/>
    <n v="0"/>
    <n v="7676.073800000001"/>
    <s v="EUR"/>
    <n v="2.9209999999999998"/>
    <s v="460D1825"/>
    <s v="BOUCHON M18 NOIR NON DEVISSABLE FAI"/>
    <n v="3.2000000000000001E-2"/>
    <n v="26000"/>
    <n v="832"/>
    <n v="2430.2719999999999"/>
    <n v="1.3752193456320626E-2"/>
    <n v="105.56285188259422"/>
    <n v="4.0601096877920856E-3"/>
    <n v="9.7532109687792079E-2"/>
    <n v="75.585630806236807"/>
    <n v="0"/>
    <n v="13.874587978081887"/>
    <n v="0.22003509530113002"/>
    <n v="0.72314534070716385"/>
    <n v="3.7591620812852438"/>
    <n v="0"/>
    <n v="11.400290580981981"/>
    <n v="0"/>
    <n v="105.56285188259422"/>
    <s v="germanetti"/>
    <s v="STB 1249"/>
    <n v="5770.11"/>
    <m/>
    <m/>
    <m/>
    <m/>
    <m/>
    <m/>
    <s v="STB 1250"/>
    <n v="8731.9130000000005"/>
    <n v="16"/>
    <m/>
    <m/>
    <m/>
  </r>
  <r>
    <x v="5"/>
    <x v="1"/>
    <d v="2017-12-08T00:00:00"/>
    <x v="9"/>
    <x v="2"/>
    <s v="SOVEMA 6"/>
    <s v="FCTURE 80972 DU 13/11/17"/>
    <n v="704.30799999999999"/>
    <m/>
    <n v="16"/>
    <n v="0"/>
    <n v="3.669"/>
    <n v="105.2"/>
    <n v="0"/>
    <n v="0"/>
    <n v="0"/>
    <n v="829.17700000000002"/>
    <s v="EUR"/>
    <n v="2.9136000000000002"/>
    <s v="702MEC009"/>
    <s v="COLLE 13KG"/>
    <n v="5.742"/>
    <n v="50"/>
    <n v="287.10000000000002"/>
    <n v="836.49456000000009"/>
    <n v="1"/>
    <n v="829.17700000000002"/>
    <n v="16.583539999999999"/>
    <n v="33.313431199999997"/>
    <n v="704.30799999999999"/>
    <n v="0"/>
    <n v="16"/>
    <n v="0"/>
    <n v="3.669"/>
    <n v="105.2"/>
    <n v="0"/>
    <n v="0"/>
    <n v="0"/>
    <n v="829.17700000000002"/>
    <s v="SAVINO DEL BENE"/>
    <s v="STB 1253"/>
    <s v="732,015+124,136"/>
    <m/>
    <m/>
    <m/>
    <m/>
    <m/>
    <m/>
    <s v="STB 1254"/>
    <n v="289.613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070874"/>
    <s v="COUTEAU INFERIEUR"/>
    <n v="405"/>
    <n v="2"/>
    <n v="810"/>
    <n v="2366.0099999999998"/>
    <n v="0.1115509800373324"/>
    <n v="235.66907038371062"/>
    <n v="117.83453519185531"/>
    <n v="1300.8395351918552"/>
    <n v="78.566247648133498"/>
    <n v="0"/>
    <n v="141.78798868625177"/>
    <n v="0"/>
    <n v="3.5796709493979968"/>
    <n v="11.735163099927368"/>
    <n v="0"/>
    <n v="0"/>
    <n v="0"/>
    <n v="235.66907038371062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070860"/>
    <s v="COUTEAU SUPERIEUR"/>
    <n v="405"/>
    <n v="2"/>
    <n v="810"/>
    <n v="2366.0099999999998"/>
    <n v="0.1115509800373324"/>
    <n v="235.66907038371062"/>
    <n v="117.83453519185531"/>
    <n v="1300.8395351918552"/>
    <n v="78.566247648133498"/>
    <n v="0"/>
    <n v="141.78798868625177"/>
    <n v="0"/>
    <n v="3.5796709493979968"/>
    <n v="11.735163099927368"/>
    <n v="0"/>
    <n v="0"/>
    <n v="0"/>
    <n v="235.66907038371062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45511018"/>
    <s v="COUTEAU"/>
    <n v="129.32999999999998"/>
    <n v="8"/>
    <n v="1034.6399999999999"/>
    <n v="3022.1834399999993"/>
    <n v="0.1424877851676859"/>
    <n v="301.02795923679298"/>
    <n v="37.628494904599123"/>
    <n v="415.40142490459903"/>
    <n v="100.35528699588252"/>
    <n v="0"/>
    <n v="181.11052421523888"/>
    <n v="0"/>
    <n v="4.5724330260310406"/>
    <n v="14.989714999640556"/>
    <n v="0"/>
    <n v="0"/>
    <n v="0"/>
    <n v="301.02795923679298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45511005"/>
    <s v="COUTEAU DROITE"/>
    <n v="200.25"/>
    <n v="4"/>
    <n v="801"/>
    <n v="2339.721"/>
    <n v="0.11031152470358427"/>
    <n v="233.05052515722497"/>
    <n v="58.262631289306242"/>
    <n v="643.19288128930623"/>
    <n v="77.693289340932026"/>
    <n v="0"/>
    <n v="140.21256658973786"/>
    <n v="0"/>
    <n v="3.5398968277380196"/>
    <n v="11.604772398817065"/>
    <n v="0"/>
    <n v="0"/>
    <n v="0"/>
    <n v="233.05052515722497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45511006"/>
    <s v="COUTEAU GAUCHE"/>
    <n v="200.25"/>
    <n v="4"/>
    <n v="801"/>
    <n v="2339.721"/>
    <n v="0.11031152470358427"/>
    <n v="233.05052515722497"/>
    <n v="58.262631289306242"/>
    <n v="643.19288128930623"/>
    <n v="77.693289340932026"/>
    <n v="0"/>
    <n v="140.21256658973786"/>
    <n v="0"/>
    <n v="3.5398968277380196"/>
    <n v="11.604772398817065"/>
    <n v="0"/>
    <n v="0"/>
    <n v="0"/>
    <n v="233.05052515722497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171601"/>
    <s v="BEC DE COULEE"/>
    <n v="266.02199999999999"/>
    <n v="2"/>
    <n v="532.04399999999998"/>
    <n v="1554.100524"/>
    <n v="7.3271641509854907E-2"/>
    <n v="154.79791960892706"/>
    <n v="77.39895980446353"/>
    <n v="854.44922180446349"/>
    <n v="51.605803288522893"/>
    <n v="0"/>
    <n v="93.132652657516203"/>
    <n v="0"/>
    <n v="2.3512869760512443"/>
    <n v="7.7081766868367367"/>
    <n v="0"/>
    <n v="0"/>
    <n v="0"/>
    <n v="154.79791960892706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109773/2"/>
    <s v="DISQUE"/>
    <n v="79.110000000000014"/>
    <n v="8"/>
    <n v="632.88000000000011"/>
    <n v="1848.6424800000002"/>
    <n v="8.715849906916906E-2"/>
    <n v="184.13610032647259"/>
    <n v="23.017012540809073"/>
    <n v="254.0973225408091"/>
    <n v="61.386428162408322"/>
    <n v="0"/>
    <n v="110.78368182685806"/>
    <n v="0"/>
    <n v="2.7969162351296353"/>
    <n v="9.1690741020765856"/>
    <n v="0"/>
    <n v="0"/>
    <n v="0"/>
    <n v="184.13610032647259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109774/2"/>
    <s v="ROUE"/>
    <n v="51.300000000000004"/>
    <n v="4"/>
    <n v="205.20000000000002"/>
    <n v="599.38919999999996"/>
    <n v="2.8259581609457539E-2"/>
    <n v="59.702831163873356"/>
    <n v="14.925707790968339"/>
    <n v="164.77300779096834"/>
    <n v="19.903449404193822"/>
    <n v="0"/>
    <n v="35.919623800517108"/>
    <n v="0"/>
    <n v="0.90684997384749255"/>
    <n v="2.9729079853149334"/>
    <n v="0"/>
    <n v="0"/>
    <n v="0"/>
    <n v="59.702831163873356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F0076027"/>
    <s v="FLOTTEUR"/>
    <n v="351"/>
    <n v="1"/>
    <n v="351"/>
    <n v="1025.271"/>
    <n v="4.8338758016177374E-2"/>
    <n v="102.12326383294128"/>
    <n v="102.12326383294128"/>
    <n v="1127.3942638329413"/>
    <n v="34.045373980857853"/>
    <n v="0"/>
    <n v="61.44146176404243"/>
    <n v="0"/>
    <n v="1.5511907447391322"/>
    <n v="5.0852373433018601"/>
    <n v="0"/>
    <n v="0"/>
    <n v="0"/>
    <n v="102.12326383294128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A0110479/1"/>
    <s v="COURROIE DENTEE"/>
    <n v="423.09000000000003"/>
    <n v="1"/>
    <n v="423.09000000000003"/>
    <n v="1235.8458900000001"/>
    <n v="5.8266795239499958E-2"/>
    <n v="123.09781109709152"/>
    <n v="123.09781109709152"/>
    <n v="1358.9437010970917"/>
    <n v="41.037770021541739"/>
    <n v="0"/>
    <n v="74.06059275711884"/>
    <n v="0"/>
    <n v="1.8697814592355539"/>
    <n v="6.129666859195396"/>
    <n v="0"/>
    <n v="0"/>
    <n v="0"/>
    <n v="123.09781109709152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G3015207"/>
    <s v="CONVERTISSEUR DE TEMPERATURE"/>
    <n v="146.70000000000002"/>
    <n v="2"/>
    <n v="293.40000000000003"/>
    <n v="857.02140000000009"/>
    <n v="4.0406243880189298E-2"/>
    <n v="85.364574383432981"/>
    <n v="42.68228719171649"/>
    <n v="471.19298719171655"/>
    <n v="28.458440814768363"/>
    <n v="0"/>
    <n v="51.358760346353428"/>
    <n v="0"/>
    <n v="1.2966363661152747"/>
    <n v="4.250736856195914"/>
    <n v="0"/>
    <n v="0"/>
    <n v="0"/>
    <n v="85.364574383432981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A3015208A"/>
    <s v="PANNEAU DE PROGRAMMATION"/>
    <n v="73.350000000000009"/>
    <n v="2"/>
    <n v="146.70000000000002"/>
    <n v="428.51070000000004"/>
    <n v="2.0203121940094649E-2"/>
    <n v="42.68228719171649"/>
    <n v="21.341143595858245"/>
    <n v="235.59649359585828"/>
    <n v="14.229220407384181"/>
    <n v="0"/>
    <n v="25.679380173176714"/>
    <n v="0"/>
    <n v="0.64831818305763733"/>
    <n v="2.125368428097957"/>
    <n v="0"/>
    <n v="0"/>
    <n v="0"/>
    <n v="42.68228719171649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08T00:00:00"/>
    <x v="9"/>
    <x v="2"/>
    <s v="SOVEMA 7"/>
    <s v=" 80965 DU 10/11/17"/>
    <n v="704.30799999999999"/>
    <m/>
    <n v="1271.0600000000004"/>
    <n v="0"/>
    <n v="32.090000000000003"/>
    <n v="105.2"/>
    <n v="0"/>
    <n v="0"/>
    <n v="0"/>
    <n v="2112.6580000000004"/>
    <s v="EUR"/>
    <n v="2.9209999999999998"/>
    <s v="A3013517"/>
    <s v="SENSOR 3RG6233"/>
    <n v="420.3"/>
    <n v="1"/>
    <n v="420.3"/>
    <n v="1227.6963000000001"/>
    <n v="5.7882564086038035E-2"/>
    <n v="122.28606207688097"/>
    <n v="122.28606207688097"/>
    <n v="1349.9823620768811"/>
    <n v="40.767152946309274"/>
    <n v="0"/>
    <n v="73.572211907199531"/>
    <n v="0"/>
    <n v="1.8574514815209608"/>
    <n v="6.0892457418512018"/>
    <n v="0"/>
    <n v="0"/>
    <n v="0"/>
    <n v="122.28606207688097"/>
    <s v="SAVINO DEL BENE"/>
    <s v="STB 1251"/>
    <n v="856.15099999999995"/>
    <m/>
    <m/>
    <m/>
    <m/>
    <m/>
    <m/>
    <s v="STB 1252"/>
    <n v="5531.5940000000001"/>
    <n v="0"/>
    <m/>
    <m/>
    <m/>
  </r>
  <r>
    <x v="5"/>
    <x v="1"/>
    <d v="2017-12-11T00:00:00"/>
    <x v="4"/>
    <x v="0"/>
    <s v="ACCUMA 53"/>
    <s v=" 2193 DU 24/11/17"/>
    <n v="5207.7749999999996"/>
    <m/>
    <n v="1293.0529999999999"/>
    <n v="16"/>
    <n v="59.920999999999999"/>
    <n v="189"/>
    <n v="0"/>
    <n v="829.57578000000001"/>
    <n v="0"/>
    <n v="7595.3247799999999"/>
    <s v="EUR"/>
    <n v="2.9230999999999998"/>
    <s v="400L0212"/>
    <s v="BAC L2 GRIS P0 C28"/>
    <n v="1.232"/>
    <n v="5148"/>
    <n v="6342.3360000000002"/>
    <n v="18539.282361599999"/>
    <n v="0.14782326968538628"/>
    <n v="1122.7657433020372"/>
    <n v="0.21809746373388447"/>
    <n v="3.8193566637338843"/>
    <n v="769.83032828581247"/>
    <n v="0"/>
    <n v="191.14332233649776"/>
    <n v="2.3651723149661805"/>
    <n v="8.8577181428180314"/>
    <n v="27.938597970538009"/>
    <n v="0"/>
    <n v="122.63060425140468"/>
    <n v="0"/>
    <n v="1122.7657433020372"/>
    <s v="germanetti"/>
    <s v="STB 1313"/>
    <n v="5397.2749999999996"/>
    <m/>
    <m/>
    <m/>
    <m/>
    <m/>
    <m/>
    <s v="STB 1314"/>
    <n v="10105.995999999999"/>
    <n v="16"/>
    <m/>
    <m/>
    <m/>
  </r>
  <r>
    <x v="5"/>
    <x v="1"/>
    <d v="2017-12-11T00:00:00"/>
    <x v="4"/>
    <x v="0"/>
    <s v="ACCUMA 53"/>
    <s v=" 2193 DU 24/11/17"/>
    <n v="5207.7749999999996"/>
    <m/>
    <n v="1293.0529999999999"/>
    <n v="16"/>
    <n v="59.920999999999999"/>
    <n v="189"/>
    <n v="0"/>
    <n v="829.57578000000001"/>
    <n v="0"/>
    <n v="7595.3247799999999"/>
    <s v="EUR"/>
    <n v="2.9230999999999998"/>
    <s v="420L0211"/>
    <s v="COUV  L2 KAM GRIS AVEC POIGNEE GRIS"/>
    <n v="1.0720000000000001"/>
    <n v="2880"/>
    <n v="3087.36"/>
    <n v="9024.6620160000002"/>
    <n v="7.1958289484485571E-2"/>
    <n v="546.54657924792673"/>
    <n v="0.18977311779441899"/>
    <n v="3.3233363177944191"/>
    <n v="374.74258102006684"/>
    <n v="0"/>
    <n v="93.04588209278252"/>
    <n v="1.1513326317517691"/>
    <n v="4.3118126641998602"/>
    <n v="13.600116712567774"/>
    <n v="0"/>
    <n v="59.694854126557914"/>
    <n v="0"/>
    <n v="546.54657924792673"/>
    <s v="germanetti"/>
    <s v="STB 1313"/>
    <n v="5397.2749999999996"/>
    <m/>
    <m/>
    <m/>
    <m/>
    <m/>
    <m/>
    <s v="STB 1314"/>
    <n v="10105.995999999999"/>
    <n v="16"/>
    <m/>
    <m/>
    <m/>
  </r>
  <r>
    <x v="5"/>
    <x v="1"/>
    <d v="2017-12-11T00:00:00"/>
    <x v="4"/>
    <x v="0"/>
    <s v="ACCUMA 53"/>
    <s v=" 2193 DU 24/11/17"/>
    <n v="5207.7749999999996"/>
    <m/>
    <n v="1293.0529999999999"/>
    <n v="16"/>
    <n v="59.920999999999999"/>
    <n v="189"/>
    <n v="0"/>
    <n v="829.57578000000001"/>
    <n v="0"/>
    <n v="7595.3247799999999"/>
    <s v="EUR"/>
    <n v="2.9230999999999998"/>
    <s v="420L0216"/>
    <s v="COUV  L2 D KAM ROUGE"/>
    <n v="1.08"/>
    <n v="3840"/>
    <n v="4147.2000000000007"/>
    <n v="12122.680320000001"/>
    <n v="9.6660388859756738E-2"/>
    <n v="734.16704675094627"/>
    <n v="0.19118933509139227"/>
    <n v="3.3481373350913928"/>
    <n v="503.38555659411963"/>
    <n v="0"/>
    <n v="124.98700579627501"/>
    <n v="1.5465662217561078"/>
    <n v="5.7919871608654834"/>
    <n v="18.268813494494022"/>
    <n v="0"/>
    <n v="80.187117483436012"/>
    <n v="0"/>
    <n v="734.16704675094627"/>
    <s v="germanetti"/>
    <s v="STB 1313"/>
    <n v="5397.2749999999996"/>
    <m/>
    <m/>
    <m/>
    <m/>
    <m/>
    <m/>
    <s v="STB 1314"/>
    <n v="10105.995999999999"/>
    <n v="16"/>
    <m/>
    <m/>
    <m/>
  </r>
  <r>
    <x v="5"/>
    <x v="1"/>
    <d v="2017-12-11T00:00:00"/>
    <x v="4"/>
    <x v="0"/>
    <s v="ACCUMA 53"/>
    <s v=" 2193 DU 24/11/17"/>
    <n v="5207.7749999999996"/>
    <m/>
    <n v="1293.0529999999999"/>
    <n v="16"/>
    <n v="59.920999999999999"/>
    <n v="189"/>
    <n v="0"/>
    <n v="829.57578000000001"/>
    <n v="0"/>
    <n v="7595.3247799999999"/>
    <s v="EUR"/>
    <n v="2.9230999999999998"/>
    <s v="420NS4002"/>
    <s v="COUV NS40 D MFP NOIR"/>
    <n v="1.53"/>
    <n v="123"/>
    <n v="188.19"/>
    <n v="550.09818899999993"/>
    <n v="4.3862168642741168E-3"/>
    <n v="33.314741639675098"/>
    <n v="0.27085155804613903"/>
    <n v="4.7431945580461381"/>
    <n v="22.842430530345137"/>
    <n v="0"/>
    <n v="5.6716108750002387"/>
    <n v="7.0179469828385868E-2"/>
    <n v="0.26282650072416935"/>
    <n v="0.82899498734780808"/>
    <n v="0"/>
    <n v="3.6386992764293544"/>
    <n v="0"/>
    <n v="33.314741639675098"/>
    <s v="germanetti"/>
    <s v="STB 1313"/>
    <n v="5397.2749999999996"/>
    <m/>
    <m/>
    <m/>
    <m/>
    <m/>
    <m/>
    <s v="STB 1314"/>
    <n v="10105.995999999999"/>
    <n v="16"/>
    <m/>
    <m/>
    <m/>
  </r>
  <r>
    <x v="5"/>
    <x v="1"/>
    <d v="2017-12-11T00:00:00"/>
    <x v="42"/>
    <x v="0"/>
    <s v="METACONCEPT 2"/>
    <s v=" 3462 DU 22/11/17"/>
    <n v="205"/>
    <m/>
    <n v="566.91500000000087"/>
    <n v="0"/>
    <n v="147.13399999999999"/>
    <n v="185"/>
    <n v="0"/>
    <n v="0"/>
    <n v="0"/>
    <n v="1104.0490000000009"/>
    <s v="EUR"/>
    <n v="2.9258999999999999"/>
    <s v="610P0002"/>
    <s v="ANTIMOINE"/>
    <n v="8.43"/>
    <n v="4205"/>
    <n v="35448.15"/>
    <n v="103717.74208500001"/>
    <n v="1"/>
    <n v="1104.0490000000009"/>
    <n v="0.26255624256837118"/>
    <n v="24.927893242568373"/>
    <n v="205"/>
    <n v="0"/>
    <n v="566.91500000000087"/>
    <n v="0"/>
    <n v="147.13399999999999"/>
    <n v="185"/>
    <n v="0"/>
    <n v="0"/>
    <n v="0"/>
    <n v="1104.0490000000009"/>
    <s v="MAGHREB SOLUTION"/>
    <s v="STB 1315"/>
    <s v="242,4+218,8"/>
    <m/>
    <m/>
    <m/>
    <m/>
    <m/>
    <m/>
    <s v="STB 1316"/>
    <n v="19264.112000000001"/>
    <n v="0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212"/>
    <s v="BAC L2 GRIS P0 C28"/>
    <n v="1.232"/>
    <n v="2178"/>
    <n v="2683.2959999999998"/>
    <n v="7838.8467695999989"/>
    <n v="0.23476250569562174"/>
    <n v="1649.4735579998444"/>
    <n v="0.75733404866843179"/>
    <n v="4.3564372486684313"/>
    <n v="1212.0612097185679"/>
    <n v="0"/>
    <n v="147.26158981024381"/>
    <n v="3.7562000911299478"/>
    <n v="11.851750337537768"/>
    <n v="79.906114063618773"/>
    <n v="0"/>
    <n v="194.63669397874611"/>
    <n v="0"/>
    <n v="1649.4735579998444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20L0216"/>
    <s v="COUV  L2 D KAM ROUGE"/>
    <n v="1.08"/>
    <n v="1920"/>
    <n v="2073.6000000000004"/>
    <n v="6057.7113600000012"/>
    <n v="0.18141998937517195"/>
    <n v="1274.6817234731011"/>
    <n v="0.66389673097557345"/>
    <n v="3.818954730975574"/>
    <n v="936.65779864480965"/>
    <n v="0"/>
    <n v="113.8009495152684"/>
    <n v="2.9027198300027512"/>
    <n v="9.1588067436161804"/>
    <n v="61.749921783627279"/>
    <n v="0"/>
    <n v="150.41152695577679"/>
    <n v="0"/>
    <n v="1274.6817234731011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116"/>
    <s v="BAC L1 GRIS P0 C26"/>
    <n v="1.137"/>
    <n v="880"/>
    <n v="1000.5600000000001"/>
    <n v="2922.985956"/>
    <n v="8.753934441031154E-2"/>
    <n v="615.06343809714792"/>
    <n v="0.69893572511039537"/>
    <n v="4.0205106751103958"/>
    <n v="451.95906973960774"/>
    <n v="0"/>
    <n v="54.911592422355774"/>
    <n v="1.4006295105649846"/>
    <n v="4.4193362632101678"/>
    <n v="29.79576665693774"/>
    <n v="0"/>
    <n v="72.577043504471447"/>
    <n v="0"/>
    <n v="615.06343809714792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120"/>
    <s v="BAC L1 GRIS P0 C22"/>
    <n v="1.137"/>
    <n v="1100"/>
    <n v="1250.7"/>
    <n v="3653.7324450000001"/>
    <n v="0.10942418051288944"/>
    <n v="768.82929762143488"/>
    <n v="0.69893572511039537"/>
    <n v="4.0205106751103958"/>
    <n v="564.94883717450966"/>
    <n v="0"/>
    <n v="68.639490527944716"/>
    <n v="1.750786888206231"/>
    <n v="5.5241703290127102"/>
    <n v="37.244708321172176"/>
    <n v="0"/>
    <n v="90.721304380589316"/>
    <n v="0"/>
    <n v="768.82929762143488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202"/>
    <s v="BAC L2 BASSE P0 NOIR C34"/>
    <n v="1.2509999999999999"/>
    <n v="648"/>
    <n v="810.64799999999991"/>
    <n v="2368.1865347999997"/>
    <n v="7.0923877096356266E-2"/>
    <n v="498.32088627026536"/>
    <n v="0.7690137133800391"/>
    <n v="4.4236225633800386"/>
    <n v="366.17465815770521"/>
    <n v="0"/>
    <n v="44.489058701125231"/>
    <n v="1.1347820335417003"/>
    <n v="3.5805210113324497"/>
    <n v="24.140360047286784"/>
    <n v="0"/>
    <n v="58.801506319273976"/>
    <n v="0"/>
    <n v="498.32088627026536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20L0217"/>
    <s v="COUV.L2 EK GAUCHE NOIR"/>
    <n v="1.071"/>
    <n v="960"/>
    <n v="1028.1599999999999"/>
    <n v="3003.6152159999992"/>
    <n v="8.9954078065189388E-2"/>
    <n v="632.02968788874568"/>
    <n v="0.65836425821744338"/>
    <n v="3.7871301082174424"/>
    <n v="464.42615849471792"/>
    <n v="0"/>
    <n v="56.42630413465389"/>
    <n v="1.4392652490430302"/>
    <n v="4.5412416770430211"/>
    <n v="30.617669551048511"/>
    <n v="0"/>
    <n v="74.579048782239298"/>
    <n v="0"/>
    <n v="632.02968788874568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313"/>
    <s v="BAC L3 GRIS P0 C33"/>
    <n v="1.2569999999999999"/>
    <n v="704"/>
    <n v="884.92799999999988"/>
    <n v="2585.1844127999998"/>
    <n v="7.7422660280571043E-2"/>
    <n v="543.98222810069637"/>
    <n v="0.77270202855212555"/>
    <n v="4.4448389785521254"/>
    <n v="399.72738832906725"/>
    <n v="0"/>
    <n v="48.565608918136284"/>
    <n v="1.2387625644891367"/>
    <n v="3.9086055816043488"/>
    <n v="26.352350879697966"/>
    <n v="0"/>
    <n v="64.189511827701395"/>
    <n v="0"/>
    <n v="543.98222810069637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00L0218"/>
    <s v="Bac L2 Noir P0 C34,3"/>
    <n v="1.2549999999999999"/>
    <n v="396"/>
    <n v="496.97999999999996"/>
    <n v="1451.8525229999998"/>
    <n v="4.3480954050768197E-2"/>
    <n v="305.50314570392635"/>
    <n v="0.77147259016143022"/>
    <n v="4.4377668401614301"/>
    <n v="224.48890469256241"/>
    <n v="0"/>
    <n v="27.274689376011803"/>
    <n v="0.69569526481229116"/>
    <n v="2.1950924842989816"/>
    <n v="14.799612330259972"/>
    <n v="0"/>
    <n v="36.04915155598087"/>
    <n v="0"/>
    <n v="305.50314570392635"/>
    <s v="SAVINO DEL BENE"/>
    <s v="STB 1319"/>
    <n v="5510.9949999999999"/>
    <m/>
    <m/>
    <m/>
    <m/>
    <m/>
    <m/>
    <s v="STB 1320"/>
    <n v="7796.8149999999996"/>
    <n v="16"/>
    <m/>
    <m/>
    <m/>
  </r>
  <r>
    <x v="5"/>
    <x v="1"/>
    <d v="2017-12-13T00:00:00"/>
    <x v="4"/>
    <x v="0"/>
    <s v="ACCUMA 54"/>
    <s v=" 2211 DU 28/11/17"/>
    <n v="5162.9250000000002"/>
    <m/>
    <n v="627.27899999999954"/>
    <n v="16"/>
    <n v="50.484000000000002"/>
    <n v="340.37"/>
    <n v="0"/>
    <n v="829.07912999999996"/>
    <n v="0"/>
    <n v="7026.1371300000001"/>
    <s v="EUR"/>
    <n v="2.9213499999999999"/>
    <s v="420L0231"/>
    <s v="COUV L2 D EK FAI Noir"/>
    <n v="1.2509999999999999"/>
    <n v="960"/>
    <n v="1200.9599999999998"/>
    <n v="3508.4244959999992"/>
    <n v="0.10507241051312038"/>
    <n v="738.25316484483744"/>
    <n v="0.76901371338003899"/>
    <n v="4.4236225633800386"/>
    <n v="542.48097504845202"/>
    <n v="0"/>
    <n v="65.909716594259592"/>
    <n v="1.6811585682099262"/>
    <n v="5.3044755723443693"/>
    <n v="35.763496366350786"/>
    <n v="0"/>
    <n v="87.113342695220695"/>
    <n v="0"/>
    <n v="738.25316484483744"/>
    <s v="SAVINO DEL BENE"/>
    <s v="STB 1319"/>
    <n v="5510.9949999999999"/>
    <m/>
    <m/>
    <m/>
    <m/>
    <m/>
    <m/>
    <s v="STB 1320"/>
    <n v="7796.8149999999996"/>
    <n v="16"/>
    <m/>
    <m/>
    <m/>
  </r>
  <r>
    <x v="5"/>
    <x v="0"/>
    <d v="2017-12-13T00:00:00"/>
    <x v="26"/>
    <x v="0"/>
    <s v="MARIBAT 5"/>
    <s v=" M014 DU 02/11/17"/>
    <n v="9143.51"/>
    <m/>
    <n v="16"/>
    <n v="16"/>
    <n v="531.82299999999998"/>
    <n v="861.6"/>
    <n v="906.24"/>
    <n v="0"/>
    <n v="3565"/>
    <n v="15040.173000000001"/>
    <s v="USD"/>
    <n v="2.4667500000000002"/>
    <s v="600P1002"/>
    <s v="PLOMB DOUX MARIBAT"/>
    <n v="0"/>
    <n v="100040"/>
    <n v="0"/>
    <n v="0"/>
    <n v="1"/>
    <n v="15040.173000000001"/>
    <n v="0.15034159336265496"/>
    <n v="0.15034159336265496"/>
    <n v="9143.51"/>
    <n v="0"/>
    <n v="16"/>
    <n v="16"/>
    <n v="531.82299999999998"/>
    <n v="861.6"/>
    <n v="906.24"/>
    <n v="0"/>
    <n v="3565"/>
    <n v="15040.173000000001"/>
    <s v="COMATRAM"/>
    <s v="STB 4304"/>
    <n v="9364.2420000000002"/>
    <m/>
    <m/>
    <s v="STB 4303"/>
    <n v="907.24"/>
    <s v="stb 4305"/>
    <n v="1017.188"/>
    <m/>
    <m/>
    <m/>
    <m/>
    <m/>
    <m/>
  </r>
  <r>
    <x v="5"/>
    <x v="1"/>
    <d v="2017-12-14T00:00:00"/>
    <x v="45"/>
    <x v="0"/>
    <s v="STCM 19"/>
    <s v=" 17400499 DU 22/11/17"/>
    <n v="1140"/>
    <m/>
    <n v="4261.4669999999896"/>
    <n v="0"/>
    <n v="682.48699999999997"/>
    <n v="572.70000000000005"/>
    <n v="900"/>
    <n v="0"/>
    <n v="780"/>
    <n v="8336.6539999999895"/>
    <s v="EUR"/>
    <n v="2.9230999999999998"/>
    <s v="600P0002"/>
    <s v="PLOMB DOUX"/>
    <n v="2.2349700000000001"/>
    <n v="74440"/>
    <n v="166371.16680000001"/>
    <n v="486319.55767308001"/>
    <n v="1"/>
    <n v="8336.6539999999895"/>
    <n v="0.11199159054271883"/>
    <n v="6.6450323975427183"/>
    <n v="1140"/>
    <n v="0"/>
    <n v="4261.4669999999896"/>
    <n v="0"/>
    <n v="682.48699999999997"/>
    <n v="572.70000000000005"/>
    <n v="900"/>
    <n v="0"/>
    <n v="780"/>
    <n v="8336.6539999999895"/>
    <s v="WMA"/>
    <s v="STB 1331"/>
    <n v="1345.7"/>
    <m/>
    <m/>
    <s v="STB 1332/RETOURNé"/>
    <m/>
    <s v="STB 1334"/>
    <n v="676.28599999999994"/>
    <s v="STB 1333"/>
    <n v="91928.543999999994"/>
    <n v="0"/>
    <m/>
    <m/>
    <m/>
  </r>
  <r>
    <x v="5"/>
    <x v="1"/>
    <d v="2017-12-21T00:00:00"/>
    <x v="45"/>
    <x v="0"/>
    <s v="STCM 21"/>
    <s v=" 17400507 DU 29/11/17"/>
    <n v="410"/>
    <m/>
    <n v="879.74300000000221"/>
    <n v="0"/>
    <n v="229.376"/>
    <n v="166.4"/>
    <n v="300"/>
    <n v="0"/>
    <n v="260"/>
    <n v="2245.5190000000021"/>
    <s v="EUR"/>
    <n v="2.9125000000000001"/>
    <s v="600P0002"/>
    <s v="PLOMB DOUX"/>
    <n v="2.2349700000000001"/>
    <n v="24820"/>
    <n v="55471.955400000006"/>
    <n v="161562.07010250003"/>
    <n v="1"/>
    <n v="2245.5190000000021"/>
    <n v="9.0472159548751097E-2"/>
    <n v="6.5998222845487522"/>
    <n v="410"/>
    <n v="0"/>
    <n v="879.74300000000221"/>
    <n v="0"/>
    <n v="229.376"/>
    <n v="166.4"/>
    <n v="300"/>
    <n v="0"/>
    <n v="260"/>
    <n v="2245.5190000000021"/>
    <s v="WMA"/>
    <s v="STB 1339"/>
    <n v="484.3"/>
    <m/>
    <m/>
    <s v="STB 1340"/>
    <s v="1062,5+354,5"/>
    <s v="STB 1342"/>
    <n v="196.852"/>
    <s v="STB 1341"/>
    <n v="30004.539000000001"/>
    <m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L0211"/>
    <s v="COUV  L2 KAM GRIS AVEC POIGNEE GRIS"/>
    <n v="1.0720000000000001"/>
    <n v="960"/>
    <n v="1029.1200000000001"/>
    <n v="3011.9769600000004"/>
    <n v="6.4197118690187141E-2"/>
    <n v="453.69449670948597"/>
    <n v="0.47259843407238122"/>
    <n v="3.6100744340723816"/>
    <n v="333.54896957860529"/>
    <n v="0"/>
    <n v="58.231473041664138"/>
    <n v="1.0271538990429943"/>
    <n v="4.4440455413282045"/>
    <n v="3.1199799683430953"/>
    <n v="0"/>
    <n v="53.322874680502181"/>
    <n v="0"/>
    <n v="453.69449670948597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NS4002"/>
    <s v="COUV NS40 D MFP NOIR"/>
    <n v="1.53"/>
    <n v="180"/>
    <n v="275.39999999999998"/>
    <n v="806.02694999999994"/>
    <n v="1.7179616067394994E-2"/>
    <n v="121.41194845478897"/>
    <n v="0.67451082474882762"/>
    <n v="5.152438324748827"/>
    <n v="89.260131201364175"/>
    <n v="0"/>
    <n v="15.583165885100184"/>
    <n v="0.27487385707831991"/>
    <n v="1.1892589222654184"/>
    <n v="0.83492934087539672"/>
    <n v="0"/>
    <n v="14.269589248105468"/>
    <n v="0"/>
    <n v="121.41194845478897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NS4003"/>
    <s v="COUV NS40 G MFP NOIR"/>
    <n v="1.53"/>
    <n v="180"/>
    <n v="275.39999999999998"/>
    <n v="806.02694999999994"/>
    <n v="1.7179616067394994E-2"/>
    <n v="121.41194845478897"/>
    <n v="0.67451082474882762"/>
    <n v="5.152438324748827"/>
    <n v="89.260131201364175"/>
    <n v="0"/>
    <n v="15.583165885100184"/>
    <n v="0.27487385707831991"/>
    <n v="1.1892589222654184"/>
    <n v="0.83492934087539672"/>
    <n v="0"/>
    <n v="14.269589248105468"/>
    <n v="0"/>
    <n v="121.41194845478897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00NS4002"/>
    <s v="BAC NS40 P9 NOIR"/>
    <n v="1.3839999999999999"/>
    <n v="720"/>
    <n v="996.4799999999999"/>
    <n v="2916.4478399999998"/>
    <n v="6.216101604516254E-2"/>
    <n v="439.30493244817757"/>
    <n v="0.61014573951135775"/>
    <n v="4.6607677395113578"/>
    <n v="322.96999106585099"/>
    <n v="0"/>
    <n v="56.384579307133741"/>
    <n v="0.99457625672260064"/>
    <n v="4.3030963357263765"/>
    <n v="3.0210253797948994"/>
    <n v="0"/>
    <n v="51.631664102948932"/>
    <n v="0"/>
    <n v="439.30493244817757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NS4002"/>
    <s v="COUV NS40 D MFP NOIR"/>
    <n v="1.53"/>
    <n v="360"/>
    <n v="550.79999999999995"/>
    <n v="1612.0538999999999"/>
    <n v="3.4359232134789988E-2"/>
    <n v="242.82389690957794"/>
    <n v="0.67451082474882762"/>
    <n v="5.152438324748827"/>
    <n v="178.52026240272835"/>
    <n v="0"/>
    <n v="31.166331770200369"/>
    <n v="0.54974771415663981"/>
    <n v="2.3785178445308368"/>
    <n v="1.6698586817507934"/>
    <n v="0"/>
    <n v="28.539178496210937"/>
    <n v="0"/>
    <n v="242.82389690957794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NS4003"/>
    <s v="COUV NS40 G MFP NOIR"/>
    <n v="1.53"/>
    <n v="360"/>
    <n v="550.79999999999995"/>
    <n v="1612.0538999999999"/>
    <n v="3.4359232134789988E-2"/>
    <n v="242.82389690957794"/>
    <n v="0.67451082474882762"/>
    <n v="5.152438324748827"/>
    <n v="178.52026240272835"/>
    <n v="0"/>
    <n v="31.166331770200369"/>
    <n v="0.54974771415663981"/>
    <n v="2.3785178445308368"/>
    <n v="1.6698586817507934"/>
    <n v="0"/>
    <n v="28.539178496210937"/>
    <n v="0"/>
    <n v="242.82389690957794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00L0618"/>
    <s v="BAC L6 NOIR P0 C58,8"/>
    <n v="2.3199999999999998"/>
    <n v="432"/>
    <n v="1002.2399999999999"/>
    <n v="2933.3059199999998"/>
    <n v="6.2520328276637463E-2"/>
    <n v="441.8442673178202"/>
    <n v="1.0227876558282876"/>
    <n v="7.8128476558282873"/>
    <n v="324.83686962692525"/>
    <n v="0"/>
    <n v="56.710501730874391"/>
    <n v="1.0003252524261994"/>
    <n v="4.3279697249502282"/>
    <n v="3.0384879542445806"/>
    <n v="0"/>
    <n v="51.930113028399504"/>
    <n v="0"/>
    <n v="441.8442673178202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L0631"/>
    <s v="COUV L6 EK DROITE FAI NOIR"/>
    <n v="2.02"/>
    <n v="640"/>
    <n v="1292.8"/>
    <n v="3783.7024000000001"/>
    <n v="8.0645634175483843E-2"/>
    <n v="569.93960407534928"/>
    <n v="0.89053063136773325"/>
    <n v="6.8025656313677336"/>
    <n v="419.01052148556141"/>
    <n v="0"/>
    <n v="73.151477328458682"/>
    <n v="1.2903301468077415"/>
    <n v="5.5826940257978688"/>
    <n v="3.9193778209285148"/>
    <n v="0"/>
    <n v="66.985203267795029"/>
    <n v="0"/>
    <n v="569.93960407534928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00L0213"/>
    <s v="BAC L2 NOIR P0 C28"/>
    <n v="1.2549999999999999"/>
    <n v="594"/>
    <n v="745.46999999999991"/>
    <n v="2181.8043224999997"/>
    <n v="4.6502862707919188E-2"/>
    <n v="328.64548008203167"/>
    <n v="0.55327521899331933"/>
    <n v="4.2263464689933192"/>
    <n v="241.6149237715357"/>
    <n v="0"/>
    <n v="42.181491185060395"/>
    <n v="0.744045803326707"/>
    <n v="3.2191606709557057"/>
    <n v="2.2600391276048728"/>
    <n v="0"/>
    <n v="38.62581952354823"/>
    <n v="0"/>
    <n v="328.64548008203167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00M1509"/>
    <s v="BAC M15 GRIS P0 C78"/>
    <n v="3.45"/>
    <n v="1386"/>
    <n v="4781.7"/>
    <n v="13994.840475000001"/>
    <n v="0.29828529466035819"/>
    <n v="2108.0447128767769"/>
    <n v="1.5209557812963759"/>
    <n v="11.618243281296376"/>
    <n v="1549.800905466823"/>
    <n v="0"/>
    <n v="270.56653708345516"/>
    <n v="4.7725647145657311"/>
    <n v="20.648799522863293"/>
    <n v="14.496665320493408"/>
    <n v="0"/>
    <n v="247.75924076857632"/>
    <n v="0"/>
    <n v="2108.0447128767769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M1515"/>
    <s v="COUV M15 GAUCHE GRIS"/>
    <n v="1.6359999999999999"/>
    <n v="1400"/>
    <n v="2290.3999999999996"/>
    <n v="6703.4281999999994"/>
    <n v="0.14287651648787761"/>
    <n v="1009.7382960815129"/>
    <n v="0.72124164005822344"/>
    <n v="5.5094046400582233"/>
    <n v="742.34351671606566"/>
    <n v="0"/>
    <n v="129.59943044020866"/>
    <n v="2.2860242638060417"/>
    <n v="9.8906268538733269"/>
    <n v="6.9437987013108522"/>
    <n v="0"/>
    <n v="118.67489910624823"/>
    <n v="0"/>
    <n v="1009.7382960815129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M1611"/>
    <s v="COUV M16 GAUCHE GRIS"/>
    <n v="1.9039999999999999"/>
    <n v="552"/>
    <n v="1051.008"/>
    <n v="3076.0376640000004"/>
    <n v="6.5562505169791868E-2"/>
    <n v="463.34396921412804"/>
    <n v="0.83939124857631886"/>
    <n v="6.4119232485763193"/>
    <n v="340.64310811068759"/>
    <n v="0"/>
    <n v="59.469978251878644"/>
    <n v="1.0490000827166699"/>
    <n v="4.538564420378842"/>
    <n v="3.1863377512518847"/>
    <n v="0"/>
    <n v="54.456980597214354"/>
    <n v="0"/>
    <n v="463.34396921412804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20M1604"/>
    <s v="COUV M16 GAUCHE NOIR"/>
    <n v="1.9039999999999999"/>
    <n v="552"/>
    <n v="1051.008"/>
    <n v="3076.0376640000004"/>
    <n v="6.5562505169791868E-2"/>
    <n v="463.34396921412804"/>
    <n v="0.83939124857631886"/>
    <n v="6.4119232485763193"/>
    <n v="340.64310811068759"/>
    <n v="0"/>
    <n v="59.469978251878644"/>
    <n v="1.0490000827166699"/>
    <n v="4.538564420378842"/>
    <n v="3.1863377512518847"/>
    <n v="0"/>
    <n v="54.456980597214354"/>
    <n v="0"/>
    <n v="463.34396921412804"/>
    <s v="germanetti"/>
    <s v="STB 1405"/>
    <n v="5244.9"/>
    <m/>
    <m/>
    <m/>
    <m/>
    <m/>
    <m/>
    <s v="STB 1406"/>
    <n v="10895.831"/>
    <n v="16"/>
    <m/>
    <m/>
    <m/>
  </r>
  <r>
    <x v="5"/>
    <x v="1"/>
    <d v="2017-12-29T00:00:00"/>
    <x v="4"/>
    <x v="0"/>
    <s v="ACCUMA 55"/>
    <s v=" 2339 DU 15/12/17"/>
    <n v="5195.7"/>
    <m/>
    <n v="907.07300000000032"/>
    <n v="16"/>
    <n v="69.224999999999994"/>
    <n v="48.6"/>
    <n v="0"/>
    <n v="830.61165000000005"/>
    <n v="0"/>
    <n v="7067.2096500000007"/>
    <s v="EUR"/>
    <n v="2.9267500000000002"/>
    <s v="460D2710"/>
    <s v="BOUCHON D27 JAUNE"/>
    <n v="2.3E-2"/>
    <n v="6000"/>
    <n v="138"/>
    <n v="403.89150000000001"/>
    <n v="8.6085222124201496E-3"/>
    <n v="60.838231251855035"/>
    <n v="1.0139705208642507E-2"/>
    <n v="7.7454955208642512E-2"/>
    <n v="44.727298859071368"/>
    <n v="0"/>
    <n v="7.808558068786585"/>
    <n v="0.13773635539872239"/>
    <n v="0.59592495015478486"/>
    <n v="0.41837417952361927"/>
    <n v="0"/>
    <n v="7.1503388389199518"/>
    <n v="0"/>
    <n v="60.838231251855035"/>
    <s v="germanetti"/>
    <s v="STB 1405"/>
    <n v="5244.9"/>
    <m/>
    <m/>
    <m/>
    <m/>
    <m/>
    <m/>
    <s v="STB 1406"/>
    <n v="10895.831"/>
    <n v="16"/>
    <m/>
    <m/>
    <m/>
  </r>
  <r>
    <x v="5"/>
    <x v="0"/>
    <d v="2017-12-29T00:00:00"/>
    <x v="45"/>
    <x v="0"/>
    <s v="STCM 20"/>
    <s v=" 17400506 DU 29/11/17"/>
    <n v="775"/>
    <m/>
    <n v="1770.3669999999984"/>
    <n v="0"/>
    <n v="460.63600000000002"/>
    <n v="724.8"/>
    <n v="1140"/>
    <n v="0"/>
    <n v="520"/>
    <n v="5390.8029999999981"/>
    <s v="EUR"/>
    <n v="2.9125000000000001"/>
    <s v="600P0002"/>
    <s v="PLOMB DOUX"/>
    <n v="2.2349700000000001"/>
    <n v="50120"/>
    <n v="112016.6964"/>
    <n v="326248.62826500001"/>
    <n v="1"/>
    <n v="5390.8029999999981"/>
    <n v="0.10755792098962486"/>
    <n v="6.616908045989625"/>
    <n v="775"/>
    <n v="0"/>
    <n v="1770.3669999999984"/>
    <n v="0"/>
    <n v="460.63600000000002"/>
    <n v="724.8"/>
    <n v="1140"/>
    <n v="0"/>
    <n v="520"/>
    <n v="5390.8029999999981"/>
    <s v="WMA"/>
    <s v="STB 4317"/>
    <n v="915"/>
    <m/>
    <m/>
    <s v="STB 4318"/>
    <n v="1357.2"/>
    <s v="STB 4320"/>
    <n v="855.76400000000001"/>
    <s v="STB 4319"/>
    <n v="60582.620999999999"/>
    <n v="0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00L0116"/>
    <s v="BAC L1 GRIS P0 C26"/>
    <n v="1.137"/>
    <n v="1760"/>
    <n v="2001.1200000000001"/>
    <n v="5858.1787439999998"/>
    <n v="0.1179527877627873"/>
    <n v="969.19509281857347"/>
    <n v="0.55067903001055307"/>
    <n v="3.879189680010553"/>
    <n v="609.73629460187044"/>
    <n v="0"/>
    <n v="243.06118139520396"/>
    <n v="1.8872446042045967"/>
    <n v="8.6229385493985653"/>
    <n v="7.8910415013304709"/>
    <n v="0"/>
    <n v="97.996392166565514"/>
    <n v="0"/>
    <n v="969.19509281857347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00L0121"/>
    <s v="BAC L1 NOIR P0 C22"/>
    <n v="1.137"/>
    <n v="3300"/>
    <n v="3752.1"/>
    <n v="10984.085144999999"/>
    <n v="0.22116147705522618"/>
    <n v="1817.2407990348252"/>
    <n v="0.55067903001055307"/>
    <n v="3.879189680010553"/>
    <n v="1143.255552378507"/>
    <n v="0"/>
    <n v="455.73971511600746"/>
    <n v="3.5385836328836189"/>
    <n v="16.168009780122311"/>
    <n v="14.795702814994632"/>
    <n v="0"/>
    <n v="183.74323531231033"/>
    <n v="0"/>
    <n v="1817.2407990348252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20L0113"/>
    <s v="COUV L1 EK DROITE ROUGE"/>
    <n v="0.95099999999999996"/>
    <n v="3360"/>
    <n v="3195.3599999999997"/>
    <n v="9354.2566319999987"/>
    <n v="0.18834533656437394"/>
    <n v="1547.5969615958845"/>
    <n v="0.46059433380829895"/>
    <n v="3.2445992838082987"/>
    <n v="973.6182569356323"/>
    <n v="0"/>
    <n v="388.11664297142545"/>
    <n v="3.013525385029983"/>
    <n v="13.768985829538558"/>
    <n v="12.600303016156618"/>
    <n v="0"/>
    <n v="156.47924745810184"/>
    <n v="0"/>
    <n v="1547.5969615958845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00L0207"/>
    <s v="BAC L2 GRIS P0 C34 POUR TAXI"/>
    <n v="1.232"/>
    <n v="396"/>
    <n v="487.87200000000001"/>
    <n v="1428.2208863999999"/>
    <n v="2.8756827412352363E-2"/>
    <n v="236.2892521805704"/>
    <n v="0.59669003075901617"/>
    <n v="4.2033084307590158"/>
    <n v="148.65338686335838"/>
    <n v="0"/>
    <n v="59.258187759675053"/>
    <n v="0.4601092385976378"/>
    <n v="2.1022678679800197"/>
    <n v="1.9238317538863732"/>
    <n v="0"/>
    <n v="23.891468697072963"/>
    <n v="0"/>
    <n v="236.2892521805704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00L0218"/>
    <s v="Bac L2 Noir P0 C34,3"/>
    <n v="1.2549999999999999"/>
    <n v="396"/>
    <n v="496.97999999999996"/>
    <n v="1454.8841009999999"/>
    <n v="2.9293683768264786E-2"/>
    <n v="240.70049633653883"/>
    <n v="0.60782953620338087"/>
    <n v="4.2817792862033803"/>
    <n v="151.42857184538536"/>
    <n v="0"/>
    <n v="60.364468862331329"/>
    <n v="0.46869894029223658"/>
    <n v="2.1415147518789972"/>
    <n v="1.9597474440969143"/>
    <n v="0"/>
    <n v="24.337494492554033"/>
    <n v="0"/>
    <n v="240.70049633653883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60D2709"/>
    <s v="BOUCHON D27 ROUGE"/>
    <n v="2.3E-2"/>
    <n v="72000"/>
    <n v="1656"/>
    <n v="4847.8571999999995"/>
    <n v="9.7610246529531333E-2"/>
    <n v="802.0443919942619"/>
    <n v="1.1139505444364749E-2"/>
    <n v="7.8470855444364745E-2"/>
    <n v="504.57908764126955"/>
    <n v="0"/>
    <n v="201.1420186647766"/>
    <n v="1.5617639444725013"/>
    <n v="7.1357970725413882"/>
    <n v="6.5301254928256469"/>
    <n v="0"/>
    <n v="81.095599178376347"/>
    <n v="0"/>
    <n v="802.0443919942619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60D1810"/>
    <s v="BOUCHON KAMINA D18 ROUGE"/>
    <n v="2.8000000000000001E-2"/>
    <n v="96000"/>
    <n v="2688"/>
    <n v="7868.9856"/>
    <n v="0.15843982045373203"/>
    <n v="1301.8691580196717"/>
    <n v="1.3561137062704913E-2"/>
    <n v="9.5529737062704914E-2"/>
    <n v="819.02692486698834"/>
    <n v="0"/>
    <n v="326.49139261528956"/>
    <n v="2.5350371272597125"/>
    <n v="11.582743074270081"/>
    <n v="10.599623988354674"/>
    <n v="0"/>
    <n v="131.63343634750944"/>
    <n v="0"/>
    <n v="1301.8691580196717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02T00:00:00"/>
    <x v="4"/>
    <x v="0"/>
    <s v="ACCUMA 56"/>
    <s v=" 2362 DU 19/12/17"/>
    <n v="5169.3249999999998"/>
    <m/>
    <n v="2060.6649999999991"/>
    <n v="16"/>
    <n v="73.105000000000004"/>
    <n v="66.900000000000006"/>
    <n v="0"/>
    <n v="830.81030999999996"/>
    <n v="0"/>
    <n v="8216.8053099999979"/>
    <s v="EUR"/>
    <n v="2.9274499999999999"/>
    <s v="460D1811"/>
    <s v="BOUCHON KAM D18 JAUNE"/>
    <n v="2.8000000000000001E-2"/>
    <n v="96000"/>
    <n v="2688"/>
    <n v="7868.9856"/>
    <n v="0.15843982045373203"/>
    <n v="1301.8691580196717"/>
    <n v="1.3561137062704913E-2"/>
    <n v="9.5529737062704914E-2"/>
    <n v="819.02692486698834"/>
    <n v="0"/>
    <n v="326.49139261528956"/>
    <n v="2.5350371272597125"/>
    <n v="11.582743074270081"/>
    <n v="10.599623988354674"/>
    <n v="0"/>
    <n v="131.63343634750944"/>
    <n v="0"/>
    <n v="1301.8691580196717"/>
    <s v="SAVINO DEL BENE"/>
    <s v="STB 1411"/>
    <n v="5170.3249999999998"/>
    <m/>
    <m/>
    <m/>
    <m/>
    <s v="STB 1412+1413"/>
    <s v="26,661+54,15"/>
    <s v="STB 1410"/>
    <n v="12399.418"/>
    <n v="16"/>
    <m/>
    <m/>
    <m/>
  </r>
  <r>
    <x v="6"/>
    <x v="1"/>
    <d v="2018-01-10T00:00:00"/>
    <x v="45"/>
    <x v="0"/>
    <s v="STCM 22"/>
    <s v=" 17400544 DU 13/12/17"/>
    <n v="1140"/>
    <m/>
    <n v="4519.1549999999988"/>
    <n v="0"/>
    <n v="683.69"/>
    <n v="352.2"/>
    <n v="969"/>
    <n v="0"/>
    <n v="780"/>
    <n v="8444.0449999999983"/>
    <s v="EUR"/>
    <n v="2.9338000000000002"/>
    <s v="600P0002"/>
    <s v="PLOMB DOUX"/>
    <n v="2.2030599999999998"/>
    <n v="75600"/>
    <n v="166551.33599999998"/>
    <n v="488628.3095568"/>
    <n v="1"/>
    <n v="8444.0449999999983"/>
    <n v="0.11169371693121691"/>
    <n v="6.5750311449312173"/>
    <n v="1140"/>
    <n v="0"/>
    <n v="4519.1549999999988"/>
    <n v="0"/>
    <n v="683.69"/>
    <n v="352.2"/>
    <n v="969"/>
    <n v="0"/>
    <n v="780"/>
    <n v="8444.0449999999983"/>
    <s v="WMA"/>
    <s v="STB 1455"/>
    <n v="1357.2"/>
    <m/>
    <m/>
    <s v="STB 1456"/>
    <n v="1096.71"/>
    <s v="STB 1458"/>
    <n v="419.71800000000002"/>
    <s v="STB 1457+OBLIG"/>
    <n v="97495.009000000005"/>
    <n v="0"/>
    <m/>
    <m/>
    <m/>
  </r>
  <r>
    <x v="6"/>
    <x v="1"/>
    <d v="2018-01-16T00:00:00"/>
    <x v="4"/>
    <x v="0"/>
    <s v="ACCUMA 1"/>
    <s v=" 2399 DU 28/12/17"/>
    <n v="5228.4750000000004"/>
    <m/>
    <n v="863.18100000000049"/>
    <n v="216"/>
    <n v="69.274000000000001"/>
    <n v="120.84699999999999"/>
    <n v="0"/>
    <n v="834.54228000000001"/>
    <n v="0"/>
    <n v="7332.3192800000006"/>
    <s v="EUR"/>
    <n v="2.9405999999999999"/>
    <s v="400L0213"/>
    <s v="BAC L2 NOIR P0 C28"/>
    <n v="1.2549999999999999"/>
    <n v="3366"/>
    <n v="4224.33"/>
    <n v="12422.064797999999"/>
    <n v="0.15747324133177254"/>
    <n v="1154.6440835010487"/>
    <n v="0.34303151619163658"/>
    <n v="4.0334845161916366"/>
    <n v="823.34490547213954"/>
    <n v="0"/>
    <n v="135.92790992600084"/>
    <n v="34.014220127662867"/>
    <n v="10.908801320017211"/>
    <n v="19.030168795220714"/>
    <n v="0"/>
    <n v="131.41807786000768"/>
    <n v="0"/>
    <n v="1154.6440835010487"/>
    <s v="germanetti"/>
    <s v="STB 1489"/>
    <n v="5349.9219999999996"/>
    <m/>
    <m/>
    <m/>
    <m/>
    <m/>
    <m/>
    <s v="STB 1494"/>
    <n v="11107.516"/>
    <n v="216"/>
    <m/>
    <m/>
    <m/>
  </r>
  <r>
    <x v="6"/>
    <x v="1"/>
    <d v="2018-01-16T00:00:00"/>
    <x v="4"/>
    <x v="0"/>
    <s v="ACCUMA 1"/>
    <s v=" 2399 DU 28/12/17"/>
    <n v="5228.4750000000004"/>
    <m/>
    <n v="863.18100000000049"/>
    <n v="216"/>
    <n v="69.274000000000001"/>
    <n v="120.84699999999999"/>
    <n v="0"/>
    <n v="834.54228000000001"/>
    <n v="0"/>
    <n v="7332.3192800000006"/>
    <s v="EUR"/>
    <n v="2.9405999999999999"/>
    <s v="400L0212"/>
    <s v="BAC L2 GRIS P0 C28"/>
    <n v="1.232"/>
    <n v="1385"/>
    <n v="1706.32"/>
    <n v="5017.6045919999997"/>
    <n v="6.3607658764639627E-2"/>
    <n v="466.39166271562817"/>
    <n v="0.33674488282716836"/>
    <n v="3.9595640828271681"/>
    <n v="332.57105365944921"/>
    <n v="0"/>
    <n v="54.904922500120428"/>
    <n v="13.73925429316216"/>
    <n v="4.4063569532616453"/>
    <n v="7.6867947387304048"/>
    <n v="0"/>
    <n v="53.083280570904336"/>
    <n v="0"/>
    <n v="466.39166271562817"/>
    <s v="germanetti"/>
    <s v="STB 1489"/>
    <n v="5349.9219999999996"/>
    <m/>
    <m/>
    <m/>
    <m/>
    <m/>
    <m/>
    <s v="STB 1494"/>
    <n v="11107.516"/>
    <n v="216"/>
    <m/>
    <m/>
    <m/>
  </r>
  <r>
    <x v="6"/>
    <x v="1"/>
    <d v="2018-01-16T00:00:00"/>
    <x v="4"/>
    <x v="0"/>
    <s v="ACCUMA 1"/>
    <s v=" 2399 DU 28/12/17"/>
    <n v="5228.4750000000004"/>
    <m/>
    <n v="863.18100000000049"/>
    <n v="216"/>
    <n v="69.274000000000001"/>
    <n v="120.84699999999999"/>
    <n v="0"/>
    <n v="834.54228000000001"/>
    <n v="0"/>
    <n v="7332.3192800000006"/>
    <s v="EUR"/>
    <n v="2.9405999999999999"/>
    <s v="420L0231"/>
    <s v="COUV L2 D EK FAI Noir"/>
    <n v="1.2509999999999999"/>
    <n v="960"/>
    <n v="1200.9599999999998"/>
    <n v="3531.5429759999993"/>
    <n v="4.4769008081708937E-2"/>
    <n v="328.26066110399029"/>
    <n v="0.34193818864998987"/>
    <n v="4.0206287886499892"/>
    <n v="234.07363953001314"/>
    <n v="0"/>
    <n v="38.643757164977622"/>
    <n v="9.6701057456491313"/>
    <n v="3.1013282658523051"/>
    <n v="5.4102003196502793"/>
    <n v="0"/>
    <n v="37.361630077847806"/>
    <n v="0"/>
    <n v="328.26066110399029"/>
    <s v="germanetti"/>
    <s v="STB 1489"/>
    <n v="5349.9219999999996"/>
    <m/>
    <m/>
    <m/>
    <m/>
    <m/>
    <m/>
    <s v="STB 1494"/>
    <n v="11107.516"/>
    <n v="216"/>
    <m/>
    <m/>
    <m/>
  </r>
  <r>
    <x v="6"/>
    <x v="1"/>
    <d v="2018-01-16T00:00:00"/>
    <x v="4"/>
    <x v="0"/>
    <s v="ACCUMA 1"/>
    <s v=" 2399 DU 28/12/17"/>
    <n v="5228.4750000000004"/>
    <m/>
    <n v="863.18100000000049"/>
    <n v="216"/>
    <n v="69.274000000000001"/>
    <n v="120.84699999999999"/>
    <n v="0"/>
    <n v="834.54228000000001"/>
    <n v="0"/>
    <n v="7332.3192800000006"/>
    <s v="EUR"/>
    <n v="2.9405999999999999"/>
    <s v="420L0211"/>
    <s v="COUV  L2 KAM GRIS AVEC POIGNEE GRIS"/>
    <n v="1.0720000000000001"/>
    <n v="7680"/>
    <n v="8232.9600000000009"/>
    <n v="24209.842176000002"/>
    <n v="0.30690568609811025"/>
    <n v="2250.3304793188022"/>
    <n v="0.29301178116130239"/>
    <n v="3.4453349811613023"/>
    <n v="1604.6487071218171"/>
    <n v="0"/>
    <n v="264.91515703185308"/>
    <n v="66.291628197191812"/>
    <n v="21.26058449876049"/>
    <n v="37.088631447898329"/>
    <n v="0"/>
    <n v="256.12577102128125"/>
    <n v="0"/>
    <n v="2250.3304793188022"/>
    <s v="germanetti"/>
    <s v="STB 1489"/>
    <n v="5349.9219999999996"/>
    <m/>
    <m/>
    <m/>
    <m/>
    <m/>
    <m/>
    <s v="STB 1494"/>
    <n v="11107.516"/>
    <n v="216"/>
    <m/>
    <m/>
    <m/>
  </r>
  <r>
    <x v="6"/>
    <x v="1"/>
    <d v="2018-01-16T00:00:00"/>
    <x v="7"/>
    <x v="0"/>
    <s v="DARAMIC 1"/>
    <s v=" 106205 DU 29/12/17"/>
    <n v="6865.2150000000001"/>
    <m/>
    <n v="9820.9020000000019"/>
    <n v="216"/>
    <n v="195.12299999999999"/>
    <n v="120.84699999999999"/>
    <n v="0"/>
    <n v="0"/>
    <n v="0"/>
    <n v="17218.087000000003"/>
    <s v="EUR"/>
    <n v="2.9405999999999999"/>
    <s v="430P1004"/>
    <s v="SEPARATEUR 161/1.2/0.2 "/>
    <n v="0.69899999999999995"/>
    <n v="61534.2"/>
    <n v="43012.405799999993"/>
    <n v="126482.28049547998"/>
    <n v="0.83934235083555597"/>
    <n v="14451.869619471128"/>
    <n v="0.23485914531221871"/>
    <n v="2.2903385453122187"/>
    <n v="5762.2656970915214"/>
    <n v="0"/>
    <n v="8243.098972005615"/>
    <n v="181.29794778048009"/>
    <n v="163.77499752208618"/>
    <n v="101.43200507142443"/>
    <n v="0"/>
    <n v="0"/>
    <n v="0"/>
    <n v="14451.869619471128"/>
    <s v="germanetti"/>
    <s v="STB 1493"/>
    <n v="6986.6620000000003"/>
    <m/>
    <m/>
    <m/>
    <m/>
    <m/>
    <m/>
    <s v="STB 1490"/>
    <n v="38958.036"/>
    <n v="216"/>
    <m/>
    <m/>
    <m/>
  </r>
  <r>
    <x v="6"/>
    <x v="1"/>
    <d v="2018-01-16T00:00:00"/>
    <x v="7"/>
    <x v="0"/>
    <s v="DARAMIC 1"/>
    <s v=" 106205 DU 29/12/17"/>
    <n v="6865.2150000000001"/>
    <m/>
    <n v="9820.9020000000019"/>
    <n v="216"/>
    <n v="195.12299999999999"/>
    <n v="120.84699999999999"/>
    <n v="0"/>
    <n v="0"/>
    <n v="0"/>
    <n v="17218.087000000003"/>
    <s v="EUR"/>
    <n v="2.9405999999999999"/>
    <s v="430P1018"/>
    <s v="SEPARATEUR 161X1.3X0.2 "/>
    <n v="0.69899999999999995"/>
    <n v="5409.6"/>
    <n v="3781.3103999999998"/>
    <n v="11119.32136224"/>
    <n v="7.3788338534993947E-2"/>
    <n v="1270.4940324809786"/>
    <n v="0.23485914531221874"/>
    <n v="2.2903385453122187"/>
    <n v="506.5728085355185"/>
    <n v="0"/>
    <n v="724.66804149499922"/>
    <n v="15.938281123558692"/>
    <n v="14.397801979963623"/>
    <n v="8.9170993469384126"/>
    <n v="0"/>
    <n v="0"/>
    <n v="0"/>
    <n v="1270.4940324809786"/>
    <s v="germanetti"/>
    <s v="STB 1493"/>
    <n v="6986.6620000000003"/>
    <m/>
    <m/>
    <m/>
    <m/>
    <m/>
    <m/>
    <s v="STB 1490"/>
    <n v="38958.036"/>
    <n v="216"/>
    <m/>
    <m/>
    <m/>
  </r>
  <r>
    <x v="6"/>
    <x v="1"/>
    <d v="2018-01-16T00:00:00"/>
    <x v="21"/>
    <x v="0"/>
    <s v="GLATFELTER 1"/>
    <s v=" 50826235+50826236 DU 03/01/18"/>
    <n v="3867"/>
    <m/>
    <n v="941"/>
    <n v="0"/>
    <n v="79.194999999999993"/>
    <n v="136"/>
    <n v="0"/>
    <n v="0"/>
    <n v="0"/>
    <n v="5023.1949999999997"/>
    <s v="EUR"/>
    <n v="2.9297499999999999"/>
    <s v="430P2010"/>
    <s v="SEP BAT G 13/10 200X103 mm"/>
    <n v="5.9369999999999999E-2"/>
    <n v="222166"/>
    <n v="13189.995419999999"/>
    <n v="38643.389081744994"/>
    <n v="4.5201452863428919"/>
    <n v="22705.571201631181"/>
    <n v="0.10220092724193253"/>
    <n v="0.27614018474193247"/>
    <n v="17479.401822287964"/>
    <n v="0"/>
    <n v="4253.4567144486609"/>
    <n v="0"/>
    <n v="357.97290595192527"/>
    <n v="614.73975894263333"/>
    <n v="0"/>
    <n v="0"/>
    <n v="0"/>
    <n v="22705.571201631181"/>
    <s v="SAVINO DEL BENE"/>
    <s v="STB 1507"/>
    <s v="3958,23+162,44"/>
    <m/>
    <m/>
    <m/>
    <m/>
    <m/>
    <m/>
    <s v="STB 1508"/>
    <n v="12120.791999999999"/>
    <n v="0"/>
    <m/>
    <m/>
    <m/>
  </r>
  <r>
    <x v="6"/>
    <x v="1"/>
    <d v="2018-01-16T00:00:00"/>
    <x v="21"/>
    <x v="0"/>
    <s v="GLATFELTER 1"/>
    <s v=" 50826235+50826236 DU 03/01/18"/>
    <n v="3867"/>
    <m/>
    <n v="941"/>
    <n v="0"/>
    <n v="79.194999999999993"/>
    <n v="136"/>
    <n v="0"/>
    <n v="0"/>
    <n v="0"/>
    <n v="5023.1949999999997"/>
    <s v="EUR"/>
    <n v="2.9297499999999999"/>
    <s v="430P1014"/>
    <s v="SEP BAT G 13/10 200X127 mm"/>
    <n v="5.9369999999999999E-2"/>
    <n v="91605"/>
    <n v="5438.5888500000001"/>
    <n v="15933.705683287499"/>
    <n v="1.8637771259123388"/>
    <n v="9362.1159399972294"/>
    <n v="0.10220092724193253"/>
    <n v="0.27614018474193247"/>
    <n v="7207.2261459030142"/>
    <n v="0"/>
    <n v="1753.8142754835108"/>
    <n v="0"/>
    <n v="147.60182948662765"/>
    <n v="253.47368912407808"/>
    <n v="0"/>
    <n v="0"/>
    <n v="0"/>
    <n v="9362.1159399972294"/>
    <s v="SAVINO DEL BENE"/>
    <s v="STB 1507"/>
    <s v="3958,23+162,44"/>
    <m/>
    <m/>
    <m/>
    <m/>
    <m/>
    <m/>
    <s v="STB 1508"/>
    <n v="12120.791999999999"/>
    <n v="0"/>
    <m/>
    <m/>
    <m/>
  </r>
  <r>
    <x v="6"/>
    <x v="1"/>
    <d v="2018-01-16T00:00:00"/>
    <x v="15"/>
    <x v="0"/>
    <s v="GOONVEAN 3"/>
    <s v=" 11700 DU 07/11/17"/>
    <n v="285.5"/>
    <m/>
    <n v="81.297000000000025"/>
    <n v="0"/>
    <n v="20.742999999999999"/>
    <n v="113.6"/>
    <n v="0"/>
    <n v="1314.7398000000001"/>
    <n v="0"/>
    <n v="1815.8798000000002"/>
    <s v="GBP"/>
    <n v="3.3200500000000002"/>
    <s v="600A0003"/>
    <s v="FIBRE DE VERRE"/>
    <n v="3.31"/>
    <n v="1200"/>
    <n v="3972"/>
    <n v="13187.238600000001"/>
    <n v="1"/>
    <n v="1815.8798000000002"/>
    <n v="1.5132331666666667"/>
    <n v="12.502598666666668"/>
    <n v="285.5"/>
    <n v="0"/>
    <n v="81.297000000000025"/>
    <n v="0"/>
    <n v="20.742999999999999"/>
    <n v="113.6"/>
    <n v="0"/>
    <n v="1314.7398000000001"/>
    <n v="0"/>
    <n v="1815.8798000000002"/>
    <s v="ECULINE"/>
    <s v="STB 1491"/>
    <s v="337,39+135,784"/>
    <m/>
    <m/>
    <m/>
    <m/>
    <m/>
    <m/>
    <s v="STB 1492"/>
    <n v="2591.2069999999999"/>
    <n v="0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00M1008"/>
    <s v="BAC M10 P15,4 C33 GRIS"/>
    <n v="1.679"/>
    <n v="810"/>
    <n v="1359.99"/>
    <n v="4011.3585045"/>
    <n v="0.11771602911138807"/>
    <n v="889.58053699652464"/>
    <n v="1.0982475765389192"/>
    <n v="6.0505420265389196"/>
    <n v="611.21105215360467"/>
    <n v="0"/>
    <n v="132.05701978994117"/>
    <n v="25.426662288059823"/>
    <n v="6.0136410631843704"/>
    <n v="16.334158483467096"/>
    <n v="0"/>
    <n v="98.538003218267392"/>
    <n v="0"/>
    <n v="889.58053699652464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20M1013"/>
    <s v="COUV M10 G FLAT GRIS (fileté)"/>
    <n v="0.73899999999999999"/>
    <n v="1344"/>
    <n v="993.21600000000001"/>
    <n v="2929.5402528"/>
    <n v="8.5969340634781441E-2"/>
    <n v="649.67067598551478"/>
    <n v="0.48338591963207944"/>
    <n v="2.6631033696320796"/>
    <n v="446.37430891094391"/>
    <n v="0"/>
    <n v="96.442727496294978"/>
    <n v="18.569377577112792"/>
    <n v="4.3918297356684448"/>
    <n v="11.929019737141637"/>
    <n v="0"/>
    <n v="71.963412528352904"/>
    <n v="0"/>
    <n v="649.67067598551478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00M1110"/>
    <s v="BAC M11 P8,5 C46 GRIS"/>
    <n v="2.036"/>
    <n v="1386"/>
    <n v="2821.8960000000002"/>
    <n v="8323.3233467999999"/>
    <n v="0.24425355457415829"/>
    <n v="1845.8251597646636"/>
    <n v="1.3317641845343893"/>
    <n v="7.3370479845343892"/>
    <n v="1268.2255187376734"/>
    <n v="0"/>
    <n v="274.01023236726434"/>
    <n v="52.75876778801819"/>
    <n v="12.47793708897545"/>
    <n v="33.892378979155623"/>
    <n v="0"/>
    <n v="204.46032480357641"/>
    <n v="0"/>
    <n v="1845.8251597646636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60D1818"/>
    <s v="BOUCHON D18 ROUGE FILETAGE POUR GAMME M "/>
    <n v="2.3E-2"/>
    <n v="104000"/>
    <n v="2392"/>
    <n v="7055.3235999999997"/>
    <n v="0.20704324416682493"/>
    <n v="1564.6266843842136"/>
    <n v="1.5044487349848208E-2"/>
    <n v="8.2884137349848203E-2"/>
    <n v="1075.0202845251968"/>
    <n v="0"/>
    <n v="232.26670147393676"/>
    <n v="44.721340740034186"/>
    <n v="10.577011171506419"/>
    <n v="28.729113517344459"/>
    <n v="0"/>
    <n v="173.31223295619498"/>
    <n v="0"/>
    <n v="1564.6266843842136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60D2710"/>
    <s v="BOUCHON D27 JAUNE"/>
    <n v="2.3E-2"/>
    <n v="6000"/>
    <n v="138"/>
    <n v="407.03789999999998"/>
    <n v="1.1944802548086055E-2"/>
    <n v="90.266924099089252"/>
    <n v="1.5044487349848208E-2"/>
    <n v="8.2884137349848203E-2"/>
    <n v="62.020401030299816"/>
    <n v="0"/>
    <n v="13.400002008111738"/>
    <n v="2.5800773503865879"/>
    <n v="0.61021218297152413"/>
    <n v="1.6574488567698726"/>
    <n v="0"/>
    <n v="9.9987826705497103"/>
    <n v="0"/>
    <n v="90.266924099089252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00M1110"/>
    <s v="BAC M11 P8,5 C46 GRIS"/>
    <n v="2.036"/>
    <n v="378"/>
    <n v="769.60800000000006"/>
    <n v="2269.9972763999999"/>
    <n v="6.6614605792952267E-2"/>
    <n v="503.40686175399918"/>
    <n v="1.3317641845343893"/>
    <n v="7.3370479845343892"/>
    <n v="345.87968692845641"/>
    <n v="0"/>
    <n v="74.730063372890271"/>
    <n v="14.388754851277689"/>
    <n v="3.4030737515387592"/>
    <n v="9.2433760852242628"/>
    <n v="0"/>
    <n v="55.761906764611751"/>
    <n v="0"/>
    <n v="503.40686175399918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25T00:00:00"/>
    <x v="4"/>
    <x v="0"/>
    <s v="ACCUMA 2"/>
    <s v=" 40 DU 09/01/18"/>
    <n v="5192.25"/>
    <m/>
    <n v="1121.8270000000002"/>
    <n v="216"/>
    <n v="51.085999999999999"/>
    <n v="138.75899999999999"/>
    <n v="0"/>
    <n v="837.08229000000006"/>
    <n v="0"/>
    <n v="7557.0042900000008"/>
    <s v="EUR"/>
    <n v="2.9495499999999999"/>
    <s v="400M1104"/>
    <s v="BAC M11 P8.5 C46.5  NOIR"/>
    <n v="2.036"/>
    <n v="1512"/>
    <n v="3078.4320000000002"/>
    <n v="9079.9891055999997"/>
    <n v="0.26645842317180907"/>
    <n v="2013.6274470159967"/>
    <n v="1.3317641845343893"/>
    <n v="7.3370479845343892"/>
    <n v="1383.5187477138256"/>
    <n v="0"/>
    <n v="298.92025349156108"/>
    <n v="57.555019405110755"/>
    <n v="13.612295006155037"/>
    <n v="36.973504340897051"/>
    <n v="0"/>
    <n v="223.04762705844701"/>
    <n v="0"/>
    <n v="2013.6274470159967"/>
    <s v="germanetti"/>
    <s v="STB 1524"/>
    <n v="5331.6090000000004"/>
    <m/>
    <m/>
    <m/>
    <m/>
    <m/>
    <m/>
    <s v="STB 1525"/>
    <n v="9154.51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00L0212"/>
    <s v="BAC L2 GRIS P0 C28"/>
    <n v="1.232"/>
    <n v="198"/>
    <n v="243.93600000000001"/>
    <n v="718.19637120000004"/>
    <n v="1.3726434826898202E-3"/>
    <n v="9.7149294910663926"/>
    <n v="4.9065300459931273E-2"/>
    <n v="3.6763197004599317"/>
    <n v="7.1342115530191386"/>
    <n v="0"/>
    <n v="0.94633198776646354"/>
    <n v="0.29649099226100117"/>
    <n v="7.302188799213305E-2"/>
    <n v="0.11794164596315743"/>
    <n v="0"/>
    <n v="1.1469314240644977"/>
    <n v="0"/>
    <n v="9.7149294910663926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00M1008"/>
    <s v="BAC M10 P15,4 C33 GRIS"/>
    <n v="1.679"/>
    <n v="486"/>
    <n v="815.99400000000003"/>
    <n v="2402.4495348"/>
    <n v="4.5916504575544284E-3"/>
    <n v="32.497557454140548"/>
    <n v="6.6867402169013476E-2"/>
    <n v="5.0101792021690139"/>
    <n v="23.864758879354827"/>
    <n v="0"/>
    <n v="3.1655894333985457"/>
    <n v="0.99179649883175658"/>
    <n v="0.24426662104098049"/>
    <n v="0.39452838226444914"/>
    <n v="0"/>
    <n v="3.8366176392499907"/>
    <n v="0"/>
    <n v="32.49755745414054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20M1124"/>
    <s v="COUV M11 G FLAT GRIS M18"/>
    <n v="0.82099999999999995"/>
    <n v="1392"/>
    <n v="1142.8319999999999"/>
    <n v="3364.7259743999994"/>
    <n v="6.4307887995596058E-3"/>
    <n v="45.514119687681948"/>
    <n v="3.2696925062989907E-2"/>
    <n v="2.4498851250629894"/>
    <n v="33.423542476551084"/>
    <n v="0"/>
    <n v="4.433533706558781"/>
    <n v="1.3890503807048749"/>
    <n v="0.34210510255897192"/>
    <n v="0.55255266602455999"/>
    <n v="0"/>
    <n v="5.3733353552836709"/>
    <n v="0"/>
    <n v="45.51411968768194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00L0120"/>
    <s v="BAC L1 GRIS P0 C22"/>
    <n v="1.137"/>
    <n v="1760"/>
    <n v="2001.1200000000001"/>
    <n v="5891.6975039999998"/>
    <n v="1.1260430301719519E-2"/>
    <n v="79.696066604202642"/>
    <n v="4.5281856025115134E-2"/>
    <n v="3.392837256025115"/>
    <n v="58.525241960914578"/>
    <n v="0"/>
    <n v="7.7631996399023739"/>
    <n v="2.4322529451714163"/>
    <n v="0.59903237119087493"/>
    <n v="0.96752995281464627"/>
    <n v="0"/>
    <n v="9.4088097342087575"/>
    <n v="0"/>
    <n v="79.696066604202642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00M1110"/>
    <s v="BAC M11 P8,5 C46 GRIS"/>
    <n v="2.036"/>
    <n v="1134"/>
    <n v="2308.8240000000001"/>
    <n v="6797.6396207999996"/>
    <n v="1.2991900401243936E-2"/>
    <n v="91.950603302841188"/>
    <n v="8.1085188097743552E-2"/>
    <n v="6.0754763880977434"/>
    <n v="67.524427942935262"/>
    <n v="0"/>
    <n v="8.9569149503267962"/>
    <n v="2.8062504866686901"/>
    <n v="0.69114311754537494"/>
    <n v="1.1163030581760827"/>
    <n v="0"/>
    <n v="10.855563747188974"/>
    <n v="0"/>
    <n v="91.95060330284118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00M1104"/>
    <s v="BAC M11 P8.5 C46.5  NOIR"/>
    <n v="2.036"/>
    <n v="1008"/>
    <n v="2052.288"/>
    <n v="6042.3463296"/>
    <n v="1.1548355912216833E-2"/>
    <n v="81.733869602525502"/>
    <n v="8.1085188097743552E-2"/>
    <n v="6.0754763880977434"/>
    <n v="60.021713727053573"/>
    <n v="0"/>
    <n v="7.9617021780682631"/>
    <n v="2.4944448770388359"/>
    <n v="0.61434943781811113"/>
    <n v="0.99226938504540696"/>
    <n v="0"/>
    <n v="9.6493899975013093"/>
    <n v="0"/>
    <n v="81.733869602525502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20M1124"/>
    <s v="COUV M11 G FLAT GRIS M18"/>
    <n v="0.82099999999999995"/>
    <n v="1392"/>
    <n v="1142.8319999999999"/>
    <n v="3364.7259743999994"/>
    <n v="6.4307887995596058E-3"/>
    <n v="45.514119687681948"/>
    <n v="3.2696925062989907E-2"/>
    <n v="2.4498851250629894"/>
    <n v="33.423542476551084"/>
    <n v="0"/>
    <n v="4.433533706558781"/>
    <n v="1.3890503807048749"/>
    <n v="0.34210510255897192"/>
    <n v="0.55255266602455999"/>
    <n v="0"/>
    <n v="5.3733353552836709"/>
    <n v="0"/>
    <n v="45.51411968768194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20M1125"/>
    <s v="COUV. M11P GAUCHE NOIR M18"/>
    <n v="0.82099999999999995"/>
    <n v="1392"/>
    <n v="1142.8319999999999"/>
    <n v="3364.7259743999994"/>
    <n v="6.4307887995596058E-3"/>
    <n v="45.514119687681948"/>
    <n v="3.2696925062989907E-2"/>
    <n v="2.4498851250629894"/>
    <n v="33.423542476551084"/>
    <n v="0"/>
    <n v="4.433533706558781"/>
    <n v="1.3890503807048749"/>
    <n v="0.34210510255897192"/>
    <n v="0.55255266602455999"/>
    <n v="0"/>
    <n v="5.3733353552836709"/>
    <n v="0"/>
    <n v="45.51411968768194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"/>
    <x v="0"/>
    <s v="ACCUMA 4"/>
    <s v=" 80 DU 15/01/18"/>
    <n v="5197.4250000000002"/>
    <m/>
    <n v="689.42299999999977"/>
    <n v="216"/>
    <n v="53.198"/>
    <n v="85.923000000000002"/>
    <n v="0"/>
    <n v="835.56396000000007"/>
    <n v="0"/>
    <n v="7077.5329600000005"/>
    <s v="EUR"/>
    <n v="2.9441999999999999"/>
    <s v="420M1126"/>
    <s v="COUV.M11 DROITE NOIR M18"/>
    <n v="0.82099999999999995"/>
    <n v="1392"/>
    <n v="1142.8319999999999"/>
    <n v="3364.7259743999994"/>
    <n v="6.4307887995596058E-3"/>
    <n v="45.514119687681948"/>
    <n v="3.2696925062989907E-2"/>
    <n v="2.4498851250629894"/>
    <n v="33.423542476551084"/>
    <n v="0"/>
    <n v="4.433533706558781"/>
    <n v="1.3890503807048749"/>
    <n v="0.34210510255897192"/>
    <n v="0.55255266602455999"/>
    <n v="0"/>
    <n v="5.3733353552836709"/>
    <n v="0"/>
    <n v="45.514119687681948"/>
    <s v="germanetti"/>
    <s v="STB 1562"/>
    <n v="5283.9480000000003"/>
    <m/>
    <m/>
    <m/>
    <m/>
    <m/>
    <m/>
    <s v="STB 1563"/>
    <n v="8857.152"/>
    <n v="216"/>
    <m/>
    <m/>
    <m/>
  </r>
  <r>
    <x v="6"/>
    <x v="1"/>
    <d v="2018-01-30T00:00:00"/>
    <x v="45"/>
    <x v="0"/>
    <s v="STCM 1"/>
    <s v=" 18400001 DU 04/01/18"/>
    <n v="1416"/>
    <m/>
    <n v="4558.2640000000101"/>
    <n v="0"/>
    <n v="690.34199999999998"/>
    <n v="572.70000000000005"/>
    <n v="846"/>
    <n v="0"/>
    <n v="780"/>
    <n v="8863.3060000000096"/>
    <s v="EUR"/>
    <n v="2.9338000000000002"/>
    <s v="600P0002"/>
    <s v="PLOMB DOUX"/>
    <n v="2.2030599999999998"/>
    <n v="75600"/>
    <n v="166551.33599999998"/>
    <n v="488628.3095568"/>
    <n v="1"/>
    <n v="8863.3060000000096"/>
    <n v="0.11723949735449748"/>
    <n v="6.5805769253544977"/>
    <n v="1416"/>
    <n v="0"/>
    <n v="4558.2640000000101"/>
    <n v="0"/>
    <n v="690.34199999999998"/>
    <n v="572.70000000000005"/>
    <n v="846"/>
    <n v="0"/>
    <n v="780"/>
    <n v="8863.3060000000096"/>
    <s v="WMA"/>
    <s v="STB 1541"/>
    <n v="1628.64"/>
    <m/>
    <m/>
    <s v="STB 1542"/>
    <n v="1007.34"/>
    <s v="STB 1544"/>
    <n v="682.11300000000006"/>
    <s v="STB 1457+OBLIG"/>
    <n v="97495.009000000005"/>
    <n v="0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00L0120"/>
    <s v="BAC L1 GRIS P0 C22"/>
    <n v="1.137"/>
    <n v="3080"/>
    <n v="3501.96"/>
    <n v="10313.622396000001"/>
    <n v="0.20268036559279184"/>
    <n v="1662.5627943323393"/>
    <n v="0.53979311504296734"/>
    <n v="3.8883718150429676"/>
    <n v="1034.8328444610099"/>
    <n v="0"/>
    <n v="378.3558019543658"/>
    <n v="43.778958968043035"/>
    <n v="15.206499789330394"/>
    <n v="20.984511651649704"/>
    <n v="0"/>
    <n v="169.40417750794063"/>
    <n v="0"/>
    <n v="1662.5627943323393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00L0121"/>
    <s v="BAC L1 NOIR P0 C22"/>
    <n v="1.137"/>
    <n v="2200"/>
    <n v="2501.4"/>
    <n v="7366.8731400000006"/>
    <n v="0.14477168970913704"/>
    <n v="1187.5448530945282"/>
    <n v="0.53979311504296734"/>
    <n v="3.8883718150429676"/>
    <n v="739.1663174721499"/>
    <n v="0"/>
    <n v="270.2541442531184"/>
    <n v="31.270684977173598"/>
    <n v="10.861785563807425"/>
    <n v="14.988936894035502"/>
    <n v="0"/>
    <n v="121.0029839342433"/>
    <n v="0"/>
    <n v="1187.5448530945282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20L0109"/>
    <s v="COUV L1 EK DROITE GRIS POIGNEE GRIS"/>
    <n v="0.95099999999999996"/>
    <n v="3360"/>
    <n v="3195.3599999999997"/>
    <n v="9410.6547359999986"/>
    <n v="0.18493550269008874"/>
    <n v="1517.0038065819663"/>
    <n v="0.45148922814939474"/>
    <n v="3.2522793281493945"/>
    <n v="944.23222363388834"/>
    <n v="0"/>
    <n v="345.23038393725284"/>
    <n v="39.946068581059166"/>
    <n v="13.875155960329288"/>
    <n v="19.147297271018338"/>
    <n v="0"/>
    <n v="154.57267719841832"/>
    <n v="0"/>
    <n v="1517.0038065819663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20L0111"/>
    <s v="COUV L1 EK DROITE NOIR"/>
    <n v="0.95099999999999996"/>
    <n v="2240"/>
    <n v="2130.2399999999998"/>
    <n v="6273.7698239999991"/>
    <n v="0.12329033512672584"/>
    <n v="1011.3358710546443"/>
    <n v="0.45148922814939474"/>
    <n v="3.2522793281493945"/>
    <n v="629.48814908925897"/>
    <n v="0"/>
    <n v="230.1535892915019"/>
    <n v="26.630712387372782"/>
    <n v="9.250103973552859"/>
    <n v="12.76486484734556"/>
    <n v="0"/>
    <n v="103.04845146561222"/>
    <n v="0"/>
    <n v="1011.3358710546443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00L0212"/>
    <s v="BAC L2 GRIS P0 C28"/>
    <n v="1.232"/>
    <n v="198"/>
    <n v="243.93600000000001"/>
    <n v="718.41591360000007"/>
    <n v="1.4118104621767031E-2"/>
    <n v="115.80912340468011"/>
    <n v="0.58489456264989959"/>
    <n v="4.2132577626499002"/>
    <n v="72.083343255331556"/>
    <n v="0"/>
    <n v="26.355127101834452"/>
    <n v="3.0495105983016786"/>
    <n v="1.0592390354573151"/>
    <n v="1.4617179620146494"/>
    <n v="0"/>
    <n v="11.800185451740456"/>
    <n v="0"/>
    <n v="115.80912340468011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00L0318"/>
    <s v="Bac L3 Noir P0 C40"/>
    <n v="1.2569999999999999"/>
    <n v="192"/>
    <n v="241.34399999999999"/>
    <n v="710.78221440000004"/>
    <n v="1.3968089342433024E-2"/>
    <n v="114.57856601313097"/>
    <n v="0.59676336465172375"/>
    <n v="4.2987540646517237"/>
    <n v="71.317404543055304"/>
    <n v="0"/>
    <n v="26.075084428969621"/>
    <n v="3.0171072979655333"/>
    <n v="1.0479838390947225"/>
    <n v="1.446186130068803"/>
    <n v="0"/>
    <n v="11.674799773976979"/>
    <n v="0"/>
    <n v="114.57856601313097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60D1815"/>
    <s v="BOUCHON D18 NOIR FILETAGE POUR GAMME M "/>
    <n v="2.3E-2"/>
    <n v="104000"/>
    <n v="2392"/>
    <n v="7044.6792000000005"/>
    <n v="0.13844002629897489"/>
    <n v="1135.6069755345452"/>
    <n v="1.0919297841678319E-2"/>
    <n v="7.8656597841678319E-2"/>
    <n v="706.83850299567553"/>
    <n v="0"/>
    <n v="258.43444193390076"/>
    <n v="29.903045680578579"/>
    <n v="10.386739853133189"/>
    <n v="14.333388122864365"/>
    <n v="0"/>
    <n v="115.71085694839289"/>
    <n v="0"/>
    <n v="1135.6069755345452"/>
    <s v="TNA"/>
    <s v="STB 1566"/>
    <s v="5153,955+104,135"/>
    <m/>
    <m/>
    <m/>
    <m/>
    <m/>
    <m/>
    <s v="STB 1553"/>
    <n v="13243.838"/>
    <n v="216"/>
    <m/>
    <m/>
    <m/>
  </r>
  <r>
    <x v="6"/>
    <x v="1"/>
    <d v="2018-01-31T00:00:00"/>
    <x v="4"/>
    <x v="0"/>
    <s v="ACCUMA 6"/>
    <s v=" 94 DU 16/01/18"/>
    <n v="5105.7380000000003"/>
    <m/>
    <n v="1866.7610000000004"/>
    <n v="216"/>
    <n v="75.027000000000001"/>
    <n v="103.535"/>
    <n v="0"/>
    <n v="835.81938000000002"/>
    <n v="0"/>
    <n v="8202.8803800000005"/>
    <s v="EUR"/>
    <n v="2.9451000000000001"/>
    <s v="460D1825"/>
    <s v="BOUCHON M18 NOIR NON DEVISSABLE FAI"/>
    <n v="3.2000000000000001E-2"/>
    <n v="96000"/>
    <n v="3072"/>
    <n v="9047.3472000000002"/>
    <n v="0.17779588661808143"/>
    <n v="1458.4383899841648"/>
    <n v="1.5192066562335051E-2"/>
    <n v="0.10943526656233504"/>
    <n v="907.77921454962996"/>
    <n v="0"/>
    <n v="331.90242709905641"/>
    <n v="38.403911509505591"/>
    <n v="13.339491985294796"/>
    <n v="18.40809712100306"/>
    <n v="0"/>
    <n v="148.60524771967513"/>
    <n v="0"/>
    <n v="1458.4383899841648"/>
    <s v="TNA"/>
    <s v="STB 1566"/>
    <s v="5153,955+104,135"/>
    <m/>
    <m/>
    <m/>
    <m/>
    <m/>
    <m/>
    <s v="STB 1553"/>
    <n v="13243.838"/>
    <n v="216"/>
    <m/>
    <m/>
    <m/>
  </r>
  <r>
    <x v="6"/>
    <x v="1"/>
    <d v="2018-02-02T00:00:00"/>
    <x v="4"/>
    <x v="0"/>
    <s v="ACCUMA 5"/>
    <s v=" 86 DU 15/01/18"/>
    <n v="5105.7380000000003"/>
    <m/>
    <n v="747.74700000000121"/>
    <n v="316"/>
    <n v="57.944000000000003"/>
    <n v="138.75899999999999"/>
    <n v="0"/>
    <n v="836.58564000000001"/>
    <n v="0"/>
    <n v="7202.7736400000022"/>
    <s v="EUR"/>
    <n v="2.9478"/>
    <s v="400L0120"/>
    <s v="BAC L1 GRIS P0 C22"/>
    <n v="1.137"/>
    <n v="3300"/>
    <n v="3752.1"/>
    <n v="11060.44038"/>
    <n v="0.57657900987249144"/>
    <n v="4152.9680936868826"/>
    <n v="1.2584751799051159"/>
    <n v="4.6101237799051162"/>
    <n v="2943.8613607083548"/>
    <n v="0"/>
    <n v="431.13522489512656"/>
    <n v="182.19896711970731"/>
    <n v="33.409294148051643"/>
    <n v="80.005526830897026"/>
    <n v="0"/>
    <n v="482.35771998474456"/>
    <n v="0"/>
    <n v="4152.9680936868826"/>
    <s v="TNA"/>
    <s v="STB 1601"/>
    <s v="6070,091+139,359"/>
    <m/>
    <m/>
    <m/>
    <m/>
    <m/>
    <m/>
    <s v="STB 1602"/>
    <n v="9612.5110000000004"/>
    <s v="216+100"/>
    <m/>
    <m/>
    <m/>
  </r>
  <r>
    <x v="6"/>
    <x v="1"/>
    <d v="2018-02-02T00:00:00"/>
    <x v="4"/>
    <x v="0"/>
    <s v="ACCUMA 5"/>
    <s v=" 86 DU 15/01/18"/>
    <n v="5105.7380000000003"/>
    <m/>
    <n v="747.74700000000121"/>
    <n v="316"/>
    <n v="57.944000000000003"/>
    <n v="138.75899999999999"/>
    <n v="0"/>
    <n v="836.58564000000001"/>
    <n v="0"/>
    <n v="7202.7736400000022"/>
    <s v="EUR"/>
    <n v="2.9478"/>
    <s v="420L0109"/>
    <s v="COUV L1 EK DROITE GRIS"/>
    <n v="0.95099999999999996"/>
    <n v="4480"/>
    <n v="4260.4799999999996"/>
    <n v="12559.042943999999"/>
    <n v="0.65470092481052"/>
    <n v="4715.662563308837"/>
    <n v="1.0526032507385796"/>
    <n v="3.8559610507385793"/>
    <n v="3342.7313904402149"/>
    <n v="0"/>
    <n v="489.55065242429271"/>
    <n v="206.88549224012431"/>
    <n v="37.93599038722077"/>
    <n v="90.845645625782936"/>
    <n v="0"/>
    <n v="547.7133921912008"/>
    <n v="0"/>
    <n v="4715.662563308837"/>
    <s v="TNA"/>
    <s v="STB 1601"/>
    <s v="6070,091+139,359"/>
    <m/>
    <m/>
    <m/>
    <m/>
    <m/>
    <m/>
    <s v="STB 1602"/>
    <n v="9612.5110000000004"/>
    <s v="216+100"/>
    <m/>
    <m/>
    <m/>
  </r>
  <r>
    <x v="6"/>
    <x v="1"/>
    <d v="2018-02-02T00:00:00"/>
    <x v="4"/>
    <x v="0"/>
    <s v="ACCUMA 5"/>
    <s v=" 86 DU 15/01/18"/>
    <n v="5105.7380000000003"/>
    <m/>
    <n v="747.74700000000121"/>
    <n v="316"/>
    <n v="57.944000000000003"/>
    <n v="138.75899999999999"/>
    <n v="0"/>
    <n v="836.58564000000001"/>
    <n v="0"/>
    <n v="7202.7736400000022"/>
    <s v="EUR"/>
    <n v="2.9478"/>
    <s v="400L0121"/>
    <s v="BAC L1 NOIR P0 C22"/>
    <n v="1.137"/>
    <n v="2420"/>
    <n v="2751.54"/>
    <n v="8110.9896119999994"/>
    <n v="0.42282460723982701"/>
    <n v="3045.5099353703799"/>
    <n v="1.2584751799051157"/>
    <n v="4.6101237799051153"/>
    <n v="2158.83166451946"/>
    <n v="0"/>
    <n v="316.16583158975942"/>
    <n v="133.61257588778534"/>
    <n v="24.500149041904539"/>
    <n v="58.670719675991151"/>
    <n v="0"/>
    <n v="353.72899465547931"/>
    <n v="0"/>
    <n v="3045.5099353703799"/>
    <s v="TNA"/>
    <s v="STB 1601"/>
    <s v="6070,091+139,359"/>
    <m/>
    <m/>
    <m/>
    <m/>
    <m/>
    <m/>
    <s v="STB 1602"/>
    <n v="9612.5110000000004"/>
    <s v="216+100"/>
    <m/>
    <m/>
    <m/>
  </r>
  <r>
    <x v="6"/>
    <x v="1"/>
    <d v="2018-02-02T00:00:00"/>
    <x v="4"/>
    <x v="0"/>
    <s v="ACCUMA 5"/>
    <s v=" 86 DU 15/01/18"/>
    <n v="5105.7380000000003"/>
    <m/>
    <n v="747.74700000000121"/>
    <n v="316"/>
    <n v="57.944000000000003"/>
    <n v="138.75899999999999"/>
    <n v="0"/>
    <n v="836.58564000000001"/>
    <n v="0"/>
    <n v="7202.7736400000022"/>
    <s v="EUR"/>
    <n v="2.9478"/>
    <s v="420L0109"/>
    <s v="COUV L1 EK DROITE GRIS"/>
    <n v="0.95099999999999996"/>
    <n v="2240"/>
    <n v="2130.2399999999998"/>
    <n v="6279.5214719999994"/>
    <n v="0.32735046240526"/>
    <n v="2357.8312816544185"/>
    <n v="1.0526032507385796"/>
    <n v="3.8559610507385793"/>
    <n v="1671.3656952201075"/>
    <n v="0"/>
    <n v="244.77532621214635"/>
    <n v="103.44274612006215"/>
    <n v="18.967995193610385"/>
    <n v="45.422822812891468"/>
    <n v="0"/>
    <n v="273.8566960956004"/>
    <n v="0"/>
    <n v="2357.8312816544185"/>
    <s v="TNA"/>
    <s v="STB 1601"/>
    <s v="6070,091+139,359"/>
    <m/>
    <m/>
    <m/>
    <m/>
    <m/>
    <m/>
    <s v="STB 1602"/>
    <n v="9612.5110000000004"/>
    <s v="216+100"/>
    <m/>
    <m/>
    <m/>
  </r>
  <r>
    <x v="6"/>
    <x v="1"/>
    <d v="2018-02-02T00:00:00"/>
    <x v="4"/>
    <x v="0"/>
    <s v="ACCUMA 5"/>
    <s v=" 86 DU 15/01/18"/>
    <n v="5105.7380000000003"/>
    <m/>
    <n v="747.74700000000121"/>
    <n v="316"/>
    <n v="57.944000000000003"/>
    <n v="138.75899999999999"/>
    <n v="0"/>
    <n v="836.58564000000001"/>
    <n v="0"/>
    <n v="7202.7736400000022"/>
    <s v="EUR"/>
    <n v="2.9478"/>
    <s v="400L0213"/>
    <s v="BAC L2 NOIR P0 C28"/>
    <n v="1.2549999999999999"/>
    <n v="198"/>
    <n v="248.48999999999998"/>
    <n v="732.4988219999999"/>
    <n v="3.8185047883376073E-2"/>
    <n v="275.03825633651905"/>
    <n v="1.3890821027096922"/>
    <n v="5.0885711027096914"/>
    <n v="194.96285000997278"/>
    <n v="0"/>
    <n v="28.552754999650855"/>
    <n v="12.06647513114684"/>
    <n v="2.2125944145543435"/>
    <n v="5.2985190592493803"/>
    <n v="0"/>
    <n v="31.945062721944819"/>
    <n v="0"/>
    <n v="275.03825633651905"/>
    <s v="TNA"/>
    <s v="STB 1601"/>
    <s v="6070,091+139,359"/>
    <m/>
    <m/>
    <m/>
    <m/>
    <m/>
    <m/>
    <s v="STB 1602"/>
    <n v="9612.5110000000004"/>
    <s v="216+100"/>
    <m/>
    <m/>
    <m/>
  </r>
  <r>
    <x v="6"/>
    <x v="1"/>
    <d v="2018-02-05T00:00:00"/>
    <x v="9"/>
    <x v="2"/>
    <s v="SOVEMA"/>
    <s v=" 9990015 DU 12/01/18"/>
    <n v="0"/>
    <m/>
    <n v="779.452"/>
    <n v="0"/>
    <n v="0"/>
    <n v="0"/>
    <n v="0"/>
    <n v="0"/>
    <n v="0"/>
    <n v="779.452"/>
    <s v="EUR"/>
    <n v="2.9451000000000001"/>
    <s v="A0131957"/>
    <s v="SEPARATEUR FEEDING BELT A0131957"/>
    <n v="0"/>
    <n v="1"/>
    <n v="0"/>
    <n v="0"/>
    <n v="1"/>
    <n v="779.452"/>
    <n v="779.452"/>
    <n v="779.452"/>
    <n v="0"/>
    <n v="0"/>
    <n v="779.452"/>
    <n v="0"/>
    <n v="0"/>
    <n v="0"/>
    <n v="0"/>
    <n v="0"/>
    <n v="0"/>
    <n v="779.452"/>
    <s v="EXPRESS LOGISTIC"/>
    <s v="PAIEMENT ESPECE"/>
    <m/>
    <m/>
    <m/>
    <m/>
    <m/>
    <m/>
    <m/>
    <s v="STB 1577"/>
    <n v="1307.412"/>
    <n v="0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00L0212"/>
    <s v="BAC L2 GRIS P0 C28"/>
    <n v="1.232"/>
    <n v="1980"/>
    <n v="2439.36"/>
    <n v="7181.9637119999998"/>
    <n v="0.15638647009088025"/>
    <n v="1336.0490171213939"/>
    <n v="0.67477223086939087"/>
    <n v="4.3020266308693911"/>
    <n v="812.80616737974287"/>
    <n v="0"/>
    <n v="105.26185638053036"/>
    <n v="33.779477539630136"/>
    <n v="8.3260156676384653"/>
    <n v="33.168006441574789"/>
    <n v="212.03659547271997"/>
    <n v="130.67089823955746"/>
    <n v="0"/>
    <n v="1336.0490171213939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00L0218"/>
    <s v="Bac L2 Noir P0 C34,3"/>
    <n v="1.2549999999999999"/>
    <n v="990"/>
    <n v="1242.4499999999998"/>
    <n v="3658.0212899999992"/>
    <n v="7.9653011349048161E-2"/>
    <n v="680.49574532765791"/>
    <n v="0.68736943972490694"/>
    <n v="4.3823404397249064"/>
    <n v="413.99015424576987"/>
    <n v="0"/>
    <n v="53.613486102908105"/>
    <n v="17.205050451394403"/>
    <n v="4.2407263242233242"/>
    <n v="16.893607177019625"/>
    <n v="107.99753543760694"/>
    <n v="66.555185588735625"/>
    <n v="0"/>
    <n v="680.49574532765791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20L0217"/>
    <s v="COUV.L2 EK GAUCHE NOIR"/>
    <n v="1.071"/>
    <n v="960"/>
    <n v="1028.1599999999999"/>
    <n v="3027.1086719999994"/>
    <n v="6.591495846805695E-2"/>
    <n v="563.1280981255461"/>
    <n v="0.58659176888077724"/>
    <n v="3.7398299688807763"/>
    <n v="342.58772344104858"/>
    <n v="0"/>
    <n v="44.366567565347502"/>
    <n v="14.237631029100301"/>
    <n v="3.5093123888393523"/>
    <n v="13.979903541490199"/>
    <n v="89.370796438915008"/>
    <n v="55.076163720805205"/>
    <n v="0"/>
    <n v="563.1280981255461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00L0212"/>
    <s v="BAC L2 GRIS P0 C28"/>
    <n v="1.232"/>
    <n v="594"/>
    <n v="731.80799999999999"/>
    <n v="2154.5891136"/>
    <n v="4.6915941027264076E-2"/>
    <n v="400.81470513641818"/>
    <n v="0.67477223086939087"/>
    <n v="4.3020266308693911"/>
    <n v="243.84185021392287"/>
    <n v="0"/>
    <n v="31.578556914159108"/>
    <n v="10.133843261889041"/>
    <n v="2.4978047002915393"/>
    <n v="9.9504019324724382"/>
    <n v="63.61097864181599"/>
    <n v="39.201269471867242"/>
    <n v="0"/>
    <n v="400.81470513641818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00L0213"/>
    <s v="BAC L2 NOIR P0 C28"/>
    <n v="1.2549999999999999"/>
    <n v="1980"/>
    <n v="2484.8999999999996"/>
    <n v="7316.0425799999985"/>
    <n v="0.15930602269809632"/>
    <n v="1360.9914906553158"/>
    <n v="0.68736943972490694"/>
    <n v="4.3823404397249064"/>
    <n v="827.98030849153974"/>
    <n v="0"/>
    <n v="107.22697220581621"/>
    <n v="34.410100902788805"/>
    <n v="8.4814526484466484"/>
    <n v="33.78721435403925"/>
    <n v="215.99507087521388"/>
    <n v="133.11037117747125"/>
    <n v="0"/>
    <n v="1360.9914906553158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20L0217"/>
    <s v="COUV.L2 EK GAUCHE NOIR"/>
    <n v="1.071"/>
    <n v="960"/>
    <n v="1028.1599999999999"/>
    <n v="3027.1086719999994"/>
    <n v="6.591495846805695E-2"/>
    <n v="563.1280981255461"/>
    <n v="0.58659176888077724"/>
    <n v="3.7398299688807763"/>
    <n v="342.58772344104858"/>
    <n v="0"/>
    <n v="44.366567565347502"/>
    <n v="14.237631029100301"/>
    <n v="3.5093123888393523"/>
    <n v="13.979903541490199"/>
    <n v="89.370796438915008"/>
    <n v="55.076163720805205"/>
    <n v="0"/>
    <n v="563.1280981255461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6T00:00:00"/>
    <x v="4"/>
    <x v="0"/>
    <s v="ACCUMA 3"/>
    <s v=" 74 DU 12/01/18"/>
    <n v="5197.42"/>
    <m/>
    <n v="673.08799999999974"/>
    <n v="216"/>
    <n v="53.24"/>
    <n v="212.09"/>
    <n v="1355.85"/>
    <n v="835.56396000000007"/>
    <n v="0"/>
    <n v="8543.2519599999996"/>
    <s v="EUR"/>
    <n v="2.9441999999999999"/>
    <s v="420L0228"/>
    <s v="COUV L2 NOIR P NOIR"/>
    <n v="1.0720000000000001"/>
    <n v="2880"/>
    <n v="3087.36"/>
    <n v="9089.8053120000004"/>
    <n v="0.19792951114217666"/>
    <n v="1690.9616840072426"/>
    <n v="0.58713947361362595"/>
    <n v="3.7433218736136258"/>
    <n v="1028.7227998005719"/>
    <n v="0"/>
    <n v="133.22397879566535"/>
    <n v="42.752774406710159"/>
    <n v="10.537767173209486"/>
    <n v="41.978870018144249"/>
    <n v="268.36272768212024"/>
    <n v="165.38276613082127"/>
    <n v="0"/>
    <n v="1690.9616840072426"/>
    <s v="SAVINO DEL BENE"/>
    <s v="STB 1558"/>
    <n v="6811.48"/>
    <m/>
    <m/>
    <m/>
    <m/>
    <s v="STB 1560+1561"/>
    <s v="80,925+144,59"/>
    <s v="STB 1559"/>
    <n v="8645.5789999999997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00m1606"/>
    <s v="BAC M16 GRIS P16 C102"/>
    <n v="4.4580000000000002"/>
    <n v="480"/>
    <n v="2139.84"/>
    <n v="6304.182624"/>
    <n v="0.11992297007070493"/>
    <n v="930.39672136410366"/>
    <n v="1.9383265028418826"/>
    <n v="15.072040302841883"/>
    <n v="615.06728481604523"/>
    <n v="0"/>
    <n v="174.1991469409455"/>
    <n v="25.903361535272264"/>
    <n v="9.2488192207629769"/>
    <n v="5.7101322199166153"/>
    <n v="0"/>
    <n v="100.26797663116123"/>
    <n v="0"/>
    <n v="930.39672136410366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00L0120"/>
    <s v="BAC L1 GRIS P0 C22"/>
    <n v="1.137"/>
    <n v="220"/>
    <n v="250.14000000000001"/>
    <n v="736.937454"/>
    <n v="1.4018586311820572E-2"/>
    <n v="108.76020444613472"/>
    <n v="0.49436456566424875"/>
    <n v="3.8440802656642488"/>
    <n v="71.899268461139883"/>
    <n v="0"/>
    <n v="20.363286327860077"/>
    <n v="3.0280146433532438"/>
    <n v="1.081155432126538"/>
    <n v="0.66749498723733658"/>
    <n v="0"/>
    <n v="11.720984594417653"/>
    <n v="0"/>
    <n v="108.76020444613472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20L0111"/>
    <s v="COUV L1 EK DROITE NOIR"/>
    <n v="0.95099999999999996"/>
    <n v="2240"/>
    <n v="2130.2399999999998"/>
    <n v="6275.9000639999995"/>
    <n v="0.11938495764329037"/>
    <n v="926.22266698382498"/>
    <n v="0.41349226204635042"/>
    <n v="3.2152333620463502"/>
    <n v="612.30789816366268"/>
    <n v="0"/>
    <n v="173.41763439298251"/>
    <n v="25.78715085095072"/>
    <n v="9.2073260883234838"/>
    <n v="5.6845147581852711"/>
    <n v="0"/>
    <n v="99.818142729720392"/>
    <n v="0"/>
    <n v="926.22266698382498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00L0318"/>
    <s v="Bac L3 Noir P0 C40"/>
    <n v="1.2569999999999999"/>
    <n v="384"/>
    <n v="482.68799999999999"/>
    <n v="1422.0471167999999"/>
    <n v="2.7051264850403964E-2"/>
    <n v="209.87145424040884"/>
    <n v="0.54654024541773139"/>
    <n v="4.2497879454177312"/>
    <n v="138.74196088178891"/>
    <n v="0"/>
    <n v="39.294450911578011"/>
    <n v="5.8430732076872562"/>
    <n v="2.086274699057705"/>
    <n v="1.2880459758519849"/>
    <n v="0"/>
    <n v="22.617648564444981"/>
    <n v="0"/>
    <n v="209.87145424040884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20M1013"/>
    <s v="COUV M10 G FLAT GRIS (fileté)"/>
    <n v="0.73899999999999999"/>
    <n v="2688"/>
    <n v="1986.432"/>
    <n v="5852.2273151999998"/>
    <n v="0.1113255314806203"/>
    <n v="863.69533236725135"/>
    <n v="0.32131522781519767"/>
    <n v="2.4984831278151973"/>
    <n v="570.97228611097387"/>
    <n v="0"/>
    <n v="161.71057642449728"/>
    <n v="24.046314799813985"/>
    <n v="8.5857589643798793"/>
    <n v="5.3007651814497354"/>
    <n v="0"/>
    <n v="93.079630886136741"/>
    <n v="0"/>
    <n v="863.69533236725135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20M1014"/>
    <s v="COUV M10 G FLAT NOIR D18 (fileté)"/>
    <n v="0.73899999999999999"/>
    <n v="2688"/>
    <n v="1986.432"/>
    <n v="5852.2273151999998"/>
    <n v="0.1113255314806203"/>
    <n v="863.69533236725135"/>
    <n v="0.32131522781519767"/>
    <n v="2.4984831278151973"/>
    <n v="570.97228611097387"/>
    <n v="0"/>
    <n v="161.71057642449728"/>
    <n v="24.046314799813985"/>
    <n v="8.5857589643798793"/>
    <n v="5.3007651814497354"/>
    <n v="0"/>
    <n v="93.079630886136741"/>
    <n v="0"/>
    <n v="863.69533236725135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60D1810"/>
    <s v="BOUCHON KAMINA D18 ROUGE"/>
    <n v="2.8000000000000001E-2"/>
    <n v="96000"/>
    <n v="2688"/>
    <n v="7919.1167999999998"/>
    <n v="0.15064347967607619"/>
    <n v="1168.7352264780127"/>
    <n v="1.2174325275812633E-2"/>
    <n v="9.4665125275812639E-2"/>
    <n v="772.62826266708237"/>
    <n v="0"/>
    <n v="218.82351342963096"/>
    <n v="32.538991610032454"/>
    <n v="11.618077083058024"/>
    <n v="7.1728892847763683"/>
    <n v="0"/>
    <n v="125.95349240343269"/>
    <n v="0"/>
    <n v="1168.7352264780127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91BB001"/>
    <s v="regle de fermeture 19 tubes"/>
    <n v="5.5E-2"/>
    <n v="22050"/>
    <n v="1212.75"/>
    <n v="3572.882775"/>
    <n v="6.7966101181979682E-2"/>
    <n v="527.30046350863461"/>
    <n v="2.391385322034624E-2"/>
    <n v="0.18594935322034623"/>
    <n v="348.58814194550007"/>
    <n v="0"/>
    <n v="98.727014848134274"/>
    <n v="14.680677855307611"/>
    <n v="5.241749621457819"/>
    <n v="3.2362059077799628"/>
    <n v="0"/>
    <n v="56.826673330454973"/>
    <n v="0"/>
    <n v="527.30046350863461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00L0120"/>
    <s v="BAC L1 GRIS P0 C22"/>
    <n v="1.137"/>
    <n v="220"/>
    <n v="250.14000000000001"/>
    <n v="736.937454"/>
    <n v="1.4018586311820572E-2"/>
    <n v="108.76020444613472"/>
    <n v="0.49436456566424875"/>
    <n v="3.8440802656642488"/>
    <n v="71.899268461139883"/>
    <n v="0"/>
    <n v="20.363286327860077"/>
    <n v="3.0280146433532438"/>
    <n v="1.081155432126538"/>
    <n v="0.66749498723733658"/>
    <n v="0"/>
    <n v="11.720984594417653"/>
    <n v="0"/>
    <n v="108.76020444613472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00L0318"/>
    <s v="Bac L3 Noir P0 C40"/>
    <n v="1.2569999999999999"/>
    <n v="1728"/>
    <n v="2172.096"/>
    <n v="6399.2120255999998"/>
    <n v="0.12173069182681784"/>
    <n v="944.42154408183978"/>
    <n v="0.54654024541773139"/>
    <n v="4.2497879454177312"/>
    <n v="624.33882396805018"/>
    <n v="0"/>
    <n v="176.82502910210104"/>
    <n v="26.293829434592652"/>
    <n v="9.3882361457596719"/>
    <n v="5.7962068913339317"/>
    <n v="0"/>
    <n v="101.77941854000241"/>
    <n v="0"/>
    <n v="944.42154408183978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20L0338"/>
    <s v="COUV L3 D MFP Noir"/>
    <n v="1.6479999999999999"/>
    <n v="760"/>
    <n v="1252.48"/>
    <n v="3689.9313280000001"/>
    <n v="7.019268803001931E-2"/>
    <n v="544.57496148035023"/>
    <n v="0.71654600194782925"/>
    <n v="5.5717188019478296"/>
    <n v="360.00797858082865"/>
    <n v="0"/>
    <n v="101.96133709090185"/>
    <n v="15.161620614484171"/>
    <n v="5.4134706789391798"/>
    <n v="3.3422248405493695"/>
    <n v="0"/>
    <n v="58.688329674647086"/>
    <n v="0"/>
    <n v="544.57496148035023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20M1014"/>
    <s v="COUV M10 G FLAT NOIR D18 (fileté)"/>
    <n v="0.73899999999999999"/>
    <n v="1344"/>
    <n v="993.21600000000001"/>
    <n v="2926.1136575999999"/>
    <n v="5.5662765740310149E-2"/>
    <n v="431.84766618362568"/>
    <n v="0.32131522781519767"/>
    <n v="2.4984831278151973"/>
    <n v="285.48614305548693"/>
    <n v="0"/>
    <n v="80.855288212248638"/>
    <n v="12.023157399906992"/>
    <n v="4.2928794821899396"/>
    <n v="2.6503825907248677"/>
    <n v="0"/>
    <n v="46.53981544306837"/>
    <n v="0"/>
    <n v="431.84766618362568"/>
    <s v="TNA"/>
    <s v="STB 1625"/>
    <s v="5177,288+47,615"/>
    <m/>
    <m/>
    <m/>
    <m/>
    <m/>
    <m/>
    <s v="STB 1626"/>
    <n v="12782.999"/>
    <n v="216"/>
    <m/>
    <m/>
    <m/>
  </r>
  <r>
    <x v="6"/>
    <x v="1"/>
    <d v="2018-02-09T00:00:00"/>
    <x v="4"/>
    <x v="0"/>
    <s v="ACCUMA 7"/>
    <s v=" 197 DU 31/01/18"/>
    <n v="5128.8530000000001"/>
    <m/>
    <n v="1452.5920000000006"/>
    <n v="216"/>
    <n v="77.123000000000005"/>
    <n v="47.615000000000002"/>
    <n v="0"/>
    <n v="836.10318000000007"/>
    <n v="0"/>
    <n v="7758.2861800000001"/>
    <s v="EUR"/>
    <n v="2.9460999999999999"/>
    <s v="460D1819"/>
    <s v="BOUCHON D18 JAUNE FILETAGE POUR GAMME M "/>
    <n v="2.3E-2"/>
    <n v="13000"/>
    <n v="299"/>
    <n v="880.88389999999993"/>
    <n v="1.6756845395515915E-2"/>
    <n v="130.00440205242776"/>
    <n v="1.000033861941752E-2"/>
    <n v="7.776063861941751E-2"/>
    <n v="85.94339677732799"/>
    <n v="0"/>
    <n v="24.340859566763264"/>
    <n v="3.6194786054314374"/>
    <n v="1.2923381874383739"/>
    <n v="0.79787719350749031"/>
    <n v="0"/>
    <n v="14.010451721959216"/>
    <n v="0"/>
    <n v="130.00440205242776"/>
    <s v="TNA"/>
    <s v="STB 1625"/>
    <s v="5177,288+47,615"/>
    <m/>
    <m/>
    <m/>
    <m/>
    <m/>
    <m/>
    <s v="STB 1626"/>
    <n v="12782.999"/>
    <n v="216"/>
    <m/>
    <m/>
    <m/>
  </r>
  <r>
    <x v="6"/>
    <x v="0"/>
    <d v="2018-02-26T00:00:00"/>
    <x v="26"/>
    <x v="0"/>
    <s v="MARIBAT 6"/>
    <s v=" M015 DU 15/11/17"/>
    <n v="4610.18"/>
    <m/>
    <n v="406"/>
    <n v="0"/>
    <n v="312.42399999999998"/>
    <n v="3409.8"/>
    <n v="4705"/>
    <n v="0"/>
    <n v="2097.92"/>
    <n v="15541.324000000001"/>
    <s v="USD"/>
    <n v="2.3863500000000002"/>
    <s v="600P1002"/>
    <s v="PLOMB DOUX MARIBAT"/>
    <n v="0"/>
    <n v="49960"/>
    <n v="0"/>
    <n v="0"/>
    <n v="1"/>
    <n v="15541.324000000001"/>
    <n v="0.31107534027221778"/>
    <n v="0.31107534027221778"/>
    <n v="4610.18"/>
    <n v="0"/>
    <n v="406"/>
    <n v="0"/>
    <n v="312.42399999999998"/>
    <n v="3409.8"/>
    <n v="4705"/>
    <n v="0"/>
    <n v="2097.92"/>
    <n v="15541.324000000001"/>
    <s v="COMATRAM"/>
    <s v="STB 4324"/>
    <n v="4739.33"/>
    <m/>
    <m/>
    <s v="STB 4324+4323"/>
    <s v="5331,8+268,35"/>
    <s v="STB 4325"/>
    <n v="4058.2620000000002"/>
    <s v="STB 4346"/>
    <n v="406"/>
    <m/>
    <m/>
    <m/>
    <m/>
  </r>
  <r>
    <x v="6"/>
    <x v="1"/>
    <d v="2018-03-06T00:00:00"/>
    <x v="45"/>
    <x v="0"/>
    <s v="STCM 3"/>
    <s v=" 18400048 DU 15/02/18"/>
    <n v="965"/>
    <m/>
    <n v="1891.7300000000032"/>
    <n v="0"/>
    <n v="490.11599999999999"/>
    <n v="116.8"/>
    <n v="238"/>
    <n v="0"/>
    <n v="520"/>
    <n v="4221.6460000000034"/>
    <s v="EUR"/>
    <n v="2.9287999999999998"/>
    <s v="600P0002"/>
    <s v="PLOMB DOUX"/>
    <n v="2.2279599999999999"/>
    <n v="50394"/>
    <n v="112275.81624"/>
    <n v="328833.41060371196"/>
    <n v="1"/>
    <n v="4221.6460000000034"/>
    <n v="8.3772790411556997E-2"/>
    <n v="6.6090220384115561"/>
    <n v="965"/>
    <n v="0"/>
    <n v="1891.7300000000032"/>
    <n v="0"/>
    <n v="490.11599999999999"/>
    <n v="116.8"/>
    <n v="238"/>
    <n v="0"/>
    <n v="520"/>
    <n v="4221.6460000000034"/>
    <s v="WMA"/>
    <s v="STB 1733"/>
    <n v="1110.95"/>
    <m/>
    <m/>
    <s v="STB 1734"/>
    <n v="283.82"/>
    <s v="STB 1735"/>
    <n v="139.59200000000001"/>
    <s v="STB 1723"/>
    <n v="64749.427000000003"/>
    <n v="0"/>
    <m/>
    <m/>
    <m/>
  </r>
  <r>
    <x v="6"/>
    <x v="1"/>
    <d v="2018-03-08T00:00:00"/>
    <x v="4"/>
    <x v="0"/>
    <s v="ACCUMA 8"/>
    <s v=" 318 DU 14/02/18"/>
    <n v="5136.2700000000004"/>
    <m/>
    <n v="771.62299999999959"/>
    <n v="216"/>
    <n v="61.968000000000004"/>
    <n v="149.47900000000001"/>
    <n v="477.33600000000001"/>
    <n v="833.63411999999994"/>
    <n v="0"/>
    <n v="7646.3101200000001"/>
    <s v="EUR"/>
    <n v="2.9373999999999998"/>
    <s v="400L0313"/>
    <s v="BAC L3 GRIS P0 C33"/>
    <n v="1.2569999999999999"/>
    <n v="2464"/>
    <n v="3097.2479999999996"/>
    <n v="9097.856275199998"/>
    <n v="2.5010254497374741E-2"/>
    <n v="191.23616206705199"/>
    <n v="7.7612078760978892E-2"/>
    <n v="3.7699238787609781"/>
    <n v="128.45941986723096"/>
    <n v="0"/>
    <n v="19.298487606027781"/>
    <n v="5.4022149714329437"/>
    <n v="1.5498354506933181"/>
    <n v="3.7385078320130791"/>
    <n v="11.93829484075887"/>
    <n v="20.849401498895034"/>
    <n v="0"/>
    <n v="191.23616206705199"/>
    <s v="TNA"/>
    <s v="STB 1679"/>
    <s v="5184,776+149,479+567,916"/>
    <m/>
    <m/>
    <m/>
    <m/>
    <m/>
    <m/>
    <s v="STB 1680"/>
    <n v="9921.723"/>
    <n v="216"/>
    <m/>
    <m/>
    <m/>
  </r>
  <r>
    <x v="6"/>
    <x v="1"/>
    <d v="2018-03-08T00:00:00"/>
    <x v="4"/>
    <x v="0"/>
    <s v="ACCUMA 8"/>
    <s v=" 318 DU 14/02/18"/>
    <n v="5136.2700000000004"/>
    <m/>
    <n v="771.62299999999959"/>
    <n v="216"/>
    <n v="61.968000000000004"/>
    <n v="149.47900000000001"/>
    <n v="477.33600000000001"/>
    <n v="833.63411999999994"/>
    <n v="0"/>
    <n v="7646.3101200000001"/>
    <s v="EUR"/>
    <n v="2.9373999999999998"/>
    <s v="420L0321"/>
    <s v="COUV L3 KAM DROITE GRIS AVEC POIGNEE GRIS"/>
    <n v="1.2569999999999999"/>
    <n v="2640"/>
    <n v="3318.4799999999996"/>
    <n v="9747.7031519999982"/>
    <n v="2.6796701247187221E-2"/>
    <n v="204.89588792898428"/>
    <n v="7.7612078760978892E-2"/>
    <n v="3.7699238787609781"/>
    <n v="137.63509271489033"/>
    <n v="0"/>
    <n v="20.676951006458335"/>
    <n v="5.7880874693924396"/>
    <n v="1.6605379828856979"/>
    <n v="4.0055441057282994"/>
    <n v="12.79103018652736"/>
    <n v="22.338644463101819"/>
    <n v="0"/>
    <n v="204.89588792898428"/>
    <s v="TNA"/>
    <s v="STB 1679"/>
    <s v="5184,776+149,479+567,916"/>
    <m/>
    <m/>
    <m/>
    <m/>
    <m/>
    <m/>
    <s v="STB 1680"/>
    <n v="9921.723"/>
    <n v="216"/>
    <m/>
    <m/>
    <m/>
  </r>
  <r>
    <x v="6"/>
    <x v="1"/>
    <d v="2018-03-08T00:00:00"/>
    <x v="4"/>
    <x v="0"/>
    <s v="ACCUMA 8"/>
    <s v=" 318 DU 14/02/18"/>
    <n v="5136.2700000000004"/>
    <m/>
    <n v="771.62299999999959"/>
    <n v="216"/>
    <n v="61.968000000000004"/>
    <n v="149.47900000000001"/>
    <n v="477.33600000000001"/>
    <n v="833.63411999999994"/>
    <n v="0"/>
    <n v="7646.3101200000001"/>
    <s v="EUR"/>
    <n v="2.9373999999999998"/>
    <s v="400M1008"/>
    <s v="BAC M10 P15,4 C33 GRIS"/>
    <n v="1.679"/>
    <n v="1944"/>
    <n v="3263.9760000000001"/>
    <n v="9587.6031024000004"/>
    <n v="2.6356581853737005E-2"/>
    <n v="201.53059855683762"/>
    <n v="0.10366800337285886"/>
    <n v="5.0355626033728598"/>
    <n v="135.37452067789377"/>
    <n v="0"/>
    <n v="20.337344759726097"/>
    <n v="5.6930216804071927"/>
    <n v="1.6332646643123749"/>
    <n v="3.9397554989147543"/>
    <n v="12.580945355735407"/>
    <n v="21.971745919848015"/>
    <n v="0"/>
    <n v="201.53059855683762"/>
    <s v="TNA"/>
    <s v="STB 1679"/>
    <s v="5184,776+149,479+567,916"/>
    <m/>
    <m/>
    <m/>
    <m/>
    <m/>
    <m/>
    <s v="STB 1680"/>
    <n v="9921.723"/>
    <n v="216"/>
    <m/>
    <m/>
    <m/>
  </r>
  <r>
    <x v="6"/>
    <x v="1"/>
    <d v="2018-03-08T00:00:00"/>
    <x v="4"/>
    <x v="0"/>
    <s v="ACCUMA 8"/>
    <s v=" 318 DU 14/02/18"/>
    <n v="5136.2700000000004"/>
    <m/>
    <n v="771.62299999999959"/>
    <n v="216"/>
    <n v="61.968000000000004"/>
    <n v="149.47900000000001"/>
    <n v="477.33600000000001"/>
    <n v="833.63411999999994"/>
    <n v="0"/>
    <n v="7646.3101200000001"/>
    <s v="EUR"/>
    <n v="2.9373999999999998"/>
    <s v="420L0321"/>
    <s v="COUV L3 KAM DROITE GRIS AVEC POIGNEE GRIS"/>
    <n v="1.2569999999999999"/>
    <n v="1760"/>
    <n v="2212.3199999999997"/>
    <n v="6498.4687679999988"/>
    <n v="1.7864467498124814E-2"/>
    <n v="136.59725861932284"/>
    <n v="7.7612078760978892E-2"/>
    <n v="3.7699238787609781"/>
    <n v="91.756728476593551"/>
    <n v="0"/>
    <n v="13.784634004305556"/>
    <n v="3.8587249795949599"/>
    <n v="1.1070253219237987"/>
    <n v="2.6703627371521992"/>
    <n v="8.5273534576849066"/>
    <n v="14.89242964206788"/>
    <n v="0"/>
    <n v="136.59725861932284"/>
    <s v="TNA"/>
    <s v="STB 1679"/>
    <s v="5184,776+149,479+567,916"/>
    <m/>
    <m/>
    <m/>
    <m/>
    <m/>
    <m/>
    <s v="STB 1680"/>
    <n v="9921.723"/>
    <n v="216"/>
    <m/>
    <m/>
    <m/>
  </r>
  <r>
    <x v="6"/>
    <x v="1"/>
    <d v="2018-03-08T00:00:00"/>
    <x v="4"/>
    <x v="0"/>
    <s v="ACCUMA 8"/>
    <s v=" 318 DU 14/02/18"/>
    <n v="5136.2700000000004"/>
    <m/>
    <n v="771.62299999999959"/>
    <n v="216"/>
    <n v="61.968000000000004"/>
    <n v="149.47900000000001"/>
    <n v="477.33600000000001"/>
    <n v="833.63411999999994"/>
    <n v="0"/>
    <n v="7646.3101200000001"/>
    <s v="EUR"/>
    <n v="2.9373999999999998"/>
    <s v="420M1124"/>
    <s v="COUV M11 G FLAT GRIS M18"/>
    <n v="0.82099999999999995"/>
    <n v="2784"/>
    <n v="2285.6639999999998"/>
    <n v="6713.9094335999989"/>
    <n v="1.8456719751045941E-2"/>
    <n v="141.12580301442645"/>
    <n v="5.069173958851525E-2"/>
    <n v="2.4622971395885149"/>
    <n v="94.798695955704744"/>
    <n v="0"/>
    <n v="14.241629464461314"/>
    <n v="3.9866514662259234"/>
    <n v="1.143726009532815"/>
    <n v="2.7588920116665965"/>
    <n v="8.8100567790852651"/>
    <n v="15.386151327749801"/>
    <n v="0"/>
    <n v="141.12580301442645"/>
    <s v="TNA"/>
    <s v="STB 1679"/>
    <s v="5184,776+149,479+567,916"/>
    <m/>
    <m/>
    <m/>
    <m/>
    <m/>
    <m/>
    <s v="STB 1680"/>
    <n v="9921.723"/>
    <n v="216"/>
    <m/>
    <m/>
    <m/>
  </r>
  <r>
    <x v="6"/>
    <x v="1"/>
    <d v="2018-03-08T00:00:00"/>
    <x v="4"/>
    <x v="0"/>
    <s v="ACCUMA 9"/>
    <s v=" 319 DU 14/02/18"/>
    <n v="5204.3249999999998"/>
    <m/>
    <n v="534.83299999999963"/>
    <n v="216"/>
    <n v="40.03"/>
    <n v="156.071"/>
    <n v="0"/>
    <n v="833.63411999999994"/>
    <n v="0"/>
    <n v="6984.8931199999988"/>
    <s v="EUR"/>
    <n v="2.9373999999999998"/>
    <s v="400L0313"/>
    <s v="BAC L3 GRIS P0 C33"/>
    <n v="1.2569999999999999"/>
    <n v="176"/>
    <n v="221.23199999999997"/>
    <n v="649.8468767999999"/>
    <n v="2.8109400395812559E-2"/>
    <n v="196.3411574320364"/>
    <n v="1.1155747581365705"/>
    <n v="4.8078865581365697"/>
    <n v="146.2904552149372"/>
    <n v="0"/>
    <n v="15.033834941893609"/>
    <n v="6.071630485495513"/>
    <n v="1.1252192978443767"/>
    <n v="4.3870622291748615"/>
    <n v="0"/>
    <n v="23.432955262690854"/>
    <n v="0"/>
    <n v="196.3411574320364"/>
    <s v="germanetti"/>
    <s v="STB 1681"/>
    <n v="5360.9960000000001"/>
    <m/>
    <m/>
    <m/>
    <m/>
    <m/>
    <m/>
    <s v="STB 1682"/>
    <n v="6855.027"/>
    <n v="216"/>
    <m/>
    <m/>
    <m/>
  </r>
  <r>
    <x v="6"/>
    <x v="1"/>
    <d v="2018-03-08T00:00:00"/>
    <x v="4"/>
    <x v="0"/>
    <s v="ACCUMA 9"/>
    <s v=" 319 DU 14/02/18"/>
    <n v="5204.3249999999998"/>
    <m/>
    <n v="534.83299999999963"/>
    <n v="216"/>
    <n v="40.03"/>
    <n v="156.071"/>
    <n v="0"/>
    <n v="833.63411999999994"/>
    <n v="0"/>
    <n v="6984.8931199999988"/>
    <s v="EUR"/>
    <n v="2.9373999999999998"/>
    <s v="400M1008"/>
    <s v="BAC M10 P15,4 C33 GRIS"/>
    <n v="1.679"/>
    <n v="324"/>
    <n v="543.99599999999998"/>
    <n v="1597.9338503999998"/>
    <n v="6.9119301808601152E-2"/>
    <n v="482.79093566210167"/>
    <n v="1.4900954804385853"/>
    <n v="6.4219900804385848"/>
    <n v="359.71931038504817"/>
    <n v="0"/>
    <n v="36.967283544199553"/>
    <n v="14.929769190657849"/>
    <n v="2.7668456513983042"/>
    <n v="10.787518552570191"/>
    <n v="0"/>
    <n v="57.620208338227627"/>
    <n v="0"/>
    <n v="482.79093566210167"/>
    <s v="germanetti"/>
    <s v="STB 1681"/>
    <n v="5360.9960000000001"/>
    <m/>
    <m/>
    <m/>
    <m/>
    <m/>
    <m/>
    <s v="STB 1682"/>
    <n v="6855.027"/>
    <n v="216"/>
    <m/>
    <m/>
    <m/>
  </r>
  <r>
    <x v="6"/>
    <x v="1"/>
    <d v="2018-03-08T00:00:00"/>
    <x v="4"/>
    <x v="0"/>
    <s v="ACCUMA 9"/>
    <s v=" 319 DU 14/02/18"/>
    <n v="5204.3249999999998"/>
    <m/>
    <n v="534.83299999999963"/>
    <n v="216"/>
    <n v="40.03"/>
    <n v="156.071"/>
    <n v="0"/>
    <n v="833.63411999999994"/>
    <n v="0"/>
    <n v="6984.8931199999988"/>
    <s v="EUR"/>
    <n v="2.9373999999999998"/>
    <s v="400M1009"/>
    <s v="BAC M10 P15,4 C33 NOIR"/>
    <n v="1.75"/>
    <n v="2754"/>
    <n v="4819.5"/>
    <n v="14156.799299999999"/>
    <n v="0.61235831709526034"/>
    <n v="4277.2573960534619"/>
    <n v="1.5531072607311045"/>
    <n v="6.6935572607311045"/>
    <n v="3186.9116986167905"/>
    <n v="0"/>
    <n v="327.50943580700914"/>
    <n v="132.26939649257622"/>
    <n v="24.512703433323271"/>
    <n v="95.571374907374377"/>
    <n v="0"/>
    <n v="510.48278679638827"/>
    <n v="0"/>
    <n v="4277.2573960534619"/>
    <s v="germanetti"/>
    <s v="STB 1681"/>
    <n v="5360.9960000000001"/>
    <m/>
    <m/>
    <m/>
    <m/>
    <m/>
    <m/>
    <s v="STB 1682"/>
    <n v="6855.027"/>
    <n v="216"/>
    <m/>
    <m/>
    <m/>
  </r>
  <r>
    <x v="6"/>
    <x v="1"/>
    <d v="2018-03-08T00:00:00"/>
    <x v="4"/>
    <x v="0"/>
    <s v="ACCUMA 9"/>
    <s v=" 319 DU 14/02/18"/>
    <n v="5204.3249999999998"/>
    <m/>
    <n v="534.83299999999963"/>
    <n v="216"/>
    <n v="40.03"/>
    <n v="156.071"/>
    <n v="0"/>
    <n v="833.63411999999994"/>
    <n v="0"/>
    <n v="6984.8931199999988"/>
    <s v="EUR"/>
    <n v="2.9373999999999998"/>
    <s v="400L0120"/>
    <s v="BAC L1 GRIS P0 C22"/>
    <n v="1.137"/>
    <n v="2860"/>
    <n v="3251.82"/>
    <n v="9551.896068"/>
    <n v="0.41317128803749553"/>
    <n v="2885.9572871946402"/>
    <n v="1.0090759745435804"/>
    <n v="4.3488997745435807"/>
    <n v="2150.2776636157387"/>
    <n v="0"/>
    <n v="220.97763949495769"/>
    <n v="89.244998216099034"/>
    <n v="16.539246660140947"/>
    <n v="64.484056095299962"/>
    <n v="0"/>
    <n v="344.43368311240408"/>
    <n v="0"/>
    <n v="2885.9572871946402"/>
    <s v="germanetti"/>
    <s v="STB 1681"/>
    <n v="5360.9960000000001"/>
    <m/>
    <m/>
    <m/>
    <m/>
    <m/>
    <m/>
    <s v="STB 1682"/>
    <n v="6855.027"/>
    <n v="216"/>
    <m/>
    <m/>
    <m/>
  </r>
  <r>
    <x v="6"/>
    <x v="1"/>
    <d v="2018-03-08T00:00:00"/>
    <x v="4"/>
    <x v="0"/>
    <s v="ACCUMA 10"/>
    <s v=" 321 DU 14/02/18"/>
    <n v="5204.3249999999998"/>
    <m/>
    <n v="845.78800000000047"/>
    <n v="216"/>
    <n v="66.058999999999997"/>
    <n v="156.071"/>
    <n v="0"/>
    <n v="833.63411999999994"/>
    <n v="0"/>
    <n v="7321.8771200000001"/>
    <s v="EUR"/>
    <n v="2.9373999999999998"/>
    <s v="400L0212"/>
    <s v="BAC L2 GRIS P0 C28"/>
    <n v="1.232"/>
    <n v="4356"/>
    <n v="5366.5919999999996"/>
    <n v="15763.827340799999"/>
    <n v="0.32790606619183582"/>
    <n v="2400.887923559208"/>
    <n v="0.55116802652874386"/>
    <n v="4.170044826528744"/>
    <n v="1706.5297379338258"/>
    <n v="0"/>
    <n v="277.33901591226061"/>
    <n v="70.827710297436539"/>
    <n v="21.661146826566483"/>
    <n v="51.17662765662601"/>
    <n v="0"/>
    <n v="273.3536849324928"/>
    <n v="0"/>
    <n v="2400.887923559208"/>
    <s v="germanetti"/>
    <s v="STB 1683"/>
    <n v="5360.9960000000001"/>
    <m/>
    <m/>
    <m/>
    <m/>
    <m/>
    <m/>
    <s v="STB 1684"/>
    <n v="10882.268"/>
    <n v="216"/>
    <m/>
    <m/>
    <m/>
  </r>
  <r>
    <x v="6"/>
    <x v="1"/>
    <d v="2018-03-08T00:00:00"/>
    <x v="4"/>
    <x v="0"/>
    <s v="ACCUMA 10"/>
    <s v=" 321 DU 14/02/18"/>
    <n v="5204.3249999999998"/>
    <m/>
    <n v="845.78800000000047"/>
    <n v="216"/>
    <n v="66.058999999999997"/>
    <n v="156.071"/>
    <n v="0"/>
    <n v="833.63411999999994"/>
    <n v="0"/>
    <n v="7321.8771200000001"/>
    <s v="EUR"/>
    <n v="2.9373999999999998"/>
    <s v="420L0211"/>
    <s v="COUV  L2 KAM GRIS AVEC POIGNEE GRIS"/>
    <n v="1.0720000000000001"/>
    <n v="4800"/>
    <n v="5145.6000000000004"/>
    <n v="15114.685439999999"/>
    <n v="0.31440315458986084"/>
    <n v="2302.0212640473251"/>
    <n v="0.4795877633431927"/>
    <n v="3.6284805633431927"/>
    <n v="1636.2561975108774"/>
    <n v="0"/>
    <n v="265.91841531424939"/>
    <n v="67.911081391409937"/>
    <n v="20.769157989051617"/>
    <n v="49.069214739994173"/>
    <n v="0"/>
    <n v="262.09719710174261"/>
    <n v="0"/>
    <n v="2302.0212640473251"/>
    <s v="germanetti"/>
    <s v="STB 1683"/>
    <n v="5360.9960000000001"/>
    <m/>
    <m/>
    <m/>
    <m/>
    <m/>
    <m/>
    <s v="STB 1684"/>
    <n v="10882.268"/>
    <n v="216"/>
    <m/>
    <m/>
    <m/>
  </r>
  <r>
    <x v="6"/>
    <x v="1"/>
    <d v="2018-03-08T00:00:00"/>
    <x v="4"/>
    <x v="0"/>
    <s v="ACCUMA 10"/>
    <s v=" 321 DU 14/02/18"/>
    <n v="5204.3249999999998"/>
    <m/>
    <n v="845.78800000000047"/>
    <n v="216"/>
    <n v="66.058999999999997"/>
    <n v="156.071"/>
    <n v="0"/>
    <n v="833.63411999999994"/>
    <n v="0"/>
    <n v="7321.8771200000001"/>
    <s v="EUR"/>
    <n v="2.9373999999999998"/>
    <s v="400M1008"/>
    <s v="BAC M10 P15,4 C33 GRIS"/>
    <n v="1.679"/>
    <n v="324"/>
    <n v="543.99599999999998"/>
    <n v="1597.9338503999998"/>
    <n v="3.3238895072346453E-2"/>
    <n v="243.37110532429423"/>
    <n v="0.75114538680337728"/>
    <n v="5.6830399868033767"/>
    <n v="172.98601259738945"/>
    <n v="0"/>
    <n v="28.113058585449778"/>
    <n v="7.1796013356268338"/>
    <n v="2.1957281695841342"/>
    <n v="5.1876275928361828"/>
    <n v="0"/>
    <n v="27.70907704340787"/>
    <n v="0"/>
    <n v="243.37110532429423"/>
    <s v="germanetti"/>
    <s v="STB 1683"/>
    <n v="5360.9960000000001"/>
    <m/>
    <m/>
    <m/>
    <m/>
    <m/>
    <m/>
    <s v="STB 1684"/>
    <n v="10882.268"/>
    <n v="216"/>
    <m/>
    <m/>
    <m/>
  </r>
  <r>
    <x v="6"/>
    <x v="1"/>
    <d v="2018-03-08T00:00:00"/>
    <x v="4"/>
    <x v="0"/>
    <s v="ACCUMA 10"/>
    <s v=" 321 DU 14/02/18"/>
    <n v="5204.3249999999998"/>
    <m/>
    <n v="845.78800000000047"/>
    <n v="216"/>
    <n v="66.058999999999997"/>
    <n v="156.071"/>
    <n v="0"/>
    <n v="833.63411999999994"/>
    <n v="0"/>
    <n v="7321.8771200000001"/>
    <s v="EUR"/>
    <n v="2.9373999999999998"/>
    <s v="420L0211"/>
    <s v="COUV  L2 KAM GRIS AVEC POIGNEE GRIS"/>
    <n v="1.0720000000000001"/>
    <n v="1920"/>
    <n v="2058.2400000000002"/>
    <n v="6045.8741760000003"/>
    <n v="0.12576126183594435"/>
    <n v="920.80850561893021"/>
    <n v="0.47958776334319281"/>
    <n v="3.6284805633431927"/>
    <n v="654.50247900435113"/>
    <n v="0"/>
    <n v="106.36736612569976"/>
    <n v="27.16443255656398"/>
    <n v="8.3076631956206484"/>
    <n v="19.627685895997672"/>
    <n v="0"/>
    <n v="104.83887884069705"/>
    <n v="0"/>
    <n v="920.80850561893021"/>
    <s v="germanetti"/>
    <s v="STB 1683"/>
    <n v="5360.9960000000001"/>
    <m/>
    <m/>
    <m/>
    <m/>
    <m/>
    <m/>
    <s v="STB 1684"/>
    <n v="10882.268"/>
    <n v="216"/>
    <m/>
    <m/>
    <m/>
  </r>
  <r>
    <x v="6"/>
    <x v="1"/>
    <d v="2018-03-08T00:00:00"/>
    <x v="4"/>
    <x v="0"/>
    <s v="ACCUMA 10"/>
    <s v=" 321 DU 14/02/18"/>
    <n v="5204.3249999999998"/>
    <m/>
    <n v="845.78800000000047"/>
    <n v="216"/>
    <n v="66.058999999999997"/>
    <n v="156.071"/>
    <n v="0"/>
    <n v="833.63411999999994"/>
    <n v="0"/>
    <n v="7321.8771200000001"/>
    <s v="EUR"/>
    <n v="2.9373999999999998"/>
    <s v="420L0233"/>
    <s v="COUV L2 GAUCHE GRIS AVEC POIG GRIS"/>
    <n v="1.0720000000000001"/>
    <n v="1920"/>
    <n v="2058.2400000000002"/>
    <n v="6045.8741760000003"/>
    <n v="0.12576126183594435"/>
    <n v="920.80850561893021"/>
    <n v="0.47958776334319281"/>
    <n v="3.6284805633431927"/>
    <n v="654.50247900435113"/>
    <n v="0"/>
    <n v="106.36736612569976"/>
    <n v="27.16443255656398"/>
    <n v="8.3076631956206484"/>
    <n v="19.627685895997672"/>
    <n v="0"/>
    <n v="104.83887884069705"/>
    <n v="0"/>
    <n v="920.80850561893021"/>
    <s v="germanetti"/>
    <s v="STB 1683"/>
    <n v="5360.9960000000001"/>
    <m/>
    <m/>
    <m/>
    <m/>
    <m/>
    <m/>
    <s v="STB 1684"/>
    <n v="10882.268"/>
    <n v="216"/>
    <m/>
    <m/>
    <m/>
  </r>
  <r>
    <x v="6"/>
    <x v="1"/>
    <d v="2018-03-08T00:00:00"/>
    <x v="4"/>
    <x v="0"/>
    <s v="ACCUMA 11"/>
    <s v=" 327 DU 15/02/18"/>
    <n v="5136.2700000000004"/>
    <m/>
    <n v="491.09599999999955"/>
    <n v="216"/>
    <n v="37.545999999999999"/>
    <n v="114.855"/>
    <n v="238.96799999999999"/>
    <n v="833.63411999999994"/>
    <n v="0"/>
    <n v="7068.3691199999994"/>
    <s v="EUR"/>
    <n v="2.9373999999999998"/>
    <s v="400L0212"/>
    <s v="BAC L2 GRIS P0 C28"/>
    <n v="1.232"/>
    <n v="3564"/>
    <n v="4390.848"/>
    <n v="12897.6769152"/>
    <n v="0.68084789663282619"/>
    <n v="4812.4842479764202"/>
    <n v="1.3503042222156061"/>
    <n v="4.9691810222156061"/>
    <n v="3497.0186260382866"/>
    <n v="0"/>
    <n v="334.3616786447941"/>
    <n v="147.06314567269047"/>
    <n v="25.56311512697609"/>
    <n v="78.198785167763248"/>
    <n v="162.7008601625532"/>
    <n v="567.57803716335695"/>
    <n v="0"/>
    <n v="4812.4842479764202"/>
    <s v="TNA"/>
    <s v="STB 1685"/>
    <s v="5184,776+114,855+284,258"/>
    <m/>
    <m/>
    <m/>
    <m/>
    <m/>
    <m/>
    <s v="STB 1686"/>
    <n v="6288.5749999999998"/>
    <n v="216"/>
    <m/>
    <m/>
    <m/>
  </r>
  <r>
    <x v="6"/>
    <x v="1"/>
    <d v="2018-03-08T00:00:00"/>
    <x v="4"/>
    <x v="0"/>
    <s v="ACCUMA 11"/>
    <s v=" 327 DU 15/02/18"/>
    <n v="5136.2700000000004"/>
    <m/>
    <n v="491.09599999999955"/>
    <n v="216"/>
    <n v="37.545999999999999"/>
    <n v="114.855"/>
    <n v="238.96799999999999"/>
    <n v="833.63411999999994"/>
    <n v="0"/>
    <n v="7068.3691199999994"/>
    <s v="EUR"/>
    <n v="2.9373999999999998"/>
    <s v="400M1110"/>
    <s v="BAC M11 P8,5 C46 GRIS"/>
    <n v="2.036"/>
    <n v="1890"/>
    <n v="3848.04"/>
    <n v="11303.232695999999"/>
    <n v="0.5966797165738783"/>
    <n v="4217.5524831611528"/>
    <n v="2.2315092503498164"/>
    <n v="8.2120556503498161"/>
    <n v="3064.7081278469141"/>
    <n v="0"/>
    <n v="293.02702209056508"/>
    <n v="128.88281877995772"/>
    <n v="22.402936638482835"/>
    <n v="68.531648847092796"/>
    <n v="142.58735851022655"/>
    <n v="497.41257044791445"/>
    <n v="0"/>
    <n v="4217.5524831611528"/>
    <s v="TNA"/>
    <s v="STB 1685"/>
    <s v="5184,776+114,855+284,258"/>
    <m/>
    <m/>
    <m/>
    <m/>
    <m/>
    <m/>
    <s v="STB 1686"/>
    <n v="6288.5749999999998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00L0115"/>
    <s v="BAC L1 BASSE GRIS P0 C22"/>
    <n v="1.151"/>
    <n v="480"/>
    <n v="552.48"/>
    <n v="1620.0647280000001"/>
    <n v="3.4374665244269492E-2"/>
    <n v="273.98278567790999"/>
    <n v="0.57079747016231253"/>
    <n v="3.9459323201623127"/>
    <n v="178.24467042437283"/>
    <n v="0"/>
    <n v="55.270233628960248"/>
    <n v="7.4249276927622105"/>
    <n v="2.4481292840316287"/>
    <n v="1.9881962630633032"/>
    <n v="0"/>
    <n v="28.606628384719752"/>
    <n v="0"/>
    <n v="273.98278567790999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00L0120"/>
    <s v="BAC L1 GRIS P0 C22"/>
    <n v="1.137"/>
    <n v="2179"/>
    <n v="2477.5230000000001"/>
    <n v="7264.9645690500001"/>
    <n v="0.15414860946998676"/>
    <n v="1228.6393229095941"/>
    <n v="0.5638546686138568"/>
    <n v="3.8979366186138567"/>
    <n v="799.31449211519589"/>
    <n v="0"/>
    <n v="247.85200374877368"/>
    <n v="33.296099645517138"/>
    <n v="10.978309817842986"/>
    <n v="8.9158014231345639"/>
    <n v="0"/>
    <n v="128.28261615912982"/>
    <n v="0"/>
    <n v="1228.6393229095941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20L0109"/>
    <s v="COUV L1 EK DROITE GRIS POIGNEE GRIS"/>
    <n v="0.95099999999999996"/>
    <n v="5600"/>
    <n v="5325.5999999999995"/>
    <n v="15616.523159999999"/>
    <n v="0.33135265932682012"/>
    <n v="2641.0417090325027"/>
    <n v="0.4716145908986612"/>
    <n v="3.2602794408986613"/>
    <n v="1718.1795120403269"/>
    <n v="0"/>
    <n v="532.77431982042913"/>
    <n v="71.57217441459315"/>
    <n v="23.598605044596802"/>
    <n v="19.165106462803948"/>
    <n v="0"/>
    <n v="275.7519912497529"/>
    <n v="0"/>
    <n v="2641.0417090325027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00L0212"/>
    <s v="BAC L2 GRIS P0 C28"/>
    <n v="1.232"/>
    <n v="396"/>
    <n v="487.87200000000001"/>
    <n v="1430.6114592000001"/>
    <n v="3.0354830368614694E-2"/>
    <n v="241.94274836058008"/>
    <n v="0.61096653626409114"/>
    <n v="4.2236217362640911"/>
    <n v="157.40041965189621"/>
    <n v="0"/>
    <n v="48.806833588597044"/>
    <n v="6.5566433596207734"/>
    <n v="2.1618406640223697"/>
    <n v="1.7556930336903052"/>
    <n v="0"/>
    <n v="25.261318062753393"/>
    <n v="0"/>
    <n v="241.94274836058008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00L0313"/>
    <s v="BAC L3 GRIS P0 C33"/>
    <n v="1.2569999999999999"/>
    <n v="880"/>
    <n v="1106.1599999999999"/>
    <n v="3243.6482759999994"/>
    <n v="6.8823993097670746E-2"/>
    <n v="548.56066863140177"/>
    <n v="0.62336439617204742"/>
    <n v="4.3093283461720464"/>
    <n v="356.87649260900702"/>
    <n v="0"/>
    <n v="110.66051554990345"/>
    <n v="14.865982509096881"/>
    <n v="4.9015759644230128"/>
    <n v="3.9807109367761782"/>
    <n v="0"/>
    <n v="57.275391062195183"/>
    <n v="0"/>
    <n v="548.56066863140177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00M1009"/>
    <s v="BAC M10 P15,4 C33 NOIR"/>
    <n v="1.75"/>
    <n v="1296"/>
    <n v="2268"/>
    <n v="6650.5698000000002"/>
    <n v="0.1411123312590559"/>
    <n v="1124.733850849804"/>
    <n v="0.86785019355694748"/>
    <n v="5.9994626935569473"/>
    <n v="731.71682689414558"/>
    <n v="0"/>
    <n v="226.89127184781682"/>
    <n v="30.480263551956075"/>
    <n v="10.049879119938701"/>
    <n v="8.1617961276925346"/>
    <n v="0"/>
    <n v="117.4338133082544"/>
    <n v="0"/>
    <n v="1124.733850849804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4"/>
    <x v="0"/>
    <s v="ACCUMA 12"/>
    <s v=" 340 DU 16/02/18"/>
    <n v="5185.3500000000004"/>
    <m/>
    <n v="1607.8769999999986"/>
    <n v="216"/>
    <n v="71.218999999999994"/>
    <n v="57.838999999999999"/>
    <n v="0"/>
    <n v="832.20093000000008"/>
    <n v="0"/>
    <n v="7970.4859299999989"/>
    <s v="EUR"/>
    <n v="2.93235"/>
    <s v="460D1812"/>
    <s v="BOUCHON KAM D18 GRIS"/>
    <n v="2.9000000000000001E-2"/>
    <n v="144000"/>
    <n v="4176"/>
    <n v="12245.4936"/>
    <n v="0.25982587977857913"/>
    <n v="2070.9385190250364"/>
    <n v="1.4381517493229419E-2"/>
    <n v="9.9419667493229419E-2"/>
    <n v="1347.2881257098554"/>
    <n v="0"/>
    <n v="417.76805610074211"/>
    <n v="56.122390032173094"/>
    <n v="18.504539331950625"/>
    <n v="15.028069060513237"/>
    <n v="0"/>
    <n v="216.22733878980176"/>
    <n v="0"/>
    <n v="2070.9385190250364"/>
    <s v="germanetti"/>
    <s v="STB 1708"/>
    <n v="5243.7889999999998"/>
    <m/>
    <m/>
    <m/>
    <m/>
    <m/>
    <m/>
    <s v="STB 1709"/>
    <n v="12415.273999999999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00D2302"/>
    <s v="BAC D23 P0 C33 B01 NOIR"/>
    <n v="2.25"/>
    <n v="660"/>
    <n v="1485"/>
    <n v="4376.7404999999999"/>
    <n v="7.3089134435905145E-2"/>
    <n v="394.24746885187625"/>
    <n v="0.59734464977557011"/>
    <n v="7.22876964977557"/>
    <n v="230.41349630919098"/>
    <n v="0"/>
    <n v="63.662755678572054"/>
    <n v="15.787253038155512"/>
    <n v="5.3380649335263319"/>
    <n v="20.574591343707297"/>
    <n v="7.3089134435905141"/>
    <n v="0"/>
    <n v="51.1623941051336"/>
    <n v="394.24746885187625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20D2303"/>
    <s v="COUV D23 T-AKUMASAN D+ NOIR"/>
    <n v="1.31"/>
    <n v="700"/>
    <n v="917"/>
    <n v="2702.6740999999997"/>
    <n v="4.5133155742575766E-2"/>
    <n v="243.45113059742121"/>
    <n v="0.34778732942488744"/>
    <n v="4.2087503294248867"/>
    <n v="142.2822734784701"/>
    <n v="0"/>
    <n v="39.312287513300049"/>
    <n v="9.7487616403963653"/>
    <n v="3.296300029659021"/>
    <n v="12.704983341535078"/>
    <n v="4.513315574257577"/>
    <n v="0"/>
    <n v="31.593209019803037"/>
    <n v="243.45113059742121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90T2301"/>
    <s v="COUV COUVERCLE D23 T-AKUMASAN NOIR"/>
    <n v="0.52"/>
    <n v="720"/>
    <n v="374.40000000000003"/>
    <n v="1103.46912"/>
    <n v="1.8427321166870628E-2"/>
    <n v="99.39814972265485"/>
    <n v="0.13805298572590952"/>
    <n v="1.6706489857259097"/>
    <n v="58.092129978559655"/>
    <n v="0"/>
    <n v="16.050731128658164"/>
    <n v="3.9803013720440559"/>
    <n v="1.3458394014223962"/>
    <n v="5.1872909084740817"/>
    <n v="1.8427321166870629"/>
    <n v="0"/>
    <n v="12.89912481680944"/>
    <n v="99.39814972265485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00N5002"/>
    <s v="BAC N50 P0 C38 B00 NOIR"/>
    <n v="2.16"/>
    <n v="1680"/>
    <n v="3628.8"/>
    <n v="10695.16224"/>
    <n v="0.17860326669428456"/>
    <n v="963.39745115803942"/>
    <n v="0.57345086378454724"/>
    <n v="6.9396188637845473"/>
    <n v="563.04679825373205"/>
    <n v="0"/>
    <n v="155.56862478545605"/>
    <n v="38.578305605965461"/>
    <n v="13.044289583017072"/>
    <n v="50.276819574441106"/>
    <n v="17.860326669428456"/>
    <n v="0"/>
    <n v="125.02228668599919"/>
    <n v="963.39745115803942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20N5003"/>
    <s v="COUV N50  T-AKUMASAN D+ NOIR"/>
    <n v="1.34"/>
    <n v="322"/>
    <n v="431.48"/>
    <n v="1271.701004"/>
    <n v="2.1236700152460843E-2"/>
    <n v="114.55211977118356"/>
    <n v="0.35575192475522843"/>
    <n v="4.3051339247552285"/>
    <n v="66.948697230632803"/>
    <n v="0"/>
    <n v="18.497781697097825"/>
    <n v="4.5871272329315422"/>
    <n v="1.5510223956349776"/>
    <n v="5.9781310929177272"/>
    <n v="2.1236700152460841"/>
    <n v="0"/>
    <n v="14.865690106722591"/>
    <n v="114.55211977118356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20N5004"/>
    <s v="COUV N50  T-AKUMASAN G+ NOIR"/>
    <n v="1.34"/>
    <n v="1380"/>
    <n v="1849.2"/>
    <n v="5450.1471599999995"/>
    <n v="9.1014429224832175E-2"/>
    <n v="490.93765616221515"/>
    <n v="0.35575192475522838"/>
    <n v="4.3051339247552276"/>
    <n v="286.92298813128343"/>
    <n v="0"/>
    <n v="79.276207273276384"/>
    <n v="19.659116712563751"/>
    <n v="6.6472388384356176"/>
    <n v="25.620561826790258"/>
    <n v="9.1014429224832174"/>
    <n v="0"/>
    <n v="63.710100457382524"/>
    <n v="490.93765616221515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90T5001"/>
    <s v="COUV COUVERCLE N50 T-AKUMASAN NOIR"/>
    <n v="0.56999999999999995"/>
    <n v="1680"/>
    <n v="957.59999999999991"/>
    <n v="2822.3344799999995"/>
    <n v="4.713141759988064E-2"/>
    <n v="254.22988294448257"/>
    <n v="0.15132731127647772"/>
    <n v="1.8312883112764775"/>
    <n v="148.58179398362373"/>
    <n v="0"/>
    <n v="41.052831540606455"/>
    <n v="10.180386201574219"/>
    <n v="3.4422430844072824"/>
    <n v="13.2674940543664"/>
    <n v="4.7131417599880638"/>
    <n v="0"/>
    <n v="32.991992319916449"/>
    <n v="254.22988294448257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00N7002"/>
    <s v="BAC N70 P0 C46,5 B01 NOIR"/>
    <n v="2.39"/>
    <n v="1680"/>
    <n v="4015.2000000000003"/>
    <n v="11833.998960000001"/>
    <n v="0.19762120712932416"/>
    <n v="1065.9814390128308"/>
    <n v="0.63451276131716117"/>
    <n v="7.6785597613171621"/>
    <n v="623.00085547519438"/>
    <n v="0"/>
    <n v="172.13380242464817"/>
    <n v="42.686180739934017"/>
    <n v="14.433264862690189"/>
    <n v="55.630369806904753"/>
    <n v="19.762120712932415"/>
    <n v="0"/>
    <n v="138.3348449905269"/>
    <n v="1065.9814390128308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20N7003"/>
    <s v="COUV N70  T-AKUMASAN D+ NOIR"/>
    <n v="1.48"/>
    <n v="360"/>
    <n v="532.79999999999995"/>
    <n v="1570.3214399999997"/>
    <n v="2.6223495506700507E-2"/>
    <n v="141.45121306685496"/>
    <n v="0.39292003629681932"/>
    <n v="4.7549240362968179"/>
    <n v="82.669569584873344"/>
    <n v="0"/>
    <n v="22.841425067705849"/>
    <n v="5.6642750294473094"/>
    <n v="1.9152329943318716"/>
    <n v="7.381913985136193"/>
    <n v="2.6223495506700507"/>
    <n v="0"/>
    <n v="18.356446854690354"/>
    <n v="141.45121306685496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20N7004"/>
    <s v="COUV N70  T-AKUMASAN G+ NOIR"/>
    <n v="1.48"/>
    <n v="1332"/>
    <n v="1971.36"/>
    <n v="5810.1893279999995"/>
    <n v="9.7026933374791888E-2"/>
    <n v="523.36948834736347"/>
    <n v="0.39292003629681943"/>
    <n v="4.7549240362968188"/>
    <n v="305.87740746403142"/>
    <n v="0"/>
    <n v="84.513272750511646"/>
    <n v="20.957817608955047"/>
    <n v="7.0863620790279249"/>
    <n v="27.313081745003917"/>
    <n v="9.7026933374791895"/>
    <n v="0"/>
    <n v="67.918853362354326"/>
    <n v="523.36948834736347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08T00:00:00"/>
    <x v="16"/>
    <x v="0"/>
    <s v="AKUMSAN 1"/>
    <s v=" 149 DU 08/02/18"/>
    <n v="3152.5"/>
    <m/>
    <n v="871.02900000000045"/>
    <n v="216"/>
    <n v="73.034999999999997"/>
    <n v="281.5"/>
    <n v="100"/>
    <n v="0"/>
    <n v="700"/>
    <n v="5394.0640000000003"/>
    <s v="EUR"/>
    <n v="2.9472999999999998"/>
    <s v="490T7001"/>
    <s v="COUV COUVERCLE N70 T-AKUMASAN NOIR"/>
    <n v="0.59"/>
    <n v="1728"/>
    <n v="1019.52"/>
    <n v="3004.8312959999998"/>
    <n v="5.0179013023632327E-2"/>
    <n v="270.66880770630632"/>
    <n v="0.15663704149670504"/>
    <n v="1.8955440414967051"/>
    <n v="158.18933855700092"/>
    <n v="0"/>
    <n v="43.707375534961464"/>
    <n v="10.838666813104583"/>
    <n v="3.6648242161809867"/>
    <n v="14.125392166152499"/>
    <n v="5.0179013023632324"/>
    <n v="0"/>
    <n v="35.125309116542631"/>
    <n v="270.66880770630632"/>
    <s v="MEDKON TN"/>
    <s v="STB 1710"/>
    <n v="3624.5830000000001"/>
    <m/>
    <m/>
    <s v="STB 1711"/>
    <n v="119.6"/>
    <s v="STB 1713"/>
    <n v="336.185"/>
    <s v="STB 1712"/>
    <n v="11209.161"/>
    <n v="216"/>
    <m/>
    <m/>
    <m/>
  </r>
  <r>
    <x v="6"/>
    <x v="1"/>
    <d v="2018-03-13T00:00:00"/>
    <x v="10"/>
    <x v="0"/>
    <s v="SORFIN 1"/>
    <s v=" 54902F DU 26/01/18"/>
    <n v="248"/>
    <m/>
    <n v="2018.8849999999984"/>
    <n v="116"/>
    <n v="164.155"/>
    <n v="125"/>
    <n v="60"/>
    <n v="9904.4257500000003"/>
    <n v="260"/>
    <n v="12896.465749999999"/>
    <s v="GBP"/>
    <n v="3.28505"/>
    <s v="690X0018"/>
    <s v="EXPANDER HE-631 A - 10KG"/>
    <n v="2.9722499999999998"/>
    <n v="12000"/>
    <n v="35667"/>
    <n v="117167.87835"/>
    <n v="1"/>
    <n v="12896.465749999999"/>
    <n v="1.0747054791666666"/>
    <n v="10.838695341666668"/>
    <n v="248"/>
    <n v="0"/>
    <n v="2018.8849999999984"/>
    <n v="116"/>
    <n v="164.155"/>
    <n v="125"/>
    <n v="60"/>
    <n v="9904.4257500000003"/>
    <n v="260"/>
    <n v="12896.465749999999"/>
    <s v="SEAGOLINE"/>
    <s v="STB 1767"/>
    <s v="262,09+72"/>
    <m/>
    <m/>
    <s v="STB 1768"/>
    <n v="1000"/>
    <s v="STB 1770"/>
    <n v="149.35"/>
    <s v="STB 1769"/>
    <n v="24560.329000000002"/>
    <n v="116"/>
    <s v="virement effectué par star container"/>
    <n v="928"/>
    <m/>
  </r>
  <r>
    <x v="6"/>
    <x v="5"/>
    <d v="2018-03-19T00:00:00"/>
    <x v="59"/>
    <x v="0"/>
    <s v="COPLOSA 1"/>
    <s v=" 180152 DU 27/02/18"/>
    <n v="363.37599999999998"/>
    <m/>
    <n v="4943.2469999999994"/>
    <n v="116"/>
    <n v="122.929"/>
    <n v="38.799999999999997"/>
    <n v="0"/>
    <n v="0"/>
    <n v="260"/>
    <n v="5844.3519999999999"/>
    <s v="EUR"/>
    <n v="2.9419"/>
    <s v="310oxyde01"/>
    <s v="OXYDE ROUGE"/>
    <n v="2.915"/>
    <n v="10000"/>
    <n v="29150"/>
    <n v="85756.384999999995"/>
    <n v="1"/>
    <n v="5844.3519999999999"/>
    <n v="0.58443519999999993"/>
    <n v="9.1600736999999999"/>
    <n v="363.37599999999998"/>
    <n v="0"/>
    <n v="4943.2469999999994"/>
    <n v="116"/>
    <n v="122.929"/>
    <n v="38.799999999999997"/>
    <n v="0"/>
    <n v="0"/>
    <n v="260"/>
    <n v="5844.3519999999999"/>
    <s v="CTN"/>
    <s v="STB"/>
    <n v="430.517"/>
    <m/>
    <m/>
    <s v="STB "/>
    <n v="600"/>
    <s v="STB 81"/>
    <n v="46.771999999999998"/>
    <s v="STB 80"/>
    <n v="22077.821"/>
    <n v="116"/>
    <s v="BNA 2321909"/>
    <n v="600"/>
    <m/>
  </r>
  <r>
    <x v="6"/>
    <x v="1"/>
    <d v="2018-03-26T00:00:00"/>
    <x v="53"/>
    <x v="0"/>
    <s v="HB FULLER 1"/>
    <s v=" 18000673 DU 13/02/18"/>
    <n v="333.6"/>
    <m/>
    <n v="339.88899999999967"/>
    <n v="0"/>
    <n v="31.472999999999999"/>
    <n v="169.4"/>
    <n v="0"/>
    <n v="3289.944"/>
    <n v="0"/>
    <n v="4164.3059999999996"/>
    <s v="EUR"/>
    <n v="2.9374500000000001"/>
    <s v="690X0029"/>
    <s v="COLLE HOTMELT SWT 9042"/>
    <n v="4.72"/>
    <n v="1260"/>
    <n v="5947.2"/>
    <n v="17469.602640000001"/>
    <n v="1"/>
    <n v="4164.3059999999996"/>
    <n v="3.3050047619047618"/>
    <n v="17.169768761904763"/>
    <n v="333.6"/>
    <n v="0"/>
    <n v="339.88899999999967"/>
    <n v="0"/>
    <n v="31.472999999999999"/>
    <n v="169.4"/>
    <n v="0"/>
    <n v="3289.944"/>
    <n v="0"/>
    <n v="4164.3059999999996"/>
    <s v="transglory"/>
    <s v="STB 1785+1784"/>
    <s v="369,87+201,472"/>
    <m/>
    <m/>
    <m/>
    <m/>
    <m/>
    <m/>
    <s v="STB 1786"/>
    <n v="4330.2579999999998"/>
    <n v="0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M1110"/>
    <s v="BAC M11 P8,5 C46 GRIS"/>
    <n v="2.036"/>
    <n v="630"/>
    <n v="1282.68"/>
    <n v="3756.8414520000001"/>
    <n v="8.2994285359339087E-2"/>
    <n v="606.60314189530402"/>
    <n v="0.96286212999254606"/>
    <n v="6.9261025299925461"/>
    <n v="430.0680873035592"/>
    <n v="0"/>
    <n v="70.47700424715822"/>
    <n v="17.926765637617244"/>
    <n v="5.5784608904279773"/>
    <n v="13.566162890552208"/>
    <n v="0"/>
    <n v="68.986660925989199"/>
    <n v="0"/>
    <n v="606.60314189530402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L0115"/>
    <s v="BAC L1 BASSE GRIS P0 C22"/>
    <n v="1.151"/>
    <n v="480"/>
    <n v="552.48"/>
    <n v="1618.158672"/>
    <n v="3.5747561960370211E-2"/>
    <n v="261.2780302447357"/>
    <n v="0.54432922967653274"/>
    <n v="3.9154931296765327"/>
    <n v="185.24029132244237"/>
    <n v="0"/>
    <n v="30.356078917945219"/>
    <n v="7.7214733834399656"/>
    <n v="2.4027723771662837"/>
    <n v="5.8432607304801545"/>
    <n v="0"/>
    <n v="29.714153513261699"/>
    <n v="0"/>
    <n v="261.2780302447357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L0116"/>
    <s v="BAC L1 GRIS P0 C26"/>
    <n v="1.137"/>
    <n v="1100"/>
    <n v="1250.7"/>
    <n v="3663.1752300000003"/>
    <n v="8.0925057456984917E-2"/>
    <n v="591.47920726015593"/>
    <n v="0.53770837023650542"/>
    <n v="3.8678676702365054"/>
    <n v="419.34555523635009"/>
    <n v="0"/>
    <n v="68.719859366264998"/>
    <n v="17.479812410708742"/>
    <n v="5.4393777369712417"/>
    <n v="13.227928966861297"/>
    <n v="0"/>
    <n v="67.266673542999584"/>
    <n v="0"/>
    <n v="591.47920726015593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20L0211"/>
    <s v="COUV  L2 KAM GRIS AVEC POIGNEE GRIS"/>
    <n v="1.0720000000000001"/>
    <n v="2880"/>
    <n v="3087.36"/>
    <n v="9042.5687040000012"/>
    <n v="0.19976396049444067"/>
    <n v="1460.0697571973415"/>
    <n v="0.50696866569352139"/>
    <n v="3.6467494656935218"/>
    <n v="1035.1568668861421"/>
    <n v="0"/>
    <n v="169.63536020870865"/>
    <n v="43.149015466799185"/>
    <n v="13.42713460463383"/>
    <n v="32.653217218460782"/>
    <n v="0"/>
    <n v="166.0481628125971"/>
    <n v="0"/>
    <n v="1460.0697571973415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L0509"/>
    <s v="BAC L5 GRIS P0 C52.1"/>
    <n v="1.4410000000000001"/>
    <n v="660"/>
    <n v="951.06000000000006"/>
    <n v="2785.5596340000002"/>
    <n v="6.1537207279955278E-2"/>
    <n v="449.77389850231378"/>
    <n v="0.6814756037913845"/>
    <n v="4.9020205037913849"/>
    <n v="318.87965440400023"/>
    <n v="0"/>
    <n v="52.256104140785148"/>
    <n v="13.29203677247034"/>
    <n v="4.1362233873221941"/>
    <n v="10.05881036477421"/>
    <n v="0"/>
    <n v="51.151069432961684"/>
    <n v="0"/>
    <n v="449.77389850231378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20M1213"/>
    <s v="COUV M12 GAUCHE GRIS "/>
    <n v="1.2270000000000001"/>
    <n v="1120"/>
    <n v="1374.24"/>
    <n v="4025.011536"/>
    <n v="8.8918566370582028E-2"/>
    <n v="649.90356263308274"/>
    <n v="0.58027103806525249"/>
    <n v="4.1740313380652525"/>
    <n v="460.76711907571899"/>
    <n v="0"/>
    <n v="75.507779272004484"/>
    <n v="19.206410336045717"/>
    <n v="5.9766614385986712"/>
    <n v="14.534539940368967"/>
    <n v="0"/>
    <n v="73.911052570346001"/>
    <n v="0"/>
    <n v="649.90356263308274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20M1208"/>
    <s v="Couv.M12 gauche noir  avec bouchon"/>
    <n v="1.2270000000000001"/>
    <n v="1120"/>
    <n v="1374.24"/>
    <n v="4025.011536"/>
    <n v="8.8918566370582028E-2"/>
    <n v="649.90356263308274"/>
    <n v="0.58027103806525249"/>
    <n v="4.1740313380652525"/>
    <n v="460.76711907571899"/>
    <n v="0"/>
    <n v="75.507779272004484"/>
    <n v="19.206410336045717"/>
    <n v="5.9766614385986712"/>
    <n v="14.534539940368967"/>
    <n v="0"/>
    <n v="73.911052570346001"/>
    <n v="0"/>
    <n v="649.90356263308274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M1517"/>
    <s v="BAC M15 K NOIR C78,5 P0 NERV. FLEX"/>
    <n v="3.87"/>
    <n v="140"/>
    <n v="541.80000000000007"/>
    <n v="1586.8780200000003"/>
    <n v="3.5056525250015534E-2"/>
    <n v="256.22726032905774"/>
    <n v="1.8301947166361268"/>
    <n v="13.16503771663613"/>
    <n v="181.6594081930555"/>
    <n v="0"/>
    <n v="29.769265055282943"/>
    <n v="7.5722094540033558"/>
    <n v="2.3563243446797943"/>
    <n v="5.7303045608422893"/>
    <n v="0"/>
    <n v="29.139748721193872"/>
    <n v="0"/>
    <n v="256.22726032905774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20M1515"/>
    <s v="COUV M15 GAUCHE GRIS BUS 16/17"/>
    <n v="1.6359999999999999"/>
    <n v="2100"/>
    <n v="3435.6"/>
    <n v="10062.528839999999"/>
    <n v="0.22229641592645505"/>
    <n v="1624.7589065827069"/>
    <n v="0.77369471742033658"/>
    <n v="5.5653751174203361"/>
    <n v="1151.9177976892972"/>
    <n v="0"/>
    <n v="188.76944818001118"/>
    <n v="48.016025840114288"/>
    <n v="14.941653596496677"/>
    <n v="36.336349850922417"/>
    <n v="0"/>
    <n v="184.77763142586497"/>
    <n v="0"/>
    <n v="1624.7589065827069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3"/>
    <s v=" 505 DU 13/03/18"/>
    <n v="5181.8999999999996"/>
    <m/>
    <n v="849.17900000000009"/>
    <n v="216"/>
    <n v="67.215000000000003"/>
    <n v="163.459"/>
    <n v="0"/>
    <n v="831.22182000000009"/>
    <n v="0"/>
    <n v="7308.9748199999995"/>
    <s v="EUR"/>
    <n v="2.9289000000000001"/>
    <s v="400m1606"/>
    <s v="BAC M16 GRIS P16 C102"/>
    <n v="4.4580000000000002"/>
    <n v="360"/>
    <n v="1604.88"/>
    <n v="4700.5330320000003"/>
    <n v="0.10384185353127524"/>
    <n v="758.97749272221881"/>
    <n v="2.1082708131172745"/>
    <n v="15.165307013117275"/>
    <n v="538.09810081371518"/>
    <n v="0"/>
    <n v="88.180321339834791"/>
    <n v="22.429840362755453"/>
    <n v="6.9797301851046658"/>
    <n v="16.973885536368719"/>
    <n v="0"/>
    <n v="86.315614484440047"/>
    <n v="0"/>
    <n v="758.97749272221881"/>
    <s v="germanetti"/>
    <s v="STB 1825"/>
    <n v="5345.9589999999998"/>
    <m/>
    <m/>
    <m/>
    <m/>
    <m/>
    <m/>
    <s v="STB 1824"/>
    <n v="10926.175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L0318"/>
    <s v="Bac L3 Noir P0 C40"/>
    <n v="1.2569999999999999"/>
    <n v="960"/>
    <n v="1206.7199999999998"/>
    <n v="3534.3622079999996"/>
    <n v="0.11452135026840422"/>
    <n v="809.79224283312078"/>
    <n v="0.84353358628450081"/>
    <n v="4.5251608862845005"/>
    <n v="593.43818495584378"/>
    <n v="0"/>
    <n v="72.19758032835982"/>
    <n v="24.736611657975313"/>
    <n v="5.5077898198086332"/>
    <n v="18.719430872172818"/>
    <n v="0"/>
    <n v="95.192645198960463"/>
    <n v="0"/>
    <n v="809.79224283312078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20L0331"/>
    <s v="COUV L3 D EK FAI Noir"/>
    <n v="1.4350000000000001"/>
    <n v="880"/>
    <n v="1262.8"/>
    <n v="3698.61492"/>
    <n v="0.11984351060638829"/>
    <n v="847.42578580753207"/>
    <n v="0.96298384750855914"/>
    <n v="5.1659553475085591"/>
    <n v="621.01708761124337"/>
    <n v="0"/>
    <n v="75.552824548074767"/>
    <n v="25.88619829097987"/>
    <n v="5.7637537991036387"/>
    <n v="19.589380556699016"/>
    <n v="0"/>
    <n v="99.616541001431386"/>
    <n v="0"/>
    <n v="847.42578580753207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L0509"/>
    <s v="BAC L5 GRIS P0 C52.1"/>
    <n v="1.4410000000000001"/>
    <n v="528"/>
    <n v="760.84800000000007"/>
    <n v="2228.4477072000004"/>
    <n v="7.2206759073368168E-2"/>
    <n v="510.58141770675417"/>
    <n v="0.96701026080824648"/>
    <n v="5.1875551608082473"/>
    <n v="374.16820484228646"/>
    <n v="0"/>
    <n v="45.521234915864426"/>
    <n v="15.596659959847525"/>
    <n v="3.4727118708745688"/>
    <n v="11.802772424614615"/>
    <n v="0"/>
    <n v="60.019833693266612"/>
    <n v="0"/>
    <n v="510.58141770675417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20L0521"/>
    <s v="COUV L5 KAM GRIS AVEC POIGNEE GRIS"/>
    <n v="1.44"/>
    <n v="640"/>
    <n v="921.59999999999991"/>
    <n v="2699.2742399999997"/>
    <n v="8.746260641023712E-2"/>
    <n v="618.45708283197769"/>
    <n v="0.96633919192496509"/>
    <n v="5.1839551919249649"/>
    <n v="453.22248015720771"/>
    <n v="0"/>
    <n v="55.138963496599388"/>
    <n v="18.891922984611217"/>
    <n v="4.2064265926939441"/>
    <n v="14.296462718604539"/>
    <n v="0"/>
    <n v="72.700826882260969"/>
    <n v="0"/>
    <n v="618.45708283197769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M1203"/>
    <s v="BAC M12 GRIS"/>
    <n v="2.3450000000000002"/>
    <n v="120"/>
    <n v="281.40000000000003"/>
    <n v="824.1924600000001"/>
    <n v="2.670570469166746E-2"/>
    <n v="188.83878375533698"/>
    <n v="1.5736565312944748"/>
    <n v="8.4419270312944761"/>
    <n v="138.3862911417516"/>
    <n v="0"/>
    <n v="16.836050703063226"/>
    <n v="5.7684322134001711"/>
    <n v="1.2843841614410549"/>
    <n v="4.3652610774905796"/>
    <n v="0"/>
    <n v="22.198364458190365"/>
    <n v="0"/>
    <n v="188.83878375533698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M1509"/>
    <s v="BAC M15 GRIS P0 C78"/>
    <n v="3.45"/>
    <n v="1078"/>
    <n v="3719.1000000000004"/>
    <n v="10892.871990000001"/>
    <n v="0.35295375379808264"/>
    <n v="2495.7722838112077"/>
    <n v="2.3151876473202297"/>
    <n v="12.41989264732023"/>
    <n v="1828.9710568062842"/>
    <n v="0"/>
    <n v="222.51228205317148"/>
    <n v="76.238010820385853"/>
    <n v="16.974957835164986"/>
    <n v="57.693114688326993"/>
    <n v="0"/>
    <n v="293.38286160787419"/>
    <n v="0"/>
    <n v="2495.7722838112077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M1513"/>
    <s v="BAC M15 K NOIR C78,5 P7"/>
    <n v="3.45"/>
    <n v="231"/>
    <n v="796.95"/>
    <n v="2334.1868550000004"/>
    <n v="7.5632947242446277E-2"/>
    <n v="534.80834653097304"/>
    <n v="2.3151876473202297"/>
    <n v="12.41989264732023"/>
    <n v="391.92236931563235"/>
    <n v="0"/>
    <n v="47.681203297108169"/>
    <n v="16.336716604368394"/>
    <n v="3.6374909646782112"/>
    <n v="12.362810290355783"/>
    <n v="0"/>
    <n v="62.867756058830182"/>
    <n v="0"/>
    <n v="534.80834653097304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00m1606"/>
    <s v="BAC M16 GRIS P16 C102"/>
    <n v="4.4580000000000002"/>
    <n v="180"/>
    <n v="802.44"/>
    <n v="2350.2665160000001"/>
    <n v="7.6153964722038503E-2"/>
    <n v="538.49251470018692"/>
    <n v="2.991625081667705"/>
    <n v="16.048661281667705"/>
    <n v="394.62222979313128"/>
    <n v="0"/>
    <n v="48.009667825750022"/>
    <n v="16.449256379960318"/>
    <n v="3.6625487793417197"/>
    <n v="12.447974765534969"/>
    <n v="0"/>
    <n v="63.300837156468646"/>
    <n v="0"/>
    <n v="538.49251470018692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4"/>
    <x v="0"/>
    <s v="ACCUMA 15"/>
    <s v=" 521 DU 14/03/18"/>
    <n v="5181.8999999999996"/>
    <m/>
    <n v="630.42900000000009"/>
    <n v="216"/>
    <n v="48.094000000000001"/>
    <n v="163.458"/>
    <n v="0"/>
    <n v="831.22182000000009"/>
    <n v="0"/>
    <n v="7071.1028199999992"/>
    <s v="EUR"/>
    <n v="2.9289000000000001"/>
    <s v="420M1611"/>
    <s v="COUV M16 GAUCHE GRIS BUS17/18"/>
    <n v="1.9039999999999999"/>
    <n v="552"/>
    <n v="1051.008"/>
    <n v="3078.2973312000004"/>
    <n v="9.974381406034126E-2"/>
    <n v="705.29876487963463"/>
    <n v="1.277715153767454"/>
    <n v="6.8543407537674543"/>
    <n v="516.86247007928239"/>
    <n v="0"/>
    <n v="62.881392954246891"/>
    <n v="21.544663837033713"/>
    <n v="4.7970789934180527"/>
    <n v="16.30392435867526"/>
    <n v="0"/>
    <n v="82.909234656978455"/>
    <n v="0"/>
    <n v="705.29876487963463"/>
    <s v="germanetti"/>
    <s v="STB 1823"/>
    <n v="5345.9579999999996"/>
    <m/>
    <m/>
    <m/>
    <m/>
    <m/>
    <m/>
    <s v="STB 1826"/>
    <n v="8093.1019999999999"/>
    <n v="216"/>
    <m/>
    <m/>
    <m/>
  </r>
  <r>
    <x v="6"/>
    <x v="1"/>
    <d v="2018-03-27T00:00:00"/>
    <x v="9"/>
    <x v="2"/>
    <s v="SOVEMA 1"/>
    <s v=" 80185 DU 08/03/18"/>
    <n v="750.23"/>
    <m/>
    <n v="198.64199999999983"/>
    <n v="0"/>
    <n v="20.655999999999999"/>
    <n v="105.6"/>
    <n v="0"/>
    <n v="0"/>
    <n v="0"/>
    <n v="1075.1279999999997"/>
    <s v="EUR"/>
    <n v="2.9419"/>
    <s v="713ELE001"/>
    <s v="CARTE COMMUNICATION CS20027"/>
    <n v="884.7"/>
    <n v="1"/>
    <n v="884.7"/>
    <n v="2602.69893"/>
    <n v="7.9694222702882567E-2"/>
    <n v="85.681490266104703"/>
    <n v="85.681490266104703"/>
    <n v="2688.3804202661049"/>
    <n v="59.788996698383592"/>
    <n v="0"/>
    <n v="15.830619786145984"/>
    <n v="0"/>
    <n v="1.6461638641507421"/>
    <n v="8.4157099174243992"/>
    <n v="0"/>
    <n v="0"/>
    <n v="0"/>
    <n v="85.681490266104703"/>
    <s v="SAVINO DEL BENE"/>
    <s v="STB 1803"/>
    <n v="916.83"/>
    <m/>
    <m/>
    <m/>
    <m/>
    <m/>
    <m/>
    <s v="STB 1804"/>
    <n v="3056.23"/>
    <n v="0"/>
    <m/>
    <m/>
    <m/>
  </r>
  <r>
    <x v="6"/>
    <x v="1"/>
    <d v="2018-03-27T00:00:00"/>
    <x v="9"/>
    <x v="2"/>
    <s v="SOVEMA 1"/>
    <s v=" 80185 DU 08/03/18"/>
    <n v="750.23"/>
    <m/>
    <n v="198.64199999999983"/>
    <n v="0"/>
    <n v="20.655999999999999"/>
    <n v="105.6"/>
    <n v="0"/>
    <n v="0"/>
    <n v="0"/>
    <n v="1075.1279999999997"/>
    <s v="EUR"/>
    <n v="2.9419"/>
    <s v="720MEC006"/>
    <s v="BLOC ASPIRATION POUR NIVELEUSE"/>
    <n v="1993.5"/>
    <n v="1"/>
    <n v="1993.5"/>
    <n v="5864.6776499999996"/>
    <n v="0.17957548655837727"/>
    <n v="193.06663371253498"/>
    <n v="193.06663371253498"/>
    <n v="6057.7442837125345"/>
    <n v="134.72291728069138"/>
    <n v="0"/>
    <n v="35.671233800929144"/>
    <n v="0"/>
    <n v="3.7093112503498404"/>
    <n v="18.963171380564638"/>
    <n v="0"/>
    <n v="0"/>
    <n v="0"/>
    <n v="193.06663371253498"/>
    <s v="SAVINO DEL BENE"/>
    <s v="STB 1803"/>
    <n v="916.83"/>
    <m/>
    <m/>
    <m/>
    <m/>
    <m/>
    <m/>
    <s v="STB 1804"/>
    <n v="3056.23"/>
    <n v="0"/>
    <m/>
    <m/>
    <m/>
  </r>
  <r>
    <x v="6"/>
    <x v="1"/>
    <d v="2018-03-27T00:00:00"/>
    <x v="9"/>
    <x v="2"/>
    <s v="SOVEMA 1"/>
    <s v=" 80185 DU 08/03/18"/>
    <n v="750.23"/>
    <m/>
    <n v="198.64199999999983"/>
    <n v="0"/>
    <n v="20.655999999999999"/>
    <n v="105.6"/>
    <n v="0"/>
    <n v="0"/>
    <n v="0"/>
    <n v="1075.1279999999997"/>
    <s v="EUR"/>
    <n v="2.9419"/>
    <s v="702ELE003"/>
    <s v="CONVERTISSEUR 25 MB"/>
    <n v="377.80199999999996"/>
    <n v="2"/>
    <n v="755.60399999999993"/>
    <n v="2222.9114075999996"/>
    <n v="6.8065189839707094E-2"/>
    <n v="73.178791421984585"/>
    <n v="36.589395710992292"/>
    <n v="1148.045099510992"/>
    <n v="51.064547373443453"/>
    <n v="0"/>
    <n v="13.520605440139084"/>
    <n v="0"/>
    <n v="1.4059545613289897"/>
    <n v="7.187684047073069"/>
    <n v="0"/>
    <n v="0"/>
    <n v="0"/>
    <n v="73.178791421984585"/>
    <s v="SAVINO DEL BENE"/>
    <s v="STB 1803"/>
    <n v="916.83"/>
    <m/>
    <m/>
    <m/>
    <m/>
    <m/>
    <m/>
    <s v="STB 1804"/>
    <n v="3056.23"/>
    <n v="0"/>
    <m/>
    <m/>
    <m/>
  </r>
  <r>
    <x v="6"/>
    <x v="1"/>
    <d v="2018-03-27T00:00:00"/>
    <x v="9"/>
    <x v="2"/>
    <s v="SOVEMA 1"/>
    <s v=" 80185 DU 08/03/18"/>
    <n v="750.23"/>
    <m/>
    <n v="198.64199999999983"/>
    <n v="0"/>
    <n v="20.655999999999999"/>
    <n v="105.6"/>
    <n v="0"/>
    <n v="0"/>
    <n v="0"/>
    <n v="1075.1279999999997"/>
    <s v="EUR"/>
    <n v="2.9419"/>
    <s v="702ELE004"/>
    <s v="CONVERTISSEUR 100 MB"/>
    <n v="377.80199999999996"/>
    <n v="2"/>
    <n v="755.60399999999993"/>
    <n v="2222.9114075999996"/>
    <n v="6.8065189839707094E-2"/>
    <n v="73.178791421984585"/>
    <n v="36.589395710992292"/>
    <n v="1148.045099510992"/>
    <n v="51.064547373443453"/>
    <n v="0"/>
    <n v="13.520605440139084"/>
    <n v="0"/>
    <n v="1.4059545613289897"/>
    <n v="7.187684047073069"/>
    <n v="0"/>
    <n v="0"/>
    <n v="0"/>
    <n v="73.178791421984585"/>
    <s v="SAVINO DEL BENE"/>
    <s v="STB 1803"/>
    <n v="916.83"/>
    <m/>
    <m/>
    <m/>
    <m/>
    <m/>
    <m/>
    <s v="STB 1804"/>
    <n v="3056.23"/>
    <n v="0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00L0118"/>
    <s v="BAC L1 NOIR P0 C28 MFP, FAI"/>
    <n v="1.137"/>
    <n v="2200"/>
    <n v="2501.4"/>
    <n v="7326.3504600000006"/>
    <n v="0.25650496551528951"/>
    <n v="2010.1239450316029"/>
    <n v="0.91369270228709221"/>
    <n v="4.2438520022870918"/>
    <n v="1320.7974204710526"/>
    <n v="0"/>
    <n v="310.16734333088118"/>
    <n v="55.405072551302531"/>
    <n v="15.447242033261764"/>
    <n v="33.824540287604677"/>
    <n v="61.269802082844116"/>
    <n v="213.2125242746562"/>
    <n v="0"/>
    <n v="2010.1239450316029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20L0131"/>
    <s v="COUV L1 D EK FAI Noir"/>
    <n v="1.131"/>
    <n v="1120"/>
    <n v="1266.72"/>
    <n v="3710.0962079999999"/>
    <n v="0.12989524662889881"/>
    <n v="1017.9356375031711"/>
    <n v="0.90887110491354561"/>
    <n v="4.2214570049135451"/>
    <n v="668.85764310349873"/>
    <n v="0"/>
    <n v="157.07011159514423"/>
    <n v="28.057373271842145"/>
    <n v="7.8225515424855443"/>
    <n v="17.128896487212998"/>
    <n v="31.027298190765286"/>
    <n v="107.97176331222215"/>
    <n v="0"/>
    <n v="1017.9356375031711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20L0109"/>
    <s v="COUV L1 EK DROITE GRIS POIGNEE GRIS"/>
    <n v="0.95099999999999996"/>
    <n v="1120"/>
    <n v="1065.1199999999999"/>
    <n v="3119.6299679999997"/>
    <n v="0.10922226308053296"/>
    <n v="855.92996575200323"/>
    <n v="0.7642231837071457"/>
    <n v="3.5496070837071456"/>
    <n v="562.40815083238488"/>
    <n v="0"/>
    <n v="132.07221585055893"/>
    <n v="23.592008825395119"/>
    <n v="6.5775831272358554"/>
    <n v="14.402812165640638"/>
    <n v="26.089266648468424"/>
    <n v="90.787928302319415"/>
    <n v="0"/>
    <n v="855.92996575200323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00L0212"/>
    <s v="BAC L2 GRIS P0 C28"/>
    <n v="1.232"/>
    <n v="198"/>
    <n v="243.93600000000001"/>
    <n v="714.46415039999999"/>
    <n v="2.5014310093522691E-2"/>
    <n v="196.02686281891306"/>
    <n v="0.99003466070158108"/>
    <n v="4.5984394607015808"/>
    <n v="128.80388564804778"/>
    <n v="0"/>
    <n v="30.247453850948201"/>
    <n v="5.4030909802009015"/>
    <n v="1.5064117824521235"/>
    <n v="3.2985620291025564"/>
    <n v="5.9750181661792041"/>
    <n v="20.792440361982305"/>
    <n v="0"/>
    <n v="196.02686281891306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20L0521"/>
    <s v="COUV L5 KAM GRIS AVEC POIGNEE GRIS"/>
    <n v="1.44"/>
    <n v="640"/>
    <n v="921.59999999999991"/>
    <n v="2699.2742399999997"/>
    <n v="9.4505067649672495E-2"/>
    <n v="740.59735657676708"/>
    <n v="1.1571833696511986"/>
    <n v="5.374799369651198"/>
    <n v="486.62625038223479"/>
    <n v="0"/>
    <n v="114.27609483238989"/>
    <n v="20.41309461232926"/>
    <n v="5.6912841839985768"/>
    <n v="12.462099755759361"/>
    <n v="22.573858479071372"/>
    <n v="78.5546743309839"/>
    <n v="0"/>
    <n v="740.59735657676708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00M1202"/>
    <s v="BAC M12 NOIR"/>
    <n v="2.3450000000000002"/>
    <n v="1200"/>
    <n v="2814.0000000000005"/>
    <n v="8241.9246000000021"/>
    <n v="0.28856039536260686"/>
    <n v="2261.3291681933842"/>
    <n v="1.8844409734944869"/>
    <n v="8.7527114734944895"/>
    <n v="1485.8574962842981"/>
    <n v="0"/>
    <n v="348.92896143483642"/>
    <n v="62.329045398323082"/>
    <n v="17.377684129526912"/>
    <n v="38.051593655280875"/>
    <n v="68.926690277893726"/>
    <n v="239.85769701322565"/>
    <n v="0"/>
    <n v="2261.3291681933842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00M1203"/>
    <s v="BAC M12 GRIS"/>
    <n v="2.3450000000000002"/>
    <n v="960"/>
    <n v="2251.2000000000003"/>
    <n v="6593.5396800000008"/>
    <n v="0.23084831629008548"/>
    <n v="1809.0633345547076"/>
    <n v="1.8844409734944871"/>
    <n v="8.7527114734944877"/>
    <n v="1188.6859970274384"/>
    <n v="0"/>
    <n v="279.14316914786912"/>
    <n v="49.863236318658466"/>
    <n v="13.902147303621527"/>
    <n v="30.4412749242247"/>
    <n v="55.141352222314978"/>
    <n v="191.88615761058051"/>
    <n v="0"/>
    <n v="1809.0633345547076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4"/>
    <s v=" 507 DU 13/03/18"/>
    <n v="5149.2079999999996"/>
    <m/>
    <n v="1209.2060000000001"/>
    <n v="216"/>
    <n v="60.222000000000001"/>
    <n v="131.86699999999999"/>
    <n v="238.864"/>
    <n v="831.22182000000009"/>
    <n v="0"/>
    <n v="7836.588819999999"/>
    <s v="EUR"/>
    <n v="2.9289000000000001"/>
    <s v="460D1811"/>
    <s v="BOUCHON KAM D18 JAUNE"/>
    <n v="2.8000000000000001E-2"/>
    <n v="96000"/>
    <n v="2688"/>
    <n v="7872.8832000000002"/>
    <n v="0.27563978064487815"/>
    <n v="2160.0756233489042"/>
    <n v="2.2500787743217752E-2"/>
    <n v="0.10450998774321776"/>
    <n v="1419.3265636148517"/>
    <n v="0"/>
    <n v="333.30527659447057"/>
    <n v="59.538192619293682"/>
    <n v="16.599578869995852"/>
    <n v="36.347790954298148"/>
    <n v="65.840420563958176"/>
    <n v="229.11780013203642"/>
    <n v="0"/>
    <n v="2160.0756233489042"/>
    <s v="TNA"/>
    <s v="STB 1821"/>
    <n v="5613.8370000000004"/>
    <m/>
    <m/>
    <m/>
    <m/>
    <m/>
    <m/>
    <s v="STB 1822"/>
    <n v="10182.844999999999"/>
    <n v="216"/>
    <m/>
    <m/>
    <m/>
  </r>
  <r>
    <x v="6"/>
    <x v="1"/>
    <d v="2018-03-28T00:00:00"/>
    <x v="4"/>
    <x v="0"/>
    <s v="ACCUMA 16"/>
    <s v=" 546 DU 16/03/18"/>
    <n v="5149.2079999999996"/>
    <m/>
    <n v="500.67299999999977"/>
    <n v="216"/>
    <n v="38.682000000000002"/>
    <n v="79.031000000000006"/>
    <n v="0"/>
    <n v="831.22182000000009"/>
    <n v="0"/>
    <n v="6814.8158199999989"/>
    <s v="EUR"/>
    <n v="2.9289000000000001"/>
    <s v="400L0212"/>
    <s v="BAC L2 GRIS P0 C28"/>
    <n v="1.232"/>
    <n v="2772"/>
    <n v="3415.1039999999998"/>
    <n v="10002.4981056"/>
    <n v="0.57043896572459396"/>
    <n v="3887.4364879643999"/>
    <n v="1.4023941154272728"/>
    <n v="5.010798915427273"/>
    <n v="2937.3088858208048"/>
    <n v="0"/>
    <n v="285.60338828622952"/>
    <n v="123.21481659651229"/>
    <n v="22.065720072158744"/>
    <n v="45.082361900180388"/>
    <n v="0"/>
    <n v="474.16131528851469"/>
    <n v="0"/>
    <n v="3887.4364879643999"/>
    <s v="TNA"/>
    <s v="STB 1819"/>
    <n v="5276.8670000000002"/>
    <m/>
    <m/>
    <m/>
    <m/>
    <m/>
    <m/>
    <s v="STB 1820"/>
    <n v="6412.61"/>
    <n v="216"/>
    <m/>
    <m/>
    <m/>
  </r>
  <r>
    <x v="6"/>
    <x v="1"/>
    <d v="2018-03-28T00:00:00"/>
    <x v="4"/>
    <x v="0"/>
    <s v="ACCUMA 16"/>
    <s v=" 546 DU 16/03/18"/>
    <n v="5149.2079999999996"/>
    <m/>
    <n v="500.67299999999977"/>
    <n v="216"/>
    <n v="38.682000000000002"/>
    <n v="79.031000000000006"/>
    <n v="0"/>
    <n v="831.22182000000009"/>
    <n v="0"/>
    <n v="6814.8158199999989"/>
    <s v="EUR"/>
    <n v="2.9289000000000001"/>
    <s v="400M1509"/>
    <s v="BAC M15 GRIS P0 C78"/>
    <n v="3.45"/>
    <n v="1078"/>
    <n v="3719.1000000000004"/>
    <n v="10892.871990000001"/>
    <n v="0.62121667668871516"/>
    <n v="4233.4772359460803"/>
    <n v="3.9271588459611135"/>
    <n v="14.031863845961114"/>
    <n v="3198.7738813389456"/>
    <n v="0"/>
    <n v="311.02641716776895"/>
    <n v="134.18280216476248"/>
    <n v="24.029903487672883"/>
    <n v="49.095375175385854"/>
    <n v="0"/>
    <n v="516.36885661154543"/>
    <n v="0"/>
    <n v="4233.4772359460803"/>
    <s v="TNA"/>
    <s v="STB 1819"/>
    <n v="5276.8670000000002"/>
    <m/>
    <m/>
    <m/>
    <m/>
    <m/>
    <m/>
    <s v="STB 1820"/>
    <n v="6412.61"/>
    <n v="216"/>
    <m/>
    <m/>
    <m/>
  </r>
  <r>
    <x v="6"/>
    <x v="1"/>
    <d v="2018-03-28T00:00:00"/>
    <x v="4"/>
    <x v="0"/>
    <s v="ACCUMA 16"/>
    <s v=" 546 DU 16/03/18"/>
    <n v="5149.2079999999996"/>
    <m/>
    <n v="500.67299999999977"/>
    <n v="216"/>
    <n v="38.682000000000002"/>
    <n v="79.031000000000006"/>
    <n v="0"/>
    <n v="831.22182000000009"/>
    <n v="0"/>
    <n v="6814.8158199999989"/>
    <s v="EUR"/>
    <n v="2.9289000000000001"/>
    <s v="400M1513"/>
    <s v="BAC M15 K NOIR C78,5 P7"/>
    <n v="3.45"/>
    <n v="385"/>
    <n v="1328.25"/>
    <n v="3890.3114249999999"/>
    <n v="0.22186309881739824"/>
    <n v="1511.9561556950287"/>
    <n v="3.9271588459611135"/>
    <n v="14.031863845961112"/>
    <n v="1142.4192433353376"/>
    <n v="0"/>
    <n v="111.08086327420318"/>
    <n v="47.922429344558019"/>
    <n v="8.5821083884545999"/>
    <n v="17.5340625626378"/>
    <n v="0"/>
    <n v="184.41744878983764"/>
    <n v="0"/>
    <n v="1511.9561556950287"/>
    <s v="TNA"/>
    <s v="STB 1819"/>
    <n v="5276.8670000000002"/>
    <m/>
    <m/>
    <m/>
    <m/>
    <m/>
    <m/>
    <s v="STB 1820"/>
    <n v="6412.61"/>
    <n v="216"/>
    <m/>
    <m/>
    <m/>
  </r>
  <r>
    <x v="6"/>
    <x v="5"/>
    <d v="2018-03-28T00:00:00"/>
    <x v="63"/>
    <x v="2"/>
    <s v="KONUS KONEX 1"/>
    <s v=" 18200528 DU 28/02/18"/>
    <n v="1306.1500000000001"/>
    <m/>
    <n v="874.00600000000009"/>
    <n v="300"/>
    <n v="5.4720000000000004"/>
    <n v="103.8"/>
    <n v="0"/>
    <n v="0"/>
    <n v="0"/>
    <n v="2589.4280000000003"/>
    <s v="EUR"/>
    <n v="2.9374500000000001"/>
    <s v="YRM 403"/>
    <s v="TAPIS EMP. YRM 403 - 3914x686mm"/>
    <n v="261.73500000000001"/>
    <n v="2"/>
    <n v="523.47"/>
    <n v="1537.6669515000001"/>
    <n v="0.72871163082063073"/>
    <n v="1886.9463007726044"/>
    <n v="943.47315038630222"/>
    <n v="1712.3066261363024"/>
    <n v="951.80669659636692"/>
    <n v="0"/>
    <n v="636.89833760701629"/>
    <n v="218.61348924618923"/>
    <n v="3.9875100438504916"/>
    <n v="75.640267279181472"/>
    <n v="0"/>
    <n v="0"/>
    <n v="0"/>
    <n v="1886.9463007726044"/>
    <s v="SAVINO DEL BENE"/>
    <s v="STB 82"/>
    <s v="1345,74+124,12"/>
    <m/>
    <m/>
    <m/>
    <m/>
    <m/>
    <m/>
    <s v="STB 83+86"/>
    <s v="1250,709+800,905+300"/>
    <m/>
    <m/>
    <m/>
    <m/>
  </r>
  <r>
    <x v="6"/>
    <x v="5"/>
    <d v="2018-03-28T00:00:00"/>
    <x v="63"/>
    <x v="2"/>
    <s v="KONUS KONEX 1"/>
    <s v=" 18200528 DU 28/02/18"/>
    <n v="1306.1500000000001"/>
    <m/>
    <n v="874.00600000000009"/>
    <n v="300"/>
    <n v="5.4720000000000004"/>
    <n v="103.8"/>
    <n v="0"/>
    <n v="0"/>
    <n v="0"/>
    <n v="2589.4280000000003"/>
    <s v="EUR"/>
    <n v="2.9374500000000001"/>
    <s v="YRM 463"/>
    <s v="TAPIS EMP. YRM 463 - 2462x400mm"/>
    <n v="97.44"/>
    <n v="2"/>
    <n v="194.88"/>
    <n v="572.45025599999997"/>
    <n v="0.27128836917936938"/>
    <n v="702.48169922739623"/>
    <n v="351.24084961369812"/>
    <n v="637.4659776136981"/>
    <n v="354.34330340363334"/>
    <n v="0"/>
    <n v="237.10766239298394"/>
    <n v="81.386510753810811"/>
    <n v="1.4844899561495093"/>
    <n v="28.159732720818543"/>
    <n v="0"/>
    <n v="0"/>
    <n v="0"/>
    <n v="702.48169922739623"/>
    <s v="SAVINO DEL BENE"/>
    <s v="STB 82"/>
    <s v="1345,74+124,12"/>
    <m/>
    <m/>
    <m/>
    <m/>
    <m/>
    <m/>
    <s v="STB 83+86"/>
    <s v="1250,709+800,905+300"/>
    <m/>
    <m/>
    <m/>
    <m/>
  </r>
  <r>
    <x v="6"/>
    <x v="5"/>
    <d v="2018-03-30T00:00:00"/>
    <x v="64"/>
    <x v="2"/>
    <s v="HADI 1"/>
    <s v=" 8047 DU 12/03/18"/>
    <n v="1456.23"/>
    <m/>
    <n v="560.91899999999987"/>
    <n v="0"/>
    <n v="18.687000000000001"/>
    <n v="96.6"/>
    <n v="0"/>
    <n v="292.91000000000003"/>
    <n v="0"/>
    <n v="2425.3459999999995"/>
    <s v="EUR"/>
    <n v="2.9291"/>
    <s v="014-000-024"/>
    <s v="LUBRIFIANT / Hadilin K95/II"/>
    <n v="10.7"/>
    <n v="240"/>
    <n v="2568"/>
    <n v="7521.9287999999997"/>
    <n v="0.67013739382314941"/>
    <n v="1625.3150475593998"/>
    <n v="6.7721460314974991"/>
    <n v="38.113516031497497"/>
    <n v="975.87417700708488"/>
    <n v="0"/>
    <n v="375.89279680588703"/>
    <n v="0"/>
    <n v="12.522857478373194"/>
    <n v="64.735272243316231"/>
    <n v="0"/>
    <n v="196.2899440247387"/>
    <n v="0"/>
    <n v="1625.3150475593998"/>
    <s v="SAVINO DEL BENE"/>
    <s v="STB 87"/>
    <s v="1295,37+115,55"/>
    <m/>
    <m/>
    <m/>
    <m/>
    <m/>
    <m/>
    <s v="STB 89"/>
    <n v="3049.587"/>
    <m/>
    <m/>
    <m/>
    <m/>
  </r>
  <r>
    <x v="6"/>
    <x v="5"/>
    <d v="2018-03-30T00:00:00"/>
    <x v="64"/>
    <x v="2"/>
    <s v="HADI 1"/>
    <s v=" 8047 DU 12/03/18"/>
    <n v="1456.23"/>
    <m/>
    <n v="560.91899999999987"/>
    <n v="0"/>
    <n v="18.687000000000001"/>
    <n v="96.6"/>
    <n v="0"/>
    <n v="292.91000000000003"/>
    <n v="0"/>
    <n v="2425.3459999999995"/>
    <s v="EUR"/>
    <n v="2.9291"/>
    <s v="014-000-019"/>
    <s v="POUDRE DE LIEGE /Korkschleifmehl 230 mesh"/>
    <n v="18.75"/>
    <n v="15"/>
    <n v="281.25"/>
    <n v="823.80937500000005"/>
    <n v="7.3394136297804044E-2"/>
    <n v="178.00617489333382"/>
    <n v="11.867078326222254"/>
    <n v="66.787703326222257"/>
    <n v="106.87874310095118"/>
    <n v="0"/>
    <n v="41.168165538027935"/>
    <n v="0"/>
    <n v="1.3715162249970643"/>
    <n v="7.0898735663678698"/>
    <n v="0"/>
    <n v="21.497876462989783"/>
    <n v="0"/>
    <n v="178.00617489333382"/>
    <s v="SAVINO DEL BENE"/>
    <s v="STB 87"/>
    <s v="1295,37+115,55"/>
    <m/>
    <m/>
    <m/>
    <m/>
    <m/>
    <m/>
    <s v="STB 89"/>
    <n v="3049.587"/>
    <m/>
    <m/>
    <m/>
    <m/>
  </r>
  <r>
    <x v="6"/>
    <x v="5"/>
    <d v="2018-03-30T00:00:00"/>
    <x v="64"/>
    <x v="2"/>
    <s v="HADI 1"/>
    <s v=" 8047 DU 12/03/18"/>
    <n v="1456.23"/>
    <m/>
    <n v="560.91899999999987"/>
    <n v="0"/>
    <n v="18.687000000000001"/>
    <n v="96.6"/>
    <n v="0"/>
    <n v="292.91000000000003"/>
    <n v="0"/>
    <n v="2425.3459999999995"/>
    <s v="EUR"/>
    <n v="2.9291"/>
    <s v="999-008"/>
    <s v="TIGE / Stangenunterteil"/>
    <n v="435"/>
    <n v="1"/>
    <n v="435"/>
    <n v="1274.1585"/>
    <n v="0.11351626414060359"/>
    <n v="275.31621716835633"/>
    <n v="275.31621716835633"/>
    <n v="1549.4747171683564"/>
    <n v="165.30578932947117"/>
    <n v="0"/>
    <n v="63.673429365483209"/>
    <n v="0"/>
    <n v="2.1212784279954593"/>
    <n v="10.965671115982307"/>
    <n v="0"/>
    <n v="33.250048929424203"/>
    <n v="0"/>
    <n v="275.31621716835633"/>
    <s v="SAVINO DEL BENE"/>
    <s v="STB 87"/>
    <s v="1295,37+115,55"/>
    <m/>
    <m/>
    <m/>
    <m/>
    <m/>
    <m/>
    <s v="STB 89"/>
    <n v="3049.587"/>
    <m/>
    <m/>
    <m/>
    <m/>
  </r>
  <r>
    <x v="6"/>
    <x v="5"/>
    <d v="2018-03-30T00:00:00"/>
    <x v="64"/>
    <x v="2"/>
    <s v="HADI 1"/>
    <s v=" 8047 DU 12/03/18"/>
    <n v="1456.23"/>
    <m/>
    <n v="560.91899999999987"/>
    <n v="0"/>
    <n v="18.687000000000001"/>
    <n v="96.6"/>
    <n v="0"/>
    <n v="292.91000000000003"/>
    <n v="0"/>
    <n v="2425.3459999999995"/>
    <s v="EUR"/>
    <n v="2.9291"/>
    <s v="999-008"/>
    <s v="SEGMENT DE PISTON/Kolbenring 60x30x2,7"/>
    <n v="9.1300000000000008"/>
    <n v="60"/>
    <n v="547.80000000000007"/>
    <n v="1604.5609800000002"/>
    <n v="0.14295220573844289"/>
    <n v="346.70856037890945"/>
    <n v="5.7784760063151577"/>
    <n v="32.521159006315159"/>
    <n v="208.17129056249269"/>
    <n v="0"/>
    <n v="80.184608290601631"/>
    <n v="0"/>
    <n v="2.6713478686342826"/>
    <n v="13.809183074333582"/>
    <n v="0"/>
    <n v="41.872130582847312"/>
    <n v="0"/>
    <n v="346.70856037890945"/>
    <s v="SAVINO DEL BENE"/>
    <s v="STB 87"/>
    <s v="1295,37+115,55"/>
    <m/>
    <m/>
    <m/>
    <m/>
    <m/>
    <m/>
    <s v="STB 89"/>
    <n v="3049.587"/>
    <n v="0"/>
    <m/>
    <m/>
    <m/>
  </r>
  <r>
    <x v="6"/>
    <x v="1"/>
    <d v="2018-04-03T00:00:00"/>
    <x v="45"/>
    <x v="0"/>
    <s v="STCM 2"/>
    <s v=" 18400048 DU 15/02/18"/>
    <n v="505"/>
    <m/>
    <n v="963.12999999999738"/>
    <n v="0"/>
    <n v="237.56"/>
    <n v="803.4"/>
    <n v="1103"/>
    <n v="0"/>
    <n v="260"/>
    <n v="3872.0899999999974"/>
    <s v="EUR"/>
    <n v="2.9281999999999999"/>
    <s v="600P0002"/>
    <s v="PLOMB DOUX"/>
    <n v="2.2279599999999999"/>
    <n v="25700"/>
    <n v="57258.572"/>
    <n v="167664.55053039998"/>
    <n v="1"/>
    <n v="3872.0899999999974"/>
    <n v="0.15066498054474697"/>
    <n v="6.6745774525447459"/>
    <n v="505"/>
    <n v="0"/>
    <n v="963.12999999999738"/>
    <n v="0"/>
    <n v="237.56"/>
    <n v="803.4"/>
    <n v="1103"/>
    <n v="0"/>
    <n v="260"/>
    <n v="3872.0899999999974"/>
    <s v="WMA"/>
    <s v="STB 1736"/>
    <n v="582.54999999999995"/>
    <m/>
    <m/>
    <s v="STB 1737"/>
    <n v="1313.17"/>
    <s v="STB 1738"/>
    <n v="956.64599999999996"/>
    <s v="STB 1724"/>
    <n v="32867.495999999999"/>
    <n v="0"/>
    <m/>
    <m/>
    <m/>
  </r>
  <r>
    <x v="6"/>
    <x v="1"/>
    <d v="2018-04-04T00:00:00"/>
    <x v="7"/>
    <x v="0"/>
    <s v="DARAMIC 2"/>
    <s v=" 106612 DU 21/03/18"/>
    <n v="6595.9750000000004"/>
    <m/>
    <n v="9728.2639999999992"/>
    <n v="216"/>
    <n v="193.03700000000001"/>
    <n v="103.535"/>
    <n v="0"/>
    <n v="0"/>
    <n v="0"/>
    <n v="16836.811000000002"/>
    <s v="EUR"/>
    <n v="2.9371"/>
    <s v="430P1004"/>
    <s v="SEPARATEUR 161/1.2/0.2 "/>
    <n v="0.69899999999999995"/>
    <n v="55673.8"/>
    <n v="38915.986199999999"/>
    <n v="114300.14306802"/>
    <n v="0.83728813559322035"/>
    <n v="14097.262091525425"/>
    <n v="0.25321178169130587"/>
    <n v="2.3062446816913056"/>
    <n v="5522.7316101694923"/>
    <n v="0"/>
    <n v="8145.3600271186433"/>
    <n v="180.85423728813561"/>
    <n v="161.62758983050847"/>
    <n v="86.688627118644064"/>
    <n v="0"/>
    <n v="0"/>
    <n v="0"/>
    <n v="14097.262091525425"/>
    <s v="germanetti"/>
    <s v="STB 1851"/>
    <n v="6700.11"/>
    <m/>
    <m/>
    <m/>
    <m/>
    <m/>
    <m/>
    <s v="STB 1852"/>
    <n v="38591.976000000002"/>
    <n v="216"/>
    <m/>
    <m/>
    <m/>
  </r>
  <r>
    <x v="6"/>
    <x v="1"/>
    <d v="2018-04-04T00:00:00"/>
    <x v="7"/>
    <x v="0"/>
    <s v="DARAMIC 2"/>
    <s v=" 106612 DU 21/03/18"/>
    <n v="6595.9750000000004"/>
    <m/>
    <n v="9728.2639999999992"/>
    <n v="216"/>
    <n v="193.03700000000001"/>
    <n v="103.535"/>
    <n v="0"/>
    <n v="0"/>
    <n v="0"/>
    <n v="16836.811000000002"/>
    <s v="EUR"/>
    <n v="2.9371"/>
    <s v="430P1018"/>
    <s v="SEPARATEUR 161X1.3X0.2 "/>
    <n v="0.69899999999999995"/>
    <n v="10819.2"/>
    <n v="7562.6207999999997"/>
    <n v="22212.17355168"/>
    <n v="0.16271186440677968"/>
    <n v="2739.5489084745768"/>
    <n v="0.25321178169130587"/>
    <n v="2.3062446816913056"/>
    <n v="1073.2433898305087"/>
    <n v="0"/>
    <n v="1582.9039728813559"/>
    <n v="35.145762711864407"/>
    <n v="31.40941016949153"/>
    <n v="16.846372881355933"/>
    <n v="0"/>
    <n v="0"/>
    <n v="0"/>
    <n v="2739.5489084745768"/>
    <s v="germanetti"/>
    <s v="STB 1851"/>
    <n v="6700.11"/>
    <m/>
    <m/>
    <m/>
    <m/>
    <m/>
    <m/>
    <s v="STB 1852"/>
    <n v="38591.976000000002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L0509"/>
    <s v="BAC L5 GRIS P0 C52.1"/>
    <n v="1.4410000000000001"/>
    <n v="132"/>
    <n v="190.21200000000002"/>
    <n v="558.62411220000013"/>
    <n v="1.384742325320535E-2"/>
    <n v="97.459605403500277"/>
    <n v="0.73833034396591124"/>
    <n v="4.9703311939659125"/>
    <n v="71.150387042075621"/>
    <n v="0"/>
    <n v="10.39505292483245"/>
    <n v="2.9910434226923557"/>
    <n v="0.83760293773988526"/>
    <n v="0.54399602250217216"/>
    <n v="0"/>
    <n v="11.541523053657787"/>
    <n v="0"/>
    <n v="97.459605403500277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20M1516"/>
    <s v="COUV/K M15 GAUCHE NOIR"/>
    <n v="2.5960000000000001"/>
    <n v="864"/>
    <n v="2242.944"/>
    <n v="6587.1900863999999"/>
    <n v="0.1632862011925505"/>
    <n v="1149.2252706566803"/>
    <n v="1.3301218410378244"/>
    <n v="8.9541844410378246"/>
    <n v="838.9919338091247"/>
    <n v="0"/>
    <n v="122.57650194222968"/>
    <n v="35.269819457590906"/>
    <n v="9.8768557377349939"/>
    <n v="6.4146984138493455"/>
    <n v="0"/>
    <n v="136.09546129615066"/>
    <n v="0"/>
    <n v="1149.2252706566803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L0116"/>
    <s v="BAC L1 GRIS P0 C26"/>
    <n v="1.137"/>
    <n v="1100"/>
    <n v="1250.7"/>
    <n v="3673.1182950000002"/>
    <n v="9.1050891966773545E-2"/>
    <n v="640.82564968644351"/>
    <n v="0.58256877244222138"/>
    <n v="3.9217672224422215"/>
    <n v="467.83477947513285"/>
    <n v="0"/>
    <n v="68.350538836077348"/>
    <n v="19.666992664823084"/>
    <n v="5.5074863532861977"/>
    <n v="3.5769342909146986"/>
    <n v="0"/>
    <n v="75.888918066209243"/>
    <n v="0"/>
    <n v="640.82564968644351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20L0109"/>
    <s v="COUV L1 EK DROITE GRIS POIGNEE GRIS"/>
    <n v="0.95099999999999996"/>
    <n v="1120"/>
    <n v="1065.1199999999999"/>
    <n v="3128.0976719999999"/>
    <n v="7.7540678061605361E-2"/>
    <n v="545.73935875431721"/>
    <n v="0.48726728460206892"/>
    <n v="3.2802116346020691"/>
    <n v="398.41703071444266"/>
    <n v="0"/>
    <n v="58.208623910676181"/>
    <n v="16.748786461306757"/>
    <n v="4.6902805345903849"/>
    <n v="3.0461855376501665"/>
    <n v="0"/>
    <n v="64.628451595651057"/>
    <n v="0"/>
    <n v="545.73935875431721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L0202"/>
    <s v="BAC L2 BASSE P0 NOIR C34"/>
    <n v="1.2509999999999999"/>
    <n v="432"/>
    <n v="540.4319999999999"/>
    <n v="1587.1677191999997"/>
    <n v="3.9343420202596423E-2"/>
    <n v="276.90308428187728"/>
    <n v="0.64097936176360482"/>
    <n v="4.3149787117636045"/>
    <n v="202.15310269553444"/>
    <n v="0"/>
    <n v="29.534515394786077"/>
    <n v="8.4981787637608281"/>
    <n v="2.3798048012146524"/>
    <n v="1.5456062626590004"/>
    <n v="0"/>
    <n v="32.79187636392227"/>
    <n v="0"/>
    <n v="276.90308428187728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L0218"/>
    <s v="Bac L2 Noir P0 C34,3"/>
    <n v="1.2549999999999999"/>
    <n v="198"/>
    <n v="248.48999999999998"/>
    <n v="729.77785649999998"/>
    <n v="1.8090058483108303E-2"/>
    <n v="127.31971351290022"/>
    <n v="0.64302885612575866"/>
    <n v="4.3287756061257587"/>
    <n v="92.949759616035621"/>
    <n v="0"/>
    <n v="13.579935552392147"/>
    <n v="3.9074526323513932"/>
    <n v="1.0942314575262551"/>
    <n v="0.7106679475089096"/>
    <n v="0"/>
    <n v="15.077666307085899"/>
    <n v="0"/>
    <n v="127.31971351290022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20L0231"/>
    <s v="COUV L2 D EK FAI Noir"/>
    <n v="1.2509999999999999"/>
    <n v="960"/>
    <n v="1200.9599999999998"/>
    <n v="3527.0393759999997"/>
    <n v="8.74298226724365E-2"/>
    <n v="615.34018729306069"/>
    <n v="0.64097936176360493"/>
    <n v="4.3149787117636045"/>
    <n v="449.22911710118768"/>
    <n v="0"/>
    <n v="65.632256432857943"/>
    <n v="18.884841697246284"/>
    <n v="5.2884551138103388"/>
    <n v="3.4346805836866676"/>
    <n v="0"/>
    <n v="72.870836364271725"/>
    <n v="0"/>
    <n v="615.34018729306069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M1008"/>
    <s v="BAC M10 P15,4 C33 GRIS"/>
    <n v="1.679"/>
    <n v="1296"/>
    <n v="2175.9839999999999"/>
    <n v="6390.5386103999999"/>
    <n v="0.15841151683491464"/>
    <n v="1114.9167350342254"/>
    <n v="0.86027525851406283"/>
    <n v="5.7912464085140627"/>
    <n v="813.94498663261959"/>
    <n v="0"/>
    <n v="118.91714951521782"/>
    <n v="34.216887636341561"/>
    <n v="9.5819958303103174"/>
    <n v="6.2231964388596213"/>
    <n v="0"/>
    <n v="132.03251898087652"/>
    <n v="0"/>
    <n v="1114.9167350342254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00M1009"/>
    <s v="BAC M10 P15,4 C33 NOIR"/>
    <n v="1.75"/>
    <n v="1620"/>
    <n v="2835"/>
    <n v="8325.9697500000002"/>
    <n v="0.20638784578700167"/>
    <n v="1452.5791291765149"/>
    <n v="0.89665378344229318"/>
    <n v="6.0361412834422934"/>
    <n v="1060.4554248117067"/>
    <n v="0"/>
    <n v="154.93226001461525"/>
    <n v="44.579774689992362"/>
    <n v="12.483988015964156"/>
    <n v="8.1079465217423596"/>
    <n v="0"/>
    <n v="172.01973512249398"/>
    <n v="0"/>
    <n v="1452.5791291765149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20M1013"/>
    <s v="COUV M10 G FLAT GRIS (fileté)"/>
    <n v="0.73899999999999999"/>
    <n v="1344"/>
    <n v="993.21600000000001"/>
    <n v="2916.9264096000002"/>
    <n v="7.2306070772903935E-2"/>
    <n v="508.89764810024036"/>
    <n v="0.37864408340791694"/>
    <n v="2.5489762334079171"/>
    <n v="371.52073905107022"/>
    <n v="0"/>
    <n v="54.279082738157356"/>
    <n v="15.618111286947251"/>
    <n v="4.3736496089114132"/>
    <n v="2.840543990313531"/>
    <n v="0"/>
    <n v="60.265521424840557"/>
    <n v="0"/>
    <n v="508.89764810024036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06T00:00:00"/>
    <x v="4"/>
    <x v="0"/>
    <s v="ACCUMA 17"/>
    <s v=" 628 DU 30/03/18"/>
    <n v="5138.1679999999997"/>
    <m/>
    <n v="750.68499999999949"/>
    <n v="216"/>
    <n v="60.488"/>
    <n v="39.284999999999997"/>
    <n v="0"/>
    <n v="833.4780300000001"/>
    <n v="0"/>
    <n v="7038.1040299999995"/>
    <s v="EUR"/>
    <n v="2.9368500000000002"/>
    <s v="420M1014"/>
    <s v="COUV M10 G FLAT NOIR D18 (fileté)"/>
    <n v="0.73899999999999999"/>
    <n v="1344"/>
    <n v="993.21600000000001"/>
    <n v="2916.9264096000002"/>
    <n v="7.2306070772903935E-2"/>
    <n v="508.89764810024036"/>
    <n v="0.37864408340791694"/>
    <n v="2.5489762334079171"/>
    <n v="371.52073905107022"/>
    <n v="0"/>
    <n v="54.279082738157356"/>
    <n v="15.618111286947251"/>
    <n v="4.3736496089114132"/>
    <n v="2.840543990313531"/>
    <n v="0"/>
    <n v="60.265521424840557"/>
    <n v="0"/>
    <n v="508.89764810024036"/>
    <s v="TNA"/>
    <s v="STB 1867"/>
    <s v="5186,691+39,285"/>
    <m/>
    <m/>
    <m/>
    <m/>
    <m/>
    <m/>
    <s v="STB 1868"/>
    <n v="9650.5640000000003"/>
    <n v="216"/>
    <m/>
    <m/>
    <m/>
  </r>
  <r>
    <x v="6"/>
    <x v="1"/>
    <d v="2018-04-20T00:00:00"/>
    <x v="65"/>
    <x v="3"/>
    <s v="JIANGSU 1"/>
    <s v=" 201701 DU 29/01/18"/>
    <n v="1912"/>
    <m/>
    <n v="28062.094999999972"/>
    <n v="1326"/>
    <n v="5164.6220000000003"/>
    <n v="1078.0999999999999"/>
    <n v="480"/>
    <n v="68220"/>
    <n v="4600"/>
    <n v="110842.81699999998"/>
    <s v="EUR"/>
    <n v="0.379"/>
    <s v="MACHINE"/>
    <s v="STRIP CASTER"/>
    <n v="5096000"/>
    <n v="1"/>
    <n v="5096000"/>
    <n v="1931384"/>
    <n v="0.52693620101333882"/>
    <n v="58407.092899596719"/>
    <n v="58407.092899596719"/>
    <n v="1989791.0928995968"/>
    <n v="1007.5020163375038"/>
    <n v="0"/>
    <n v="14786.933731775396"/>
    <n v="698.71740254368729"/>
    <n v="2721.4262963499123"/>
    <n v="568.08991831248056"/>
    <n v="252.92937648640265"/>
    <n v="35947.587633129973"/>
    <n v="2423.9065246613586"/>
    <n v="58407.092899596719"/>
    <s v="MAERSK"/>
    <s v="STB 1909"/>
    <n v="1995.63"/>
    <m/>
    <m/>
    <s v="STB 1910"/>
    <n v="16000"/>
    <s v="STB 1912"/>
    <s v="986,039+298,1"/>
    <s v="STB 1911"/>
    <n v="291163.201"/>
    <n v="1326"/>
    <s v="remb star container"/>
    <n v="15428.2"/>
    <m/>
  </r>
  <r>
    <x v="6"/>
    <x v="1"/>
    <d v="2018-04-20T00:00:00"/>
    <x v="65"/>
    <x v="3"/>
    <s v="JIANGSU 1"/>
    <s v=" 201701 DU 29/01/18"/>
    <n v="1912"/>
    <m/>
    <n v="28062.094999999972"/>
    <n v="1326"/>
    <n v="5164.6220000000003"/>
    <n v="1078.0999999999999"/>
    <n v="480"/>
    <n v="68220"/>
    <n v="4600"/>
    <n v="110842.81699999998"/>
    <s v="EUR"/>
    <n v="0.379"/>
    <s v="MACHINE"/>
    <s v="PUNCHING LINE"/>
    <n v="3040000"/>
    <n v="1"/>
    <n v="3040000"/>
    <n v="1152160"/>
    <n v="0.3143418467583497"/>
    <n v="34842.535795677795"/>
    <n v="34842.535795677795"/>
    <n v="1187002.5357956777"/>
    <n v="601.02161100196463"/>
    <n v="0"/>
    <n v="8821.0907662082427"/>
    <n v="416.81728880157169"/>
    <n v="1623.4568172888016"/>
    <n v="338.8919449901768"/>
    <n v="150.88408644400786"/>
    <n v="21444.400785854617"/>
    <n v="1445.9724950884086"/>
    <n v="34842.535795677795"/>
    <s v="MAERSK"/>
    <s v="STB 1909"/>
    <n v="1995.63"/>
    <m/>
    <m/>
    <s v="STB 1910"/>
    <n v="16000"/>
    <s v="STB 1912"/>
    <s v="986,039+298,1"/>
    <s v="STB 1911"/>
    <n v="291163.201"/>
    <n v="1326"/>
    <s v="remb star container"/>
    <n v="15428.2"/>
    <m/>
  </r>
  <r>
    <x v="6"/>
    <x v="1"/>
    <d v="2018-04-20T00:00:00"/>
    <x v="65"/>
    <x v="3"/>
    <s v="JIANGSU 1"/>
    <s v=" 201701 DU 29/01/18"/>
    <n v="1912"/>
    <m/>
    <n v="28062.094999999972"/>
    <n v="1326"/>
    <n v="5164.6220000000003"/>
    <n v="1078.0999999999999"/>
    <n v="480"/>
    <n v="68220"/>
    <n v="4600"/>
    <n v="110842.81699999998"/>
    <s v="EUR"/>
    <n v="0.379"/>
    <s v="MACHINE"/>
    <s v="PASTING LINE"/>
    <n v="1535000"/>
    <n v="1"/>
    <n v="1535000"/>
    <n v="581765"/>
    <n v="0.15872195222831145"/>
    <n v="17593.188304725467"/>
    <n v="17593.188304725467"/>
    <n v="599358.18830472545"/>
    <n v="303.47637266053152"/>
    <n v="0"/>
    <n v="4454.0705020163332"/>
    <n v="210.46530865474099"/>
    <n v="819.7388863612864"/>
    <n v="171.11813669734255"/>
    <n v="76.186537069589491"/>
    <n v="10828.011581015408"/>
    <n v="730.12098025023272"/>
    <n v="17593.188304725467"/>
    <s v="MAERSK"/>
    <s v="STB 1909"/>
    <n v="1995.63"/>
    <m/>
    <m/>
    <s v="STB 1910"/>
    <n v="16000"/>
    <s v="STB 1912"/>
    <s v="986,039+298,1"/>
    <s v="STB 1911"/>
    <n v="291163.201"/>
    <n v="1326"/>
    <s v="remb star container"/>
    <n v="15428.2"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00L0218"/>
    <s v="Bac L2 Noir P0 C34,3"/>
    <n v="1.2549999999999999"/>
    <n v="2178"/>
    <n v="2733.39"/>
    <n v="8079.3541619999996"/>
    <n v="0.28992429314387103"/>
    <n v="1911.1574681336251"/>
    <n v="0.87748276773811984"/>
    <n v="4.5870117677381197"/>
    <n v="1411.2354893071067"/>
    <n v="0"/>
    <n v="164.87066793353901"/>
    <n v="62.623647319076142"/>
    <n v="12.378317695777573"/>
    <n v="16.844601431658909"/>
    <n v="0"/>
    <n v="243.2047444464668"/>
    <n v="0"/>
    <n v="1911.1574681336251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00L0306"/>
    <s v="BAC KAM L3B P0 NOIR C40,1"/>
    <n v="1.357"/>
    <n v="384"/>
    <n v="521.08799999999997"/>
    <n v="1540.2319103999998"/>
    <n v="5.5270587097250461E-2"/>
    <n v="364.33923543834368"/>
    <n v="0.94880009228735329"/>
    <n v="4.9598206922873525"/>
    <n v="269.03510975457635"/>
    <n v="0"/>
    <n v="31.430614223419258"/>
    <n v="11.938446813006099"/>
    <n v="2.3597777161171085"/>
    <n v="3.2112211103502517"/>
    <n v="0"/>
    <n v="46.364065820874615"/>
    <n v="0"/>
    <n v="364.33923543834368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00L0118"/>
    <s v="BAC L1 NOIR P0 C28 MFP, FAI"/>
    <n v="1.137"/>
    <n v="1980"/>
    <n v="2251.2600000000002"/>
    <n v="6654.2743080000009"/>
    <n v="0.23878589011559681"/>
    <n v="1574.0572555363506"/>
    <n v="0.79497841188704577"/>
    <n v="4.1557230118870461"/>
    <n v="1162.314198726679"/>
    <n v="0"/>
    <n v="135.78989456025636"/>
    <n v="51.577752264968908"/>
    <n v="10.194963578485407"/>
    <n v="13.873460215716175"/>
    <n v="0"/>
    <n v="200.30698619024469"/>
    <n v="0"/>
    <n v="1574.0572555363506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20L0109"/>
    <s v="COUV L1 EK DROITE GRIS POIGNEE GRIS"/>
    <n v="0.95099999999999996"/>
    <n v="1120"/>
    <n v="1065.1199999999999"/>
    <n v="3148.2816959999996"/>
    <n v="0.11297479068607109"/>
    <n v="744.72067376352675"/>
    <n v="0.66492917300314891"/>
    <n v="3.4758949730031485"/>
    <n v="549.91609114351968"/>
    <n v="0"/>
    <n v="64.245148269866746"/>
    <n v="24.402554788191356"/>
    <n v="4.8234586883418054"/>
    <n v="6.5638353388607307"/>
    <n v="0"/>
    <n v="94.769585534746483"/>
    <n v="0"/>
    <n v="744.72067376352675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00L0212"/>
    <s v="BAC L2 GRIS P0 C28"/>
    <n v="1.232"/>
    <n v="1584"/>
    <n v="1951.4880000000001"/>
    <n v="5768.2082304000005"/>
    <n v="0.20698977422861231"/>
    <n v="1364.4598338228909"/>
    <n v="0.86140141024172401"/>
    <n v="4.5029470102417246"/>
    <n v="1007.5434250351933"/>
    <n v="0"/>
    <n v="117.70846093103663"/>
    <n v="44.709791233380258"/>
    <n v="8.8374284106906025"/>
    <n v="12.026105882682376"/>
    <n v="0"/>
    <n v="173.63462232990778"/>
    <n v="0"/>
    <n v="1364.4598338228909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00M1008"/>
    <s v="BAC M10 P15,4 C33 GRIS"/>
    <n v="1.679"/>
    <n v="162"/>
    <n v="271.99799999999999"/>
    <n v="803.97168839999995"/>
    <n v="2.8850192576451449E-2"/>
    <n v="190.17813375237699"/>
    <n v="1.173939097236895"/>
    <n v="6.1367272972368943"/>
    <n v="140.43119738513508"/>
    <n v="0"/>
    <n v="16.40618131206551"/>
    <n v="6.231641596513513"/>
    <n v="1.2317589720515947"/>
    <n v="1.6761961886918293"/>
    <n v="0"/>
    <n v="24.201158297919459"/>
    <n v="0"/>
    <n v="190.17813375237699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8"/>
    <s v=" 711 DU 13/04/18"/>
    <n v="4867.6000000000004"/>
    <m/>
    <n v="568.66800000000057"/>
    <n v="216"/>
    <n v="42.695"/>
    <n v="58.1"/>
    <n v="0"/>
    <n v="838.85604000000001"/>
    <n v="0"/>
    <n v="6591.9190400000007"/>
    <s v="EUR"/>
    <n v="2.9558"/>
    <s v="490B0007"/>
    <s v="Couvre borne G -"/>
    <n v="7.1999999999999995E-2"/>
    <n v="8800"/>
    <n v="633.59999999999991"/>
    <n v="1872.7948799999997"/>
    <n v="6.7204472152146838E-2"/>
    <n v="443.00643955288655"/>
    <n v="5.0341640858282563E-2"/>
    <n v="0.26315924085828252"/>
    <n v="327.12448864778997"/>
    <n v="0"/>
    <n v="38.217032769817074"/>
    <n v="14.516165984863717"/>
    <n v="2.8692949385359094"/>
    <n v="3.9045798320397314"/>
    <n v="0"/>
    <n v="56.374877379840171"/>
    <n v="0"/>
    <n v="443.00643955288655"/>
    <s v="VECTORYS"/>
    <s v="STB 1961"/>
    <s v="4897,05+58,1"/>
    <m/>
    <m/>
    <m/>
    <m/>
    <m/>
    <m/>
    <s v="stb 1962"/>
    <n v="7221.5240000000003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00L0116"/>
    <s v="BAC L1 GRIS P0 C26"/>
    <n v="1.137"/>
    <n v="2200"/>
    <n v="2501.4"/>
    <n v="7389.0105299999996"/>
    <n v="0.16930224247297418"/>
    <n v="1209.2614155230949"/>
    <n v="0.54966427978322496"/>
    <n v="3.9083054297832249"/>
    <n v="875.56906414723483"/>
    <n v="0"/>
    <n v="136.18604663629065"/>
    <n v="36.569284374162422"/>
    <n v="10.783198427588671"/>
    <n v="8.2225020101849378"/>
    <n v="0"/>
    <n v="141.93131992763335"/>
    <n v="0"/>
    <n v="1209.2614155230949"/>
    <s v="TNA"/>
    <s v="STB 1981"/>
    <s v="5220,473+48,567"/>
    <m/>
    <m/>
    <m/>
    <m/>
    <m/>
    <m/>
    <s v="STB 1527"/>
    <n v="10346.179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20L0131"/>
    <s v="COUV L1 D EK FAI Noir"/>
    <n v="1.131"/>
    <n v="2240"/>
    <n v="2533.44"/>
    <n v="7483.6550879999995"/>
    <n v="0.17147080561714709"/>
    <n v="1224.7506358610497"/>
    <n v="0.54676367672368287"/>
    <n v="3.8876811267236824"/>
    <n v="886.78407686622324"/>
    <n v="0"/>
    <n v="137.93043015521076"/>
    <n v="37.037694013303771"/>
    <n v="10.921318551367332"/>
    <n v="8.3278226164079818"/>
    <n v="0"/>
    <n v="143.7492936585366"/>
    <n v="0"/>
    <n v="1224.7506358610497"/>
    <s v="TNA"/>
    <s v="STB 1981"/>
    <s v="5220,473+48,567"/>
    <m/>
    <m/>
    <m/>
    <m/>
    <m/>
    <m/>
    <s v="STB 1527"/>
    <n v="10346.179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20L0109"/>
    <s v="COUV L1 EK DROITE GRIS POIGNEE GRIS"/>
    <n v="0.95099999999999996"/>
    <n v="2240"/>
    <n v="2130.2399999999998"/>
    <n v="6292.6224479999992"/>
    <n v="0.14418102222980272"/>
    <n v="1029.8301102598216"/>
    <n v="0.45974558493742035"/>
    <n v="3.2689520349374197"/>
    <n v="745.65133253738134"/>
    <n v="0"/>
    <n v="115.97863755756448"/>
    <n v="31.143100801637388"/>
    <n v="9.1831776678605959"/>
    <n v="7.0024397066348287"/>
    <n v="0"/>
    <n v="120.87142198874297"/>
    <n v="0"/>
    <n v="1029.8301102598216"/>
    <s v="TNA"/>
    <s v="STB 1981"/>
    <s v="5220,473+48,567"/>
    <m/>
    <m/>
    <m/>
    <m/>
    <m/>
    <m/>
    <s v="STB 1527"/>
    <n v="10346.179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00L0316"/>
    <s v="BAC L3 C40 P0 GRIS POUR TAXI"/>
    <n v="1.2569999999999999"/>
    <n v="352"/>
    <n v="442.46399999999994"/>
    <n v="1307.0165327999998"/>
    <n v="2.994728848387385E-2"/>
    <n v="213.90207202287144"/>
    <n v="0.60767634097406653"/>
    <n v="4.3207914909740666"/>
    <n v="154.87638538372195"/>
    <n v="0"/>
    <n v="24.089479067274208"/>
    <n v="6.4686143125167517"/>
    <n v="1.9074026981148933"/>
    <n v="1.4544499597963012"/>
    <n v="0"/>
    <n v="25.105740601447334"/>
    <n v="0"/>
    <n v="213.90207202287144"/>
    <s v="TNA"/>
    <s v="STB 1981"/>
    <s v="5220,473+48,567"/>
    <m/>
    <m/>
    <m/>
    <m/>
    <m/>
    <m/>
    <s v="STB 1527"/>
    <n v="10346.179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00L0318"/>
    <s v="Bac L3 Noir P0 C40"/>
    <n v="1.2569999999999999"/>
    <n v="2688"/>
    <n v="3378.8159999999998"/>
    <n v="9980.8535231999995"/>
    <n v="0.22868838478594578"/>
    <n v="1633.4340045382912"/>
    <n v="0.60767634097406664"/>
    <n v="4.3207914909740666"/>
    <n v="1182.6923974756951"/>
    <n v="0"/>
    <n v="183.95602196827579"/>
    <n v="49.396691113764291"/>
    <n v="14.565620603786458"/>
    <n v="11.106708783899029"/>
    <n v="0"/>
    <n v="191.71656459287055"/>
    <n v="0"/>
    <n v="1633.4340045382912"/>
    <s v="TNA"/>
    <s v="STB 1981"/>
    <s v="5220,473+48,567"/>
    <m/>
    <m/>
    <m/>
    <m/>
    <m/>
    <m/>
    <s v="STB 1527"/>
    <n v="10346.179"/>
    <n v="216"/>
    <m/>
    <m/>
    <m/>
  </r>
  <r>
    <x v="6"/>
    <x v="1"/>
    <d v="2018-04-26T00:00:00"/>
    <x v="4"/>
    <x v="0"/>
    <s v="ACCUMA 19"/>
    <s v=" 729 DU 18/04/18"/>
    <n v="5171.6329999999998"/>
    <m/>
    <n v="804.39600000000064"/>
    <n v="216"/>
    <n v="63.692"/>
    <n v="48.567"/>
    <n v="0"/>
    <n v="838.33100999999999"/>
    <n v="0"/>
    <n v="7142.6190100000003"/>
    <s v="EUR"/>
    <n v="2.9539499999999999"/>
    <s v="420L0331"/>
    <s v="COUV L3 D EK FAI Noir"/>
    <n v="1.4350000000000001"/>
    <n v="2640"/>
    <n v="3788.4"/>
    <n v="11190.74418"/>
    <n v="0.25641025641025644"/>
    <n v="1831.440771794872"/>
    <n v="0.69372756507381517"/>
    <n v="4.9326458150738155"/>
    <n v="1326.0597435897437"/>
    <n v="0"/>
    <n v="206.2553846153848"/>
    <n v="55.384615384615394"/>
    <n v="16.331282051282052"/>
    <n v="12.453076923076924"/>
    <n v="0"/>
    <n v="214.95666923076925"/>
    <n v="0"/>
    <n v="1831.440771794872"/>
    <s v="TNA"/>
    <s v="STB 1981"/>
    <s v="5220,473+48,567"/>
    <m/>
    <m/>
    <m/>
    <m/>
    <m/>
    <m/>
    <s v="STB 1527"/>
    <n v="10346.179"/>
    <n v="216"/>
    <m/>
    <m/>
    <m/>
  </r>
  <r>
    <x v="6"/>
    <x v="5"/>
    <d v="2018-05-05T00:00:00"/>
    <x v="61"/>
    <x v="0"/>
    <s v="MECONDOR 1"/>
    <s v=" 188 DU 26/03/18"/>
    <n v="2186.0320000000002"/>
    <m/>
    <n v="3657.8859999999995"/>
    <n v="0"/>
    <n v="31.613"/>
    <n v="77"/>
    <n v="0"/>
    <n v="0"/>
    <n v="0"/>
    <n v="5952.5309999999999"/>
    <s v="EUR"/>
    <n v="2.9380000000000002"/>
    <s v="430T280"/>
    <s v="GAINE TUBULAIRE 274 mm NW S2 8,4 x 19 TU"/>
    <n v="0.27850000000000003"/>
    <n v="6480"/>
    <n v="1804.68"/>
    <n v="5302.14984"/>
    <n v="0.25522360703812319"/>
    <n v="1519.2264328262465"/>
    <n v="0.2344485235842973"/>
    <n v="1.0526815235842972"/>
    <n v="557.92697214076259"/>
    <n v="0"/>
    <n v="933.57885905425212"/>
    <n v="0"/>
    <n v="8.0683838892961877"/>
    <n v="19.652217741935484"/>
    <n v="0"/>
    <n v="0"/>
    <n v="0"/>
    <n v="1519.2264328262465"/>
    <s v="SEATRANS"/>
    <s v="STB 98"/>
    <n v="2316.3139999999999"/>
    <m/>
    <m/>
    <m/>
    <m/>
    <m/>
    <m/>
    <s v="STB 97"/>
    <n v="8612.3259999999991"/>
    <n v="0"/>
    <m/>
    <m/>
    <m/>
  </r>
  <r>
    <x v="6"/>
    <x v="5"/>
    <d v="2018-05-05T00:00:00"/>
    <x v="61"/>
    <x v="0"/>
    <s v="MECONDOR 1"/>
    <s v=" 188 DU 26/03/18"/>
    <n v="2186.0320000000002"/>
    <m/>
    <n v="3657.8859999999995"/>
    <n v="0"/>
    <n v="31.613"/>
    <n v="77"/>
    <n v="0"/>
    <n v="0"/>
    <n v="0"/>
    <n v="5952.5309999999999"/>
    <s v="EUR"/>
    <n v="2.9380000000000002"/>
    <s v="430T405"/>
    <s v="GAINE TUBULAIRE 399 mm NW S2 8,4 x 19 TU"/>
    <n v="0.40560000000000002"/>
    <n v="6480"/>
    <n v="2628.288"/>
    <n v="7721.9101440000004"/>
    <n v="0.3717008797653959"/>
    <n v="2212.5610095307916"/>
    <n v="0.34144460023623324"/>
    <n v="1.5330974002362332"/>
    <n v="812.55001759530796"/>
    <n v="0"/>
    <n v="1359.6394442815247"/>
    <n v="0"/>
    <n v="11.75057991202346"/>
    <n v="28.620967741935484"/>
    <n v="0"/>
    <n v="0"/>
    <n v="0"/>
    <n v="2212.5610095307916"/>
    <s v="SEATRANS"/>
    <s v="STB 98"/>
    <n v="2316.3139999999999"/>
    <m/>
    <m/>
    <m/>
    <m/>
    <m/>
    <m/>
    <s v="STB 97"/>
    <n v="8612.3259999999991"/>
    <n v="0"/>
    <m/>
    <m/>
    <m/>
  </r>
  <r>
    <x v="6"/>
    <x v="5"/>
    <d v="2018-05-05T00:00:00"/>
    <x v="61"/>
    <x v="0"/>
    <s v="MECONDOR 1"/>
    <s v=" 188 DU 26/03/18"/>
    <n v="2186.0320000000002"/>
    <m/>
    <n v="3657.8859999999995"/>
    <n v="0"/>
    <n v="31.613"/>
    <n v="77"/>
    <n v="0"/>
    <n v="0"/>
    <n v="0"/>
    <n v="5952.5309999999999"/>
    <s v="EUR"/>
    <n v="2.9380000000000002"/>
    <s v="430T540"/>
    <s v="GAINE TUBULAIRE 534 mm NW S2 8,4 x 19 TU"/>
    <n v="0.54279999999999995"/>
    <n v="4860"/>
    <n v="2638.0079999999998"/>
    <n v="7750.4675040000002"/>
    <n v="0.37307551319648097"/>
    <n v="2220.7435576429621"/>
    <n v="0.45694311885657657"/>
    <n v="2.0516895188565765"/>
    <n v="815.55501026392972"/>
    <n v="0"/>
    <n v="1364.6676966642228"/>
    <n v="0"/>
    <n v="11.794036198680352"/>
    <n v="28.726814516129036"/>
    <n v="0"/>
    <n v="0"/>
    <n v="0"/>
    <n v="2220.7435576429621"/>
    <s v="SEATRANS"/>
    <s v="STB 98"/>
    <n v="2316.3139999999999"/>
    <m/>
    <m/>
    <m/>
    <m/>
    <m/>
    <m/>
    <s v="STB 97"/>
    <n v="8612.3259999999991"/>
    <n v="0"/>
    <m/>
    <m/>
    <m/>
  </r>
  <r>
    <x v="6"/>
    <x v="1"/>
    <d v="2018-05-09T00:00:00"/>
    <x v="4"/>
    <x v="0"/>
    <s v="ACCUMA 20"/>
    <s v=" 747 DU 20/04/18"/>
    <n v="4882"/>
    <m/>
    <n v="759.83699999999953"/>
    <n v="216"/>
    <n v="59.317999999999998"/>
    <n v="132.1"/>
    <n v="0"/>
    <n v="836.33021999999994"/>
    <n v="0"/>
    <n v="6885.5852199999999"/>
    <s v="EUR"/>
    <n v="2.9468999999999999"/>
    <s v="400L0212"/>
    <s v="BAC L2 GRIS P0 C28"/>
    <n v="1.232"/>
    <n v="3168"/>
    <n v="3902.9760000000001"/>
    <n v="11501.6799744"/>
    <n v="0.53919003525357989"/>
    <n v="3712.6389375133285"/>
    <n v="1.1719188565382981"/>
    <n v="4.8024996565382985"/>
    <n v="2632.3257521079772"/>
    <n v="0"/>
    <n v="409.69653881697411"/>
    <n v="116.46504761477325"/>
    <n v="31.983674511171852"/>
    <n v="71.227003656997894"/>
    <n v="0"/>
    <n v="450.94092080543419"/>
    <n v="0"/>
    <n v="3712.6389375133285"/>
    <s v="VECTORYS"/>
    <s v="STB 1991"/>
    <s v="4911,45+132,1"/>
    <m/>
    <m/>
    <m/>
    <m/>
    <m/>
    <m/>
    <s v="STB 1992"/>
    <n v="9769.0959999999995"/>
    <n v="216"/>
    <m/>
    <m/>
    <m/>
  </r>
  <r>
    <x v="6"/>
    <x v="1"/>
    <d v="2018-05-09T00:00:00"/>
    <x v="4"/>
    <x v="0"/>
    <s v="ACCUMA 20"/>
    <s v=" 747 DU 20/04/18"/>
    <n v="4882"/>
    <m/>
    <n v="759.83699999999953"/>
    <n v="216"/>
    <n v="59.317999999999998"/>
    <n v="132.1"/>
    <n v="0"/>
    <n v="836.33021999999994"/>
    <n v="0"/>
    <n v="6885.5852199999999"/>
    <s v="EUR"/>
    <n v="2.9468999999999999"/>
    <s v="420L0211"/>
    <s v="COUV  L2 KAM GRIS AVEC POIGNEE GRIS"/>
    <n v="1.0720000000000001"/>
    <n v="2880"/>
    <n v="3087.36"/>
    <n v="9098.1411840000001"/>
    <n v="0.42651395940956138"/>
    <n v="2936.7982150341559"/>
    <n v="1.0197216024424152"/>
    <n v="4.1787984024424158"/>
    <n v="2082.2411498374786"/>
    <n v="0"/>
    <n v="324.0810873758827"/>
    <n v="92.127015232465254"/>
    <n v="25.299955044256361"/>
    <n v="56.342494038003053"/>
    <n v="0"/>
    <n v="356.70651350606954"/>
    <n v="0"/>
    <n v="2936.7982150341559"/>
    <s v="VECTORYS"/>
    <s v="STB 1991"/>
    <s v="4911,45+132,1"/>
    <m/>
    <m/>
    <m/>
    <m/>
    <m/>
    <m/>
    <s v="STB 1992"/>
    <n v="9769.0959999999995"/>
    <n v="216"/>
    <m/>
    <m/>
    <m/>
  </r>
  <r>
    <x v="6"/>
    <x v="1"/>
    <d v="2018-05-09T00:00:00"/>
    <x v="4"/>
    <x v="0"/>
    <s v="ACCUMA 20"/>
    <s v=" 747 DU 20/04/18"/>
    <n v="4882"/>
    <m/>
    <n v="759.83699999999953"/>
    <n v="216"/>
    <n v="59.317999999999998"/>
    <n v="132.1"/>
    <n v="0"/>
    <n v="836.33021999999994"/>
    <n v="0"/>
    <n v="6885.5852199999999"/>
    <s v="EUR"/>
    <n v="2.9468999999999999"/>
    <s v="420L0233"/>
    <s v="COUV L2 GAUCHE GRIS AVEC POIG GRIS"/>
    <n v="1.0720000000000001"/>
    <n v="1920"/>
    <n v="2058.2400000000002"/>
    <n v="6065.4274560000003"/>
    <n v="0.28434263960637429"/>
    <n v="1957.8654766894374"/>
    <n v="1.0197216024424154"/>
    <n v="4.1787984024424158"/>
    <n v="1388.1607665583192"/>
    <n v="0"/>
    <n v="216.0540582505885"/>
    <n v="61.418010154976848"/>
    <n v="16.866636696170911"/>
    <n v="37.561662692002045"/>
    <n v="0"/>
    <n v="237.80434233737969"/>
    <n v="0"/>
    <n v="1957.8654766894374"/>
    <s v="VECTORYS"/>
    <s v="STB 1991"/>
    <s v="4911,45+132,1"/>
    <m/>
    <m/>
    <m/>
    <m/>
    <m/>
    <m/>
    <s v="STB 1992"/>
    <n v="9769.0959999999995"/>
    <n v="216"/>
    <m/>
    <m/>
    <m/>
  </r>
  <r>
    <x v="6"/>
    <x v="1"/>
    <d v="2018-05-09T00:00:00"/>
    <x v="4"/>
    <x v="0"/>
    <s v="ACCUMA 20"/>
    <s v=" 747 DU 20/04/18"/>
    <n v="4882"/>
    <m/>
    <n v="759.83699999999953"/>
    <n v="216"/>
    <n v="59.317999999999998"/>
    <n v="132.1"/>
    <n v="0"/>
    <n v="836.33021999999994"/>
    <n v="0"/>
    <n v="6885.5852199999999"/>
    <s v="EUR"/>
    <n v="2.9468999999999999"/>
    <s v="400L0313"/>
    <s v="BAC L3 GRIS P0 C33"/>
    <n v="1.2569999999999999"/>
    <n v="1760"/>
    <n v="2212.3199999999997"/>
    <n v="6519.4858079999985"/>
    <n v="0.30562855082690732"/>
    <n v="2104.4314323837716"/>
    <n v="1.1956996774907793"/>
    <n v="4.8999529774907788"/>
    <n v="1492.0785851369615"/>
    <n v="0"/>
    <n v="232.22788117466465"/>
    <n v="66.015766978611978"/>
    <n v="18.129274377950487"/>
    <n v="40.373531564234455"/>
    <n v="0"/>
    <n v="255.60639315134856"/>
    <n v="0"/>
    <n v="2104.4314323837716"/>
    <s v="VECTORYS"/>
    <s v="STB 1991"/>
    <s v="4911,45+132,1"/>
    <m/>
    <m/>
    <m/>
    <m/>
    <m/>
    <m/>
    <s v="STB 1992"/>
    <n v="9769.0959999999995"/>
    <n v="216"/>
    <m/>
    <m/>
    <m/>
  </r>
  <r>
    <x v="6"/>
    <x v="1"/>
    <d v="2018-05-09T00:00:00"/>
    <x v="4"/>
    <x v="0"/>
    <s v="ACCUMA 20"/>
    <s v=" 747 DU 20/04/18"/>
    <n v="4882"/>
    <m/>
    <n v="759.83699999999953"/>
    <n v="216"/>
    <n v="59.317999999999998"/>
    <n v="132.1"/>
    <n v="0"/>
    <n v="836.33021999999994"/>
    <n v="0"/>
    <n v="6885.5852199999999"/>
    <s v="EUR"/>
    <n v="2.9468999999999999"/>
    <s v="420L0321"/>
    <s v="COUV L3 KAM DROITE GRIS AVEC POIGNEE GRIS"/>
    <n v="1.2569999999999999"/>
    <n v="1760"/>
    <n v="2212.3199999999997"/>
    <n v="6519.4858079999985"/>
    <n v="0.30562855082690732"/>
    <n v="2104.4314323837716"/>
    <n v="1.1956996774907793"/>
    <n v="4.8999529774907788"/>
    <n v="1492.0785851369615"/>
    <n v="0"/>
    <n v="232.22788117466465"/>
    <n v="66.015766978611978"/>
    <n v="18.129274377950487"/>
    <n v="40.373531564234455"/>
    <n v="0"/>
    <n v="255.60639315134856"/>
    <n v="0"/>
    <n v="2104.4314323837716"/>
    <s v="VECTORYS"/>
    <s v="STB 1991"/>
    <s v="4911,45+132,1"/>
    <m/>
    <m/>
    <m/>
    <m/>
    <m/>
    <m/>
    <s v="STB 1992"/>
    <n v="9769.0959999999995"/>
    <n v="216"/>
    <m/>
    <m/>
    <m/>
  </r>
  <r>
    <x v="6"/>
    <x v="1"/>
    <d v="2018-05-09T00:00:00"/>
    <x v="44"/>
    <x v="2"/>
    <s v="SERV 1"/>
    <s v=" 18402623 du 19/04/18"/>
    <n v="566.18200000000002"/>
    <m/>
    <n v="20.756000000000029"/>
    <n v="0"/>
    <n v="5.625"/>
    <n v="52.2"/>
    <n v="0"/>
    <n v="0"/>
    <n v="0"/>
    <n v="644.76300000000015"/>
    <s v="EUR"/>
    <n v="2.9380000000000002"/>
    <s v="725MEC002"/>
    <s v="ELECTRODE D21,5 H20,6"/>
    <n v="34.700000000000003"/>
    <n v="10"/>
    <n v="347"/>
    <n v="1019.4860000000001"/>
    <n v="4.9490041304765586E-2"/>
    <n v="31.90934750178458"/>
    <n v="3.190934750178458"/>
    <n v="105.13953475017847"/>
    <n v="28.02037056601479"/>
    <n v="0"/>
    <n v="1.0272152973217159"/>
    <n v="0"/>
    <n v="0.27838148233930643"/>
    <n v="2.5833801561087637"/>
    <n v="0"/>
    <n v="0"/>
    <n v="0"/>
    <n v="31.90934750178458"/>
    <s v="VECTORYS"/>
    <s v="STB 1993"/>
    <s v="602,423+58,014"/>
    <m/>
    <m/>
    <m/>
    <m/>
    <m/>
    <m/>
    <s v="STB 1994"/>
    <n v="512.62800000000004"/>
    <n v="0"/>
    <m/>
    <m/>
    <m/>
  </r>
  <r>
    <x v="6"/>
    <x v="1"/>
    <d v="2018-05-09T00:00:00"/>
    <x v="44"/>
    <x v="2"/>
    <s v="SERV 1"/>
    <s v=" 18402623 du 19/04/18"/>
    <n v="566.18200000000002"/>
    <m/>
    <n v="20.756000000000029"/>
    <n v="0"/>
    <n v="5.625"/>
    <n v="52.2"/>
    <n v="0"/>
    <n v="0"/>
    <n v="0"/>
    <n v="644.76300000000015"/>
    <s v="EUR"/>
    <n v="2.9380000000000002"/>
    <s v="725MEC003"/>
    <s v="ELECTRODE M19X23 H17,6"/>
    <n v="41.1"/>
    <n v="10"/>
    <n v="411"/>
    <n v="1207.518"/>
    <n v="5.8617887539650297E-2"/>
    <n v="37.794645023727554"/>
    <n v="3.7794645023727553"/>
    <n v="124.53126450237276"/>
    <n v="33.188392802974285"/>
    <n v="0"/>
    <n v="1.2166728737729833"/>
    <n v="0"/>
    <n v="0.32972561741053291"/>
    <n v="3.0598537295697459"/>
    <n v="0"/>
    <n v="0"/>
    <n v="0"/>
    <n v="37.794645023727554"/>
    <s v="VECTORYS"/>
    <s v="STB 1993"/>
    <s v="602,423+58,014"/>
    <m/>
    <m/>
    <m/>
    <m/>
    <m/>
    <m/>
    <s v="STB 1994"/>
    <n v="512.62800000000004"/>
    <n v="0"/>
    <m/>
    <m/>
    <m/>
  </r>
  <r>
    <x v="6"/>
    <x v="1"/>
    <d v="2018-05-21T00:00:00"/>
    <x v="45"/>
    <x v="0"/>
    <s v="STCM 4"/>
    <s v=" 18400122/123 DU 20/03/18"/>
    <n v="1017.168"/>
    <m/>
    <n v="2988.6440000000002"/>
    <n v="0"/>
    <n v="455.19799999999998"/>
    <n v="1979.8"/>
    <n v="2748"/>
    <n v="0"/>
    <n v="600"/>
    <n v="9788.8100000000013"/>
    <s v="EUR"/>
    <n v="2.9368500000000002"/>
    <s v="600P0002"/>
    <s v="PLOMB DOUX"/>
    <n v="2.2114058999999999"/>
    <n v="49720"/>
    <n v="109951.101348"/>
    <n v="322909.89199387381"/>
    <n v="1"/>
    <n v="9788.8100000000013"/>
    <n v="0.19687872083668548"/>
    <n v="6.6914461382516857"/>
    <n v="1017.168"/>
    <n v="0"/>
    <n v="2988.6440000000002"/>
    <n v="0"/>
    <n v="455.19799999999998"/>
    <n v="1979.8"/>
    <n v="2748"/>
    <n v="0"/>
    <n v="600"/>
    <n v="9788.8100000000013"/>
    <s v="WMA"/>
    <s v="STB 1870"/>
    <s v="2966,08+1173,03"/>
    <m/>
    <m/>
    <s v="STB 1869"/>
    <n v="305.24"/>
    <s v="STB 1872"/>
    <n v="2356.5619999999999"/>
    <s v="STB 1871+OB"/>
    <n v="64433.552000000003"/>
    <n v="0"/>
    <m/>
    <m/>
    <m/>
  </r>
  <r>
    <x v="6"/>
    <x v="1"/>
    <d v="2018-05-24T00:00:00"/>
    <x v="32"/>
    <x v="0"/>
    <s v="BIASIN 1"/>
    <s v=" 259 DU 24/04/18"/>
    <n v="3110.76"/>
    <m/>
    <n v="346.72100000000046"/>
    <n v="0"/>
    <n v="27.077999999999999"/>
    <n v="304"/>
    <n v="0"/>
    <n v="260.33845500000001"/>
    <n v="0"/>
    <n v="4048.8974550000007"/>
    <s v="EUR"/>
    <n v="2.9367000000000001"/>
    <s v="400B9001"/>
    <s v="BAC COMPACT B90 C49 P19,5 T2 OPAQUE"/>
    <n v="4.226"/>
    <n v="840"/>
    <n v="3549.84"/>
    <n v="10424.815128"/>
    <n v="0.60489114876562555"/>
    <n v="2449.1422327891682"/>
    <n v="2.9156455152252003"/>
    <n v="15.326139715225201"/>
    <n v="1881.6711899341574"/>
    <n v="0"/>
    <n v="209.72846399116673"/>
    <n v="0"/>
    <n v="16.379242526275608"/>
    <n v="183.88690922475016"/>
    <n v="0"/>
    <n v="157.47642711281813"/>
    <n v="0"/>
    <n v="2449.1422327891682"/>
    <s v="SAVINO DEL BENE"/>
    <m/>
    <s v="3185,61+362,36"/>
    <m/>
    <m/>
    <m/>
    <m/>
    <m/>
    <m/>
    <s v="STB 2012"/>
    <n v="4249.4660000000003"/>
    <n v="0"/>
    <m/>
    <m/>
    <m/>
  </r>
  <r>
    <x v="6"/>
    <x v="1"/>
    <d v="2018-05-24T00:00:00"/>
    <x v="32"/>
    <x v="0"/>
    <s v="BIASIN 1"/>
    <s v=" 259 DU 24/04/18"/>
    <n v="3110.76"/>
    <m/>
    <n v="346.72100000000046"/>
    <n v="0"/>
    <n v="27.077999999999999"/>
    <n v="304"/>
    <n v="0"/>
    <n v="260.33845500000001"/>
    <n v="0"/>
    <n v="4048.8974550000007"/>
    <s v="EUR"/>
    <n v="2.9367000000000001"/>
    <s v="420B9002"/>
    <s v="COUV B90 COMPACT DROITE PUSH-IN B11,4 NOIR "/>
    <n v="1.9079999999999999"/>
    <n v="840"/>
    <n v="1602.72"/>
    <n v="4706.7078240000001"/>
    <n v="0.27310277137832789"/>
    <n v="1105.7651159871589"/>
    <n v="1.3163870428418558"/>
    <n v="6.9196106428418558"/>
    <n v="849.55717709284738"/>
    <n v="0"/>
    <n v="94.690465995065352"/>
    <n v="0"/>
    <n v="7.3950768433823626"/>
    <n v="83.023242499011673"/>
    <n v="0"/>
    <n v="71.099153556852102"/>
    <n v="0"/>
    <n v="1105.7651159871589"/>
    <s v="SAVINO DEL BENE"/>
    <m/>
    <s v="3185,61+362,36"/>
    <m/>
    <m/>
    <m/>
    <m/>
    <m/>
    <m/>
    <s v="STB 2012"/>
    <n v="4249.4660000000003"/>
    <n v="0"/>
    <m/>
    <m/>
    <m/>
  </r>
  <r>
    <x v="6"/>
    <x v="1"/>
    <d v="2018-05-24T00:00:00"/>
    <x v="32"/>
    <x v="0"/>
    <s v="BIASIN 1"/>
    <s v=" 259 DU 24/04/18"/>
    <n v="3110.76"/>
    <m/>
    <n v="346.72100000000046"/>
    <n v="0"/>
    <n v="27.077999999999999"/>
    <n v="304"/>
    <n v="0"/>
    <n v="260.33845500000001"/>
    <n v="0"/>
    <n v="4048.8974550000007"/>
    <s v="EUR"/>
    <n v="2.9367000000000001"/>
    <s v="440B9002"/>
    <s v="RAMPE B90 COMPACT NOIR "/>
    <n v="0.17199999999999999"/>
    <n v="3000"/>
    <n v="516"/>
    <n v="1515.3371999999999"/>
    <n v="8.7926169281731789E-2"/>
    <n v="356.00404303270307"/>
    <n v="0.11866801434423435"/>
    <n v="0.62378041434423437"/>
    <n v="273.51721035484002"/>
    <n v="0"/>
    <n v="30.485849339531367"/>
    <n v="0"/>
    <n v="2.3808648118107332"/>
    <n v="26.729555461646463"/>
    <n v="0"/>
    <n v="22.890563064874513"/>
    <n v="0"/>
    <n v="356.00404303270307"/>
    <s v="SAVINO DEL BENE"/>
    <m/>
    <s v="3185,61+362,36"/>
    <m/>
    <m/>
    <m/>
    <m/>
    <m/>
    <m/>
    <s v="STB 2012"/>
    <n v="4249.4660000000003"/>
    <n v="0"/>
    <m/>
    <m/>
    <m/>
  </r>
  <r>
    <x v="6"/>
    <x v="1"/>
    <d v="2018-05-24T00:00:00"/>
    <x v="32"/>
    <x v="0"/>
    <s v="BIASIN 1"/>
    <s v=" 259 DU 24/04/18"/>
    <n v="3110.76"/>
    <m/>
    <n v="346.72100000000046"/>
    <n v="0"/>
    <n v="27.077999999999999"/>
    <n v="304"/>
    <n v="0"/>
    <n v="260.33845500000001"/>
    <n v="0"/>
    <n v="4048.8974550000007"/>
    <s v="EUR"/>
    <n v="2.9367000000000001"/>
    <s v="450C0008"/>
    <s v="POIGNEE COUV COMPACT B90 NOIR"/>
    <n v="0.06"/>
    <n v="2000"/>
    <n v="120"/>
    <n v="352.404"/>
    <n v="2.044794634458879E-2"/>
    <n v="82.791637914582111"/>
    <n v="4.1395818957291053E-2"/>
    <n v="0.21759781895729105"/>
    <n v="63.608653570893026"/>
    <n v="0"/>
    <n v="7.089732404542179"/>
    <n v="0"/>
    <n v="0.55368949111877519"/>
    <n v="6.2161756887549924"/>
    <n v="0"/>
    <n v="5.3233867592731432"/>
    <n v="0"/>
    <n v="82.791637914582111"/>
    <s v="SAVINO DEL BENE"/>
    <m/>
    <s v="3185,61+362,36"/>
    <m/>
    <m/>
    <m/>
    <m/>
    <m/>
    <m/>
    <s v="STB 2012"/>
    <n v="4249.4660000000003"/>
    <n v="0"/>
    <m/>
    <m/>
    <m/>
  </r>
  <r>
    <x v="6"/>
    <x v="1"/>
    <d v="2018-05-24T00:00:00"/>
    <x v="32"/>
    <x v="0"/>
    <s v="BIASIN 1"/>
    <s v=" 259 DU 24/04/18"/>
    <n v="3110.76"/>
    <m/>
    <n v="346.72100000000046"/>
    <n v="0"/>
    <n v="27.077999999999999"/>
    <n v="304"/>
    <n v="0"/>
    <n v="260.33845500000001"/>
    <n v="0"/>
    <n v="4048.8974550000007"/>
    <s v="EUR"/>
    <n v="2.9367000000000001"/>
    <s v="450C0007"/>
    <s v="INSERT FIXATION POIGNEE COMPACT B90 NOIR"/>
    <n v="0.02"/>
    <n v="4000"/>
    <n v="80"/>
    <n v="234.93600000000001"/>
    <n v="1.363196422972586E-2"/>
    <n v="55.194425276388081"/>
    <n v="1.3798606319097021E-2"/>
    <n v="7.2532606319097026E-2"/>
    <n v="42.405769047262019"/>
    <n v="0"/>
    <n v="4.7264882696947863"/>
    <n v="0"/>
    <n v="0.36912632741251683"/>
    <n v="4.1441171258366616"/>
    <n v="0"/>
    <n v="3.5489245061820958"/>
    <n v="0"/>
    <n v="55.194425276388081"/>
    <s v="SAVINO DEL BENE"/>
    <m/>
    <s v="3185,61+362,36"/>
    <m/>
    <m/>
    <m/>
    <m/>
    <m/>
    <m/>
    <s v="STB 2012"/>
    <n v="4249.4660000000003"/>
    <n v="0"/>
    <m/>
    <m/>
    <m/>
  </r>
  <r>
    <x v="6"/>
    <x v="1"/>
    <d v="2018-06-01T00:00:00"/>
    <x v="66"/>
    <x v="0"/>
    <s v="NIZI 1"/>
    <s v=" 5509+5510+5511 DU 17/05/18"/>
    <n v="353.6"/>
    <m/>
    <n v="885.15899999999965"/>
    <n v="116"/>
    <n v="219.37"/>
    <n v="38.799999999999997"/>
    <n v="60.1"/>
    <n v="0"/>
    <n v="180"/>
    <n v="1853.0289999999993"/>
    <s v="EUR"/>
    <n v="2.9728500000000002"/>
    <s v="610M0004"/>
    <s v="ETAIN"/>
    <n v="19.8"/>
    <n v="1004"/>
    <n v="19879.2"/>
    <n v="59097.879720000004"/>
    <n v="0.38638201268814526"/>
    <n v="715.97707458950083"/>
    <n v="0.71312457628436343"/>
    <n v="59.575554576284368"/>
    <n v="136.62467968652817"/>
    <n v="0"/>
    <n v="342.00951596902581"/>
    <n v="44.820313471824853"/>
    <n v="84.760622123398434"/>
    <n v="14.991622092300036"/>
    <n v="23.22155896255753"/>
    <n v="0"/>
    <n v="69.548762283866154"/>
    <n v="715.97707458950083"/>
    <s v="MSC"/>
    <s v="STB 2066"/>
    <n v="420.67"/>
    <m/>
    <m/>
    <s v="STB 2067"/>
    <n v="60.1"/>
    <s v="STB 2069"/>
    <n v="46.771999999999998"/>
    <s v="STB 2071"/>
    <n v="29990.489000000001"/>
    <n v="116"/>
    <s v="remb UIB 8287637"/>
    <n v="939.9"/>
    <s v="STB 2067/1000"/>
  </r>
  <r>
    <x v="6"/>
    <x v="1"/>
    <d v="2018-06-01T00:00:00"/>
    <x v="66"/>
    <x v="0"/>
    <s v="NIZI 1"/>
    <s v=" 5509+5510+5511 DU 17/05/18"/>
    <n v="353.6"/>
    <m/>
    <n v="885.15899999999965"/>
    <n v="116"/>
    <n v="219.37"/>
    <n v="38.799999999999997"/>
    <n v="60.1"/>
    <n v="0"/>
    <n v="180"/>
    <n v="1853.0289999999993"/>
    <s v="EUR"/>
    <n v="2.9728500000000002"/>
    <s v="610P0002"/>
    <s v="ANTIMOINE"/>
    <n v="9.8000000000000007"/>
    <n v="1468"/>
    <n v="14386.400000000001"/>
    <n v="42768.609240000005"/>
    <n v="0.27962122154496827"/>
    <n v="518.14623253825084"/>
    <n v="0.35296064886801831"/>
    <n v="29.48689064886802"/>
    <n v="98.874063938300779"/>
    <n v="0"/>
    <n v="247.50924084152246"/>
    <n v="32.436061699216317"/>
    <n v="61.340507370319692"/>
    <n v="10.849303395944768"/>
    <n v="16.805235414852593"/>
    <n v="0"/>
    <n v="50.331819878094286"/>
    <n v="518.14623253825084"/>
    <s v="MSC"/>
    <s v="STB 2066"/>
    <n v="420.67"/>
    <m/>
    <m/>
    <s v="STB 2067"/>
    <n v="60.1"/>
    <s v="STB 2069"/>
    <n v="46.771999999999998"/>
    <s v="STB 2071"/>
    <n v="29990.489000000001"/>
    <n v="116"/>
    <s v="remb UIB 8287637"/>
    <n v="939.9"/>
    <s v="STB 2067/1000"/>
  </r>
  <r>
    <x v="6"/>
    <x v="1"/>
    <d v="2018-06-01T00:00:00"/>
    <x v="66"/>
    <x v="0"/>
    <s v="NIZI 1"/>
    <s v=" 5509+5510+5511 DU 17/05/18"/>
    <n v="353.6"/>
    <m/>
    <n v="885.15899999999965"/>
    <n v="116"/>
    <n v="219.37"/>
    <n v="38.799999999999997"/>
    <n v="60.1"/>
    <n v="0"/>
    <n v="180"/>
    <n v="1853.0289999999993"/>
    <s v="EUR"/>
    <n v="2.9728500000000002"/>
    <s v="600P0013"/>
    <s v="CALCIUM"/>
    <n v="8.9499999999999993"/>
    <n v="1920"/>
    <n v="17184"/>
    <n v="51085.454400000002"/>
    <n v="0.33399676576688636"/>
    <n v="618.90569287224741"/>
    <n v="0.32234671503762885"/>
    <n v="26.92935421503763"/>
    <n v="118.10125637517102"/>
    <n v="0"/>
    <n v="295.64024318945127"/>
    <n v="38.743624828958815"/>
    <n v="73.268870506281857"/>
    <n v="12.95907451175519"/>
    <n v="20.073205622589871"/>
    <n v="0"/>
    <n v="60.119417838039546"/>
    <n v="618.90569287224741"/>
    <s v="MSC"/>
    <s v="STB 2066"/>
    <n v="420.67"/>
    <m/>
    <m/>
    <s v="STB 2067"/>
    <n v="60.1"/>
    <s v="STB 2069"/>
    <n v="46.771999999999998"/>
    <s v="STB 2071"/>
    <n v="29990.489000000001"/>
    <n v="116"/>
    <s v="remb UIB 8287637"/>
    <n v="939.9"/>
    <s v="STB 2067/1000"/>
  </r>
  <r>
    <x v="6"/>
    <x v="1"/>
    <d v="2018-06-21T00:00:00"/>
    <x v="9"/>
    <x v="2"/>
    <s v="SOVEMA 2"/>
    <s v=" 80407 DU 17/05/18"/>
    <n v="1436.36"/>
    <m/>
    <n v="955.36799999999948"/>
    <n v="0"/>
    <n v="21.582999999999998"/>
    <n v="0"/>
    <n v="0"/>
    <n v="374.16874999999999"/>
    <n v="0"/>
    <n v="2787.4797499999991"/>
    <s v="EUR"/>
    <n v="2.99335"/>
    <s v="690X0003"/>
    <s v="FLUX COS 2 ET COS 5 "/>
    <n v="14.85"/>
    <n v="300"/>
    <n v="4455"/>
    <n v="13335.374249999999"/>
    <n v="1"/>
    <n v="2787.4797499999991"/>
    <n v="9.2915991666666642"/>
    <n v="53.742846666666658"/>
    <n v="1436.36"/>
    <n v="0"/>
    <n v="955.36799999999948"/>
    <n v="0"/>
    <n v="21.582999999999998"/>
    <n v="0"/>
    <n v="0"/>
    <n v="374.16874999999999"/>
    <n v="0"/>
    <n v="2787.4797499999991"/>
    <s v="VECTORYS"/>
    <s v="STB 2070"/>
    <n v="1501.26"/>
    <m/>
    <m/>
    <m/>
    <m/>
    <m/>
    <m/>
    <s v="STB 2106"/>
    <n v="4250.1229999999996"/>
    <n v="0"/>
    <m/>
    <m/>
    <m/>
  </r>
  <r>
    <x v="6"/>
    <x v="1"/>
    <d v="2018-06-26T00:00:00"/>
    <x v="9"/>
    <x v="2"/>
    <s v="SOVEMA 3"/>
    <s v=" 80445 DU 29/05/18"/>
    <n v="680.06"/>
    <m/>
    <n v="45.114000000000033"/>
    <n v="0"/>
    <n v="10.47"/>
    <n v="33.6"/>
    <n v="0"/>
    <n v="0"/>
    <n v="0"/>
    <n v="769.24400000000003"/>
    <s v="EUR"/>
    <n v="3.0198999999999998"/>
    <s v="712MEC003"/>
    <s v="ATTAQUE SPHERIQUE"/>
    <n v="10.71"/>
    <n v="100"/>
    <n v="1071"/>
    <n v="3234.3128999999999"/>
    <n v="0.56270096463022512"/>
    <n v="432.85434083601291"/>
    <n v="4.3285434083601295"/>
    <n v="36.671672408360124"/>
    <n v="382.67041800643085"/>
    <n v="0"/>
    <n v="25.385691318327993"/>
    <n v="0"/>
    <n v="5.891479099678457"/>
    <n v="18.906752411575564"/>
    <n v="0"/>
    <n v="0"/>
    <n v="0"/>
    <n v="432.85434083601291"/>
    <s v="VECTORYS"/>
    <s v="STB 2140"/>
    <s v="717,331+39,87"/>
    <m/>
    <m/>
    <m/>
    <m/>
    <m/>
    <m/>
    <s v="STB 2141"/>
    <n v="1348.9259999999999"/>
    <n v="0"/>
    <m/>
    <m/>
    <m/>
  </r>
  <r>
    <x v="6"/>
    <x v="1"/>
    <d v="2018-06-26T00:00:00"/>
    <x v="9"/>
    <x v="2"/>
    <s v="SOVEMA 3"/>
    <s v=" 80445 DU 29/05/18"/>
    <n v="680.06"/>
    <m/>
    <n v="45.114000000000033"/>
    <n v="0"/>
    <n v="10.47"/>
    <n v="33.6"/>
    <n v="0"/>
    <n v="0"/>
    <n v="0"/>
    <n v="769.24400000000003"/>
    <s v="EUR"/>
    <n v="3.0198999999999998"/>
    <s v="713MEC063"/>
    <s v="BUSE NIVELEUSE/BEC DE REMPLISSAGE"/>
    <n v="69.36"/>
    <n v="12"/>
    <n v="832.31999999999994"/>
    <n v="2513.5231679999997"/>
    <n v="0.43729903536977488"/>
    <n v="336.38965916398712"/>
    <n v="28.032471596998928"/>
    <n v="237.4927355969989"/>
    <n v="297.3895819935691"/>
    <n v="0"/>
    <n v="19.72830868167204"/>
    <n v="0"/>
    <n v="4.5785209003215437"/>
    <n v="14.693247588424436"/>
    <n v="0"/>
    <n v="0"/>
    <n v="0"/>
    <n v="336.38965916398712"/>
    <s v="VECTORYS"/>
    <s v="STB 2140"/>
    <s v="717,331+39,87"/>
    <m/>
    <m/>
    <m/>
    <m/>
    <m/>
    <m/>
    <s v="STB 2141"/>
    <n v="1348.9259999999999"/>
    <n v="0"/>
    <m/>
    <m/>
    <m/>
  </r>
  <r>
    <x v="6"/>
    <x v="1"/>
    <d v="2018-06-27T00:00:00"/>
    <x v="65"/>
    <x v="3"/>
    <s v="JIANGSU 2"/>
    <s v=" 201702 DU 14/04/18"/>
    <n v="248"/>
    <m/>
    <n v="1301.3249999999998"/>
    <n v="216"/>
    <n v="145.47900000000001"/>
    <n v="397.9"/>
    <n v="350"/>
    <n v="0"/>
    <n v="300"/>
    <n v="2958.7039999999997"/>
    <s v="EUR"/>
    <n v="0.40050000000000002"/>
    <s v="MACHINE"/>
    <s v="STRIP CASTER"/>
    <n v="260000"/>
    <n v="1"/>
    <n v="260000"/>
    <n v="104130"/>
    <n v="1"/>
    <n v="2958.7039999999997"/>
    <n v="2958.7039999999997"/>
    <n v="107088.704"/>
    <n v="248"/>
    <n v="0"/>
    <n v="1301.3249999999998"/>
    <n v="216"/>
    <n v="145.47900000000001"/>
    <n v="397.9"/>
    <n v="350"/>
    <n v="0"/>
    <n v="300"/>
    <n v="2958.7039999999997"/>
    <s v="MAERSK"/>
    <s v="STB 2129"/>
    <s v="262,09+417,1"/>
    <m/>
    <m/>
    <s v="STB 2130"/>
    <n v="72"/>
    <s v="STB 2132"/>
    <n v="402.70100000000002"/>
    <s v="STB 2131"/>
    <n v="8674.2849999999999"/>
    <n v="216"/>
    <s v="reste remb / chq caution 2132 de 1000 dt"/>
    <m/>
    <m/>
  </r>
  <r>
    <x v="6"/>
    <x v="1"/>
    <d v="2018-06-28T00:00:00"/>
    <x v="7"/>
    <x v="0"/>
    <s v="DARAMIC 3"/>
    <s v=" 106922F2 DU 30/05/18"/>
    <n v="6892.66"/>
    <m/>
    <n v="10179.476999999999"/>
    <n v="316"/>
    <n v="200.488"/>
    <n v="448.3"/>
    <n v="1637.28"/>
    <n v="0"/>
    <n v="0"/>
    <n v="19674.204999999998"/>
    <s v="EUR"/>
    <n v="3.0198999999999998"/>
    <s v="430P1004"/>
    <s v="SEPARATEUR 161/1.2/0.2 "/>
    <n v="0.69899999999999995"/>
    <n v="52743.6"/>
    <n v="36867.776399999995"/>
    <n v="111336.99795035998"/>
    <n v="0.7785357531388285"/>
    <n v="15317.072007082705"/>
    <n v="0.29040626743496284"/>
    <n v="2.4013163674349625"/>
    <n v="5366.1822442298771"/>
    <n v="0"/>
    <n v="7925.0867927543813"/>
    <n v="246.01729799186981"/>
    <n v="156.08707607529746"/>
    <n v="349.0175781321368"/>
    <n v="1274.6810178991411"/>
    <n v="0"/>
    <n v="0"/>
    <n v="15317.072007082705"/>
    <s v="VECTORYS"/>
    <s v="STB 2138"/>
    <n v="9319.369999999999"/>
    <m/>
    <m/>
    <m/>
    <m/>
    <m/>
    <m/>
    <s v="STB 2139"/>
    <n v="40381.1"/>
    <n v="316"/>
    <m/>
    <m/>
    <m/>
  </r>
  <r>
    <x v="6"/>
    <x v="1"/>
    <d v="2018-06-28T00:00:00"/>
    <x v="7"/>
    <x v="0"/>
    <s v="DARAMIC 3"/>
    <s v=" 106922F2 DU 30/05/18"/>
    <n v="6892.66"/>
    <m/>
    <n v="10179.476999999999"/>
    <n v="316"/>
    <n v="200.488"/>
    <n v="448.3"/>
    <n v="1637.28"/>
    <n v="0"/>
    <n v="0"/>
    <n v="19674.204999999998"/>
    <s v="EUR"/>
    <n v="3.0198999999999998"/>
    <s v="430P1018"/>
    <s v="SEPARATEUR 161X1.3X0.2 "/>
    <n v="0.69899999999999995"/>
    <n v="10819.2"/>
    <n v="7562.6207999999997"/>
    <n v="22838.358553919999"/>
    <n v="0.15969964166950332"/>
    <n v="3141.9634886323502"/>
    <n v="0.29040626743496284"/>
    <n v="2.4013163674349629"/>
    <n v="1100.7553321497187"/>
    <n v="0"/>
    <n v="1625.6588292829504"/>
    <n v="50.465086767563051"/>
    <n v="32.017861759035384"/>
    <n v="71.593349360438339"/>
    <n v="261.47302931264437"/>
    <n v="0"/>
    <n v="0"/>
    <n v="3141.9634886323502"/>
    <s v="VECTORYS"/>
    <s v="STB 2138"/>
    <n v="9319.369999999999"/>
    <m/>
    <m/>
    <m/>
    <m/>
    <m/>
    <m/>
    <s v="STB 2139"/>
    <n v="40381.1"/>
    <n v="316"/>
    <m/>
    <m/>
    <m/>
  </r>
  <r>
    <x v="6"/>
    <x v="1"/>
    <d v="2018-06-28T00:00:00"/>
    <x v="7"/>
    <x v="0"/>
    <s v="DARAMIC 3"/>
    <s v=" 106922F2 DU 30/05/18"/>
    <n v="6892.66"/>
    <m/>
    <n v="10179.476999999999"/>
    <n v="316"/>
    <n v="200.488"/>
    <n v="448.3"/>
    <n v="1637.28"/>
    <n v="0"/>
    <n v="0"/>
    <n v="19674.204999999998"/>
    <s v="EUR"/>
    <n v="3.0198999999999998"/>
    <s v="430P1001"/>
    <s v="SEPARATEUR LV 160X1.3X0.2"/>
    <n v="1.7410000000000001"/>
    <n v="1680"/>
    <n v="2924.88"/>
    <n v="8832.8451119999991"/>
    <n v="6.1764605191668057E-2"/>
    <n v="1215.1695042849415"/>
    <n v="0.723315181121989"/>
    <n v="5.980961081121988"/>
    <n v="425.72242362040276"/>
    <n v="0"/>
    <n v="628.73137796266553"/>
    <n v="19.517615240567107"/>
    <n v="12.383062165667145"/>
    <n v="27.68907250742479"/>
    <n v="101.12595278821428"/>
    <n v="0"/>
    <n v="0"/>
    <n v="1215.1695042849415"/>
    <s v="VECTORYS"/>
    <s v="STB 2138"/>
    <n v="9319.369999999999"/>
    <m/>
    <m/>
    <m/>
    <m/>
    <m/>
    <m/>
    <s v="STB 2139"/>
    <n v="40381.1"/>
    <n v="3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207"/>
    <s v="BAC L2 GRIS P0 C34 POUR TAXI"/>
    <n v="1.232"/>
    <n v="198"/>
    <n v="243.93600000000001"/>
    <n v="736.18665120000003"/>
    <n v="6.2678454027051368E-3"/>
    <n v="128.84661509654413"/>
    <n v="0.65074048028557641"/>
    <n v="4.3688548802855767"/>
    <n v="99.08631838591883"/>
    <n v="0"/>
    <n v="14.103454440298108"/>
    <n v="3.8609927680663643"/>
    <n v="1.0591029090766977"/>
    <n v="0"/>
    <n v="0"/>
    <n v="10.736746593184135"/>
    <n v="0"/>
    <n v="128.84661509654413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313"/>
    <s v="BAC L3 GRIS P0 C33"/>
    <n v="1.2569999999999999"/>
    <n v="176"/>
    <n v="221.23199999999997"/>
    <n v="667.66711439999995"/>
    <n v="5.6844745102455664E-3"/>
    <n v="116.85439767413847"/>
    <n v="0.66394544133033218"/>
    <n v="4.4575085913303321"/>
    <n v="89.86399870930731"/>
    <n v="0"/>
    <n v="12.790795260789839"/>
    <n v="3.501636298311269"/>
    <n v="0.96052839589423433"/>
    <n v="0"/>
    <n v="0"/>
    <n v="9.7374390098358266"/>
    <n v="0"/>
    <n v="116.85439767413847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M1008"/>
    <s v="BAC M10 P15,4 C33 GRIS"/>
    <n v="1.679"/>
    <n v="1134"/>
    <n v="1903.9860000000001"/>
    <n v="5746.1345486999999"/>
    <n v="4.8922216880308532E-2"/>
    <n v="1005.6824383904329"/>
    <n v="0.88684518376581389"/>
    <n v="5.9539832337658138"/>
    <n v="773.39532909587774"/>
    <n v="0"/>
    <n v="110.0812500244549"/>
    <n v="30.136085598270057"/>
    <n v="8.2665826751332538"/>
    <n v="0"/>
    <n v="0"/>
    <n v="83.80319099669704"/>
    <n v="0"/>
    <n v="1005.6824383904329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M1009"/>
    <s v="BAC M10 P15,4 C33 NOIR"/>
    <n v="1.75"/>
    <n v="1458"/>
    <n v="2551.5"/>
    <n v="7700.2994250000002"/>
    <n v="6.5559849899162706E-2"/>
    <n v="1347.6983242277986"/>
    <n v="0.92434727313292087"/>
    <n v="6.2057597731329208"/>
    <n v="1036.4142289849462"/>
    <n v="0"/>
    <n v="147.51805393390322"/>
    <n v="40.384867537884226"/>
    <n v="11.077910076861118"/>
    <n v="0"/>
    <n v="0"/>
    <n v="112.30326369420388"/>
    <n v="0"/>
    <n v="1347.6983242277986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M1013"/>
    <s v="COUV M10 G FLAT GRIS (fileté)"/>
    <n v="0.73899999999999999"/>
    <n v="1344"/>
    <n v="993.21600000000001"/>
    <n v="2997.4762271999998"/>
    <n v="2.5520318196138266E-2"/>
    <n v="524.61514356113548"/>
    <n v="0.39033864848298772"/>
    <n v="2.6206036984829875"/>
    <n v="403.44236521869971"/>
    <n v="0"/>
    <n v="57.423982542040221"/>
    <n v="15.720516008821171"/>
    <n v="4.3122702468742666"/>
    <n v="0"/>
    <n v="0"/>
    <n v="43.716009544700135"/>
    <n v="0"/>
    <n v="524.61514356113548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M1014"/>
    <s v="COUV M10 G FLAT NOIR D18 (fileté)"/>
    <n v="0.73899999999999999"/>
    <n v="1344"/>
    <n v="993.21600000000001"/>
    <n v="2997.4762271999998"/>
    <n v="2.5520318196138266E-2"/>
    <n v="524.61514356113548"/>
    <n v="0.39033864848298772"/>
    <n v="2.6206036984829875"/>
    <n v="403.44236521869971"/>
    <n v="0"/>
    <n v="57.423982542040221"/>
    <n v="15.720516008821171"/>
    <n v="4.3122702468742666"/>
    <n v="0"/>
    <n v="0"/>
    <n v="43.716009544700135"/>
    <n v="0"/>
    <n v="524.61514356113548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116"/>
    <s v="BAC L1 GRIS P0 C26"/>
    <n v="1.137"/>
    <n v="3300"/>
    <n v="3752.1"/>
    <n v="11323.650195"/>
    <n v="9.6408823361414236E-2"/>
    <n v="1981.8533734411615"/>
    <n v="0.60056162831550353"/>
    <n v="4.0319707783155039"/>
    <n v="1524.0955628353586"/>
    <n v="0"/>
    <n v="216.93219289257235"/>
    <n v="59.387835190631172"/>
    <n v="16.290584518671608"/>
    <n v="0"/>
    <n v="0"/>
    <n v="165.14719800392805"/>
    <n v="0"/>
    <n v="1981.853373441161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131"/>
    <s v="COUV L1 D EK FAI Noir"/>
    <n v="1.131"/>
    <n v="1120"/>
    <n v="1266.72"/>
    <n v="3822.8976240000002"/>
    <n v="3.2547902435534938E-2"/>
    <n v="669.0795301845335"/>
    <n v="0.59739243766476202"/>
    <n v="4.010693887664762"/>
    <n v="514.53914643927544"/>
    <n v="0"/>
    <n v="73.236946611465385"/>
    <n v="20.049507900289523"/>
    <n v="5.4997492661420804"/>
    <n v="0"/>
    <n v="0"/>
    <n v="55.754179967361139"/>
    <n v="0"/>
    <n v="669.079530184533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109"/>
    <s v="COUV L1 EK DROITE GRIS POIGNEE GRIS"/>
    <n v="0.95099999999999996"/>
    <n v="1120"/>
    <n v="1065.1199999999999"/>
    <n v="3214.4789039999996"/>
    <n v="2.7367864912638127E-2"/>
    <n v="562.59472431962092"/>
    <n v="0.50231671814251866"/>
    <n v="3.3723871681425184"/>
    <n v="432.64962711206971"/>
    <n v="0"/>
    <n v="61.581199140144619"/>
    <n v="16.858604786185087"/>
    <n v="4.6244576057481144"/>
    <n v="0"/>
    <n v="0"/>
    <n v="46.880835675473421"/>
    <n v="0"/>
    <n v="562.59472431962092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207"/>
    <s v="BAC L2 GRIS P0 C34 POUR TAXI"/>
    <n v="1.232"/>
    <n v="594"/>
    <n v="731.80799999999999"/>
    <n v="2208.5599536"/>
    <n v="1.8803536208115409E-2"/>
    <n v="386.53984528963235"/>
    <n v="0.65074048028557641"/>
    <n v="4.3688548802855767"/>
    <n v="297.25895515775647"/>
    <n v="0"/>
    <n v="42.310363320894325"/>
    <n v="11.582978304199091"/>
    <n v="3.1773087272300931"/>
    <n v="0"/>
    <n v="0"/>
    <n v="32.210239779552403"/>
    <n v="0"/>
    <n v="386.5398452896323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212"/>
    <s v="BAC L2 GRIS P0 C28"/>
    <n v="1.232"/>
    <n v="2178"/>
    <n v="2683.2959999999998"/>
    <n v="8098.0531631999993"/>
    <n v="6.8946299429756497E-2"/>
    <n v="1417.3127660619853"/>
    <n v="0.65074048028557629"/>
    <n v="4.3688548802855758"/>
    <n v="1089.9495022451069"/>
    <n v="0"/>
    <n v="155.13799884327918"/>
    <n v="42.470920448729998"/>
    <n v="11.650131999843673"/>
    <n v="0"/>
    <n v="0"/>
    <n v="118.10421252502547"/>
    <n v="0"/>
    <n v="1417.3127660619853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231"/>
    <s v="COUV L2 D EK FAI Noir"/>
    <n v="1.2509999999999999"/>
    <n v="960"/>
    <n v="1200.9599999999998"/>
    <n v="3624.4372319999993"/>
    <n v="3.0858223529256688E-2"/>
    <n v="634.34520065240713"/>
    <n v="0.66077625067959078"/>
    <n v="4.4362317006795902"/>
    <n v="487.82756513492495"/>
    <n v="0"/>
    <n v="69.434952793439308"/>
    <n v="19.00866569402212"/>
    <n v="5.2142374626326191"/>
    <n v="0"/>
    <n v="0"/>
    <n v="52.859779567388237"/>
    <n v="0"/>
    <n v="634.34520065240713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211"/>
    <s v="COUV  L2 KAM GRIS AVEC POIGNEE GRIS"/>
    <n v="1.0720000000000001"/>
    <n v="1920"/>
    <n v="2058.2400000000002"/>
    <n v="6211.6654080000008"/>
    <n v="5.288571642424169E-2"/>
    <n v="1087.1591608303447"/>
    <n v="0.56622872959913784"/>
    <n v="3.8014711295991379"/>
    <n v="836.05299732156618"/>
    <n v="0"/>
    <n v="118.99963132624613"/>
    <n v="32.577601317332878"/>
    <n v="8.9363110470698146"/>
    <n v="0"/>
    <n v="0"/>
    <n v="90.592619818129819"/>
    <n v="0"/>
    <n v="1087.1591608303447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233"/>
    <s v="COUV L2 GAUCHE GRIS AVEC POIG GRIS"/>
    <n v="1.0720000000000001"/>
    <n v="960"/>
    <n v="1029.1200000000001"/>
    <n v="3105.8327040000004"/>
    <n v="2.6442858212120845E-2"/>
    <n v="543.57958041517236"/>
    <n v="0.56622872959913784"/>
    <n v="3.8014711295991379"/>
    <n v="418.02649866078309"/>
    <n v="0"/>
    <n v="59.499815663123066"/>
    <n v="16.288800658666439"/>
    <n v="4.4681555235349073"/>
    <n v="0"/>
    <n v="0"/>
    <n v="45.29630990906491"/>
    <n v="0"/>
    <n v="543.57958041517236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313"/>
    <s v="BAC L3 GRIS P0 C33"/>
    <n v="1.2569999999999999"/>
    <n v="2992"/>
    <n v="3760.9439999999995"/>
    <n v="11350.340944799998"/>
    <n v="9.6636066674174625E-2"/>
    <n v="1986.5247604603539"/>
    <n v="0.66394544133033218"/>
    <n v="4.4575085913303312"/>
    <n v="1527.6879780582242"/>
    <n v="0"/>
    <n v="217.44351943342727"/>
    <n v="59.527817071291572"/>
    <n v="16.328982730201982"/>
    <n v="0"/>
    <n v="0"/>
    <n v="165.53646316720904"/>
    <n v="0"/>
    <n v="1986.5247604603539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321"/>
    <s v="COUV L3 KAM DROITE GRIS AVEC POIGNEE GRIS"/>
    <n v="1.2569999999999999"/>
    <n v="3520"/>
    <n v="4424.6399999999994"/>
    <n v="13353.342287999998"/>
    <n v="0.11368949020491133"/>
    <n v="2337.0879534827695"/>
    <n v="0.66394544133033229"/>
    <n v="4.4575085913303312"/>
    <n v="1797.2799741861463"/>
    <n v="0"/>
    <n v="255.81590521579679"/>
    <n v="70.032725966225385"/>
    <n v="19.210567917884685"/>
    <n v="0"/>
    <n v="0"/>
    <n v="194.74878019671652"/>
    <n v="0"/>
    <n v="2337.087953482769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L0518"/>
    <s v="Bac L5 Noir P0 C52"/>
    <n v="1.4410000000000001"/>
    <n v="924"/>
    <n v="1331.4840000000002"/>
    <n v="4018.3521378000005"/>
    <n v="3.4211989489765539E-2"/>
    <n v="703.28777406863662"/>
    <n v="0.76113395461973665"/>
    <n v="5.1099999046197375"/>
    <n v="540.84615452314029"/>
    <n v="0"/>
    <n v="76.98135548662718"/>
    <n v="21.074585525695571"/>
    <n v="5.7809367120436415"/>
    <n v="0"/>
    <n v="0"/>
    <n v="58.604741821130077"/>
    <n v="0"/>
    <n v="703.28777406863662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L0531"/>
    <s v="COUV L5 EK D NOIR FAI"/>
    <n v="1.62"/>
    <n v="680"/>
    <n v="1101.6000000000001"/>
    <n v="3324.5737200000003"/>
    <n v="2.8305205035828982E-2"/>
    <n v="581.86340347612895"/>
    <n v="0.8556814757001896"/>
    <n v="5.7447604757001898"/>
    <n v="447.46773060937369"/>
    <n v="0"/>
    <n v="63.690334396859811"/>
    <n v="17.436006302070652"/>
    <n v="4.7828437157241659"/>
    <n v="0"/>
    <n v="0"/>
    <n v="48.48648845210073"/>
    <n v="0"/>
    <n v="581.8634034761289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M1110"/>
    <s v="BAC M11 P8,5 C46 GRIS"/>
    <n v="2.036"/>
    <n v="1134"/>
    <n v="2308.8240000000001"/>
    <n v="6967.9153907999998"/>
    <n v="5.9324379730975679E-2"/>
    <n v="1219.5172391679102"/>
    <n v="1.0754120274849297"/>
    <n v="7.2199582274849297"/>
    <n v="937.8397200948225"/>
    <n v="0"/>
    <n v="133.48744791530089"/>
    <n v="36.543817914281021"/>
    <n v="10.024277740661883"/>
    <n v="0"/>
    <n v="0"/>
    <n v="101.62197550284405"/>
    <n v="0"/>
    <n v="1219.5172391679102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M1124"/>
    <s v="COUV M11 G FLAT GRIS M18"/>
    <n v="0.82099999999999995"/>
    <n v="1392"/>
    <n v="1142.8319999999999"/>
    <n v="3449.0098343999994"/>
    <n v="2.9364646043488107E-2"/>
    <n v="603.64208162802402"/>
    <n v="0.43365092070978739"/>
    <n v="2.9113878707097873"/>
    <n v="464.21608706224725"/>
    <n v="0"/>
    <n v="66.074212272541828"/>
    <n v="18.088621962788675"/>
    <n v="4.9618617005523591"/>
    <n v="0"/>
    <n v="0"/>
    <n v="50.301298629893942"/>
    <n v="0"/>
    <n v="603.64208162802402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91BB001"/>
    <s v="regle de fermeture 19 tubes"/>
    <n v="5.5E-2"/>
    <n v="47250"/>
    <n v="2598.75"/>
    <n v="7842.8975624999994"/>
    <n v="6.6773921193591643E-2"/>
    <n v="1372.6557006023875"/>
    <n v="2.9050914298463227E-2"/>
    <n v="0.19503816429846321"/>
    <n v="1055.6070850772601"/>
    <n v="0"/>
    <n v="150.24986974749402"/>
    <n v="41.132735455252451"/>
    <n v="11.283056559765953"/>
    <n v="0"/>
    <n v="0"/>
    <n v="114.38295376261506"/>
    <n v="0"/>
    <n v="1372.6557006023875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00M1409"/>
    <s v="BAC M14 GRIS P0 C60"/>
    <n v="3.2029999999999998"/>
    <n v="99"/>
    <n v="317.09699999999998"/>
    <n v="956.98289114999989"/>
    <n v="8.1476902698313924E-3"/>
    <n v="167.49014129635989"/>
    <n v="1.6918196090541404"/>
    <n v="11.358313459054139"/>
    <n v="128.80417118104626"/>
    <n v="0"/>
    <n v="18.333346011475175"/>
    <n v="5.018977206216138"/>
    <n v="1.3767478156544897"/>
    <n v="0"/>
    <n v="0"/>
    <n v="13.956899081967849"/>
    <n v="0"/>
    <n v="167.49014129635989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2T00:00:00"/>
    <x v="4"/>
    <x v="0"/>
    <s v="ACCUMA 21"/>
    <s v=" 993 DU 31/05/18"/>
    <n v="15808.673000000001"/>
    <m/>
    <n v="2250.1280000000006"/>
    <n v="616"/>
    <n v="168.97399999999999"/>
    <n v="0"/>
    <n v="0"/>
    <n v="1712.9884199999999"/>
    <n v="0"/>
    <n v="20556.763419999999"/>
    <s v="EUR"/>
    <n v="3.0179499999999999"/>
    <s v="420M1413"/>
    <s v="COUV M14 GAUCHE GRIS BUS 17/18 "/>
    <n v="1.6120000000000001"/>
    <n v="768"/>
    <n v="1238.0160000000001"/>
    <n v="3736.2703872000002"/>
    <n v="3.1810363759655819E-2"/>
    <n v="653.91812211138642"/>
    <n v="0.8514558881658677"/>
    <n v="5.7163912881658678"/>
    <n v="502.87963868744947"/>
    <n v="0"/>
    <n v="71.577390185786854"/>
    <n v="19.595184075947984"/>
    <n v="5.3751244059240824"/>
    <n v="0"/>
    <n v="0"/>
    <n v="54.490784756278074"/>
    <n v="0"/>
    <n v="653.91812211138642"/>
    <s v="TNA"/>
    <s v="STB 2172"/>
    <n v="15958.558999999999"/>
    <m/>
    <m/>
    <m/>
    <m/>
    <m/>
    <m/>
    <s v="STB 2173"/>
    <n v="28998.419000000002"/>
    <n v="616"/>
    <m/>
    <m/>
    <m/>
  </r>
  <r>
    <x v="6"/>
    <x v="1"/>
    <d v="2018-07-04T00:00:00"/>
    <x v="45"/>
    <x v="0"/>
    <s v="STCM 5"/>
    <s v=" 18400171 DU 17/04/18"/>
    <n v="765"/>
    <m/>
    <n v="1878.3399999999965"/>
    <n v="0"/>
    <n v="463.29599999999999"/>
    <n v="2694.8"/>
    <n v="3548"/>
    <n v="0"/>
    <n v="600"/>
    <n v="9949.4359999999961"/>
    <s v="EUR"/>
    <n v="2.9367000000000001"/>
    <s v="600P0002"/>
    <s v="PLOMB DOUX"/>
    <n v="2.19509"/>
    <n v="50880"/>
    <n v="111686.1792"/>
    <n v="327988.80245664"/>
    <n v="1"/>
    <n v="9949.4359999999961"/>
    <n v="0.19554709119496846"/>
    <n v="6.6418678941949683"/>
    <n v="765"/>
    <n v="0"/>
    <n v="1878.3399999999965"/>
    <n v="0"/>
    <n v="463.29599999999999"/>
    <n v="2694.8"/>
    <n v="3548"/>
    <n v="0"/>
    <n v="600"/>
    <n v="9949.4359999999961"/>
    <s v="WMA"/>
    <s v="STB 2013"/>
    <n v="1110.95"/>
    <m/>
    <m/>
    <s v="STB 2014"/>
    <n v="4222.72"/>
    <s v="STB 2016"/>
    <n v="3207.4119999999998"/>
    <s v="STB 2015"/>
    <n v="64289.688999999998"/>
    <n v="0"/>
    <s v="BH 8676552"/>
    <n v="277.27999999999997"/>
    <m/>
  </r>
  <r>
    <x v="6"/>
    <x v="6"/>
    <d v="2018-07-09T00:00:00"/>
    <x v="61"/>
    <x v="0"/>
    <s v="MECONDOR 2"/>
    <s v=" 419 DU 20/06/18"/>
    <n v="2192.9009999999998"/>
    <m/>
    <n v="108.46199999999999"/>
    <n v="0"/>
    <n v="24.826000000000001"/>
    <n v="31.2"/>
    <n v="0"/>
    <n v="0"/>
    <n v="0"/>
    <n v="2357.3889999999997"/>
    <s v="EUR"/>
    <n v="3.0485000000000002"/>
    <s v="430T405"/>
    <s v="GAINE TUBULAIRE 399 mm NW S2 8,4 x 19 TU"/>
    <n v="0.40560000000000002"/>
    <n v="8640"/>
    <n v="3504.384"/>
    <n v="10683.114624000002"/>
    <n v="3.2662925278383742E-2"/>
    <n v="76.999220759083755"/>
    <n v="8.9119468471161745E-3"/>
    <n v="1.2453835468471164"/>
    <n v="71.62656150589298"/>
    <n v="0"/>
    <n v="3.5426862015440572"/>
    <n v="0"/>
    <n v="0.81088978296115477"/>
    <n v="1.0190832686855726"/>
    <n v="0"/>
    <n v="0"/>
    <n v="0"/>
    <n v="76.999220759083755"/>
    <s v="VECTORYS"/>
    <s v="STB 102"/>
    <n v="2280.8740000000003"/>
    <m/>
    <m/>
    <m/>
    <m/>
    <m/>
    <m/>
    <s v="STB 1031"/>
    <n v="3523.87"/>
    <n v="0"/>
    <m/>
    <m/>
    <m/>
  </r>
  <r>
    <x v="6"/>
    <x v="6"/>
    <d v="2018-07-09T00:00:00"/>
    <x v="61"/>
    <x v="0"/>
    <s v="MECONDOR 2"/>
    <s v=" 419 DU 20/06/18"/>
    <n v="2192.9009999999998"/>
    <m/>
    <n v="108.46199999999999"/>
    <n v="0"/>
    <n v="24.826000000000001"/>
    <n v="31.2"/>
    <n v="0"/>
    <n v="0"/>
    <n v="0"/>
    <n v="2357.3889999999997"/>
    <s v="EUR"/>
    <n v="3.0485000000000002"/>
    <s v="430T540"/>
    <s v="GAINE TUBULAIRE 534 mm NW S2 8,4 x 19 TU"/>
    <n v="0.54279999999999995"/>
    <n v="3240"/>
    <n v="1758.6719999999998"/>
    <n v="5361.311592"/>
    <n v="1.6391860060194798E-2"/>
    <n v="38.64199059544255"/>
    <n v="1.1926540307235355E-2"/>
    <n v="1.6666523403072353"/>
    <n v="35.945726317861229"/>
    <n v="0"/>
    <n v="1.777893925848848"/>
    <n v="0"/>
    <n v="0.40694431785439605"/>
    <n v="0.51142603387807772"/>
    <n v="0"/>
    <n v="0"/>
    <n v="0"/>
    <n v="38.64199059544255"/>
    <s v="VECTORYS"/>
    <s v="STB 102"/>
    <n v="2280.8740000000003"/>
    <m/>
    <m/>
    <m/>
    <m/>
    <m/>
    <m/>
    <s v="STB 1031"/>
    <n v="3523.87"/>
    <n v="0"/>
    <m/>
    <m/>
    <m/>
  </r>
  <r>
    <x v="6"/>
    <x v="1"/>
    <d v="2018-07-10T00:00:00"/>
    <x v="21"/>
    <x v="0"/>
    <s v="GLATFELTER 2"/>
    <s v=" 50848405/06 DU 19/06/18"/>
    <n v="4437.1589999999997"/>
    <m/>
    <n v="871.08799999999974"/>
    <n v="0"/>
    <n v="72.147000000000006"/>
    <n v="123"/>
    <n v="0"/>
    <n v="0"/>
    <n v="0"/>
    <n v="5503.3939999999993"/>
    <s v="EUR"/>
    <n v="3.0393500000000002"/>
    <s v="430P2010"/>
    <s v="SEP BAT G 13/10 200X103 mm"/>
    <n v="5.885705914472545E-2"/>
    <n v="187717"/>
    <n v="11048.470571470427"/>
    <n v="33580.169031398647"/>
    <n v="0.8623238894317089"/>
    <n v="4745.7081191551297"/>
    <n v="2.5281184544581097E-2"/>
    <n v="0.2041683872561024"/>
    <n v="3826.2682069069119"/>
    <n v="0"/>
    <n v="751.15999219728826"/>
    <n v="0"/>
    <n v="62.214081650829506"/>
    <n v="106.06583840010019"/>
    <n v="0"/>
    <n v="0"/>
    <n v="0"/>
    <n v="4745.7081191551297"/>
    <s v="VECTORYS"/>
    <s v="STB 2193"/>
    <s v="4465,795+146,256+60,6"/>
    <m/>
    <m/>
    <m/>
    <m/>
    <m/>
    <m/>
    <s v="STB 2194"/>
    <n v="11209.915999999999"/>
    <n v="0"/>
    <m/>
    <m/>
    <m/>
  </r>
  <r>
    <x v="6"/>
    <x v="1"/>
    <d v="2018-07-10T00:00:00"/>
    <x v="21"/>
    <x v="0"/>
    <s v="GLATFELTER 2"/>
    <s v=" 50848405/06 DU 19/06/18"/>
    <n v="4437.1589999999997"/>
    <m/>
    <n v="871.08799999999974"/>
    <n v="0"/>
    <n v="72.147000000000006"/>
    <n v="123"/>
    <n v="0"/>
    <n v="0"/>
    <n v="0"/>
    <n v="5503.3939999999993"/>
    <s v="EUR"/>
    <n v="3.0393500000000002"/>
    <s v="430P1014"/>
    <s v="SEP BAT G 13/10 200X127 mm"/>
    <n v="5.8751640419947508E-2"/>
    <n v="91440"/>
    <n v="5372.25"/>
    <n v="16328.148037500001"/>
    <n v="0.41929962025349798"/>
    <n v="2307.5710143053789"/>
    <n v="2.5235903481029952E-2"/>
    <n v="0.20380270179139739"/>
    <n v="1860.4990837043906"/>
    <n v="0"/>
    <n v="365.24686760737893"/>
    <n v="0"/>
    <n v="30.251209702429122"/>
    <n v="51.573853291180249"/>
    <n v="0"/>
    <n v="0"/>
    <n v="0"/>
    <n v="2307.5710143053789"/>
    <s v="VECTORYS"/>
    <s v="STB 2193"/>
    <s v="4465,795+146,256+60,6"/>
    <m/>
    <m/>
    <m/>
    <m/>
    <m/>
    <m/>
    <s v="STB 2194"/>
    <n v="11209.915999999999"/>
    <n v="0"/>
    <m/>
    <m/>
    <m/>
  </r>
  <r>
    <x v="6"/>
    <x v="0"/>
    <d v="2018-07-12T00:00:00"/>
    <x v="45"/>
    <x v="0"/>
    <s v="STCM 6"/>
    <s v=" 18400247 DU 14/06/18"/>
    <n v="1005"/>
    <m/>
    <n v="2876.3260000000009"/>
    <n v="0"/>
    <n v="443.96199999999999"/>
    <n v="283.8"/>
    <n v="532"/>
    <n v="0"/>
    <n v="600"/>
    <n v="5741.0880000000006"/>
    <s v="EUR"/>
    <n v="3.0485000000000002"/>
    <s v="600P0002"/>
    <s v="PLOMB DOUX"/>
    <n v="2.0257000000000001"/>
    <n v="50320"/>
    <n v="101933.224"/>
    <n v="310743.43336400006"/>
    <n v="1"/>
    <n v="5741.0880000000006"/>
    <n v="0.11409157392686806"/>
    <n v="6.289438023926869"/>
    <n v="1005"/>
    <n v="0"/>
    <n v="2876.3260000000009"/>
    <n v="0"/>
    <n v="443.96199999999999"/>
    <n v="283.8"/>
    <n v="532"/>
    <n v="0"/>
    <n v="600"/>
    <n v="5741.0880000000006"/>
    <s v="WMA"/>
    <s v="STB 4631"/>
    <n v="1158.55"/>
    <m/>
    <m/>
    <s v="STB 4632"/>
    <n v="633.67999999999995"/>
    <s v="STB"/>
    <n v="338.322"/>
    <s v="STB 4633+OB"/>
    <n v="62007.317999999999"/>
    <n v="0"/>
    <m/>
    <m/>
    <m/>
  </r>
  <r>
    <x v="6"/>
    <x v="1"/>
    <d v="2018-07-13T00:00:00"/>
    <x v="20"/>
    <x v="0"/>
    <s v="WIRTZ 1"/>
    <s v=" 3639 DU 22/05/18"/>
    <n v="1794.1949999999999"/>
    <m/>
    <n v="3538.3890000000001"/>
    <n v="0"/>
    <n v="6.42"/>
    <n v="0"/>
    <n v="0"/>
    <n v="217.39599999999999"/>
    <n v="0"/>
    <n v="5556.4"/>
    <s v="EUR"/>
    <n v="2.5575999999999999"/>
    <s v="690X0007"/>
    <s v="KLEEN KOTE"/>
    <n v="70"/>
    <n v="12"/>
    <n v="840"/>
    <n v="2148.384"/>
    <n v="0.82758620689655171"/>
    <n v="4598.3999999999996"/>
    <n v="383.2"/>
    <n v="562.23199999999997"/>
    <n v="1484.8510344827585"/>
    <n v="0"/>
    <n v="2928.321931034483"/>
    <n v="0"/>
    <n v="5.3131034482758617"/>
    <n v="0"/>
    <n v="0"/>
    <n v="179.91393103448274"/>
    <n v="0"/>
    <n v="4598.3999999999996"/>
    <s v="M&amp;M"/>
    <s v="STB 2133"/>
    <n v="2016.3019999999999"/>
    <m/>
    <m/>
    <m/>
    <m/>
    <m/>
    <m/>
    <s v="STB 2134+2217"/>
    <s v="1820,122+2110,435+850"/>
    <n v="0"/>
    <m/>
    <m/>
    <m/>
  </r>
  <r>
    <x v="6"/>
    <x v="1"/>
    <d v="2018-07-13T00:00:00"/>
    <x v="20"/>
    <x v="0"/>
    <s v="WIRTZ 1"/>
    <s v=" 3639 DU 22/05/18"/>
    <n v="1794.1949999999999"/>
    <m/>
    <n v="3538.3890000000001"/>
    <n v="0"/>
    <n v="6.42"/>
    <n v="0"/>
    <n v="0"/>
    <n v="217.39599999999999"/>
    <n v="0"/>
    <n v="5556.4"/>
    <s v="EUR"/>
    <n v="2.5575999999999999"/>
    <s v="690X0008"/>
    <s v="CARTON DE KLEEN WASH"/>
    <n v="43.75"/>
    <n v="4"/>
    <n v="175"/>
    <n v="447.58"/>
    <n v="0.17241379310344829"/>
    <n v="958"/>
    <n v="239.5"/>
    <n v="351.39499999999998"/>
    <n v="309.34396551724137"/>
    <n v="0"/>
    <n v="610.06706896551725"/>
    <n v="0"/>
    <n v="1.106896551724138"/>
    <n v="0"/>
    <n v="0"/>
    <n v="37.482068965517243"/>
    <n v="0"/>
    <n v="958"/>
    <s v="M&amp;M"/>
    <s v="STB 2133"/>
    <n v="2016.3019999999999"/>
    <m/>
    <m/>
    <m/>
    <m/>
    <m/>
    <m/>
    <s v="STB 2134+2217"/>
    <s v="1820,122+2110,435+850"/>
    <n v="0"/>
    <m/>
    <m/>
    <m/>
  </r>
  <r>
    <x v="6"/>
    <x v="1"/>
    <d v="2018-07-24T00:00:00"/>
    <x v="4"/>
    <x v="0"/>
    <s v="ACCUMA 22"/>
    <s v=" 1248 DU 13/07/18"/>
    <n v="2193"/>
    <m/>
    <n v="113.25099999999998"/>
    <n v="0"/>
    <n v="9.0239999999999991"/>
    <n v="12.5"/>
    <n v="0"/>
    <n v="132.37764999999999"/>
    <n v="0"/>
    <n v="2460.15265"/>
    <s v="EUR"/>
    <n v="3.0785499999999999"/>
    <s v="400M1517"/>
    <s v="BAC M15 NOIR C78,5 P0 NERV. FLEX"/>
    <n v="3.45"/>
    <n v="280"/>
    <n v="966"/>
    <n v="2973.8793000000001"/>
    <n v="0.65545294784195851"/>
    <n v="1612.514306583706"/>
    <n v="5.7589796663703785"/>
    <n v="16.379977166370377"/>
    <n v="1437.408314617415"/>
    <n v="0"/>
    <n v="74.23070179604963"/>
    <n v="0"/>
    <n v="5.9148074013258327"/>
    <n v="8.1931618480244808"/>
    <n v="0"/>
    <n v="86.767320920891038"/>
    <n v="0"/>
    <n v="1612.514306583706"/>
    <s v="VECTORYS"/>
    <s v="STB 2281"/>
    <s v="2225,87+14,761"/>
    <m/>
    <m/>
    <m/>
    <m/>
    <m/>
    <m/>
    <s v="STB 2282"/>
    <n v="1395.039"/>
    <n v="0"/>
    <m/>
    <m/>
    <m/>
  </r>
  <r>
    <x v="6"/>
    <x v="1"/>
    <d v="2018-07-24T00:00:00"/>
    <x v="4"/>
    <x v="0"/>
    <s v="ACCUMA 22"/>
    <s v=" 1248 DU 13/07/18"/>
    <n v="2193"/>
    <m/>
    <n v="113.25099999999998"/>
    <n v="0"/>
    <n v="9.0239999999999991"/>
    <n v="12.5"/>
    <n v="0"/>
    <n v="132.37764999999999"/>
    <n v="0"/>
    <n v="2460.15265"/>
    <s v="EUR"/>
    <n v="3.0785499999999999"/>
    <s v="420M1502"/>
    <s v="COUV M15 GAUCHE NOIR"/>
    <n v="1.7509999999999999"/>
    <n v="290"/>
    <n v="507.78999999999996"/>
    <n v="1563.2569044999998"/>
    <n v="0.34454705215804149"/>
    <n v="847.63834341629399"/>
    <n v="2.9228908393665312"/>
    <n v="8.3134318893665302"/>
    <n v="755.59168538258496"/>
    <n v="0"/>
    <n v="39.020298203950347"/>
    <n v="0"/>
    <n v="3.109192598674166"/>
    <n v="4.3068381519755183"/>
    <n v="0"/>
    <n v="45.610329079108958"/>
    <n v="0"/>
    <n v="847.63834341629399"/>
    <s v="VECTORYS"/>
    <s v="STB 2281"/>
    <s v="2225,87+14,761"/>
    <m/>
    <m/>
    <m/>
    <m/>
    <m/>
    <m/>
    <s v="STB 2282"/>
    <n v="1395.039"/>
    <n v="0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L0118"/>
    <s v="BAC L1 NOIR P0 C28 MFP, FAI"/>
    <n v="1.137"/>
    <n v="660"/>
    <n v="750.42"/>
    <n v="2318.9478839999997"/>
    <n v="3.7952912910130206E-2"/>
    <n v="554.33453481102697"/>
    <n v="0.83990081031973784"/>
    <n v="4.3534582103197375"/>
    <n v="386.6794578935706"/>
    <n v="0"/>
    <n v="76.551860303816539"/>
    <n v="15.788411770614166"/>
    <n v="4.2908045219676803"/>
    <n v="4.454685199913623"/>
    <n v="0"/>
    <n v="66.569315121144356"/>
    <n v="0"/>
    <n v="554.33453481102697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20L0109"/>
    <s v="COUV L1 EK DROITE GRIS POIGNEE GRIS"/>
    <n v="0.95099999999999996"/>
    <n v="4480"/>
    <n v="4260.4799999999996"/>
    <n v="13165.735295999997"/>
    <n v="0.21547616853941995"/>
    <n v="3147.2124928329249"/>
    <n v="0.7025027885787779"/>
    <n v="3.641282988578777"/>
    <n v="2195.357395547026"/>
    <n v="0"/>
    <n v="434.62017241971728"/>
    <n v="89.638086112398696"/>
    <n v="24.36087371039266"/>
    <n v="25.291299806145876"/>
    <n v="0"/>
    <n v="377.94466523724458"/>
    <n v="0"/>
    <n v="3147.2124928329249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409"/>
    <s v="BAC M14 GRIS P0 C60"/>
    <n v="3.2029999999999998"/>
    <n v="1284"/>
    <n v="4112.652"/>
    <n v="12708.917210399999"/>
    <n v="0.20799968442428615"/>
    <n v="3038.0120909086104"/>
    <n v="2.3660530303026559"/>
    <n v="12.263963630302655"/>
    <n v="2119.1839847883971"/>
    <n v="0"/>
    <n v="419.53993947684194"/>
    <n v="86.527868720503037"/>
    <n v="23.515612322272094"/>
    <n v="24.413754959616163"/>
    <n v="0"/>
    <n v="364.83093064098051"/>
    <n v="0"/>
    <n v="3038.0120909086104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20M1413"/>
    <s v="COUV M14 GAUCHE GRIS BUS 17/18 "/>
    <n v="1.6120000000000001"/>
    <n v="768"/>
    <n v="1238.0160000000001"/>
    <n v="3825.7170431999998"/>
    <n v="6.2613354427317719E-2"/>
    <n v="914.52123270782818"/>
    <n v="1.1907828550883179"/>
    <n v="6.1721852550883174"/>
    <n v="637.92990024728385"/>
    <n v="0"/>
    <n v="126.29251337369706"/>
    <n v="26.047155441764172"/>
    <n v="7.0788153981348323"/>
    <n v="7.3491798625519893"/>
    <n v="0"/>
    <n v="109.8236683843963"/>
    <n v="0"/>
    <n v="914.52123270782818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606"/>
    <s v="BAC M16 GRIS P16 C102"/>
    <n v="4.4580000000000002"/>
    <n v="480"/>
    <n v="2139.84"/>
    <n v="6612.5335679999998"/>
    <n v="0.10822360966074068"/>
    <n v="1580.6977572159963"/>
    <n v="3.2931203275333254"/>
    <n v="17.069231927533327"/>
    <n v="1102.6254246674903"/>
    <n v="0"/>
    <n v="218.28940160512619"/>
    <n v="45.021021618868126"/>
    <n v="12.235328413804698"/>
    <n v="12.702637960319777"/>
    <n v="0"/>
    <n v="189.82394295038719"/>
    <n v="0"/>
    <n v="1580.6977572159963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20M1611"/>
    <s v="COUV M16 GAUCHE GRIS BUS17/18"/>
    <n v="1.9039999999999999"/>
    <n v="552"/>
    <n v="1051.008"/>
    <n v="3247.8249215999999"/>
    <n v="5.3155319810039882E-2"/>
    <n v="776.37860233291724"/>
    <n v="1.4064829752407921"/>
    <n v="7.2902237752407917"/>
    <n v="541.56766035261035"/>
    <n v="0"/>
    <n v="107.21544947388611"/>
    <n v="22.112613040976591"/>
    <n v="6.0095278364438691"/>
    <n v="6.2390525073836205"/>
    <n v="0"/>
    <n v="93.234299121616814"/>
    <n v="0"/>
    <n v="776.37860233291724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60D1810"/>
    <s v="BOUCHON KAMINA D18 ROUGE"/>
    <n v="2.8000000000000001E-2"/>
    <n v="96000"/>
    <n v="2688"/>
    <n v="8306.4575999999997"/>
    <n v="0.13594710948859304"/>
    <n v="1985.6230238693536"/>
    <n v="2.0683573165305766E-2"/>
    <n v="0.10720917316530576"/>
    <n v="1385.0835303135812"/>
    <n v="0"/>
    <n v="274.20831067490053"/>
    <n v="56.553997547254703"/>
    <n v="15.369636410342373"/>
    <n v="15.956656029114118"/>
    <n v="0"/>
    <n v="238.45089289416063"/>
    <n v="0"/>
    <n v="1985.6230238693536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L0118"/>
    <s v="BAC L1 NOIR P0 C28 MFP, FAI"/>
    <n v="1.137"/>
    <n v="220"/>
    <n v="250.14000000000001"/>
    <n v="772.98262799999998"/>
    <n v="1.2650970970043402E-2"/>
    <n v="184.77817827034232"/>
    <n v="0.83990081031973784"/>
    <n v="4.3534582103197375"/>
    <n v="128.89315263119019"/>
    <n v="0"/>
    <n v="25.517286767938849"/>
    <n v="5.2628039235380557"/>
    <n v="1.4302681739892269"/>
    <n v="1.4848950666378742"/>
    <n v="0"/>
    <n v="22.18977170704812"/>
    <n v="0"/>
    <n v="184.77817827034232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L0313"/>
    <s v="BAC L3 GRIS P0 C33"/>
    <n v="1.2569999999999999"/>
    <n v="528"/>
    <n v="663.69599999999991"/>
    <n v="2050.9533791999997"/>
    <n v="3.3566797908906716E-2"/>
    <n v="490.27159912574206"/>
    <n v="0.92854469531390538"/>
    <n v="4.8129260953139053"/>
    <n v="341.99196381510518"/>
    <n v="0"/>
    <n v="67.704969851818745"/>
    <n v="13.963787930105195"/>
    <n v="3.7949279043893576"/>
    <n v="3.9398693377600167"/>
    <n v="0"/>
    <n v="58.876080286563564"/>
    <n v="0"/>
    <n v="490.27159912574206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008"/>
    <s v="BAC M10 P15,4 C33 GRIS"/>
    <n v="1.679"/>
    <n v="972"/>
    <n v="1631.9880000000001"/>
    <n v="5043.1693175999999"/>
    <n v="8.2538709568478419E-2"/>
    <n v="1205.5479715321796"/>
    <n v="1.2402756908767281"/>
    <n v="6.4287214908767281"/>
    <n v="840.93738856748553"/>
    <n v="0"/>
    <n v="166.48239305123124"/>
    <n v="34.336103180487022"/>
    <n v="9.3314963489738965"/>
    <n v="9.6878984968905861"/>
    <n v="0"/>
    <n v="144.77269188711142"/>
    <n v="0"/>
    <n v="1205.5479715321796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110"/>
    <s v="BAC M11 P8,5 C46 GRIS"/>
    <n v="2.036"/>
    <n v="1260"/>
    <n v="2565.36"/>
    <n v="7927.4754720000001"/>
    <n v="0.12974452261817601"/>
    <n v="1895.0289734053147"/>
    <n v="1.5039912487343767"/>
    <n v="7.7956384487343762"/>
    <n v="1321.8890942430244"/>
    <n v="0"/>
    <n v="261.69755650035825"/>
    <n v="53.973721409161222"/>
    <n v="14.668396749120507"/>
    <n v="15.228633597785791"/>
    <n v="0"/>
    <n v="227.5715709058646"/>
    <n v="0"/>
    <n v="1895.0289734053147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104"/>
    <s v="BAC M11 P8.5 C46.5  NOIR"/>
    <n v="2.036"/>
    <n v="882"/>
    <n v="1795.752"/>
    <n v="5549.2328303999993"/>
    <n v="9.0821165832723191E-2"/>
    <n v="1326.52028138372"/>
    <n v="1.5039912487343763"/>
    <n v="7.7956384487343753"/>
    <n v="925.32236597011695"/>
    <n v="0"/>
    <n v="183.18828955025074"/>
    <n v="37.781604986412844"/>
    <n v="10.267877724384354"/>
    <n v="10.660043518450051"/>
    <n v="0"/>
    <n v="159.30009963410521"/>
    <n v="0"/>
    <n v="1326.52028138372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20M1124"/>
    <s v="COUV M11 G FLAT GRIS M18"/>
    <n v="0.82099999999999995"/>
    <n v="1392"/>
    <n v="1142.8319999999999"/>
    <n v="3531.5794463999996"/>
    <n v="5.7799370175248423E-2"/>
    <n v="844.20890313045425"/>
    <n v="0.60647191316842974"/>
    <n v="3.1435261131684293"/>
    <n v="588.88310309350106"/>
    <n v="0"/>
    <n v="116.58260122961977"/>
    <n v="24.044537992903344"/>
    <n v="6.5345655945328858"/>
    <n v="6.7841432749496082"/>
    <n v="0"/>
    <n v="101.37995194494769"/>
    <n v="0"/>
    <n v="844.20890313045425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20M1125"/>
    <s v="COUV. M11P GAUCHE NOIR M18"/>
    <n v="0.82099999999999995"/>
    <n v="1392"/>
    <n v="1142.8319999999999"/>
    <n v="3531.5794463999996"/>
    <n v="5.7799370175248423E-2"/>
    <n v="844.20890313045425"/>
    <n v="0.60647191316842974"/>
    <n v="3.1435261131684293"/>
    <n v="588.88310309350106"/>
    <n v="0"/>
    <n v="116.58260122961977"/>
    <n v="24.044537992903344"/>
    <n v="6.5345655945328858"/>
    <n v="6.7841432749496082"/>
    <n v="0"/>
    <n v="101.37995194494769"/>
    <n v="0"/>
    <n v="844.20890313045425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1T00:00:00"/>
    <x v="4"/>
    <x v="0"/>
    <s v="ACCUMA 23"/>
    <s v="FACURE 1264 DU 20/07/18"/>
    <n v="10188.4"/>
    <m/>
    <n v="2017.0219999999972"/>
    <n v="416"/>
    <n v="113.056"/>
    <n v="117.374"/>
    <n v="0"/>
    <n v="1753.9975199999999"/>
    <n v="0"/>
    <n v="14605.849519999996"/>
    <s v="EUR"/>
    <n v="3.0901999999999998"/>
    <s v="400M1509"/>
    <s v="BAC M15 GRIS P0 C78"/>
    <n v="3.45"/>
    <n v="462"/>
    <n v="1593.9"/>
    <n v="4925.4697800000004"/>
    <n v="8.0612387579564168E-2"/>
    <n v="1177.412402435031"/>
    <n v="2.5485116935823182"/>
    <n v="13.209701693582319"/>
    <n v="821.3112496156316"/>
    <n v="0"/>
    <n v="162.59695922050744"/>
    <n v="33.534753233098691"/>
    <n v="9.1137140901952058"/>
    <n v="9.4617983797637635"/>
    <n v="0"/>
    <n v="141.39392789583434"/>
    <n v="0"/>
    <n v="1177.412402435031"/>
    <s v="VECTORYS"/>
    <s v="STB 2299"/>
    <s v="5124,25+33,33+33,33+5124,25"/>
    <m/>
    <m/>
    <m/>
    <m/>
    <m/>
    <m/>
    <s v="STB 2300"/>
    <n v="20395.332999999999"/>
    <n v="4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409"/>
    <s v="BAC M14 GRIS P0 C60"/>
    <n v="3.2029999999999998"/>
    <n v="99"/>
    <n v="317.09699999999998"/>
    <n v="998.63358210000001"/>
    <n v="1.877658345964651E-3"/>
    <n v="53.633033728863602"/>
    <n v="0.54174781544306672"/>
    <n v="10.628955715443068"/>
    <n v="38.669247040134408"/>
    <n v="0"/>
    <n v="6.0458983953884173"/>
    <n v="1.5321692103071551"/>
    <n v="0.42038517176133378"/>
    <n v="0.25254504753224555"/>
    <n v="0"/>
    <n v="6.7127888637400392"/>
    <n v="0"/>
    <n v="53.633033728863602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118"/>
    <s v="BAC L1 NOIR P0 C28 MFP, FAI"/>
    <n v="1.137"/>
    <n v="220"/>
    <n v="250.14000000000001"/>
    <n v="787.7659020000001"/>
    <n v="1.4811791302333287E-3"/>
    <n v="42.308085718054542"/>
    <n v="0.19230948053661157"/>
    <n v="3.7730635805366122"/>
    <n v="30.503995479677265"/>
    <n v="0"/>
    <n v="4.7692694179461137"/>
    <n v="1.2086421702703962"/>
    <n v="0.33161823310967947"/>
    <n v="0.1992185930163827"/>
    <n v="0"/>
    <n v="5.2953418240347077"/>
    <n v="0"/>
    <n v="42.308085718054542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L0131"/>
    <s v="COUV L1 D EK FAI Noir"/>
    <n v="1.131"/>
    <n v="1120"/>
    <n v="1266.72"/>
    <n v="3989.2812960000006"/>
    <n v="7.5007564877635014E-3"/>
    <n v="214.25001335561709"/>
    <n v="0.19129465478180097"/>
    <n v="3.7531529547818012"/>
    <n v="154.47357941159666"/>
    <n v="0"/>
    <n v="24.151790825540505"/>
    <n v="6.120617294015017"/>
    <n v="1.6793293685323949"/>
    <n v="1.0088517476041909"/>
    <n v="0"/>
    <n v="26.815844708328317"/>
    <n v="0"/>
    <n v="214.2500133556170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313"/>
    <s v="BAC L3 GRIS P0 C33"/>
    <n v="1.2569999999999999"/>
    <n v="352"/>
    <n v="442.46399999999994"/>
    <n v="1393.4518751999999"/>
    <n v="2.620006567040695E-3"/>
    <n v="74.83731046275399"/>
    <n v="0.21260599563282384"/>
    <n v="4.1712760956328232"/>
    <n v="53.957463244262897"/>
    <n v="0"/>
    <n v="8.4361958253062639"/>
    <n v="2.1379253587052069"/>
    <n v="0.58658803028160711"/>
    <n v="0.35239088326697349"/>
    <n v="0"/>
    <n v="9.3667471209310484"/>
    <n v="0"/>
    <n v="74.8373104627539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L0321"/>
    <s v="COUV L3 KAM DROITE GRIS AVEC POIGNEE GRIS"/>
    <n v="1.2569999999999999"/>
    <n v="880"/>
    <n v="1106.1599999999999"/>
    <n v="3483.629688"/>
    <n v="6.5500164176017376E-3"/>
    <n v="187.093276156885"/>
    <n v="0.21260599563282387"/>
    <n v="4.1712760956328241"/>
    <n v="134.89365811065724"/>
    <n v="0"/>
    <n v="21.090489563265663"/>
    <n v="5.3448133967630183"/>
    <n v="1.4664700757040179"/>
    <n v="0.88097720816743375"/>
    <n v="0"/>
    <n v="23.416867802327623"/>
    <n v="0"/>
    <n v="187.09327615688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008"/>
    <s v="BAC M10 P15,4 C33 GRIS"/>
    <n v="1.679"/>
    <n v="1944"/>
    <n v="3263.9760000000001"/>
    <n v="10279.239616800001"/>
    <n v="1.9327309237956582E-2"/>
    <n v="552.06115131395541"/>
    <n v="0.28398207372117046"/>
    <n v="5.5716567737211715"/>
    <n v="398.03433737017309"/>
    <n v="0"/>
    <n v="62.232273597625671"/>
    <n v="15.771084338172571"/>
    <n v="4.327152610667623"/>
    <n v="2.5995230925051604"/>
    <n v="0"/>
    <n v="69.096780304811347"/>
    <n v="0"/>
    <n v="552.06115131395541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009"/>
    <s v="BAC M10 P15,4 C33 NOIR"/>
    <n v="1.75"/>
    <n v="1458"/>
    <n v="2551.5"/>
    <n v="8035.4389500000007"/>
    <n v="1.510845346921859E-2"/>
    <n v="431.55465223321409"/>
    <n v="0.29599084515309609"/>
    <n v="5.8072658451530961"/>
    <n v="311.14953412647537"/>
    <n v="0"/>
    <n v="48.647920843885466"/>
    <n v="12.32849803088237"/>
    <n v="3.3826014303164116"/>
    <n v="2.0320869916099005"/>
    <n v="0"/>
    <n v="54.014010810044603"/>
    <n v="0"/>
    <n v="431.5546522332140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013"/>
    <s v="COUV M10 G FLAT GRIS (fileté)"/>
    <n v="0.73899999999999999"/>
    <n v="2688"/>
    <n v="1986.432"/>
    <n v="6255.8702976000004"/>
    <n v="1.1762459510784567E-2"/>
    <n v="335.98039229666"/>
    <n v="0.12499270546750745"/>
    <n v="2.4523254054675077"/>
    <n v="242.24079614890169"/>
    <n v="0"/>
    <n v="37.874108053208346"/>
    <n v="9.5981669608002065"/>
    <n v="2.6334735349505354"/>
    <n v="1.5820508042005241"/>
    <n v="0"/>
    <n v="42.051796794598673"/>
    <n v="0"/>
    <n v="335.98039229666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014"/>
    <s v="COUV M10 G FLAT NOIR D18 (fileté)"/>
    <n v="0.73899999999999999"/>
    <n v="1344"/>
    <n v="993.21600000000001"/>
    <n v="3127.9351488000002"/>
    <n v="5.8812297553922834E-3"/>
    <n v="167.99019614833"/>
    <n v="0.12499270546750745"/>
    <n v="2.4523254054675077"/>
    <n v="121.12039807445085"/>
    <n v="0"/>
    <n v="18.937054026604173"/>
    <n v="4.7990834804001032"/>
    <n v="1.3167367674752677"/>
    <n v="0.79102540210026207"/>
    <n v="0"/>
    <n v="21.025898397299336"/>
    <n v="0"/>
    <n v="167.99019614833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110"/>
    <s v="BAC M11 P8,5 C46 GRIS"/>
    <n v="2.036"/>
    <n v="1512"/>
    <n v="3078.4320000000002"/>
    <n v="9694.9058976000015"/>
    <n v="1.8228628896787585E-2"/>
    <n v="520.67867967219195"/>
    <n v="0.3443642061324021"/>
    <n v="6.7563390061324036"/>
    <n v="375.40767495200225"/>
    <n v="0"/>
    <n v="58.694617385570844"/>
    <n v="14.87456117977867"/>
    <n v="4.0811712664439792"/>
    <n v="2.4517505866179303"/>
    <n v="0"/>
    <n v="65.168904301778255"/>
    <n v="0"/>
    <n v="520.6786796721919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104"/>
    <s v="BAC M11 P8.5 C46.5  NOIR"/>
    <n v="2.036"/>
    <n v="1890"/>
    <n v="3848.04"/>
    <n v="12118.632372"/>
    <n v="2.2785786120984478E-2"/>
    <n v="650.84834959023988"/>
    <n v="0.34436420613240204"/>
    <n v="6.7563390061324027"/>
    <n v="469.25959369000276"/>
    <n v="0"/>
    <n v="73.368271731963546"/>
    <n v="18.593201474723333"/>
    <n v="5.1014640830549727"/>
    <n v="3.0646882332724124"/>
    <n v="0"/>
    <n v="81.461130377222801"/>
    <n v="0"/>
    <n v="650.84834959023988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124"/>
    <s v="COUV M11 G FLAT GRIS M18"/>
    <n v="0.82099999999999995"/>
    <n v="1392"/>
    <n v="1142.8319999999999"/>
    <n v="3599.1208176"/>
    <n v="6.7671660180811362E-3"/>
    <n v="193.29589117028749"/>
    <n v="0.13886199078325251"/>
    <n v="2.7244372907832526"/>
    <n v="139.36572384277017"/>
    <n v="0"/>
    <n v="21.789692601943685"/>
    <n v="5.5220074707542075"/>
    <n v="1.5150872654561494"/>
    <n v="0.91018382943191278"/>
    <n v="0"/>
    <n v="24.193196159931368"/>
    <n v="0"/>
    <n v="193.2958911702874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126"/>
    <s v="COUV.M11 DROITE NOIR M18"/>
    <n v="0.82099999999999995"/>
    <n v="1392"/>
    <n v="1142.8319999999999"/>
    <n v="3599.1208176"/>
    <n v="6.7671660180811362E-3"/>
    <n v="193.29589117028749"/>
    <n v="0.13886199078325251"/>
    <n v="2.7244372907832526"/>
    <n v="139.36572384277017"/>
    <n v="0"/>
    <n v="21.789692601943685"/>
    <n v="5.5220074707542075"/>
    <n v="1.5150872654561494"/>
    <n v="0.91018382943191278"/>
    <n v="0"/>
    <n v="24.193196159931368"/>
    <n v="0"/>
    <n v="193.2958911702874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203"/>
    <s v="BAC M12 GRIS"/>
    <n v="2.3450000000000002"/>
    <n v="1200"/>
    <n v="2814.0000000000005"/>
    <n v="8862.1302000000014"/>
    <n v="1.66628211100847E-2"/>
    <n v="475.95327900617849"/>
    <n v="0.39662773250514877"/>
    <n v="7.7817362325051498"/>
    <n v="343.16080306952836"/>
    <n v="0"/>
    <n v="53.652850971857212"/>
    <n v="13.596862025829115"/>
    <n v="3.7306056926946431"/>
    <n v="2.2411494393063922"/>
    <n v="0"/>
    <n v="59.571007806962768"/>
    <n v="0"/>
    <n v="475.9532790061784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213"/>
    <s v="COUV M12 GAUCHE GRIS "/>
    <n v="1.2270000000000001"/>
    <n v="1120"/>
    <n v="1374.24"/>
    <n v="4327.8940320000002"/>
    <n v="8.1374254734622592E-3"/>
    <n v="232.43569088182329"/>
    <n v="0.20753186685877079"/>
    <n v="4.0717229668587711"/>
    <n v="167.58539517067115"/>
    <n v="0"/>
    <n v="26.201810205957734"/>
    <n v="6.6401391863452037"/>
    <n v="1.8218719144025184"/>
    <n v="1.0944837261806739"/>
    <n v="0"/>
    <n v="29.091990678265994"/>
    <n v="0"/>
    <n v="232.43569088182329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509"/>
    <s v="BAC M15 GRIS P0 C78"/>
    <n v="3.45"/>
    <n v="1463"/>
    <n v="5047.3500000000004"/>
    <n v="15895.619355000003"/>
    <n v="2.9887380998573566E-2"/>
    <n v="853.69679559055976"/>
    <n v="0.58352480901610371"/>
    <n v="11.448609809016107"/>
    <n v="615.51267923702346"/>
    <n v="0"/>
    <n v="96.234796500640911"/>
    <n v="24.388102894836031"/>
    <n v="6.6914259570086383"/>
    <n v="4.0198527443081442"/>
    <n v="0"/>
    <n v="106.84993825674255"/>
    <n v="0"/>
    <n v="853.69679559055976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515"/>
    <s v="COUV M15 GAUCHE GRIS BUS 16/17"/>
    <n v="1.6359999999999999"/>
    <n v="2100"/>
    <n v="3435.6"/>
    <n v="10819.73508"/>
    <n v="2.0343563683655648E-2"/>
    <n v="581.08922720455826"/>
    <n v="0.27670915581169442"/>
    <n v="5.4289639558116951"/>
    <n v="418.96348792667789"/>
    <n v="0"/>
    <n v="65.504525514894326"/>
    <n v="16.600347965863008"/>
    <n v="4.5546797860062957"/>
    <n v="2.7362093154516844"/>
    <n v="0"/>
    <n v="72.729976695664988"/>
    <n v="0"/>
    <n v="581.08922720455826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116"/>
    <s v="BAC L1 GRIS P0 C26"/>
    <n v="1.137"/>
    <n v="660"/>
    <n v="750.42"/>
    <n v="2363.2977059999998"/>
    <n v="4.4435373906999854E-3"/>
    <n v="126.92425715416361"/>
    <n v="0.19230948053661154"/>
    <n v="3.7730635805366113"/>
    <n v="91.511986439031787"/>
    <n v="0"/>
    <n v="14.30780825383834"/>
    <n v="3.6259265108111882"/>
    <n v="0.99485469932903836"/>
    <n v="0.59765577904914802"/>
    <n v="0"/>
    <n v="15.886025472104119"/>
    <n v="0"/>
    <n v="126.92425715416361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313"/>
    <s v="BAC L3 GRIS P0 C33"/>
    <n v="1.2569999999999999"/>
    <n v="880"/>
    <n v="1106.1599999999999"/>
    <n v="3483.629688"/>
    <n v="6.5500164176017376E-3"/>
    <n v="187.093276156885"/>
    <n v="0.21260599563282387"/>
    <n v="4.1712760956328241"/>
    <n v="134.89365811065724"/>
    <n v="0"/>
    <n v="21.090489563265663"/>
    <n v="5.3448133967630183"/>
    <n v="1.4664700757040179"/>
    <n v="0.88097720816743375"/>
    <n v="0"/>
    <n v="23.416867802327623"/>
    <n v="0"/>
    <n v="187.09327615688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318"/>
    <s v="Bac L3 Noir P0 C40"/>
    <n v="1.2569999999999999"/>
    <n v="1344"/>
    <n v="1689.4079999999999"/>
    <n v="5320.4526144000001"/>
    <n v="1.0003661437791744E-2"/>
    <n v="285.74245813051522"/>
    <n v="0.21260599563282381"/>
    <n v="4.1712760956328241"/>
    <n v="206.01940511445832"/>
    <n v="0"/>
    <n v="32.210929514805734"/>
    <n v="8.1629877332380634"/>
    <n v="2.2396997519843183"/>
    <n v="1.3454924633829897"/>
    <n v="0"/>
    <n v="35.76394355264582"/>
    <n v="0"/>
    <n v="285.74245813051522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L0331"/>
    <s v="COUV L3 D EK FAI Noir"/>
    <n v="1.4350000000000001"/>
    <n v="880"/>
    <n v="1262.8"/>
    <n v="3976.93604"/>
    <n v="7.4775445976598999E-3"/>
    <n v="213.58699386247412"/>
    <n v="0.24271249302553877"/>
    <n v="4.7619579930255389"/>
    <n v="153.99554446204706"/>
    <n v="0"/>
    <n v="24.077050535629457"/>
    <n v="6.1016763916904786"/>
    <n v="1.6741325048808797"/>
    <n v="1.0057297483852565"/>
    <n v="0"/>
    <n v="26.732860219841001"/>
    <n v="0"/>
    <n v="213.58699386247412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L0321"/>
    <s v="COUV L3 KAM DROITE GRIS AVEC POIGNEE GRIS"/>
    <n v="1.2569999999999999"/>
    <n v="880"/>
    <n v="1106.1599999999999"/>
    <n v="3483.629688"/>
    <n v="6.5500164176017376E-3"/>
    <n v="187.093276156885"/>
    <n v="0.21260599563282387"/>
    <n v="4.1712760956328241"/>
    <n v="134.89365811065724"/>
    <n v="0"/>
    <n v="21.090489563265663"/>
    <n v="5.3448133967630183"/>
    <n v="1.4664700757040179"/>
    <n v="0.88097720816743375"/>
    <n v="0"/>
    <n v="23.416867802327623"/>
    <n v="0"/>
    <n v="187.09327615688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L0509"/>
    <s v="BAC L5 GRIS P0 C52.1"/>
    <n v="1.4410000000000001"/>
    <n v="660"/>
    <n v="951.06000000000006"/>
    <n v="2995.1732580000003"/>
    <n v="5.6316071943699909E-3"/>
    <n v="160.86003039503061"/>
    <n v="0.24372731878034939"/>
    <n v="4.7818686187803499"/>
    <n v="115.97957120373334"/>
    <n v="0"/>
    <n v="18.133290847652638"/>
    <n v="4.5953914706059127"/>
    <n v="1.2608492715331086"/>
    <n v="0.75745116764276377"/>
    <n v="0"/>
    <n v="20.133476433862832"/>
    <n v="0"/>
    <n v="160.86003039503061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L0521"/>
    <s v="COUV L5 KAM GRIS AVEC POIGNEE GRIS"/>
    <n v="1.44"/>
    <n v="640"/>
    <n v="921.59999999999991"/>
    <n v="2902.3948799999998"/>
    <n v="5.4571627345607878E-3"/>
    <n v="155.87723593891045"/>
    <n v="0.24355818115454758"/>
    <n v="4.7785501811545474"/>
    <n v="112.3869922206387"/>
    <n v="0"/>
    <n v="17.571594689290549"/>
    <n v="4.4530447914016031"/>
    <n v="1.2217932503153457"/>
    <n v="0.73398838779842601"/>
    <n v="0"/>
    <n v="19.509822599465842"/>
    <n v="0"/>
    <n v="155.8772359389104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009"/>
    <s v="BAC M10 P15,4 C33 NOIR"/>
    <n v="1.75"/>
    <n v="1296"/>
    <n v="2268"/>
    <n v="7142.6124000000009"/>
    <n v="1.3429736417083192E-2"/>
    <n v="383.60413531841255"/>
    <n v="0.29599084515309609"/>
    <n v="5.8072658451530961"/>
    <n v="276.57736366797809"/>
    <n v="0"/>
    <n v="43.242596305675967"/>
    <n v="10.958664916339885"/>
    <n v="3.0067568269479219"/>
    <n v="1.8062995480976893"/>
    <n v="0"/>
    <n v="48.012454053372977"/>
    <n v="0"/>
    <n v="383.60413531841255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014"/>
    <s v="COUV M10 G FLAT NOIR D18 (fileté)"/>
    <n v="0.73899999999999999"/>
    <n v="1344"/>
    <n v="993.21600000000001"/>
    <n v="3127.9351488000002"/>
    <n v="5.8812297553922834E-3"/>
    <n v="167.99019614833"/>
    <n v="0.12499270546750745"/>
    <n v="2.4523254054675077"/>
    <n v="121.12039807445085"/>
    <n v="0"/>
    <n v="18.937054026604173"/>
    <n v="4.7990834804001032"/>
    <n v="1.3167367674752677"/>
    <n v="0.79102540210026207"/>
    <n v="0"/>
    <n v="21.025898397299336"/>
    <n v="0"/>
    <n v="167.99019614833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00M1409"/>
    <s v="BAC M14 GRIS P0 C60"/>
    <n v="3.2029999999999998"/>
    <n v="594"/>
    <n v="1902.5819999999999"/>
    <n v="5991.8014925999996"/>
    <n v="1.1265950075787904E-2"/>
    <n v="321.79820237318154"/>
    <n v="0.5417478154430666"/>
    <n v="10.628955715443066"/>
    <n v="232.01548224080642"/>
    <n v="0"/>
    <n v="36.275390372330499"/>
    <n v="9.1930152618429304"/>
    <n v="2.5223110305680021"/>
    <n v="1.5152702851934732"/>
    <n v="0"/>
    <n v="40.276733182440232"/>
    <n v="0"/>
    <n v="321.79820237318154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20M1413"/>
    <s v="COUV M14 GAUCHE GRIS BUS 17/18 "/>
    <n v="1.6120000000000001"/>
    <n v="768"/>
    <n v="1238.0160000000001"/>
    <n v="3898.8837888000003"/>
    <n v="7.3307886067599925E-3"/>
    <n v="209.39508694460307"/>
    <n v="0.27264985279245191"/>
    <n v="5.3493214527924522"/>
    <n v="150.973192883058"/>
    <n v="0"/>
    <n v="23.604508865946972"/>
    <n v="5.9819235031161542"/>
    <n v="1.6412755995902812"/>
    <n v="0.98599106760921895"/>
    <n v="0"/>
    <n v="26.20819502528245"/>
    <n v="0"/>
    <n v="209.39508694460307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06T00:00:00"/>
    <x v="4"/>
    <x v="0"/>
    <s v="ACCUMA 24"/>
    <s v="FACURE 1297 DU 26/07/18"/>
    <n v="20594.400000000001"/>
    <m/>
    <n v="3219.913999999997"/>
    <n v="816"/>
    <n v="223.88800000000001"/>
    <n v="134.5"/>
    <n v="0"/>
    <n v="3575.0853600000005"/>
    <n v="0"/>
    <n v="28563.787359999998"/>
    <s v="EUR"/>
    <n v="3.1493000000000002"/>
    <s v="460D2709"/>
    <s v="BOUCHON D27 ROUGE"/>
    <n v="2.3E-2"/>
    <n v="72000"/>
    <n v="1656"/>
    <n v="5215.2408000000005"/>
    <n v="9.8058392886639176E-3"/>
    <n v="280.09190832772981"/>
    <n v="3.890165393440692E-3"/>
    <n v="7.6324065393440707E-2"/>
    <n v="201.9453766464602"/>
    <n v="0"/>
    <n v="31.573959207318961"/>
    <n v="8.0015648595497559"/>
    <n v="2.1954097466603875"/>
    <n v="1.318885384325297"/>
    <n v="0"/>
    <n v="35.05671248341519"/>
    <n v="0"/>
    <n v="280.09190832772981"/>
    <s v="VECTORYS"/>
    <s v="STB 2314"/>
    <s v="5178,65*4+33,625*4"/>
    <m/>
    <m/>
    <m/>
    <n v="2996.16"/>
    <m/>
    <m/>
    <s v="STB 2315"/>
    <n v="38052.873"/>
    <n v="816"/>
    <m/>
    <m/>
    <m/>
  </r>
  <r>
    <x v="6"/>
    <x v="1"/>
    <d v="2018-08-15T00:00:00"/>
    <x v="66"/>
    <x v="0"/>
    <s v="NIZI 2"/>
    <s v=" 90225823 DU 23/05/18"/>
    <n v="363.5"/>
    <m/>
    <n v="234.63299999999981"/>
    <n v="0"/>
    <n v="57.771999999999998"/>
    <n v="197"/>
    <n v="0"/>
    <n v="0"/>
    <n v="0"/>
    <n v="852.90499999999986"/>
    <s v="EUR"/>
    <n v="3.0137499999999999"/>
    <s v="610P0002"/>
    <s v="ANTIMOINE"/>
    <n v="9.8000000000000007"/>
    <n v="1356"/>
    <n v="13288.800000000001"/>
    <n v="40049.120999999999"/>
    <n v="1"/>
    <n v="852.90499999999986"/>
    <n v="0.62898598820058982"/>
    <n v="30.163735988200589"/>
    <n v="363.5"/>
    <n v="0"/>
    <n v="234.63299999999981"/>
    <n v="0"/>
    <n v="57.771999999999998"/>
    <n v="197"/>
    <n v="0"/>
    <n v="0"/>
    <n v="0"/>
    <n v="852.90499999999986"/>
    <s v="MSC"/>
    <s v="STB 2136"/>
    <s v="433,165+235,03"/>
    <m/>
    <m/>
    <m/>
    <m/>
    <m/>
    <m/>
    <s v="STB 2137"/>
    <n v="7855.76"/>
    <n v="0"/>
    <m/>
    <m/>
    <m/>
  </r>
  <r>
    <x v="6"/>
    <x v="1"/>
    <d v="2018-08-16T00:00:00"/>
    <x v="67"/>
    <x v="5"/>
    <s v="POWERCONN1"/>
    <s v=" 16670 DU 27/06/18"/>
    <n v="106"/>
    <m/>
    <n v="295.38799999999992"/>
    <n v="1306"/>
    <n v="27.277000000000001"/>
    <n v="120.2"/>
    <n v="0"/>
    <n v="2223.4290000000001"/>
    <n v="0"/>
    <n v="4078.2939999999999"/>
    <s v="EUR"/>
    <n v="3.1537999999999999"/>
    <s v="815COS011"/>
    <s v="CABLE DE CHARGE SECTION 35 mm² Long 320 mm"/>
    <n v="4.7619999999999996"/>
    <n v="1050"/>
    <n v="5000.0999999999995"/>
    <n v="15769.315379999998"/>
    <n v="1"/>
    <n v="4078.2939999999999"/>
    <n v="3.8840895238095237"/>
    <n v="18.902485123809523"/>
    <n v="106"/>
    <n v="0"/>
    <n v="295.38799999999992"/>
    <n v="1306"/>
    <n v="27.277000000000001"/>
    <n v="120.2"/>
    <n v="0"/>
    <n v="2223.4290000000001"/>
    <n v="0"/>
    <n v="4078.2939999999999"/>
    <s v="MAGHREB SOLUTION"/>
    <s v="STB 2283"/>
    <s v="122,75+143,637"/>
    <m/>
    <m/>
    <m/>
    <m/>
    <m/>
    <m/>
    <s v="STB 2312+2313"/>
    <n v="3753.9270000000001"/>
    <s v="1300+6"/>
    <m/>
    <m/>
    <m/>
  </r>
  <r>
    <x v="6"/>
    <x v="1"/>
    <d v="2018-08-16T00:00:00"/>
    <x v="45"/>
    <x v="0"/>
    <s v="STCM 7"/>
    <s v=" 18400302 DU 24/07/18"/>
    <n v="1005"/>
    <m/>
    <n v="3004.510000000002"/>
    <n v="0"/>
    <n v="448.06"/>
    <n v="283.8"/>
    <n v="556"/>
    <n v="0"/>
    <n v="600"/>
    <n v="5897.3700000000026"/>
    <s v="EUR"/>
    <n v="3.1493000000000002"/>
    <s v="600P0002"/>
    <s v="PLOMB DOUX"/>
    <n v="2.03078"/>
    <n v="50760"/>
    <n v="103082.3928"/>
    <n v="324637.37964504003"/>
    <n v="1"/>
    <n v="5897.3700000000026"/>
    <n v="0.1161814420803783"/>
    <n v="6.5117168960803795"/>
    <n v="1005"/>
    <n v="0"/>
    <n v="3004.510000000002"/>
    <n v="0"/>
    <n v="448.06"/>
    <n v="283.8"/>
    <n v="556"/>
    <n v="0"/>
    <n v="600"/>
    <n v="5897.3700000000026"/>
    <s v="WMA"/>
    <s v="STB 2329"/>
    <n v="1158.55"/>
    <m/>
    <m/>
    <s v="STB 2328"/>
    <n v="662.24"/>
    <s v="STB 2331"/>
    <n v="338.322"/>
    <s v="STB 2330+OB"/>
    <n v="64776.281000000003"/>
    <n v="0"/>
    <m/>
    <m/>
    <m/>
  </r>
  <r>
    <x v="6"/>
    <x v="1"/>
    <d v="2018-09-05T00:00:00"/>
    <x v="4"/>
    <x v="0"/>
    <s v="ACCUMA 25"/>
    <s v="FACURE 1405 DU 24/08/18"/>
    <n v="27312.525000000001"/>
    <m/>
    <n v="5475.6560000000027"/>
    <n v="1016"/>
    <n v="329.28300000000002"/>
    <n v="589.755"/>
    <n v="0"/>
    <n v="1419"/>
    <n v="0"/>
    <n v="36142.219000000005"/>
    <s v="EUR"/>
    <n v="3.2119499999999999"/>
    <s v="400M1202"/>
    <s v="BAC M12 NOIR"/>
    <n v="2.3450000000000002"/>
    <n v="840"/>
    <n v="1969.8000000000002"/>
    <n v="6326.8991100000003"/>
    <n v="2.5909723886386127E-2"/>
    <n v="936.43491493129864"/>
    <n v="1.1148034701563079"/>
    <n v="8.6468262201563082"/>
    <n v="707.65998139001829"/>
    <n v="0"/>
    <n v="141.87273505683359"/>
    <n v="26.324279468568307"/>
    <n v="8.5316316104808827"/>
    <n v="15.280389210615651"/>
    <n v="0"/>
    <n v="36.765898194781911"/>
    <n v="0"/>
    <n v="936.43491493129864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M1208"/>
    <s v="Couv.M12 gauche noir  avec bouchon"/>
    <n v="1.2270000000000001"/>
    <n v="1120"/>
    <n v="1374.24"/>
    <n v="4413.9901680000003"/>
    <n v="1.8076037645257018E-2"/>
    <n v="571.51561349761062"/>
    <n v="0.5102817977657238"/>
    <n v="4.4513444477657238"/>
    <n v="493.70223008702345"/>
    <n v="0"/>
    <n v="17.185666258964599"/>
    <n v="18.365254247581131"/>
    <n v="5.952131903943167"/>
    <n v="10.660433581478552"/>
    <n v="0"/>
    <n v="25.649897418619709"/>
    <n v="0"/>
    <n v="571.51561349761062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115"/>
    <s v="BAC L1 BASSE GRIS P0 C22"/>
    <n v="1.151"/>
    <n v="960"/>
    <n v="1104.96"/>
    <n v="3549.0762719999998"/>
    <n v="1.453406868996914E-2"/>
    <n v="459.52809719577351"/>
    <n v="0.47867510124559742"/>
    <n v="4.1756295512455974"/>
    <n v="396.96211444649941"/>
    <n v="0"/>
    <n v="13.818164068507336"/>
    <n v="14.766613789008646"/>
    <n v="4.7858217404391086"/>
    <n v="8.5715396802527497"/>
    <n v="0"/>
    <n v="20.623843471066209"/>
    <n v="0"/>
    <n v="459.52809719577351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121"/>
    <s v="BAC L1 NOIR P0 C22"/>
    <n v="1.137"/>
    <n v="4400"/>
    <n v="5002.8"/>
    <n v="16068.74346"/>
    <n v="6.5804227159514936E-2"/>
    <n v="2080.552386195895"/>
    <n v="0.47285281504452159"/>
    <n v="4.1248399650445213"/>
    <n v="1797.2795993999307"/>
    <n v="0"/>
    <n v="62.562908342318735"/>
    <n v="66.85709479406718"/>
    <n v="21.668213331766559"/>
    <n v="38.808371988459733"/>
    <n v="0"/>
    <n v="93.376198339351689"/>
    <n v="0"/>
    <n v="2080.55238619589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117"/>
    <s v="BAC L1 NOIR P0 C26"/>
    <n v="1.137"/>
    <n v="1100"/>
    <n v="1250.7"/>
    <n v="4017.1858649999999"/>
    <n v="1.6451056789878734E-2"/>
    <n v="520.13809654897375"/>
    <n v="0.47285281504452159"/>
    <n v="4.1248399650445213"/>
    <n v="449.31989984998268"/>
    <n v="0"/>
    <n v="15.640727085579684"/>
    <n v="16.714273698516795"/>
    <n v="5.4170533329416397"/>
    <n v="9.7020929971149332"/>
    <n v="0"/>
    <n v="23.344049584837922"/>
    <n v="0"/>
    <n v="520.1380965489737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118"/>
    <s v="BAC L1 NOIR P0 C28 MFP, FAI"/>
    <n v="1.137"/>
    <n v="1100"/>
    <n v="1250.7"/>
    <n v="4017.1858649999999"/>
    <n v="1.6451056789878734E-2"/>
    <n v="520.13809654897375"/>
    <n v="0.47285281504452159"/>
    <n v="4.1248399650445213"/>
    <n v="449.31989984998268"/>
    <n v="0"/>
    <n v="15.640727085579684"/>
    <n v="16.714273698516795"/>
    <n v="5.4170533329416397"/>
    <n v="9.7020929971149332"/>
    <n v="0"/>
    <n v="23.344049584837922"/>
    <n v="0"/>
    <n v="520.1380965489737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131"/>
    <s v="COUV L1 D EK FAI Noir"/>
    <n v="1.131"/>
    <n v="1120"/>
    <n v="1266.72"/>
    <n v="4068.6413039999998"/>
    <n v="1.6661775531202676E-2"/>
    <n v="526.8004554733476"/>
    <n v="0.47035754952977465"/>
    <n v="4.1030729995297746"/>
    <n v="455.07516074036141"/>
    <n v="0"/>
    <n v="15.841066453862233"/>
    <n v="16.928363939701917"/>
    <n v="5.4864394322410108"/>
    <n v="9.8263654284044346"/>
    <n v="0"/>
    <n v="23.643059478776596"/>
    <n v="0"/>
    <n v="526.8004554733476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109"/>
    <s v="COUV L1 EK DROITE GRIS POIGNEE GRIS"/>
    <n v="0.95099999999999996"/>
    <n v="1120"/>
    <n v="1065.1199999999999"/>
    <n v="3421.1121839999996"/>
    <n v="1.4010034067350791E-2"/>
    <n v="442.95953417785461"/>
    <n v="0.39549958408737018"/>
    <n v="3.4500640340873696"/>
    <n v="382.64940571537016"/>
    <n v="0"/>
    <n v="13.319941819295298"/>
    <n v="14.234194612428404"/>
    <n v="4.6132660477994705"/>
    <n v="8.2624876413904662"/>
    <n v="0"/>
    <n v="19.880238341570774"/>
    <n v="0"/>
    <n v="442.95953417785461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111"/>
    <s v="COUV L1 EK DROITE NOIR"/>
    <n v="0.95099999999999996"/>
    <n v="1120"/>
    <n v="1065.1199999999999"/>
    <n v="3421.1121839999996"/>
    <n v="1.4010034067350791E-2"/>
    <n v="442.95953417785461"/>
    <n v="0.39549958408737018"/>
    <n v="3.4500640340873696"/>
    <n v="382.64940571537016"/>
    <n v="0"/>
    <n v="13.319941819295298"/>
    <n v="14.234194612428404"/>
    <n v="4.6132660477994705"/>
    <n v="8.2624876413904662"/>
    <n v="0"/>
    <n v="19.880238341570774"/>
    <n v="0"/>
    <n v="442.95953417785461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113"/>
    <s v="COUV L1 EK DROITE ROUGE"/>
    <n v="0.95099999999999996"/>
    <n v="4480"/>
    <n v="4260.4799999999996"/>
    <n v="13684.448735999998"/>
    <n v="5.6040136269403164E-2"/>
    <n v="1771.8381367114184"/>
    <n v="0.39549958408737018"/>
    <n v="3.4500640340873696"/>
    <n v="1530.5976228614807"/>
    <n v="0"/>
    <n v="53.279767277181193"/>
    <n v="56.936778449713614"/>
    <n v="18.453064191197882"/>
    <n v="33.049950565561865"/>
    <n v="0"/>
    <n v="79.520953366283095"/>
    <n v="0"/>
    <n v="1771.8381367114184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202"/>
    <s v="BAC L2 BASSE P0 NOIR C34"/>
    <n v="1.2509999999999999"/>
    <n v="432"/>
    <n v="540.4319999999999"/>
    <n v="1735.8405623999995"/>
    <n v="7.1085612241686587E-3"/>
    <n v="224.75355544427509"/>
    <n v="0.52026285982471088"/>
    <n v="4.53841230982471"/>
    <n v="194.1527561491371"/>
    <n v="0"/>
    <n v="6.7584148239497859"/>
    <n v="7.2222982037553569"/>
    <n v="2.3407283655779287"/>
    <n v="4.1923095247595876"/>
    <n v="0"/>
    <n v="10.087048377095327"/>
    <n v="0"/>
    <n v="224.75355544427509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213"/>
    <s v="BAC L2 NOIR P0 C28"/>
    <n v="1.2549999999999999"/>
    <n v="8118"/>
    <n v="10188.089999999998"/>
    <n v="32723.635675499994"/>
    <n v="0.1340088327899541"/>
    <n v="4236.998273022813"/>
    <n v="0.52192637016787546"/>
    <n v="4.5529236201678751"/>
    <n v="3660.119595796441"/>
    <n v="0"/>
    <n v="127.40795971321938"/>
    <n v="136.15297411459335"/>
    <n v="44.126830487574459"/>
    <n v="79.032379182039378"/>
    <n v="0"/>
    <n v="190.15853372894486"/>
    <n v="0"/>
    <n v="4236.998273022813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218"/>
    <s v="Bac L2 Noir P0 C34,3"/>
    <n v="1.2549999999999999"/>
    <n v="1584"/>
    <n v="1987.9199999999998"/>
    <n v="6385.099643999999"/>
    <n v="2.6148064934625192E-2"/>
    <n v="826.7313703459148"/>
    <n v="0.52192637016787546"/>
    <n v="4.5529236201678751"/>
    <n v="714.16967722857396"/>
    <n v="0"/>
    <n v="24.860089700140367"/>
    <n v="26.566433973579194"/>
    <n v="8.610113265868188"/>
    <n v="15.42095203551988"/>
    <n v="0"/>
    <n v="37.104104142233147"/>
    <n v="0"/>
    <n v="826.7313703459148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231"/>
    <s v="COUV L2 D EK FAI Noir"/>
    <n v="1.2509999999999999"/>
    <n v="960"/>
    <n v="1200.9599999999998"/>
    <n v="3857.423471999999"/>
    <n v="1.5796802720374797E-2"/>
    <n v="499.45234543172245"/>
    <n v="0.52026285982471088"/>
    <n v="4.53841230982471"/>
    <n v="431.45056922030466"/>
    <n v="0"/>
    <n v="15.018699608777302"/>
    <n v="16.049551563900792"/>
    <n v="5.2016185901731742"/>
    <n v="9.3162433883546374"/>
    <n v="0"/>
    <n v="22.415663060211838"/>
    <n v="0"/>
    <n v="499.4523454317224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217"/>
    <s v="COUV.L2 EK GAUCHE NOIR"/>
    <n v="1.071"/>
    <n v="3840"/>
    <n v="4112.6399999999994"/>
    <n v="13209.594047999997"/>
    <n v="5.4095525862578445E-2"/>
    <n v="1710.3547944280569"/>
    <n v="0.44540489438230652"/>
    <n v="3.8854033443823055"/>
    <n v="1477.4854025098205"/>
    <n v="0"/>
    <n v="51.430942545165436"/>
    <n v="54.961054276379699"/>
    <n v="17.81273704260742"/>
    <n v="31.90310685508495"/>
    <n v="0"/>
    <n v="76.761551198998816"/>
    <n v="0"/>
    <n v="1710.3547944280569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228"/>
    <s v="COUV L2 NOIR P NOIR"/>
    <n v="1.0720000000000001"/>
    <n v="960"/>
    <n v="1029.1200000000001"/>
    <n v="3305.481984"/>
    <n v="1.353650880594867E-2"/>
    <n v="427.98794108937375"/>
    <n v="0.44582077196809766"/>
    <n v="3.8890311719680977"/>
    <n v="369.71623517519322"/>
    <n v="0"/>
    <n v="12.869740991694062"/>
    <n v="13.753092946843848"/>
    <n v="4.4573422291491962"/>
    <n v="7.9832237508522574"/>
    <n v="0"/>
    <n v="19.208305995641162"/>
    <n v="0"/>
    <n v="427.9879410893737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216"/>
    <s v="COUV.L2 EK DROITE ROUGE"/>
    <n v="1.08"/>
    <n v="4800"/>
    <n v="5184"/>
    <n v="16650.748799999998"/>
    <n v="6.8187637641905607E-2"/>
    <n v="2155.9094047412482"/>
    <n v="0.44914779265442673"/>
    <n v="3.9180537926544261"/>
    <n v="1862.3765577854881"/>
    <n v="0"/>
    <n v="64.828919174578289"/>
    <n v="69.278639844176098"/>
    <n v="22.453029885639605"/>
    <n v="40.214000237502042"/>
    <n v="0"/>
    <n v="96.758257813864063"/>
    <n v="0"/>
    <n v="2155.9094047412482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313"/>
    <s v="BAC L3 GRIS P0 C33"/>
    <n v="1.2569999999999999"/>
    <n v="2112"/>
    <n v="2654.7839999999997"/>
    <n v="8527.0334687999984"/>
    <n v="3.4919646876838101E-2"/>
    <n v="1104.0651607169348"/>
    <n v="0.52275812533945776"/>
    <n v="4.5601792753394568"/>
    <n v="953.74372831481264"/>
    <n v="0"/>
    <n v="33.199609830625697"/>
    <n v="35.478361226867513"/>
    <n v="11.498446082545881"/>
    <n v="20.594036343849655"/>
    <n v="0"/>
    <n v="49.550978918233263"/>
    <n v="0"/>
    <n v="1104.0651607169348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314"/>
    <s v="BAC L3 NOIR P0 C33"/>
    <n v="1.32"/>
    <n v="2288"/>
    <n v="3020.1600000000003"/>
    <n v="9700.6029120000003"/>
    <n v="3.972561259656205E-2"/>
    <n v="1256.016849502957"/>
    <n v="0.54895841324429939"/>
    <n v="4.7887324132442988"/>
    <n v="1085.006787183916"/>
    <n v="0"/>
    <n v="37.768848096893208"/>
    <n v="40.361222398107046"/>
    <n v="13.080968892633742"/>
    <n v="23.428378656885453"/>
    <n v="0"/>
    <n v="56.370644274521553"/>
    <n v="0"/>
    <n v="1256.016849502957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318"/>
    <s v="Bac L3 Noir P0 C40"/>
    <n v="1.2569999999999999"/>
    <n v="1344"/>
    <n v="1689.4079999999999"/>
    <n v="5426.2940255999993"/>
    <n v="2.2221593467078794E-2"/>
    <n v="702.58692045623127"/>
    <n v="0.52275812533945776"/>
    <n v="4.5601792753394568"/>
    <n v="606.92782710942629"/>
    <n v="0"/>
    <n v="21.127024437670901"/>
    <n v="22.577138962552056"/>
    <n v="7.3171929616201066"/>
    <n v="13.105295855177054"/>
    <n v="0"/>
    <n v="31.532441129784807"/>
    <n v="0"/>
    <n v="702.58692045623127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331"/>
    <s v="COUV L3 D EK FAI Noir"/>
    <n v="1.4350000000000001"/>
    <n v="1760"/>
    <n v="2525.6"/>
    <n v="8112.100919999999"/>
    <n v="3.3220427783255554E-2"/>
    <n v="1050.3404306740927"/>
    <n v="0.59678433561027988"/>
    <n v="5.2059325856102792"/>
    <n v="907.33376434086199"/>
    <n v="0"/>
    <n v="31.584089171935748"/>
    <n v="33.75195462778764"/>
    <n v="10.938922121753739"/>
    <n v="19.59191338731388"/>
    <n v="0"/>
    <n v="47.139787024439634"/>
    <n v="0"/>
    <n v="1050.3404306740927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307"/>
    <s v="COUV. L3 EURO KAM DROITE NOIR"/>
    <n v="1.2569999999999999"/>
    <n v="1760"/>
    <n v="2212.3199999999997"/>
    <n v="7105.8612239999984"/>
    <n v="2.9099705730698418E-2"/>
    <n v="920.0543005974456"/>
    <n v="0.52275812533945776"/>
    <n v="4.5601792753394568"/>
    <n v="794.78644026234383"/>
    <n v="0"/>
    <n v="27.666341525521418"/>
    <n v="29.565301022389594"/>
    <n v="9.582038402121567"/>
    <n v="17.161696953208047"/>
    <n v="0"/>
    <n v="41.292482431861053"/>
    <n v="0"/>
    <n v="920.0543005974456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321"/>
    <s v="COUV L3 KAM DROITE GRIS AVEC POIGNEE GRIS"/>
    <n v="1.2569999999999999"/>
    <n v="3520"/>
    <n v="4424.6399999999994"/>
    <n v="14211.722447999997"/>
    <n v="5.8199411461396837E-2"/>
    <n v="1840.1086011948912"/>
    <n v="0.52275812533945776"/>
    <n v="4.5601792753394568"/>
    <n v="1589.5728805246877"/>
    <n v="0"/>
    <n v="55.332683051042835"/>
    <n v="59.130602044779188"/>
    <n v="19.164076804243134"/>
    <n v="34.323393906416094"/>
    <n v="0"/>
    <n v="82.584964863722107"/>
    <n v="0"/>
    <n v="1840.1086011948912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401"/>
    <s v="BAC L4  P0 NOIRS C46.5"/>
    <n v="1.57"/>
    <n v="616"/>
    <n v="967.12"/>
    <n v="3106.3410839999997"/>
    <n v="1.2720993077978348E-2"/>
    <n v="402.20353077032331"/>
    <n v="0.65292780969208331"/>
    <n v="5.6956893096920824"/>
    <n v="347.4424414671106"/>
    <n v="0"/>
    <n v="12.094395121936373"/>
    <n v="12.924528967226001"/>
    <n v="4.1888067636959443"/>
    <n v="7.5022692727031206"/>
    <n v="0"/>
    <n v="18.051089177651274"/>
    <n v="0"/>
    <n v="402.20353077032331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404"/>
    <s v="COUV L4 EK DROITE NOIR"/>
    <n v="1.3879999999999999"/>
    <n v="760"/>
    <n v="1054.8799999999999"/>
    <n v="3388.2218159999993"/>
    <n v="1.3875342437440853E-2"/>
    <n v="438.70094769935338"/>
    <n v="0.57723808907809659"/>
    <n v="5.0354246890780958"/>
    <n v="378.97063720616427"/>
    <n v="0"/>
    <n v="13.191884694999835"/>
    <n v="14.097347916439906"/>
    <n v="4.5689143838278365"/>
    <n v="8.1830525791929301"/>
    <n v="0"/>
    <n v="19.68911091872857"/>
    <n v="0"/>
    <n v="438.70094769935338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00L0618"/>
    <s v="Bac L6 Noir P0 C52"/>
    <n v="2.3199999999999998"/>
    <n v="864"/>
    <n v="2004.4799999999998"/>
    <n v="6438.2895359999993"/>
    <n v="2.6365886554870169E-2"/>
    <n v="833.61830316661599"/>
    <n v="0.96483599903543515"/>
    <n v="8.4165599990354352"/>
    <n v="720.11893567705545"/>
    <n v="0"/>
    <n v="25.06718208083694"/>
    <n v="26.787740739748092"/>
    <n v="8.6818382224473147"/>
    <n v="15.549413425167456"/>
    <n v="0"/>
    <n v="37.413193021360769"/>
    <n v="0"/>
    <n v="833.61830316661599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20L0631"/>
    <s v="COUV L6 EK D NOIR FAI"/>
    <n v="2.02"/>
    <n v="640"/>
    <n v="1292.8"/>
    <n v="4152.4089599999998"/>
    <n v="1.7004818276129548E-2"/>
    <n v="537.64654291078045"/>
    <n v="0.84007272329809446"/>
    <n v="7.3282117232980939"/>
    <n v="464.4445242872452"/>
    <n v="0"/>
    <n v="16.167211942302242"/>
    <n v="17.276895368547621"/>
    <n v="5.5993975764187658"/>
    <n v="10.028676602438781"/>
    <n v="0"/>
    <n v="24.129837133827827"/>
    <n v="0"/>
    <n v="537.64654291078045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60D1825"/>
    <s v="BOUCHON M18 NOIR NON DEVISSABLE FAI"/>
    <n v="3.2000000000000001E-2"/>
    <n v="104000"/>
    <n v="3328"/>
    <n v="10689.3696"/>
    <n v="4.3774779720729531E-2"/>
    <n v="1384.0406055129004"/>
    <n v="1.3308082745316349E-2"/>
    <n v="0.11609048274531635"/>
    <n v="1195.5997654919183"/>
    <n v="0"/>
    <n v="41.618565396025573"/>
    <n v="44.475176196261202"/>
    <n v="14.414290790780983"/>
    <n v="25.816395214198845"/>
    <n v="0"/>
    <n v="62.116412423715204"/>
    <n v="0"/>
    <n v="1384.0406055129004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60D1818"/>
    <s v="BOUCHON D18 ROUGE FILETAGE POUR GAMME M "/>
    <n v="2.3E-2"/>
    <n v="104000"/>
    <n v="2392"/>
    <n v="7682.9843999999994"/>
    <n v="3.1463122924274348E-2"/>
    <n v="994.77918521239701"/>
    <n v="9.5651844731961255E-3"/>
    <n v="8.3440034473196117E-2"/>
    <n v="859.33733144731627"/>
    <n v="0"/>
    <n v="29.913343878393377"/>
    <n v="31.966532891062737"/>
    <n v="10.360271505873831"/>
    <n v="18.555534060205417"/>
    <n v="0"/>
    <n v="44.646171429545298"/>
    <n v="0"/>
    <n v="994.77918521239701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5T00:00:00"/>
    <x v="4"/>
    <x v="0"/>
    <s v="ACCUMA 25"/>
    <s v="FACURE 1405 DU 24/08/18"/>
    <n v="27312.525000000001"/>
    <m/>
    <n v="950.74300000000039"/>
    <n v="1016"/>
    <n v="329.28300000000002"/>
    <n v="589.755"/>
    <n v="0"/>
    <n v="1419"/>
    <n v="0"/>
    <n v="31617.306000000004"/>
    <s v="EUR"/>
    <n v="3.2119499999999999"/>
    <s v="460D2101"/>
    <s v="Bouchons pression D21 NOIR MFP (PUSH IN)"/>
    <n v="2.3E-2"/>
    <n v="14500"/>
    <n v="333.5"/>
    <n v="1071.1853249999999"/>
    <n v="4.3866854077113278E-3"/>
    <n v="138.69517486134382"/>
    <n v="9.5651844731961255E-3"/>
    <n v="8.3440034473196117E-2"/>
    <n v="119.81145486525084"/>
    <n v="0"/>
    <n v="4.1706104445836925"/>
    <n v="4.4568723742347087"/>
    <n v="1.4444609311074093"/>
    <n v="2.5870696526247943"/>
    <n v="0"/>
    <n v="6.2247065935423738"/>
    <n v="0"/>
    <n v="138.69517486134382"/>
    <s v="TNA"/>
    <s v="STB 2438"/>
    <s v="27571,687+589,755"/>
    <m/>
    <m/>
    <m/>
    <m/>
    <m/>
    <m/>
    <s v="STB 2439"/>
    <s v="45180,807+12241,546"/>
    <n v="1016"/>
    <m/>
    <m/>
    <m/>
  </r>
  <r>
    <x v="6"/>
    <x v="1"/>
    <d v="2018-09-06T00:00:00"/>
    <x v="53"/>
    <x v="0"/>
    <s v="HB FULLER 2"/>
    <s v=" 18002303 DU 23/07/18"/>
    <n v="323.60000000000002"/>
    <m/>
    <n v="345.21199999999999"/>
    <n v="0"/>
    <n v="31.597999999999999"/>
    <n v="159.80000000000001"/>
    <n v="0"/>
    <n v="1042.58375"/>
    <n v="0"/>
    <n v="1902.79375"/>
    <s v="EUR"/>
    <n v="3.2079499999999999"/>
    <s v="690X0029"/>
    <s v="COLLE HOTMELT SWT 9042"/>
    <n v="4.96"/>
    <n v="1260"/>
    <n v="6249.6"/>
    <n v="20048.404320000001"/>
    <n v="1"/>
    <n v="1902.79375"/>
    <n v="1.5101537698412699"/>
    <n v="17.421585769841272"/>
    <n v="323.60000000000002"/>
    <n v="0"/>
    <n v="345.21199999999999"/>
    <n v="0"/>
    <n v="31.597999999999999"/>
    <n v="159.80000000000001"/>
    <n v="0"/>
    <n v="1042.58375"/>
    <n v="0"/>
    <n v="1902.79375"/>
    <s v="TRANSGLORY"/>
    <s v="STB 2418+2419"/>
    <s v="384,97+190,048"/>
    <m/>
    <m/>
    <m/>
    <m/>
    <m/>
    <m/>
    <s v="STB 2421"/>
    <n v="4399.21"/>
    <n v="0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L0116"/>
    <s v="BAC L1 GRIS P0 C26"/>
    <n v="1.194"/>
    <n v="1540"/>
    <n v="1838.76"/>
    <n v="5922.5540220000003"/>
    <n v="3.8516676850095959E-2"/>
    <n v="650.12892859467343"/>
    <n v="0.42216164194459316"/>
    <n v="4.2679759419445933"/>
    <n v="428.56928580949022"/>
    <n v="0"/>
    <n v="122.24665553747602"/>
    <n v="16.022937569639918"/>
    <n v="8.468122505554696"/>
    <n v="4.4053063980528746"/>
    <n v="0"/>
    <n v="70.416620774459702"/>
    <n v="0"/>
    <n v="650.12892859467343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L0109"/>
    <s v="COUV L1 EK DROITE GRIS POIGNEE GRIS"/>
    <n v="0.99399999999999999"/>
    <n v="1120"/>
    <n v="1113.28"/>
    <n v="3585.8192160000003"/>
    <n v="2.3319979770973279E-2"/>
    <n v="393.6215349615382"/>
    <n v="0.35144779907280199"/>
    <n v="3.5530720990728022"/>
    <n v="259.47791691465403"/>
    <n v="0"/>
    <n v="74.014420955840507"/>
    <n v="9.7011115847248846"/>
    <n v="5.1270374725271015"/>
    <n v="2.6671993663252977"/>
    <n v="0"/>
    <n v="42.633848667466381"/>
    <n v="0"/>
    <n v="393.6215349615382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L0212"/>
    <s v="BAC L2 GRIS P0 C28"/>
    <n v="1.294"/>
    <n v="2970"/>
    <n v="3843.1800000000003"/>
    <n v="12378.690621000002"/>
    <n v="8.0503449137871066E-2"/>
    <n v="1358.8301332400515"/>
    <n v="0.45751856338048874"/>
    <n v="4.6254278633804891"/>
    <n v="895.74980303972075"/>
    <n v="0"/>
    <n v="255.50691859107067"/>
    <n v="33.489434841354367"/>
    <n v="17.69916631365578"/>
    <n v="9.207501491694865"/>
    <n v="0"/>
    <n v="147.17730896255523"/>
    <n v="0"/>
    <n v="1358.8301332400515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L0218"/>
    <s v="Bac L2 Noir P0 C34,3"/>
    <n v="1.3180000000000001"/>
    <n v="594"/>
    <n v="782.89200000000005"/>
    <n v="2521.6559874000004"/>
    <n v="1.6399311586354569E-2"/>
    <n v="276.80650936791159"/>
    <n v="0.46600422452510371"/>
    <n v="4.711216324525104"/>
    <n v="182.47268012462933"/>
    <n v="0"/>
    <n v="52.049168269402031"/>
    <n v="6.8221136199235008"/>
    <n v="3.6054870481295698"/>
    <n v="1.8756548633777175"/>
    <n v="0"/>
    <n v="29.981405442449425"/>
    <n v="0"/>
    <n v="276.80650936791159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L0231"/>
    <s v="COUV L2 D EK FAI Noir"/>
    <n v="1.3069999999999999"/>
    <n v="1920"/>
    <n v="2509.44"/>
    <n v="8082.7807680000005"/>
    <n v="5.2565473229080902E-2"/>
    <n v="887.26072928093777"/>
    <n v="0.46211496316715511"/>
    <n v="4.6718966131671555"/>
    <n v="584.88813579899886"/>
    <n v="0"/>
    <n v="166.83561055927026"/>
    <n v="21.867236863297656"/>
    <n v="11.556834682252811"/>
    <n v="6.0121234351028985"/>
    <n v="0"/>
    <n v="96.100787942015344"/>
    <n v="0"/>
    <n v="887.26072928093777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L0211"/>
    <s v="COUV  L2 KAM GRIS AVEC POIGNEE GRIS"/>
    <n v="1.1200000000000001"/>
    <n v="2880"/>
    <n v="3225.6000000000004"/>
    <n v="10389.496320000002"/>
    <n v="6.7566943400807905E-2"/>
    <n v="1140.4728578362476"/>
    <n v="0.39599752008203043"/>
    <n v="4.0034615200820314"/>
    <n v="751.80724417927945"/>
    <n v="0"/>
    <n v="214.44822168291822"/>
    <n v="28.107848454736089"/>
    <n v="14.854997908328022"/>
    <n v="7.7279015845240027"/>
    <n v="0"/>
    <n v="123.52664402646198"/>
    <n v="0"/>
    <n v="1140.4728578362476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60D1810"/>
    <s v="BOUCHON KAMINA D18 ROUGE"/>
    <n v="2.8000000000000001E-2"/>
    <n v="96000"/>
    <n v="2688"/>
    <n v="8657.9135999999999"/>
    <n v="5.6305786167339902E-2"/>
    <n v="950.39404819687275"/>
    <n v="9.8999380020507576E-3"/>
    <n v="0.10008653800205075"/>
    <n v="626.50603681606606"/>
    <n v="0"/>
    <n v="178.70685140243179"/>
    <n v="23.423207045613399"/>
    <n v="12.379164923606682"/>
    <n v="6.4399179871033336"/>
    <n v="0"/>
    <n v="102.93887002205162"/>
    <n v="0"/>
    <n v="950.39404819687275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60D1828"/>
    <s v="ŒIL MAGIQUE L=68mm"/>
    <n v="0.31"/>
    <n v="64000"/>
    <n v="19840"/>
    <n v="63903.648000000001"/>
    <n v="0.41559032647322314"/>
    <n v="7014.8132128816806"/>
    <n v="0.10960645645127626"/>
    <n v="1.1081009564512763"/>
    <n v="4624.2112241185832"/>
    <n v="0"/>
    <n v="1319.0267603512823"/>
    <n v="172.88557581286082"/>
    <n v="91.370026817096942"/>
    <n v="47.532728000048422"/>
    <n v="0"/>
    <n v="759.78689778180967"/>
    <n v="0"/>
    <n v="7014.8132128816806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M1202"/>
    <s v="BAC M12 NOIR"/>
    <n v="2.3450000000000002"/>
    <n v="240"/>
    <n v="562.80000000000007"/>
    <n v="1812.7506600000004"/>
    <n v="1.1789023978786796E-2"/>
    <n v="198.9887538412203"/>
    <n v="0.82911980767175131"/>
    <n v="8.3822475576717537"/>
    <n v="131.17470145836387"/>
    <n v="0"/>
    <n v="37.416747012384164"/>
    <n v="4.9042339751753072"/>
    <n v="2.5918876558801496"/>
    <n v="1.3483578285497608"/>
    <n v="0"/>
    <n v="21.552825910867064"/>
    <n v="0"/>
    <n v="198.9887538412203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M1409"/>
    <s v="BAC M14 GRIS P0 C60"/>
    <n v="3.2029999999999998"/>
    <n v="198"/>
    <n v="634.19399999999996"/>
    <n v="2042.7071642999999"/>
    <n v="1.328452074129835E-2"/>
    <n v="224.23147433116353"/>
    <n v="1.1324821935917351"/>
    <n v="11.449185043591736"/>
    <n v="147.81486961031555"/>
    <n v="0"/>
    <n v="42.163248853539372"/>
    <n v="5.5263606283801137"/>
    <n v="2.92068159209889"/>
    <n v="1.5194037752652574"/>
    <n v="0"/>
    <n v="24.286909871564362"/>
    <n v="0"/>
    <n v="224.23147433116353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M1409"/>
    <s v="BAC M14 GRIS P0 C60"/>
    <n v="3.2029999999999998"/>
    <n v="495"/>
    <n v="1585.4849999999999"/>
    <n v="5106.7679107499998"/>
    <n v="3.3211301853245875E-2"/>
    <n v="560.57868582790888"/>
    <n v="1.1324821935917351"/>
    <n v="11.449185043591736"/>
    <n v="369.53717402578889"/>
    <n v="0"/>
    <n v="105.40812213384844"/>
    <n v="13.815901570950285"/>
    <n v="7.3017039802472246"/>
    <n v="3.7985094381631437"/>
    <n v="0"/>
    <n v="60.717274678910904"/>
    <n v="0"/>
    <n v="560.57868582790888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M1509"/>
    <s v="BAC M15 GRIS P0 C78"/>
    <n v="3.45"/>
    <n v="385"/>
    <n v="1328.25"/>
    <n v="4278.2268375000003"/>
    <n v="2.7822976367845698E-2"/>
    <n v="469.62830897228287"/>
    <n v="1.2198137895383971"/>
    <n v="12.332091289538399"/>
    <n v="309.58208459856394"/>
    <n v="0"/>
    <n v="88.306315243779778"/>
    <n v="11.57435816902381"/>
    <n v="6.1170482923290832"/>
    <n v="3.1822250990959837"/>
    <n v="0"/>
    <n v="50.866277569490357"/>
    <n v="0"/>
    <n v="469.62830897228287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M1515"/>
    <s v="COUV M15 GAUCHE GRIS BUS 16/17"/>
    <n v="1.6359999999999999"/>
    <n v="700"/>
    <n v="1145.1999999999998"/>
    <n v="3688.6319399999998"/>
    <n v="2.3988610981710439E-2"/>
    <n v="404.90746428387604"/>
    <n v="0.57843923469125147"/>
    <n v="5.8479134346912511"/>
    <n v="266.91767610184479"/>
    <n v="0"/>
    <n v="76.136564816244388"/>
    <n v="9.9792621683915428"/>
    <n v="5.2740400559949299"/>
    <n v="2.7436733924221497"/>
    <n v="0"/>
    <n v="43.856247748978241"/>
    <n v="0"/>
    <n v="404.90746428387604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L0313"/>
    <s v="BAC L3 GRIS P0 C33"/>
    <n v="1.32"/>
    <n v="2112"/>
    <n v="2787.84"/>
    <n v="8979.4932480000007"/>
    <n v="5.8397143939269681E-2"/>
    <n v="985.69439855847111"/>
    <n v="0.46671136295382154"/>
    <n v="4.718365362953822"/>
    <n v="649.77626104066292"/>
    <n v="0"/>
    <n v="185.34453445452215"/>
    <n v="24.293211878736187"/>
    <n v="12.838962477912075"/>
    <n v="6.6791149409100301"/>
    <n v="0"/>
    <n v="106.76231376572784"/>
    <n v="0"/>
    <n v="985.69439855847111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00L0318"/>
    <s v="Bac L3 Noir P0 C40"/>
    <n v="1.32"/>
    <n v="384"/>
    <n v="506.88"/>
    <n v="1632.6351360000001"/>
    <n v="1.0617662534412669E-2"/>
    <n v="179.21716337426744"/>
    <n v="0.46671136295382148"/>
    <n v="4.718365362953822"/>
    <n v="118.14113837102961"/>
    <n v="0"/>
    <n v="33.699006264458568"/>
    <n v="4.4169476143156698"/>
    <n v="2.3343568141658317"/>
    <n v="1.2143845347109146"/>
    <n v="0"/>
    <n v="19.411329775586879"/>
    <n v="0"/>
    <n v="179.21716337426744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L0331"/>
    <s v="COUV L3 D EK FAI Noir"/>
    <n v="1.5"/>
    <n v="880"/>
    <n v="1320"/>
    <n v="4251.6540000000005"/>
    <n v="2.7650162850032994E-2"/>
    <n v="466.71136295382155"/>
    <n v="0.53035382153843358"/>
    <n v="5.3617788215384339"/>
    <n v="307.65921450788966"/>
    <n v="0"/>
    <n v="87.757828813694204"/>
    <n v="11.502467745613725"/>
    <n v="6.0790542035568542"/>
    <n v="3.1624597258096734"/>
    <n v="0"/>
    <n v="50.550337957257504"/>
    <n v="0"/>
    <n v="466.71136295382155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20L0321"/>
    <s v="COUV L3 KAM DROITE GRIS AVEC POIGNEE GRIS"/>
    <n v="1.3140000000000001"/>
    <n v="880"/>
    <n v="1156.3200000000002"/>
    <n v="3724.4489040000008"/>
    <n v="2.4221542656628903E-2"/>
    <n v="408.83915394754769"/>
    <n v="0.46458994766766781"/>
    <n v="4.6969182476676687"/>
    <n v="269.50947190891134"/>
    <n v="0"/>
    <n v="76.875858040796118"/>
    <n v="10.076161745157624"/>
    <n v="5.3252514823158039"/>
    <n v="2.7703147198092739"/>
    <n v="0"/>
    <n v="44.28209605055757"/>
    <n v="0"/>
    <n v="408.83915394754769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90B0006"/>
    <s v="Couvre borne D +"/>
    <n v="7.1999999999999995E-2"/>
    <n v="5500"/>
    <n v="395.99999999999994"/>
    <n v="1275.4961999999998"/>
    <n v="8.2950488550098955E-3"/>
    <n v="140.01340888614641"/>
    <n v="2.5456983433844803E-2"/>
    <n v="0.25736538343384474"/>
    <n v="92.297764352366855"/>
    <n v="0"/>
    <n v="26.327348644108252"/>
    <n v="3.4507403236841165"/>
    <n v="1.8237162610670556"/>
    <n v="0.94873791774290173"/>
    <n v="0"/>
    <n v="15.165101387177245"/>
    <n v="0"/>
    <n v="140.01340888614641"/>
    <s v="TNA"/>
    <s v="STB 2458"/>
    <s v="11232,243+114,374"/>
    <m/>
    <m/>
    <m/>
    <m/>
    <m/>
    <m/>
    <s v="STB 2459"/>
    <n v="35300.608999999997"/>
    <n v="416"/>
    <m/>
    <m/>
    <m/>
  </r>
  <r>
    <x v="6"/>
    <x v="1"/>
    <d v="2018-09-20T00:00:00"/>
    <x v="4"/>
    <x v="0"/>
    <s v="ACCUMA 26"/>
    <s v="FACURE 1500 DU 10/09/18"/>
    <n v="11126.85"/>
    <m/>
    <n v="3173.8629999999976"/>
    <n v="416"/>
    <n v="219.85599999999999"/>
    <n v="114.374"/>
    <n v="0"/>
    <n v="1828.2112200000001"/>
    <n v="0"/>
    <n v="16879.154219999997"/>
    <s v="EUR"/>
    <n v="3.2209500000000002"/>
    <s v="490B0007"/>
    <s v="Couvre borne G -"/>
    <n v="7.1999999999999995E-2"/>
    <n v="6600"/>
    <n v="475.2"/>
    <n v="1530.5954400000001"/>
    <n v="9.954058626011876E-3"/>
    <n v="168.01609066337573"/>
    <n v="2.545698343384481E-2"/>
    <n v="0.25736538343384485"/>
    <n v="110.75731722284024"/>
    <n v="0"/>
    <n v="31.592818372929905"/>
    <n v="4.1408883884209402"/>
    <n v="2.188459513280467"/>
    <n v="1.1384855012914823"/>
    <n v="0"/>
    <n v="18.198121664612696"/>
    <n v="0"/>
    <n v="168.01609066337573"/>
    <s v="TNA"/>
    <s v="STB 2458"/>
    <s v="11232,243+114,374"/>
    <m/>
    <m/>
    <m/>
    <m/>
    <m/>
    <m/>
    <s v="STB 2459"/>
    <n v="35300.608999999997"/>
    <n v="416"/>
    <m/>
    <m/>
    <m/>
  </r>
  <r>
    <x v="6"/>
    <x v="6"/>
    <d v="2018-09-24T00:00:00"/>
    <x v="59"/>
    <x v="0"/>
    <s v="COPLOSA 2"/>
    <s v=" 180623 DU 18/09/18"/>
    <n v="462.5"/>
    <m/>
    <n v="5376.0879999999997"/>
    <n v="116"/>
    <n v="130.55799999999999"/>
    <m/>
    <n v="0"/>
    <n v="0"/>
    <n v="450"/>
    <n v="6535.1459999999997"/>
    <s v="EUR"/>
    <n v="3.2478500000000001"/>
    <s v="310oxyde01"/>
    <s v="OXYDE ROUGE"/>
    <n v="2.8719999999999999"/>
    <n v="10000"/>
    <n v="28720"/>
    <n v="93278.252000000008"/>
    <n v="1"/>
    <n v="6535.1459999999997"/>
    <n v="0.65351459999999995"/>
    <n v="9.9813398000000007"/>
    <n v="462.5"/>
    <n v="0"/>
    <n v="5376.0879999999997"/>
    <n v="116"/>
    <n v="130.55799999999999"/>
    <n v="0"/>
    <n v="0"/>
    <n v="0"/>
    <n v="450"/>
    <n v="6535.1459999999997"/>
    <s v="COMATRAM"/>
    <s v="STB 110"/>
    <n v="550.97500000000002"/>
    <m/>
    <m/>
    <m/>
    <m/>
    <m/>
    <m/>
    <s v="STB 112"/>
    <n v="24012.826000000001"/>
    <n v="1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008"/>
    <s v="BAC M10 P15,4 C33 GRIS"/>
    <n v="1.679"/>
    <n v="5184"/>
    <n v="8703.9359999999997"/>
    <n v="28337.404435199998"/>
    <n v="0.10061166352925954"/>
    <n v="3912.2933197334833"/>
    <n v="0.75468621136834169"/>
    <n v="6.2210065113683415"/>
    <n v="2895.7671703253245"/>
    <n v="0"/>
    <n v="407.15789587345938"/>
    <n v="102.2214501457277"/>
    <n v="27.310834841690443"/>
    <n v="15.026351948094913"/>
    <n v="0"/>
    <n v="464.80961659918643"/>
    <n v="0"/>
    <n v="3912.2933197334833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009"/>
    <s v="BAC M10 P15,4 C33 NOIR"/>
    <n v="1.75"/>
    <n v="3726"/>
    <n v="6520.5"/>
    <n v="21228.791850000001"/>
    <n v="7.5372607524060026E-2"/>
    <n v="2930.8704236017111"/>
    <n v="0.78659968427313776"/>
    <n v="6.4840746842731383"/>
    <n v="2169.3461250296741"/>
    <n v="0"/>
    <n v="305.01982781616181"/>
    <n v="76.578569244444992"/>
    <n v="20.459743567191044"/>
    <n v="11.256898933718364"/>
    <n v="0"/>
    <n v="348.20925901052073"/>
    <n v="0"/>
    <n v="2930.8704236017111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013"/>
    <s v="COUV M10 G FLAT GRIS (fileté)"/>
    <n v="0.73899999999999999"/>
    <n v="5376"/>
    <n v="3972.864"/>
    <n v="12934.453324800001"/>
    <n v="4.5923643741809246E-2"/>
    <n v="1785.7448960343511"/>
    <n v="0.33216980953019926"/>
    <n v="2.7381321095301994"/>
    <n v="1321.7570928103505"/>
    <n v="0"/>
    <n v="185.84499550909098"/>
    <n v="46.658422041678193"/>
    <n v="12.465881246426635"/>
    <n v="6.8586961928392105"/>
    <n v="0"/>
    <n v="212.15980823396569"/>
    <n v="0"/>
    <n v="1785.7448960343511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014"/>
    <s v="COUV M10 G FLAT NOIR D18 (fileté)"/>
    <n v="0.73899999999999999"/>
    <n v="2688"/>
    <n v="1986.432"/>
    <n v="6467.2266624000004"/>
    <n v="2.2961821870904623E-2"/>
    <n v="892.87244801717554"/>
    <n v="0.33216980953019926"/>
    <n v="2.7381321095301994"/>
    <n v="660.87854640517526"/>
    <n v="0"/>
    <n v="92.922497754545489"/>
    <n v="23.329211020839097"/>
    <n v="6.2329406232133175"/>
    <n v="3.4293480964196053"/>
    <n v="0"/>
    <n v="106.07990411698285"/>
    <n v="0"/>
    <n v="892.87244801717554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017"/>
    <s v="COUV M10 D FLAT NOIR D18 (fileté)"/>
    <n v="0.73899999999999999"/>
    <n v="1344"/>
    <n v="993.21600000000001"/>
    <n v="3233.6133312000002"/>
    <n v="1.1480910935452312E-2"/>
    <n v="446.43622400858777"/>
    <n v="0.33216980953019926"/>
    <n v="2.7381321095301994"/>
    <n v="330.43927320258763"/>
    <n v="0"/>
    <n v="46.461248877272745"/>
    <n v="11.664605510419548"/>
    <n v="3.1164703116066588"/>
    <n v="1.7146740482098026"/>
    <n v="0"/>
    <n v="53.039952058491423"/>
    <n v="0"/>
    <n v="446.43622400858777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110"/>
    <s v="BAC M11 P8,5 C46 GRIS"/>
    <n v="2.036"/>
    <n v="4032"/>
    <n v="8209.152"/>
    <n v="26726.536166400001"/>
    <n v="9.4892292278406926E-2"/>
    <n v="3689.8950693429692"/>
    <n v="0.91515254696006176"/>
    <n v="7.5437577469600621"/>
    <n v="2731.1543717475038"/>
    <n v="0"/>
    <n v="384.0125955918565"/>
    <n v="96.410568954861432"/>
    <n v="25.758322954389001"/>
    <n v="14.172163851780073"/>
    <n v="0"/>
    <n v="438.38704624257861"/>
    <n v="0"/>
    <n v="3689.8950693429692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104"/>
    <s v="BAC M11 P8.5 C46.5  NOIR"/>
    <n v="2.036"/>
    <n v="5544"/>
    <n v="11287.584000000001"/>
    <n v="36748.987228800004"/>
    <n v="0.13047690188280953"/>
    <n v="5073.6057203465825"/>
    <n v="0.91515254696006176"/>
    <n v="7.543757746960063"/>
    <n v="3755.3372611528175"/>
    <n v="0"/>
    <n v="528.01731893880265"/>
    <n v="132.56453231293449"/>
    <n v="35.41769406228488"/>
    <n v="19.486725296197601"/>
    <n v="0"/>
    <n v="602.78218858354558"/>
    <n v="0"/>
    <n v="5073.6057203465825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124"/>
    <s v="COUV M11 G FLAT GRIS M18"/>
    <n v="0.82099999999999995"/>
    <n v="2784"/>
    <n v="2285.6639999999998"/>
    <n v="7441.4362847999992"/>
    <n v="2.6420743133789296E-2"/>
    <n v="1027.3729032882723"/>
    <n v="0.36902762330756905"/>
    <n v="3.0419573233075687"/>
    <n v="760.43192109804829"/>
    <n v="0"/>
    <n v="106.92015025314002"/>
    <n v="26.843475023929923"/>
    <n v="7.1718578821808361"/>
    <n v="3.9459379870314311"/>
    <n v="0"/>
    <n v="122.05956104394183"/>
    <n v="0"/>
    <n v="1027.3729032882723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125"/>
    <s v="COUV. M11P GAUCHE NOIR M18"/>
    <n v="0.82099999999999995"/>
    <n v="1392"/>
    <n v="1142.8319999999999"/>
    <n v="3720.7181423999996"/>
    <n v="1.3210371566894648E-2"/>
    <n v="513.68645164413613"/>
    <n v="0.36902762330756905"/>
    <n v="3.0419573233075687"/>
    <n v="380.21596054902415"/>
    <n v="0"/>
    <n v="53.460075126570011"/>
    <n v="13.421737511964961"/>
    <n v="3.585928941090418"/>
    <n v="1.9729689935157155"/>
    <n v="0"/>
    <n v="61.029780521970913"/>
    <n v="0"/>
    <n v="513.68645164413613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126"/>
    <s v="COUV.M11 DROITE NOIR M18"/>
    <n v="0.82099999999999995"/>
    <n v="1392"/>
    <n v="1142.8319999999999"/>
    <n v="3720.7181423999996"/>
    <n v="1.3210371566894648E-2"/>
    <n v="513.68645164413613"/>
    <n v="0.36902762330756905"/>
    <n v="3.0419573233075687"/>
    <n v="380.21596054902415"/>
    <n v="0"/>
    <n v="53.460075126570011"/>
    <n v="13.421737511964961"/>
    <n v="3.585928941090418"/>
    <n v="1.9729689935157155"/>
    <n v="0"/>
    <n v="61.029780521970913"/>
    <n v="0"/>
    <n v="513.68645164413613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409"/>
    <s v="BAC M14 GRIS P0 C60"/>
    <n v="3.2029999999999998"/>
    <n v="297"/>
    <n v="951.29099999999994"/>
    <n v="3097.1181087"/>
    <n v="1.0996286049255514E-2"/>
    <n v="427.59154300107275"/>
    <n v="1.4397021649867769"/>
    <n v="11.867709264986777"/>
    <n v="316.49098146240374"/>
    <n v="0"/>
    <n v="44.500056287564504"/>
    <n v="11.172226626043601"/>
    <n v="2.9849198554983105"/>
    <n v="1.642295321456311"/>
    <n v="0"/>
    <n v="50.801063448106312"/>
    <n v="0"/>
    <n v="427.59154300107275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413"/>
    <s v="COUV M14 GAUCHE GRIS BUS 17/18 "/>
    <n v="1.6120000000000001"/>
    <n v="768"/>
    <n v="1238.0160000000001"/>
    <n v="4030.6086912000005"/>
    <n v="1.4310634779005705E-2"/>
    <n v="556.47028270005296"/>
    <n v="0.72457068059902729"/>
    <n v="5.9727590805990278"/>
    <n v="411.88332372130009"/>
    <n v="0"/>
    <n v="57.91264890018455"/>
    <n v="14.539604935469796"/>
    <n v="3.8845931894915404"/>
    <n v="2.1372933042445017"/>
    <n v="0"/>
    <n v="66.112818649362595"/>
    <n v="0"/>
    <n v="556.47028270005296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509"/>
    <s v="BAC M15 GRIS P0 C78"/>
    <n v="3.45"/>
    <n v="693"/>
    <n v="2390.85"/>
    <n v="7783.8903449999998"/>
    <n v="2.7636622758822005E-2"/>
    <n v="1074.6524886539605"/>
    <n v="1.5507250918527569"/>
    <n v="12.782890091852757"/>
    <n v="795.42691251088036"/>
    <n v="0"/>
    <n v="111.84060353259264"/>
    <n v="28.078808722963156"/>
    <n v="7.5019059746367152"/>
    <n v="4.1275296090300664"/>
    <n v="0"/>
    <n v="127.67672830385757"/>
    <n v="0"/>
    <n v="1074.6524886539605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515"/>
    <s v="COUV M15 GAUCHE GRIS BUS 16/17"/>
    <n v="1.6359999999999999"/>
    <n v="1400"/>
    <n v="2290.3999999999996"/>
    <n v="7456.8552799999989"/>
    <n v="2.6475488117952157E-2"/>
    <n v="1029.5016667766822"/>
    <n v="0.73535833341191592"/>
    <n v="6.061683533411915"/>
    <n v="762.00757070285476"/>
    <n v="0"/>
    <n v="107.14169367841988"/>
    <n v="26.89909592783939"/>
    <n v="7.1867182986418765"/>
    <n v="3.9541141504161543"/>
    <n v="0"/>
    <n v="122.3124740185103"/>
    <n v="0"/>
    <n v="1029.5016667766822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606"/>
    <s v="BAC M16 GRIS P16 C102"/>
    <n v="4.4580000000000002"/>
    <n v="360"/>
    <n v="1604.88"/>
    <n v="5225.0078160000003"/>
    <n v="1.8551336609648562E-2"/>
    <n v="721.37034359787037"/>
    <n v="2.0038065099940843"/>
    <n v="16.517717109994084"/>
    <n v="533.93761354767628"/>
    <n v="0"/>
    <n v="75.07403132667767"/>
    <n v="18.848157995402939"/>
    <n v="5.0357232200158828"/>
    <n v="2.7706421226510125"/>
    <n v="0"/>
    <n v="85.70417538544659"/>
    <n v="0"/>
    <n v="721.37034359787037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20M1611"/>
    <s v="COUV M16 GAUCHE GRIS BUS17/18"/>
    <n v="1.9039999999999999"/>
    <n v="552"/>
    <n v="1051.008"/>
    <n v="3421.7667456000004"/>
    <n v="1.2148947701655899E-2"/>
    <n v="472.41289198202395"/>
    <n v="0.85582045648917382"/>
    <n v="7.054673256489175"/>
    <n v="349.66645689367198"/>
    <n v="0"/>
    <n v="49.164677431701342"/>
    <n v="12.343330864882393"/>
    <n v="3.29780755571909"/>
    <n v="1.8144453392423083"/>
    <n v="0"/>
    <n v="56.126173896806897"/>
    <n v="0"/>
    <n v="472.41289198202395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60D2710"/>
    <s v="BOUCHON D27 JAUNE"/>
    <n v="2.9000000000000001E-2"/>
    <n v="72000"/>
    <n v="2088"/>
    <n v="6797.9016000000001"/>
    <n v="2.4135879842073049E-2"/>
    <n v="938.52579472132072"/>
    <n v="1.3035080482240566E-2"/>
    <n v="0.10745038048224058"/>
    <n v="694.66984265960571"/>
    <n v="0"/>
    <n v="97.673706077777126"/>
    <n v="24.522053919546217"/>
    <n v="6.5516363113710447"/>
    <n v="3.6046936544136097"/>
    <n v="0"/>
    <n v="111.50386209860703"/>
    <n v="0"/>
    <n v="938.52579472132072"/>
    <s v="GERMANETTI"/>
    <s v="STB 2519"/>
    <n v="28933.974999999999"/>
    <m/>
    <m/>
    <m/>
    <m/>
    <m/>
    <m/>
    <s v="STB 2520"/>
    <n v="47501.260999999999"/>
    <n v="1016"/>
    <m/>
    <m/>
    <m/>
  </r>
  <r>
    <x v="6"/>
    <x v="1"/>
    <d v="2018-09-28T00:00:00"/>
    <x v="4"/>
    <x v="0"/>
    <s v="ACCUMA 27"/>
    <s v=" 1534 DU 19/09/18"/>
    <n v="28781.625"/>
    <m/>
    <n v="4046.8260000000009"/>
    <n v="1016"/>
    <n v="271.44799999999998"/>
    <n v="149.35"/>
    <n v="0"/>
    <n v="4619.8383000000003"/>
    <n v="0"/>
    <n v="38885.087299999999"/>
    <s v="EUR"/>
    <n v="3.2557"/>
    <s v="400M10"/>
    <s v="B. GB24 NOIR / 33191014b70"/>
    <n v="0.5"/>
    <n v="16"/>
    <n v="8"/>
    <n v="26.0456"/>
    <n v="9.2474635410241576E-5"/>
    <n v="3.5958842709629151"/>
    <n v="0.22474276693518219"/>
    <n v="1.8525927669351823"/>
    <n v="2.6615702783892941"/>
    <n v="0"/>
    <n v="0.37422875891868634"/>
    <n v="9.3954229576805437E-2"/>
    <n v="2.5102054832839255E-2"/>
    <n v="1.3811086798519579E-2"/>
    <n v="0"/>
    <n v="0.42721786244677029"/>
    <n v="0"/>
    <n v="3.5958842709629151"/>
    <s v="GERMANETTI"/>
    <s v="STB 2519"/>
    <n v="28933.974999999999"/>
    <m/>
    <m/>
    <m/>
    <m/>
    <m/>
    <m/>
    <s v="STB 2520"/>
    <n v="47501.260999999999"/>
    <n v="1016"/>
    <m/>
    <m/>
    <m/>
  </r>
  <r>
    <x v="6"/>
    <x v="6"/>
    <d v="2018-10-02T00:00:00"/>
    <x v="61"/>
    <x v="0"/>
    <s v="MECONDOR 3"/>
    <s v=" 595 DU 13/09/18"/>
    <n v="2795.4120000000003"/>
    <m/>
    <n v="135.00900000000001"/>
    <n v="0"/>
    <n v="30.184999999999999"/>
    <n v="75"/>
    <n v="0"/>
    <n v="0"/>
    <n v="0"/>
    <n v="3035.6060000000002"/>
    <s v="EUR"/>
    <n v="3.2403"/>
    <s v="430T405"/>
    <s v="GAINE TUBULAIRE 399 mm NW S2 8,4 x 19 TU"/>
    <n v="0.40560000000000002"/>
    <n v="10800"/>
    <n v="4380.4800000000005"/>
    <n v="14194.069344000001"/>
    <n v="0.71353177116318356"/>
    <n v="2166.0013257335872"/>
    <n v="0.2005556783086655"/>
    <n v="1.5148213583086656"/>
    <n v="1994.6152754908176"/>
    <n v="0"/>
    <n v="96.333210892970257"/>
    <n v="0"/>
    <n v="21.537956512560694"/>
    <n v="53.514882837238765"/>
    <n v="0"/>
    <n v="0"/>
    <n v="0"/>
    <n v="2166.0013257335872"/>
    <s v="TIMAR"/>
    <s v="STB 113"/>
    <n v="2932.0160000000001"/>
    <m/>
    <m/>
    <m/>
    <m/>
    <m/>
    <m/>
    <s v="STB 114"/>
    <n v="4435.3360000000002"/>
    <n v="0"/>
    <m/>
    <m/>
    <m/>
  </r>
  <r>
    <x v="6"/>
    <x v="6"/>
    <d v="2018-10-02T00:00:00"/>
    <x v="61"/>
    <x v="0"/>
    <s v="MECONDOR 3"/>
    <s v=" 595 DU 13/09/18"/>
    <n v="2795.4120000000003"/>
    <m/>
    <n v="135.00900000000001"/>
    <n v="0"/>
    <n v="30.184999999999999"/>
    <n v="75"/>
    <n v="0"/>
    <n v="0"/>
    <n v="0"/>
    <n v="3035.6060000000002"/>
    <s v="EUR"/>
    <n v="3.2403"/>
    <s v="430T540"/>
    <s v="GAINE TUBULAIRE 534 mm NW S2 8,4 x 19 TU"/>
    <n v="0.54279999999999995"/>
    <n v="3240"/>
    <n v="1758.6719999999998"/>
    <n v="5698.6248815999988"/>
    <n v="0.2864682288368165"/>
    <n v="869.60467426641321"/>
    <n v="0.26839650440321394"/>
    <n v="2.0272313444032135"/>
    <n v="800.79672450918292"/>
    <n v="0"/>
    <n v="38.675789107029765"/>
    <n v="0"/>
    <n v="8.647043487439305"/>
    <n v="21.485117162761238"/>
    <n v="0"/>
    <n v="0"/>
    <n v="0"/>
    <n v="869.60467426641321"/>
    <s v="TIMAR"/>
    <s v="STB 113"/>
    <n v="2932.0160000000001"/>
    <m/>
    <m/>
    <m/>
    <m/>
    <m/>
    <m/>
    <s v="STB 114"/>
    <n v="4435.3360000000002"/>
    <n v="0"/>
    <m/>
    <m/>
    <m/>
  </r>
  <r>
    <x v="6"/>
    <x v="1"/>
    <d v="2018-10-04T00:00:00"/>
    <x v="45"/>
    <x v="0"/>
    <s v="STCM 8"/>
    <s v=" 18400349 DU 29/08/18"/>
    <n v="805"/>
    <m/>
    <n v="1883.9900000000052"/>
    <n v="0"/>
    <n v="461.87200000000001"/>
    <n v="773.8"/>
    <n v="1180"/>
    <n v="0"/>
    <n v="600"/>
    <n v="5704.6620000000048"/>
    <s v="EUR"/>
    <n v="3.2163499999999998"/>
    <s v="600P0002"/>
    <s v="PLOMB DOUX "/>
    <n v="1.9993000000000001"/>
    <n v="51160"/>
    <n v="102284.18800000001"/>
    <n v="328981.7480738"/>
    <n v="1"/>
    <n v="5704.6620000000048"/>
    <n v="0.11150629397967171"/>
    <n v="6.5419548489796719"/>
    <n v="805"/>
    <n v="0"/>
    <n v="1883.9900000000052"/>
    <n v="0"/>
    <n v="461.87200000000001"/>
    <n v="773.8"/>
    <n v="1180"/>
    <n v="0"/>
    <n v="600"/>
    <n v="5704.6620000000048"/>
    <s v="WMA"/>
    <s v="STB 2470"/>
    <s v="1158,55+1290,56"/>
    <m/>
    <m/>
    <s v="STB 2471"/>
    <n v="114.84"/>
    <s v="STB 2473"/>
    <n v="921.42200000000003"/>
    <s v="STB 2472"/>
    <n v="64483.658000000003"/>
    <m/>
    <m/>
    <m/>
    <m/>
  </r>
  <r>
    <x v="6"/>
    <x v="1"/>
    <d v="2018-10-10T00:00:00"/>
    <x v="7"/>
    <x v="0"/>
    <s v="DARAMIC 4"/>
    <s v=" 107483 DU 27/09/18"/>
    <n v="7221.76"/>
    <m/>
    <n v="10979.181000000004"/>
    <n v="216"/>
    <n v="219.40899999999999"/>
    <n v="121.14700000000001"/>
    <n v="0"/>
    <n v="0"/>
    <n v="0"/>
    <n v="18757.497000000007"/>
    <s v="EUR"/>
    <n v="3.24735"/>
    <s v="430P1004"/>
    <s v="SEPARATEUR 161/1.2/0.2 "/>
    <n v="0.69899999999999995"/>
    <n v="55673.8"/>
    <n v="38915.986199999999"/>
    <n v="126373.82778656999"/>
    <n v="0.81906265582764115"/>
    <n v="15363.565309499018"/>
    <n v="0.27595682905601948"/>
    <n v="2.5458544790560191"/>
    <n v="5915.0739253498259"/>
    <n v="0"/>
    <n v="8992.6371486723801"/>
    <n v="176.91753365877048"/>
    <n v="179.70971825248691"/>
    <n v="99.226983565551251"/>
    <n v="0"/>
    <n v="0"/>
    <n v="0"/>
    <n v="15363.565309499018"/>
    <s v="GERMANETTI"/>
    <s v="STB 2549"/>
    <n v="7343.5070000000005"/>
    <m/>
    <m/>
    <m/>
    <m/>
    <m/>
    <m/>
    <s v="STB 2545"/>
    <n v="43554.855000000003"/>
    <n v="216"/>
    <m/>
    <m/>
    <m/>
  </r>
  <r>
    <x v="6"/>
    <x v="1"/>
    <d v="2018-10-10T00:00:00"/>
    <x v="7"/>
    <x v="0"/>
    <s v="DARAMIC 4"/>
    <s v=" 107483 DU 27/09/18"/>
    <n v="7221.76"/>
    <m/>
    <n v="10979.181000000004"/>
    <n v="216"/>
    <n v="219.40899999999999"/>
    <n v="121.14700000000001"/>
    <n v="0"/>
    <n v="0"/>
    <n v="0"/>
    <n v="18757.497000000007"/>
    <s v="EUR"/>
    <n v="3.24735"/>
    <s v="430P1018"/>
    <s v="SEPARATEUR 161X1.3X0.2 "/>
    <n v="0.69899999999999995"/>
    <n v="8114.4"/>
    <n v="5671.9655999999995"/>
    <n v="18418.857491159997"/>
    <n v="0.11937755307609343"/>
    <n v="2239.2240936921644"/>
    <n v="0.27595682905601948"/>
    <n v="2.5458544790560191"/>
    <n v="862.11603770280851"/>
    <n v="0"/>
    <n v="1310.6677625595371"/>
    <n v="25.785551464436182"/>
    <n v="26.192509542872582"/>
    <n v="14.462232422509492"/>
    <n v="0"/>
    <n v="0"/>
    <n v="0"/>
    <n v="2239.2240936921644"/>
    <s v="GERMANETTI"/>
    <s v="STB 2549"/>
    <n v="7343.5070000000005"/>
    <m/>
    <m/>
    <m/>
    <m/>
    <m/>
    <m/>
    <s v="STB 2545"/>
    <n v="43554.855000000003"/>
    <n v="216"/>
    <m/>
    <m/>
    <m/>
  </r>
  <r>
    <x v="6"/>
    <x v="1"/>
    <d v="2018-10-10T00:00:00"/>
    <x v="7"/>
    <x v="0"/>
    <s v="DARAMIC 4"/>
    <s v=" 107483 DU 27/09/18"/>
    <n v="7221.76"/>
    <m/>
    <n v="10979.181000000004"/>
    <n v="216"/>
    <n v="219.40899999999999"/>
    <n v="121.14700000000001"/>
    <n v="0"/>
    <n v="0"/>
    <n v="0"/>
    <n v="18757.497000000007"/>
    <s v="EUR"/>
    <n v="3.24735"/>
    <s v="430P1001"/>
    <s v="SEPARATEUR LV 160X1.3X0.2"/>
    <n v="1.7410000000000001"/>
    <n v="1680"/>
    <n v="2924.88"/>
    <n v="9498.1090679999998"/>
    <n v="6.1559791096265498E-2"/>
    <n v="1154.7075968088272"/>
    <n v="0.68732595048144474"/>
    <n v="6.3409623004814453"/>
    <n v="444.57003694736636"/>
    <n v="0"/>
    <n v="675.87608876808758"/>
    <n v="13.296914876793348"/>
    <n v="13.506772204640516"/>
    <n v="7.4577840119392764"/>
    <n v="0"/>
    <n v="0"/>
    <n v="0"/>
    <n v="1154.7075968088272"/>
    <s v="GERMANETTI"/>
    <s v="STB 2549"/>
    <n v="7343.5070000000005"/>
    <m/>
    <m/>
    <m/>
    <m/>
    <m/>
    <m/>
    <s v="STB 2545"/>
    <n v="43554.855000000003"/>
    <n v="216"/>
    <m/>
    <m/>
    <m/>
  </r>
  <r>
    <x v="6"/>
    <x v="0"/>
    <d v="2018-10-10T00:00:00"/>
    <x v="22"/>
    <x v="0"/>
    <s v="DEMETAL 1"/>
    <s v=" 405 du 09/08/18"/>
    <n v="2183.6"/>
    <m/>
    <n v="8130.6759999999958"/>
    <n v="916"/>
    <n v="201.18899999999999"/>
    <n v="1497.6"/>
    <n v="1489.1999999999998"/>
    <n v="0"/>
    <n v="1740"/>
    <n v="16158.264999999996"/>
    <s v="EUR"/>
    <n v="3.2541500000000001"/>
    <s v="610X0012"/>
    <s v="ANTHRACITE"/>
    <n v="0.22500000000000001"/>
    <n v="192740"/>
    <n v="43366.5"/>
    <n v="141121.095975"/>
    <n v="1"/>
    <n v="16158.264999999996"/>
    <n v="8.383451800352805E-2"/>
    <n v="0.81601826800352806"/>
    <n v="2183.6"/>
    <n v="0"/>
    <n v="8130.6759999999958"/>
    <n v="916"/>
    <n v="201.18899999999999"/>
    <n v="1497.6"/>
    <n v="1489.1999999999998"/>
    <n v="0"/>
    <n v="1740"/>
    <n v="16158.264999999996"/>
    <s v="MSC"/>
    <s v="STB 4701"/>
    <n v="2598.37"/>
    <m/>
    <m/>
    <s v="STB 4702"/>
    <s v="200,52+1571,4"/>
    <s v="STB 4704"/>
    <n v="1782.7439999999999"/>
    <s v="STB 4703"/>
    <n v="36327.127999999997"/>
    <n v="916"/>
    <s v="UIB 8288183"/>
    <n v="7228.08"/>
    <s v="STB 4702/9000"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NS4002"/>
    <s v="BAC NS40 P9 NOIR"/>
    <n v="1.3839999999999999"/>
    <n v="3240"/>
    <n v="4484.16"/>
    <n v="14543.924544"/>
    <n v="5.3633397302043341E-2"/>
    <n v="1166.0225591851872"/>
    <n v="0.3598835059213541"/>
    <n v="4.8487491059213532"/>
    <n v="923.41826886367312"/>
    <n v="0"/>
    <n v="139.86174094684134"/>
    <n v="33.038172738058698"/>
    <n v="10.280235061266458"/>
    <n v="13.760667112387956"/>
    <n v="0"/>
    <n v="45.663474462959705"/>
    <n v="0"/>
    <n v="1166.0225591851872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NS4002"/>
    <s v="COUV NS40 D MFP NOIR sans œil magique"/>
    <n v="1.53"/>
    <n v="1440"/>
    <n v="2203.1999999999998"/>
    <n v="7145.8588799999989"/>
    <n v="2.6351669194645568E-2"/>
    <n v="572.90125740312658"/>
    <n v="0.39784809541883792"/>
    <n v="5.360250095418837"/>
    <n v="453.70261764978153"/>
    <n v="0"/>
    <n v="68.718196418968276"/>
    <n v="16.232628223901671"/>
    <n v="5.050982544552884"/>
    <n v="6.7610214136010178"/>
    <n v="0"/>
    <n v="22.435811152321239"/>
    <n v="0"/>
    <n v="572.9012574031265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124"/>
    <s v="COUV M11 G FLAT GRIS M18"/>
    <n v="0.82099999999999995"/>
    <n v="1392"/>
    <n v="1142.8319999999999"/>
    <n v="3706.6613087999995"/>
    <n v="1.3668995465257437E-2"/>
    <n v="297.17224482594861"/>
    <n v="0.21348580806461825"/>
    <n v="2.8763172080646178"/>
    <n v="235.34217044931694"/>
    <n v="0"/>
    <n v="35.645131558588574"/>
    <n v="8.4201012065985807"/>
    <n v="2.620018374798684"/>
    <n v="3.5070404975256348"/>
    <n v="0"/>
    <n v="11.637782739120183"/>
    <n v="0"/>
    <n v="297.17224482594861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125"/>
    <s v="COUV. M11P GAUCHE NOIR M18"/>
    <n v="0.82099999999999995"/>
    <n v="1392"/>
    <n v="1142.8319999999999"/>
    <n v="3706.6613087999995"/>
    <n v="1.3668995465257437E-2"/>
    <n v="297.17224482594861"/>
    <n v="0.21348580806461825"/>
    <n v="2.8763172080646178"/>
    <n v="235.34217044931694"/>
    <n v="0"/>
    <n v="35.645131558588574"/>
    <n v="8.4201012065985807"/>
    <n v="2.620018374798684"/>
    <n v="3.5070404975256348"/>
    <n v="0"/>
    <n v="11.637782739120183"/>
    <n v="0"/>
    <n v="297.17224482594861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M1509"/>
    <s v="BAC M15 GRIS P0 C78"/>
    <n v="3.45"/>
    <n v="1001"/>
    <n v="3453.4500000000003"/>
    <n v="11200.91973"/>
    <n v="4.1305452060751972E-2"/>
    <n v="898.00555890469673"/>
    <n v="0.89710845045424248"/>
    <n v="12.086838450454241"/>
    <n v="711.16526185668033"/>
    <n v="0"/>
    <n v="107.71371433509714"/>
    <n v="25.444158469423215"/>
    <n v="7.9172638291966946"/>
    <n v="10.597698529775071"/>
    <n v="0"/>
    <n v="35.167461884524236"/>
    <n v="0"/>
    <n v="898.00555890469673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m1606"/>
    <s v="BAC M16 GRIS P16 C102"/>
    <n v="4.4580000000000002"/>
    <n v="180"/>
    <n v="802.44"/>
    <n v="2602.6338959999998"/>
    <n v="9.5976912802066949E-3"/>
    <n v="208.65962463260934"/>
    <n v="1.1592201368478297"/>
    <n v="15.61829733684783"/>
    <n v="165.2456102518567"/>
    <n v="0"/>
    <n v="25.028245068281095"/>
    <n v="5.9121778286073239"/>
    <n v="1.8396470738248982"/>
    <n v="2.4624700540713511"/>
    <n v="0"/>
    <n v="8.1714743559679803"/>
    <n v="0"/>
    <n v="208.65962463260934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116"/>
    <s v="BAC L1 GRIS P0 C26"/>
    <n v="1.194"/>
    <n v="440"/>
    <n v="525.36"/>
    <n v="1703.952624"/>
    <n v="6.2836387654770327E-3"/>
    <n v="136.61011464656258"/>
    <n v="0.31047753328764222"/>
    <n v="4.1830971332876423"/>
    <n v="108.1868224439403"/>
    <n v="0"/>
    <n v="16.386071019730021"/>
    <n v="3.8707214795338523"/>
    <n v="1.2044227440115756"/>
    <n v="1.6121869144196765"/>
    <n v="0"/>
    <n v="5.3498900449271458"/>
    <n v="0"/>
    <n v="136.6101146465625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118"/>
    <s v="BAC L1 NOIR P0 C28 MFP, FAI"/>
    <n v="1.194"/>
    <n v="1320"/>
    <n v="1576.08"/>
    <n v="5111.8578719999996"/>
    <n v="1.8850916296431097E-2"/>
    <n v="409.83034393968768"/>
    <n v="0.31047753328764216"/>
    <n v="4.1830971332876423"/>
    <n v="324.56046733182086"/>
    <n v="0"/>
    <n v="49.158213059190061"/>
    <n v="11.612164438601557"/>
    <n v="3.6132682320347267"/>
    <n v="4.8365607432590298"/>
    <n v="0"/>
    <n v="16.049670134781437"/>
    <n v="0"/>
    <n v="409.8303439396876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L0131"/>
    <s v="COUV L1 D EK FAI Noir"/>
    <n v="1.1819999999999999"/>
    <n v="1120"/>
    <n v="1323.84"/>
    <n v="4293.7426559999994"/>
    <n v="1.5833965934386161E-2"/>
    <n v="344.24001479691134"/>
    <n v="0.30735715606867081"/>
    <n v="4.1410559560686702"/>
    <n v="272.61695413466174"/>
    <n v="0"/>
    <n v="41.290802989872439"/>
    <n v="9.7537230155818744"/>
    <n v="3.0349912544394013"/>
    <n v="4.0625048058195219"/>
    <n v="0"/>
    <n v="13.481038596536379"/>
    <n v="0"/>
    <n v="344.24001479691134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207"/>
    <s v="BAC L2 GRIS P0 C34 POUR TAXI"/>
    <n v="1.294"/>
    <n v="990"/>
    <n v="1281.06"/>
    <n v="4154.9900039999993"/>
    <n v="1.532229000476246E-2"/>
    <n v="333.11587001127879"/>
    <n v="0.33648067677906945"/>
    <n v="4.5334402767790687"/>
    <n v="263.80731452724632"/>
    <n v="0"/>
    <n v="39.956487247859251"/>
    <n v="9.4385306429336762"/>
    <n v="2.9369152589528493"/>
    <n v="3.9312246242318989"/>
    <n v="0"/>
    <n v="13.045397710054759"/>
    <n v="0"/>
    <n v="333.11587001127879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218"/>
    <s v="Bac L2 Noir P0 C34,3"/>
    <n v="1.3180000000000001"/>
    <n v="1584"/>
    <n v="2087.712"/>
    <n v="6771.2851007999998"/>
    <n v="2.4970359476076568E-2"/>
    <n v="542.87074704774705"/>
    <n v="0.34272143121701204"/>
    <n v="4.6175226312170121"/>
    <n v="429.92029743049233"/>
    <n v="0"/>
    <n v="65.116105338706021"/>
    <n v="15.381741437263166"/>
    <n v="4.7862186229364516"/>
    <n v="6.4066201604174884"/>
    <n v="0"/>
    <n v="21.259764057931591"/>
    <n v="0"/>
    <n v="542.87074704774705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L0231"/>
    <s v="COUV L2 D EK FAI Noir"/>
    <n v="1.3075000000000001"/>
    <n v="960"/>
    <n v="1255.2"/>
    <n v="4071.1156799999999"/>
    <n v="1.5012988005228359E-2"/>
    <n v="326.39145710439567"/>
    <n v="0.33999110115041214"/>
    <n v="4.580736601150412"/>
    <n v="258.48199240831781"/>
    <n v="0"/>
    <n v="39.149909288802192"/>
    <n v="9.2480006112206699"/>
    <n v="2.8776294888901508"/>
    <n v="3.8518673195134343"/>
    <n v="0"/>
    <n v="12.782057987651426"/>
    <n v="0"/>
    <n v="326.39145710439567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L0211"/>
    <s v="COUV  L2 KAM GRIS AVEC POIGNEE GRIS"/>
    <n v="1.1200000000000001"/>
    <n v="960"/>
    <n v="1075.2"/>
    <n v="3487.30368"/>
    <n v="1.2860073855339016E-2"/>
    <n v="279.58579881982655"/>
    <n v="0.29123520710398598"/>
    <n v="3.9238432071039857"/>
    <n v="221.41478508398927"/>
    <n v="0"/>
    <n v="33.535677555226357"/>
    <n v="7.9218054948888339"/>
    <n v="2.4649675162959612"/>
    <n v="3.2994962889904755"/>
    <n v="0"/>
    <n v="10.949066880435639"/>
    <n v="0"/>
    <n v="279.58579881982655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313"/>
    <s v="BAC L3 GRIS P0 C33"/>
    <n v="1.32"/>
    <n v="1760"/>
    <n v="2323.2000000000003"/>
    <n v="7535.0668800000003"/>
    <n v="2.7786945294571801E-2"/>
    <n v="604.10502959283951"/>
    <n v="0.34324149408684063"/>
    <n v="4.6245294940868407"/>
    <n v="478.41408919933394"/>
    <n v="0"/>
    <n v="72.461017574685513"/>
    <n v="17.11675830145623"/>
    <n v="5.3260905262823446"/>
    <n v="7.1292687672829915"/>
    <n v="0"/>
    <n v="23.657805223798434"/>
    <n v="0"/>
    <n v="604.10502959283951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L0318"/>
    <s v="Bac L3 Noir P0 C40"/>
    <n v="1.32"/>
    <n v="768"/>
    <n v="1013.76"/>
    <n v="3288.029184"/>
    <n v="1.2125212492176787E-2"/>
    <n v="263.60946745869359"/>
    <n v="0.34324149408684063"/>
    <n v="4.6245294940868407"/>
    <n v="208.76251165061845"/>
    <n v="0"/>
    <n v="31.619353123499135"/>
    <n v="7.4691308951809008"/>
    <n v="2.3241122296504777"/>
    <n v="3.1109536439053054"/>
    <n v="0"/>
    <n v="10.323405915839318"/>
    <n v="0"/>
    <n v="263.60946745869359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L0321"/>
    <s v="COUV L3 KAM DROITE GRIS AVEC POIGNEE GRIS"/>
    <n v="1.3140000000000001"/>
    <n v="1760"/>
    <n v="2312.6400000000003"/>
    <n v="7500.8165760000011"/>
    <n v="2.7660640997778298E-2"/>
    <n v="601.3590976401448"/>
    <n v="0.34168130547735498"/>
    <n v="4.6035089054773559"/>
    <n v="476.23947970297343"/>
    <n v="0"/>
    <n v="72.131649312982404"/>
    <n v="17.038954854631431"/>
    <n v="5.3018810238901528"/>
    <n v="7.0968630001589785"/>
    <n v="0"/>
    <n v="23.550269745508444"/>
    <n v="0"/>
    <n v="601.359097640144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M1008"/>
    <s v="BAC M10 P15,4 C33 GRIS"/>
    <n v="1.7629999999999999"/>
    <n v="1296"/>
    <n v="2284.848"/>
    <n v="7410.6760031999993"/>
    <n v="2.7328231053035376E-2"/>
    <n v="594.13230400100724"/>
    <n v="0.45843541975386359"/>
    <n v="6.176549619753863"/>
    <n v="470.51630289209697"/>
    <n v="0"/>
    <n v="71.264811933318285"/>
    <n v="16.834190328669791"/>
    <n v="5.2381660153216085"/>
    <n v="7.0115769130462322"/>
    <n v="0"/>
    <n v="23.267255918554323"/>
    <n v="0"/>
    <n v="594.13230400100724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013"/>
    <s v="COUV M10 G FLAT GRIS (fileté)"/>
    <n v="0.77200000000000002"/>
    <n v="1344"/>
    <n v="1037.568"/>
    <n v="3365.2480511999997"/>
    <n v="1.2409971270402149E-2"/>
    <n v="269.80029586113261"/>
    <n v="0.2007442677538189"/>
    <n v="2.7046490677538189"/>
    <n v="213.66526760604961"/>
    <n v="0"/>
    <n v="32.361928840793432"/>
    <n v="7.6445423025677242"/>
    <n v="2.3786936532256022"/>
    <n v="3.1840139188758085"/>
    <n v="0"/>
    <n v="10.565849539620391"/>
    <n v="0"/>
    <n v="269.80029586113261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M1110"/>
    <s v="BAC M11 P8,5 C46 GRIS"/>
    <n v="2.1379999999999999"/>
    <n v="1008"/>
    <n v="2155.1039999999998"/>
    <n v="6989.8643135999992"/>
    <n v="2.5776410533795136E-2"/>
    <n v="560.39478550948968"/>
    <n v="0.55594720784671592"/>
    <n v="7.4903364078467147"/>
    <n v="443.79825985272095"/>
    <n v="0"/>
    <n v="67.218073699756815"/>
    <n v="15.878268888817804"/>
    <n v="4.9407192654757166"/>
    <n v="6.613427874245283"/>
    <n v="0"/>
    <n v="21.946035928473183"/>
    <n v="0"/>
    <n v="560.3947855094896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124"/>
    <s v="COUV M11 G FLAT GRIS M18"/>
    <n v="0.85799999999999998"/>
    <n v="1392"/>
    <n v="1194.336"/>
    <n v="3873.7093823999999"/>
    <n v="1.4285015967345776E-2"/>
    <n v="310.56490384977337"/>
    <n v="0.2231069711564464"/>
    <n v="3.0059441711564463"/>
    <n v="245.94833403838487"/>
    <n v="0"/>
    <n v="37.251550398622413"/>
    <n v="8.7995698358849985"/>
    <n v="2.738094720556969"/>
    <n v="3.6650922617259378"/>
    <n v="0"/>
    <n v="12.162262594598195"/>
    <n v="0"/>
    <n v="310.56490384977337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213"/>
    <s v="COUV M12 GAUCHE GRIS "/>
    <n v="1.282"/>
    <n v="1120"/>
    <n v="1435.8400000000001"/>
    <n v="4657.0034560000004"/>
    <n v="1.7173556960983979E-2"/>
    <n v="373.36353550731008"/>
    <n v="0.33336029956009827"/>
    <n v="4.4913990995600983"/>
    <n v="295.68099424757736"/>
    <n v="0"/>
    <n v="44.784102735208535"/>
    <n v="10.578911087966132"/>
    <n v="3.291758704053565"/>
    <n v="4.4062023359226981"/>
    <n v="0"/>
    <n v="14.621566396581761"/>
    <n v="0"/>
    <n v="373.3635355073100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00M1509"/>
    <s v="BAC M15 GRIS P0 C78"/>
    <n v="3.6230000000000002"/>
    <n v="770"/>
    <n v="2789.71"/>
    <n v="9048.1454140000005"/>
    <n v="3.3366700739376684E-2"/>
    <n v="725.41229429469718"/>
    <n v="0.94209388869441191"/>
    <n v="12.692932088694413"/>
    <n v="574.48199413751468"/>
    <n v="0"/>
    <n v="87.011546719299218"/>
    <n v="20.553887655456037"/>
    <n v="6.3955957309207649"/>
    <n v="8.560861042001136"/>
    <n v="0"/>
    <n v="28.408409009505313"/>
    <n v="0"/>
    <n v="725.41229429469718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420M1515"/>
    <s v="COUV M15 GAUCHE GRIS BUS 16/17"/>
    <n v="1.71"/>
    <n v="700"/>
    <n v="1197"/>
    <n v="3882.3498"/>
    <n v="1.4316879096764138E-2"/>
    <n v="311.25762759238501"/>
    <n v="0.44465375370340715"/>
    <n v="5.990867753703407"/>
    <n v="246.4969287067849"/>
    <n v="0"/>
    <n v="37.334641028279336"/>
    <n v="8.8191975236067091"/>
    <n v="2.7442021177513625"/>
    <n v="3.6732673529776774"/>
    <n v="0"/>
    <n v="12.189390862984988"/>
    <n v="0"/>
    <n v="311.25762759238501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11T00:00:00"/>
    <x v="4"/>
    <x v="0"/>
    <s v="ACCUMA 28"/>
    <s v=" 1598 DU 28/09/18"/>
    <n v="17217.224999999999"/>
    <m/>
    <n v="2607.7360000000008"/>
    <n v="616"/>
    <n v="191.67599999999999"/>
    <n v="256.56899999999996"/>
    <n v="0"/>
    <n v="851.40000000000009"/>
    <n v="0"/>
    <n v="21740.606"/>
    <s v="EUR"/>
    <n v="3.2433999999999998"/>
    <s v="ech"/>
    <s v="echantillon b+c+access"/>
    <n v="501.04"/>
    <n v="1"/>
    <n v="501.04"/>
    <n v="1625.073136"/>
    <n v="5.9927561425586499E-3"/>
    <n v="130.28615014944745"/>
    <n v="130.28615014944745"/>
    <n v="1755.3592861494474"/>
    <n v="103.17863087656434"/>
    <n v="0"/>
    <n v="15.627525932171329"/>
    <n v="3.6915377838161283"/>
    <n v="1.1486675263810717"/>
    <n v="1.5375554507401301"/>
    <n v="0"/>
    <n v="5.1022325797744355"/>
    <n v="0"/>
    <n v="130.28615014944745"/>
    <s v="GERMANETTI"/>
    <s v="STB 2549"/>
    <s v="5825,198+5825,198+5825,198"/>
    <m/>
    <m/>
    <m/>
    <m/>
    <m/>
    <m/>
    <s v="STB 2550"/>
    <n v="32967.023000000001"/>
    <n v="616"/>
    <m/>
    <m/>
    <m/>
  </r>
  <r>
    <x v="6"/>
    <x v="1"/>
    <d v="2018-10-29T00:00:00"/>
    <x v="7"/>
    <x v="0"/>
    <s v="DARAMIC 5"/>
    <s v=" 107556 DU 10/10/18"/>
    <n v="2811.48"/>
    <m/>
    <n v="1916.4989999999998"/>
    <n v="0"/>
    <n v="37.706000000000003"/>
    <n v="98"/>
    <n v="0"/>
    <n v="0"/>
    <n v="0"/>
    <n v="4863.6849999999995"/>
    <s v="EUR"/>
    <n v="3.2623500000000001"/>
    <s v="430P3001"/>
    <s v="SEPARATEUR IND 450 CL 1,80*188,0mm"/>
    <n v="2.44"/>
    <n v="3158.4"/>
    <n v="7706.4960000000001"/>
    <n v="25141.287225600001"/>
    <n v="1"/>
    <n v="4863.6849999999995"/>
    <n v="1.5399205293819653"/>
    <n v="9.5000545293819663"/>
    <n v="2811.48"/>
    <n v="0"/>
    <n v="1916.4989999999998"/>
    <n v="0"/>
    <n v="37.706000000000003"/>
    <n v="98"/>
    <n v="0"/>
    <n v="0"/>
    <n v="0"/>
    <n v="4863.6849999999995"/>
    <s v="TIMAR"/>
    <s v="STB 2620"/>
    <n v="3300.6679999999997"/>
    <m/>
    <m/>
    <m/>
    <m/>
    <m/>
    <m/>
    <s v="STB 32621"/>
    <n v="7588.1279999999997"/>
    <n v="0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20NS4003"/>
    <s v="COUV NS40 G MFP NOIR sans œil magique"/>
    <n v="1.53"/>
    <n v="960"/>
    <n v="1468.8"/>
    <n v="4843.2211200000002"/>
    <n v="6.0634902916452973E-2"/>
    <n v="623.77423420594539"/>
    <n v="0.64976482729785978"/>
    <n v="5.6947868272978601"/>
    <n v="353.11342062425558"/>
    <n v="0"/>
    <n v="192.35398220385409"/>
    <n v="13.097139029953842"/>
    <n v="7.0240077887448287"/>
    <n v="1.4434138639261631"/>
    <n v="0"/>
    <n v="56.742270695210877"/>
    <n v="0"/>
    <n v="623.77423420594539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20M1126"/>
    <s v="COUV.M11 DROITE NOIR M18"/>
    <n v="0.85799999999999998"/>
    <n v="2784"/>
    <n v="2388.672"/>
    <n v="7876.4070528000002"/>
    <n v="9.8608997017462924E-2"/>
    <n v="1014.4281369615903"/>
    <n v="0.36437792275919195"/>
    <n v="3.1935471227591918"/>
    <n v="574.25935503089715"/>
    <n v="0"/>
    <n v="312.82037811740503"/>
    <n v="21.299543355771991"/>
    <n v="11.422964823499923"/>
    <n v="2.3473871740007048"/>
    <n v="0"/>
    <n v="92.278508460015487"/>
    <n v="0"/>
    <n v="1014.4281369615903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60D2709"/>
    <s v="BOUCHON D27 ROUGE"/>
    <n v="2.3E-2"/>
    <n v="72000"/>
    <n v="1656"/>
    <n v="5460.4944000000005"/>
    <n v="6.8362880739138154E-2"/>
    <n v="703.27487189885994"/>
    <n v="9.7677065541508321E-3"/>
    <n v="8.5607906554150848E-2"/>
    <n v="398.11807227244498"/>
    <n v="0"/>
    <n v="216.86968581807076"/>
    <n v="14.766382239653842"/>
    <n v="7.9192244677025023"/>
    <n v="1.6273783759951836"/>
    <n v="0"/>
    <n v="63.974128724992653"/>
    <n v="0"/>
    <n v="703.27487189885994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00M1110"/>
    <s v="BAC M11 P8,5 C46 GRIS"/>
    <n v="2.1379999999999999"/>
    <n v="364"/>
    <n v="778.23199999999997"/>
    <n v="2566.1421968"/>
    <n v="3.2126921137307342E-2"/>
    <n v="330.50181769782216"/>
    <n v="0.90797202664236853"/>
    <n v="7.9578132266423678"/>
    <n v="187.09433793522305"/>
    <n v="0"/>
    <n v="101.91722785843528"/>
    <n v="6.9394149656583854"/>
    <n v="3.7216146714668197"/>
    <n v="0.76478135767360123"/>
    <n v="0"/>
    <n v="30.064440909365022"/>
    <n v="0"/>
    <n v="330.50181769782216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00M1203"/>
    <s v="BAC M12 GRIS"/>
    <n v="2.4620000000000002"/>
    <n v="1080"/>
    <n v="2658.96"/>
    <n v="8767.6547040000005"/>
    <n v="0.10976700807375531"/>
    <n v="1129.2148269228217"/>
    <n v="1.0455692841877979"/>
    <n v="9.1637680841877973"/>
    <n v="639.23914821832147"/>
    <n v="0"/>
    <n v="348.21728248962404"/>
    <n v="23.709673743931145"/>
    <n v="12.715519982271887"/>
    <n v="2.6130036271957451"/>
    <n v="0"/>
    <n v="102.72019886147734"/>
    <n v="0"/>
    <n v="1129.2148269228217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90B0006"/>
    <s v="Couvre borne D +"/>
    <n v="7.1999999999999995E-2"/>
    <n v="21450"/>
    <n v="1544.3999999999999"/>
    <n v="5092.5045599999994"/>
    <n v="6.3755817037152746E-2"/>
    <n v="655.88026096654539"/>
    <n v="3.057716834342869E-2"/>
    <n v="0.2679899683434287"/>
    <n v="371.28837609756278"/>
    <n v="0"/>
    <n v="202.2545548172877"/>
    <n v="13.771256480024993"/>
    <n v="7.3855376014008112"/>
    <n v="1.5177072245694212"/>
    <n v="0"/>
    <n v="59.662828745699663"/>
    <n v="0"/>
    <n v="655.88026096654539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90B0007"/>
    <s v="Couvre borne G -"/>
    <n v="7.1999999999999995E-2"/>
    <n v="19800"/>
    <n v="1425.6"/>
    <n v="4700.7734399999999"/>
    <n v="5.8851523418910236E-2"/>
    <n v="605.42793319988812"/>
    <n v="3.0577168343428694E-2"/>
    <n v="0.2679899683434287"/>
    <n v="342.72773178236565"/>
    <n v="0"/>
    <n v="186.69651213903484"/>
    <n v="12.711929058484611"/>
    <n v="6.8174193243699799"/>
    <n v="1.4009605149871582"/>
    <n v="0"/>
    <n v="55.073380380645851"/>
    <n v="0"/>
    <n v="605.42793319988812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00L0118"/>
    <s v="BAC L1 NOIR P0 C28 MFP, FAI"/>
    <n v="1.194"/>
    <n v="440"/>
    <n v="525.36"/>
    <n v="1732.3220640000002"/>
    <n v="2.1687876222894701E-2"/>
    <n v="223.11140501255142"/>
    <n v="0.50707137502852595"/>
    <n v="4.4441669750285264"/>
    <n v="126.30151597164959"/>
    <n v="0"/>
    <n v="68.801122066051732"/>
    <n v="4.6845812641452556"/>
    <n v="2.5123452695363451"/>
    <n v="0.51627989348600833"/>
    <n v="0"/>
    <n v="20.295560547682456"/>
    <n v="0"/>
    <n v="223.11140501255142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20L0140"/>
    <s v="COUV L1 D RS Noir"/>
    <n v="1.423"/>
    <n v="1040"/>
    <n v="1479.92"/>
    <n v="4879.8882080000003"/>
    <n v="6.1093958009338971E-2"/>
    <n v="628.4967079834305"/>
    <n v="0.60432375767637547"/>
    <n v="5.2965239576763761"/>
    <n v="355.78677386318645"/>
    <n v="0"/>
    <n v="193.8102569057242"/>
    <n v="13.196294930017217"/>
    <n v="7.0771851897598355"/>
    <n v="1.4543416704123142"/>
    <n v="0"/>
    <n v="57.171855424330396"/>
    <n v="0"/>
    <n v="628.4967079834305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00L0218"/>
    <s v="Bac L2 Noir P0 C34,3"/>
    <n v="1.3180000000000001"/>
    <n v="396"/>
    <n v="521.928"/>
    <n v="1721.0053872000001"/>
    <n v="2.1546196629478803E-2"/>
    <n v="221.6538933215146"/>
    <n v="0.55973205384220859"/>
    <n v="4.9057052538422088"/>
    <n v="125.47643069143277"/>
    <n v="0"/>
    <n v="68.351667499791077"/>
    <n v="4.6539784719674211"/>
    <n v="2.4959329637554539"/>
    <n v="0.51290721076474288"/>
    <n v="0"/>
    <n v="20.162976483803121"/>
    <n v="0"/>
    <n v="221.6538933215146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00L0318"/>
    <s v="Bac L3 Noir P0 C40"/>
    <n v="1.32"/>
    <n v="1440"/>
    <n v="1900.8000000000002"/>
    <n v="6267.6979200000005"/>
    <n v="7.8468697891880324E-2"/>
    <n v="807.23724426651768"/>
    <n v="0.56058141962952612"/>
    <n v="4.9131494196295264"/>
    <n v="456.97030904315426"/>
    <n v="0"/>
    <n v="248.92868285204648"/>
    <n v="16.949238744646149"/>
    <n v="9.0898924324933077"/>
    <n v="1.867947353316211"/>
    <n v="0"/>
    <n v="73.431173840861149"/>
    <n v="0"/>
    <n v="807.23724426651768"/>
    <s v="GERMANETTI"/>
    <s v="STB 2842"/>
    <s v="5824,2+23,805"/>
    <m/>
    <m/>
    <m/>
    <m/>
    <m/>
    <m/>
    <s v="STB 2843"/>
    <n v="20380.82"/>
    <n v="216"/>
    <m/>
    <m/>
    <m/>
  </r>
  <r>
    <x v="6"/>
    <x v="1"/>
    <d v="2018-11-15T00:00:00"/>
    <x v="4"/>
    <x v="0"/>
    <s v="ACCUMA 29"/>
    <s v=" 1844 DU 08/11/18"/>
    <n v="5823.6"/>
    <m/>
    <n v="3172.3309999999983"/>
    <n v="216"/>
    <n v="115.84099999999999"/>
    <n v="23.805"/>
    <n v="0"/>
    <n v="935.80212000000006"/>
    <n v="0"/>
    <n v="10287.37912"/>
    <s v="EUR"/>
    <n v="3.2974000000000001"/>
    <s v="460D1839"/>
    <s v="BOUCHON M18 DUPLEX RS\21 NOIR NON DEVISSABLE"/>
    <n v="0.09"/>
    <n v="87500"/>
    <n v="7875"/>
    <n v="25967.025000000001"/>
    <n v="0.32509522090622767"/>
    <n v="3344.3777875625137"/>
    <n v="3.822146042928587E-2"/>
    <n v="0.3349874604292859"/>
    <n v="1893.2245284695075"/>
    <n v="0"/>
    <n v="1031.3096472326736"/>
    <n v="70.220567715745176"/>
    <n v="37.659355484998315"/>
    <n v="7.7388917336727499"/>
    <n v="0"/>
    <n v="304.22479692591617"/>
    <n v="0"/>
    <n v="3344.3777875625137"/>
    <s v="GERMANETTI"/>
    <s v="STB 2842"/>
    <s v="5824,2+23,805"/>
    <m/>
    <m/>
    <m/>
    <m/>
    <m/>
    <m/>
    <s v="STB 2843"/>
    <n v="20380.82"/>
    <n v="216"/>
    <m/>
    <m/>
    <m/>
  </r>
  <r>
    <x v="6"/>
    <x v="1"/>
    <d v="2018-12-04T00:00:00"/>
    <x v="68"/>
    <x v="4"/>
    <s v="TPI 1"/>
    <s v=" 83 DU 12/10/18"/>
    <n v="34"/>
    <m/>
    <n v="476.95699999999999"/>
    <n v="0"/>
    <n v="6.14"/>
    <n v="14"/>
    <n v="0"/>
    <n v="232.67286000000001"/>
    <n v="0"/>
    <n v="763.76985999999999"/>
    <s v="USD"/>
    <n v="2.9157000000000002"/>
    <s v="701MEC043"/>
    <s v="BROSSE 16MM"/>
    <n v="7.9"/>
    <n v="49"/>
    <n v="387.1"/>
    <n v="1128.6674700000001"/>
    <n v="0.5"/>
    <n v="381.88493"/>
    <n v="7.7935699999999999"/>
    <n v="30.8276"/>
    <n v="17"/>
    <n v="0"/>
    <n v="238.4785"/>
    <n v="0"/>
    <n v="3.07"/>
    <n v="7"/>
    <n v="0"/>
    <n v="116.33643000000001"/>
    <n v="0"/>
    <n v="381.88493"/>
    <s v="RAPID POSTE"/>
    <s v="ESPECE"/>
    <s v="34+14"/>
    <m/>
    <m/>
    <m/>
    <m/>
    <m/>
    <m/>
    <s v="STB 2903"/>
    <n v="1082.511"/>
    <n v="0"/>
    <m/>
    <m/>
    <m/>
  </r>
  <r>
    <x v="6"/>
    <x v="1"/>
    <d v="2018-12-04T00:00:00"/>
    <x v="68"/>
    <x v="4"/>
    <s v="TPI 1"/>
    <s v=" 83 DU 12/10/18"/>
    <n v="34"/>
    <m/>
    <n v="476.95699999999999"/>
    <n v="0"/>
    <n v="6.14"/>
    <n v="14"/>
    <n v="0"/>
    <n v="232.67286000000001"/>
    <n v="0"/>
    <n v="763.76985999999999"/>
    <s v="USD"/>
    <n v="2.9157000000000002"/>
    <s v="701MEC044"/>
    <s v="BROSSE 18MM"/>
    <n v="7.9"/>
    <n v="49"/>
    <n v="387.1"/>
    <n v="1128.6674700000001"/>
    <n v="0.5"/>
    <n v="381.88493"/>
    <n v="7.7935699999999999"/>
    <n v="30.8276"/>
    <n v="17"/>
    <n v="0"/>
    <n v="238.4785"/>
    <n v="0"/>
    <n v="3.07"/>
    <n v="7"/>
    <n v="0"/>
    <n v="116.33643000000001"/>
    <n v="0"/>
    <n v="381.88493"/>
    <s v="RAPID POSTE"/>
    <s v="ESPECE"/>
    <s v="34+14"/>
    <m/>
    <m/>
    <m/>
    <m/>
    <m/>
    <m/>
    <s v="STB 2903"/>
    <n v="1082.511"/>
    <n v="0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20NS4003"/>
    <s v="COUV NS40 G MFP NOIR sans œil magique"/>
    <n v="1.53"/>
    <n v="590"/>
    <n v="902.7"/>
    <n v="3018.5385300000003"/>
    <n v="6.8037393659068662E-2"/>
    <n v="557.53842323735887"/>
    <n v="0.94498037836840487"/>
    <n v="6.061147378368406"/>
    <n v="401.5039683957375"/>
    <n v="0"/>
    <n v="75.017758098914442"/>
    <n v="14.696077030358831"/>
    <n v="4.400250397506607"/>
    <n v="3.2227272254491051"/>
    <n v="0"/>
    <n v="58.69764208939241"/>
    <n v="0"/>
    <n v="557.53842323735887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118"/>
    <s v="BAC L1 NOIR P0 C28 MFP, FAI"/>
    <n v="1.194"/>
    <n v="1320"/>
    <n v="1576.08"/>
    <n v="5270.2539120000001"/>
    <n v="0.11879071164083853"/>
    <n v="973.44096388161802"/>
    <n v="0.73745527566789248"/>
    <n v="4.7300718756678926"/>
    <n v="701.01071730270735"/>
    <n v="0"/>
    <n v="130.97816349234193"/>
    <n v="25.658793714421122"/>
    <n v="7.6826704846595915"/>
    <n v="5.6267596382915981"/>
    <n v="0"/>
    <n v="102.4838592491964"/>
    <n v="0"/>
    <n v="973.44096388161802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218"/>
    <s v="Bac L2 Noir P0 C34,3"/>
    <n v="1.3180000000000001"/>
    <n v="198"/>
    <n v="260.964"/>
    <n v="872.63751960000002"/>
    <n v="1.9669115319425275E-2"/>
    <n v="161.18030030100161"/>
    <n v="0.81404192071212933"/>
    <n v="5.2213021207121297"/>
    <n v="116.07187505087543"/>
    <n v="0"/>
    <n v="21.687087874737021"/>
    <n v="4.2485289089958593"/>
    <n v="1.2720803641685103"/>
    <n v="0.93166698533521697"/>
    <n v="0"/>
    <n v="16.969061116889556"/>
    <n v="0"/>
    <n v="161.18030030100161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111"/>
    <s v="BAC L1B P0 NOIR C28 FAI"/>
    <n v="1.2090000000000001"/>
    <n v="140"/>
    <n v="169.26000000000002"/>
    <n v="565.98851400000012"/>
    <n v="1.2757293952291974E-2"/>
    <n v="104.54077048538318"/>
    <n v="0.74671978918130844"/>
    <n v="4.7894948891813094"/>
    <n v="75.283662003614211"/>
    <n v="0"/>
    <n v="14.066141282621315"/>
    <n v="2.7555754936950665"/>
    <n v="0.82506522907053115"/>
    <n v="0.6042747426382139"/>
    <n v="0"/>
    <n v="11.006051733743837"/>
    <n v="0"/>
    <n v="104.54077048538318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118"/>
    <s v="BAC L1 NOIR P0 C28 MFP, FAI"/>
    <n v="1.194"/>
    <n v="1980"/>
    <n v="2364.12"/>
    <n v="7905.3808680000002"/>
    <n v="0.17818606746125779"/>
    <n v="1460.1614458224271"/>
    <n v="0.73745527566789248"/>
    <n v="4.7300718756678926"/>
    <n v="1051.5160759540611"/>
    <n v="0"/>
    <n v="196.4672452385129"/>
    <n v="38.488190571631684"/>
    <n v="11.524005726989387"/>
    <n v="8.4401394574373967"/>
    <n v="0"/>
    <n v="153.72578887379458"/>
    <n v="0"/>
    <n v="1460.1614458224271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20L0211"/>
    <s v="COUV  L2 KAM GRIS AVEC POIGNEE GRIS"/>
    <n v="1.1200000000000001"/>
    <n v="1920"/>
    <n v="2150.4"/>
    <n v="7190.7225600000002"/>
    <n v="0.16207777924499972"/>
    <n v="1328.1606572832795"/>
    <n v="0.6917503423350414"/>
    <n v="4.4369183423350416"/>
    <n v="956.45744282507349"/>
    <n v="0"/>
    <n v="178.70631108441964"/>
    <n v="35.008800316919938"/>
    <n v="10.482218294891114"/>
    <n v="7.6771381694979013"/>
    <n v="0"/>
    <n v="139.8287465924775"/>
    <n v="0"/>
    <n v="1328.1606572832795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20L0233"/>
    <s v="COUV L2 GAUCHE GRIS AVEC POIG GRIS"/>
    <n v="1.1200000000000001"/>
    <n v="1920"/>
    <n v="2150.4"/>
    <n v="7190.7225600000002"/>
    <n v="0.16207777924499972"/>
    <n v="1328.1606572832795"/>
    <n v="0.6917503423350414"/>
    <n v="4.4369183423350416"/>
    <n v="956.45744282507349"/>
    <n v="0"/>
    <n v="178.70631108441964"/>
    <n v="35.008800316919938"/>
    <n v="10.482218294891114"/>
    <n v="7.6771381694979013"/>
    <n v="0"/>
    <n v="139.8287465924775"/>
    <n v="0"/>
    <n v="1328.1606572832795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306"/>
    <s v="BAC KAM L3B P0 NOIR C40,1"/>
    <n v="1.425"/>
    <n v="384"/>
    <n v="547.20000000000005"/>
    <n v="1829.7820800000002"/>
    <n v="4.1243006325736541E-2"/>
    <n v="337.96945296940601"/>
    <n v="0.88012878377449477"/>
    <n v="5.6451862837744953"/>
    <n v="243.38426000459464"/>
    <n v="0"/>
    <n v="45.47437380273179"/>
    <n v="8.9084893663590936"/>
    <n v="2.6673501911106854"/>
    <n v="1.9535574806311626"/>
    <n v="0"/>
    <n v="35.581422123978648"/>
    <n v="0"/>
    <n v="337.96945296940601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20L0331"/>
    <s v="COUV L3 D EK FAI Noir"/>
    <n v="1.5"/>
    <n v="880"/>
    <n v="1320"/>
    <n v="4413.9480000000003"/>
    <n v="9.9489708241908323E-2"/>
    <n v="815.27718918058474"/>
    <n v="0.92645135134157353"/>
    <n v="5.9423013513415741"/>
    <n v="587.11115351985552"/>
    <n v="0"/>
    <n v="109.6969543486951"/>
    <n v="21.489776980252199"/>
    <n v="6.4343973908371792"/>
    <n v="4.712529010294471"/>
    <n v="0"/>
    <n v="85.832377930650253"/>
    <n v="0"/>
    <n v="815.27718918058474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00L0509"/>
    <s v="BAC L5 GRIS P0 C52.1"/>
    <n v="1.5129999999999999"/>
    <n v="660"/>
    <n v="998.57999999999993"/>
    <n v="3339.1516619999998"/>
    <n v="7.5263964285003634E-2"/>
    <n v="616.75719361511221"/>
    <n v="0.93448059638653369"/>
    <n v="5.9938012963865335"/>
    <n v="444.14958763777059"/>
    <n v="0"/>
    <n v="82.985745964787839"/>
    <n v="16.257016285560784"/>
    <n v="4.8676216261683258"/>
    <n v="3.5650281962877668"/>
    <n v="0"/>
    <n v="64.932193904536902"/>
    <n v="0"/>
    <n v="616.75719361511221"/>
    <s v="GERMANETTI"/>
    <s v="STB 2924"/>
    <n v="5949.192"/>
    <m/>
    <m/>
    <m/>
    <m/>
    <m/>
    <m/>
    <s v="stb 2925"/>
    <n v="10928.696"/>
    <n v="216"/>
    <m/>
    <m/>
    <m/>
  </r>
  <r>
    <x v="6"/>
    <x v="1"/>
    <d v="2018-12-10T00:00:00"/>
    <x v="4"/>
    <x v="0"/>
    <s v="ACCUMA 30"/>
    <s v=" 1928 DU 27/11/18"/>
    <n v="5901.2250000000004"/>
    <m/>
    <n v="1102.5959999999995"/>
    <n v="216"/>
    <n v="64.674000000000007"/>
    <n v="47.366999999999997"/>
    <n v="0"/>
    <n v="862.72620000000006"/>
    <n v="0"/>
    <n v="8194.5882000000001"/>
    <s v="EUR"/>
    <n v="3.3439000000000001"/>
    <s v="460D1815"/>
    <s v="BOUCHON D18 NOIR FILETAGE POUR GAMME M "/>
    <n v="2.3E-2"/>
    <n v="36000"/>
    <n v="828"/>
    <n v="2768.7492000000002"/>
    <n v="6.2407180624469767E-2"/>
    <n v="511.40114594054859"/>
    <n v="1.4205587387237461E-2"/>
    <n v="9.1115287387237467E-2"/>
    <n v="368.27881448063664"/>
    <n v="0"/>
    <n v="68.809907727817844"/>
    <n v="13.47995101488547"/>
    <n v="4.0361219997069577"/>
    <n v="2.9560409246392592"/>
    <n v="0"/>
    <n v="53.840309792862435"/>
    <n v="0"/>
    <n v="511.40114594054859"/>
    <s v="GERMANETTI"/>
    <s v="STB 2924"/>
    <n v="5949.192"/>
    <m/>
    <m/>
    <m/>
    <m/>
    <m/>
    <m/>
    <s v="stb 2925"/>
    <n v="10928.696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L0518"/>
    <s v="Bac L5 Noir P0 C52"/>
    <n v="1.5129999999999999"/>
    <n v="660"/>
    <n v="998.57999999999993"/>
    <n v="3346.541154"/>
    <n v="8.1682783456878072E-2"/>
    <n v="655.365471608603"/>
    <n v="0.99297798728576214"/>
    <n v="6.0634948872857626"/>
    <n v="483.29660901848331"/>
    <n v="0"/>
    <n v="64.740140512252566"/>
    <n v="17.643481226685665"/>
    <n v="4.9786473344801756"/>
    <n v="7.018184754614964"/>
    <n v="0"/>
    <n v="77.688408762086283"/>
    <n v="0"/>
    <n v="655.365471608603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M1413"/>
    <s v="BAC M14 NOIR P0 C60"/>
    <n v="3.363"/>
    <n v="450"/>
    <n v="1513.35"/>
    <n v="5071.6898549999996"/>
    <n v="0.123790422744764"/>
    <n v="993.20769138063986"/>
    <n v="2.2071282030680885"/>
    <n v="13.477550103068086"/>
    <n v="732.43698377508235"/>
    <n v="0"/>
    <n v="98.113813259045259"/>
    <n v="26.738731312869024"/>
    <n v="7.5451500567161105"/>
    <n v="10.636073122230123"/>
    <n v="0"/>
    <n v="117.73693985469694"/>
    <n v="0"/>
    <n v="993.20769138063986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20L0140"/>
    <s v="COUV L1 D RS Noir"/>
    <n v="1.423"/>
    <n v="2080"/>
    <n v="2959.84"/>
    <n v="9919.3117920000004"/>
    <n v="0.24211176849827357"/>
    <n v="1942.5353376654925"/>
    <n v="0.93391122003148674"/>
    <n v="5.7028111200314866"/>
    <n v="1432.5148062621602"/>
    <n v="0"/>
    <n v="191.89294547636209"/>
    <n v="52.296141995627089"/>
    <n v="14.756954401738271"/>
    <n v="20.802243149371666"/>
    <n v="0"/>
    <n v="230.27224638023341"/>
    <n v="0"/>
    <n v="1942.5353376654925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L0212"/>
    <s v="BAC L2 GRIS P0 C28"/>
    <n v="1.294"/>
    <n v="792"/>
    <n v="1024.848"/>
    <n v="3434.5731024000002"/>
    <n v="8.3831477958916253E-2"/>
    <n v="672.60509207788425"/>
    <n v="0.84924885363369229"/>
    <n v="5.1858310536336925"/>
    <n v="496.00989721341773"/>
    <n v="0"/>
    <n v="66.443152800677993"/>
    <n v="18.107599239125911"/>
    <n v="5.1096124130739042"/>
    <n v="7.2028005862300848"/>
    <n v="0"/>
    <n v="79.732029825358623"/>
    <n v="0"/>
    <n v="672.60509207788425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L0518"/>
    <s v="Bac L5 Noir P0 C52"/>
    <n v="1.5129999999999999"/>
    <n v="396"/>
    <n v="599.14799999999991"/>
    <n v="2007.9246923999999"/>
    <n v="4.9009670074126842E-2"/>
    <n v="393.21928296516177"/>
    <n v="0.99297798728576203"/>
    <n v="6.0634948872857617"/>
    <n v="289.97796541109"/>
    <n v="0"/>
    <n v="38.844084307351537"/>
    <n v="10.586088736011398"/>
    <n v="2.9871884006881051"/>
    <n v="4.2109108527689783"/>
    <n v="0"/>
    <n v="46.613045257251763"/>
    <n v="0"/>
    <n v="393.21928296516177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M1409"/>
    <s v="BAC M14 GRIS P0 C60"/>
    <n v="3.3633000000000002"/>
    <n v="792"/>
    <n v="2663.7336"/>
    <n v="8926.970413680001"/>
    <n v="0.21789057945844129"/>
    <n v="1748.2014730954775"/>
    <n v="2.2073250922922694"/>
    <n v="13.478752382292271"/>
    <n v="1289.2040860107325"/>
    <n v="0"/>
    <n v="172.69571546717177"/>
    <n v="47.064365163023318"/>
    <n v="13.280648708571455"/>
    <n v="18.721158587069276"/>
    <n v="0"/>
    <n v="207.23549915890931"/>
    <n v="0"/>
    <n v="1748.2014730954775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00M1008"/>
    <s v="BAC M10 P15,4 C33 GRIS"/>
    <n v="1.7629999999999999"/>
    <n v="810"/>
    <n v="1428.03"/>
    <n v="4785.7569389999999"/>
    <n v="0.11681133735897534"/>
    <n v="937.21239602358673"/>
    <n v="1.1570523407698601"/>
    <n v="7.0653942407698604"/>
    <n v="691.14348031871737"/>
    <n v="0"/>
    <n v="92.582329763976873"/>
    <n v="25.231248869538671"/>
    <n v="7.1197678233669057"/>
    <n v="10.036430105883161"/>
    <n v="0"/>
    <n v="111.09913914210385"/>
    <n v="0"/>
    <n v="937.21239602358673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13T00:00:00"/>
    <x v="4"/>
    <x v="0"/>
    <s v="ACCUMA 31"/>
    <s v=" 1944 DU 29/11/18"/>
    <n v="5916.75"/>
    <m/>
    <n v="792.58000000000175"/>
    <n v="216"/>
    <n v="60.951000000000001"/>
    <n v="85.92"/>
    <n v="0"/>
    <n v="951.09894000000008"/>
    <n v="0"/>
    <n v="8023.2999400000017"/>
    <s v="EUR"/>
    <n v="3.3513000000000002"/>
    <s v="420M1014"/>
    <s v="COUV M10 G FLAT NOIR D18 (fileté)"/>
    <n v="0.77200000000000002"/>
    <n v="1344"/>
    <n v="1037.568"/>
    <n v="3477.2016384000003"/>
    <n v="8.4871960449624542E-2"/>
    <n v="680.95319518315512"/>
    <n v="0.50666160355889522"/>
    <n v="3.0938652035588952"/>
    <n v="502.166171990316"/>
    <n v="0"/>
    <n v="67.267818413163567"/>
    <n v="18.332343457118903"/>
    <n v="5.1730308613650653"/>
    <n v="7.2921988418317412"/>
    <n v="0"/>
    <n v="80.721631619359826"/>
    <n v="0"/>
    <n v="680.95319518315512"/>
    <s v="GERMANETTI"/>
    <s v="STB 2929"/>
    <n v="6003.27"/>
    <m/>
    <m/>
    <m/>
    <m/>
    <m/>
    <m/>
    <s v="STB 2930"/>
    <n v="10193.147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L0116"/>
    <s v="BAC L1 GRIS P0 C26"/>
    <n v="1.194"/>
    <n v="440"/>
    <n v="525.36"/>
    <n v="1773.1688040000001"/>
    <n v="1.706970952709248E-2"/>
    <n v="146.50604921653999"/>
    <n v="0.33296829367395453"/>
    <n v="4.362897393673955"/>
    <n v="100.57814247553431"/>
    <n v="0"/>
    <n v="23.68693605265565"/>
    <n v="3.6870572578519756"/>
    <n v="1.6827661045998308"/>
    <n v="0.52062614057632062"/>
    <n v="0"/>
    <n v="16.350521185321924"/>
    <n v="0"/>
    <n v="146.50604921653999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L0218"/>
    <s v="Bac L2 Noir P0 C34,3"/>
    <n v="1.3180000000000001"/>
    <n v="198"/>
    <n v="260.964"/>
    <n v="880.79264460000002"/>
    <n v="8.4790994309200569E-3"/>
    <n v="72.774487261582792"/>
    <n v="0.36754791546253934"/>
    <n v="4.8159956154625396"/>
    <n v="49.960549666867159"/>
    <n v="0"/>
    <n v="11.766098637211108"/>
    <n v="1.8314854770787323"/>
    <n v="0.835886580098961"/>
    <n v="0.25861253264306172"/>
    <n v="0"/>
    <n v="8.1218543676837793"/>
    <n v="0"/>
    <n v="72.774487261582792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M1008"/>
    <s v="BAC M10 P15,4 C33 GRIS"/>
    <n v="1.7629999999999999"/>
    <n v="486"/>
    <n v="856.81799999999998"/>
    <n v="2891.8892727000002"/>
    <n v="2.7839261416141927E-2"/>
    <n v="238.9390514649333"/>
    <n v="0.49164413881673519"/>
    <n v="6.4420335888167353"/>
    <n v="164.03449611619146"/>
    <n v="0"/>
    <n v="38.631401657462128"/>
    <n v="6.0132804658866563"/>
    <n v="2.7444500689261031"/>
    <n v="0.84909747319232876"/>
    <n v="0"/>
    <n v="26.666325683274628"/>
    <n v="0"/>
    <n v="238.9390514649333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M1013"/>
    <s v="BAC M10 Noir"/>
    <n v="1.75"/>
    <n v="1440"/>
    <n v="2520"/>
    <n v="8505.3780000000006"/>
    <n v="8.187846049998676E-2"/>
    <n v="702.74715247769291"/>
    <n v="0.48801885588728672"/>
    <n v="6.3945313558872874"/>
    <n v="482.44426495802196"/>
    <n v="0"/>
    <n v="113.61938261895125"/>
    <n v="17.685747467997139"/>
    <n v="8.0717423930096945"/>
    <n v="2.4972930452495961"/>
    <n v="0"/>
    <n v="78.428721994463316"/>
    <n v="0"/>
    <n v="702.74715247769291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M1409"/>
    <s v="BAC M14 GRIS P0 C60"/>
    <n v="3.3633000000000002"/>
    <n v="297"/>
    <n v="998.90010000000007"/>
    <n v="3371.4376725150005"/>
    <n v="3.2455715230667793E-2"/>
    <n v="278.56119082725507"/>
    <n v="0.93791646743183532"/>
    <n v="12.289558462431836"/>
    <n v="191.23556528214075"/>
    <n v="0"/>
    <n v="45.03746534127329"/>
    <n v="7.0104344898242434"/>
    <n v="3.1995493188696922"/>
    <n v="0.98989931453536772"/>
    <n v="0"/>
    <n v="31.088277080611753"/>
    <n v="0"/>
    <n v="278.56119082725507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00M1608"/>
    <s v="BAC M16 NOIR P0 C102"/>
    <n v="4.681"/>
    <n v="270"/>
    <n v="1263.8700000000001"/>
    <n v="4265.7508305000001"/>
    <n v="4.1064972171475499E-2"/>
    <n v="352.45279508015147"/>
    <n v="1.3053807225190794"/>
    <n v="17.104457872519081"/>
    <n v="241.96302902876792"/>
    <n v="0"/>
    <n v="56.984178218497583"/>
    <n v="8.8700339890387081"/>
    <n v="4.048267086608397"/>
    <n v="1.2524816512300028"/>
    <n v="0"/>
    <n v="39.334805106008865"/>
    <n v="0"/>
    <n v="352.45279508015147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20L0340"/>
    <s v="COUV L3 D RS Noir"/>
    <n v="1.722"/>
    <n v="2640"/>
    <n v="4546.08"/>
    <n v="15343.701912"/>
    <n v="0.14770874274197612"/>
    <n v="1267.7558630697581"/>
    <n v="0.48021055419309017"/>
    <n v="6.2922188541930906"/>
    <n v="870.32945398427171"/>
    <n v="0"/>
    <n v="204.96936624458806"/>
    <n v="31.905088432266844"/>
    <n v="14.561423276989489"/>
    <n v="4.5051166536302718"/>
    <n v="0"/>
    <n v="141.48541447801182"/>
    <n v="0"/>
    <n v="1267.7558630697581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20M1014"/>
    <s v="COUV M10 G FLAT NOIR D18 (fileté)"/>
    <n v="0.77200000000000002"/>
    <n v="1344"/>
    <n v="1037.568"/>
    <n v="3501.9476352000001"/>
    <n v="3.3712091469861212E-2"/>
    <n v="289.34442758014876"/>
    <n v="0.21528603242570593"/>
    <n v="2.8209018324257062"/>
    <n v="198.63838535871622"/>
    <n v="0"/>
    <n v="46.78088713697619"/>
    <n v="7.2818117574900221"/>
    <n v="3.3234054012818577"/>
    <n v="1.0282187898307669"/>
    <n v="0"/>
    <n v="32.29171913585369"/>
    <n v="0"/>
    <n v="289.34442758014876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20M1413"/>
    <s v="COUV M14 GAUCHE GRIS"/>
    <n v="1.6850000000000001"/>
    <n v="1536"/>
    <n v="2588.16"/>
    <n v="8735.4282239999993"/>
    <n v="8.409307790779591E-2"/>
    <n v="721.75478974470855"/>
    <n v="0.46989244124004464"/>
    <n v="6.1570201912400435"/>
    <n v="495.49323364831503"/>
    <n v="0"/>
    <n v="116.69251639645429"/>
    <n v="18.164104828083918"/>
    <n v="8.2900638063063354"/>
    <n v="2.5648388761877752"/>
    <n v="0"/>
    <n v="80.550032189361161"/>
    <n v="0"/>
    <n v="721.75478974470855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20M1515"/>
    <s v="COUV M15 GAUCHE GRIS"/>
    <n v="1.71"/>
    <n v="2800"/>
    <n v="4788"/>
    <n v="16160.218200000001"/>
    <n v="0.15556907494997485"/>
    <n v="1335.2195897076167"/>
    <n v="0.47686413918129167"/>
    <n v="6.2483706391812914"/>
    <n v="916.64410342024178"/>
    <n v="0"/>
    <n v="215.87682697600738"/>
    <n v="33.60292018919457"/>
    <n v="15.336310546718419"/>
    <n v="4.7448567859742328"/>
    <n v="0"/>
    <n v="149.0145717894803"/>
    <n v="0"/>
    <n v="1335.2195897076167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0T00:00:00"/>
    <x v="4"/>
    <x v="0"/>
    <s v="ACCUMA 33"/>
    <s v=" 2039 DU 12/12/18"/>
    <n v="5892.2"/>
    <m/>
    <n v="1387.6590000000015"/>
    <n v="216"/>
    <n v="98.581999999999994"/>
    <n v="30.5"/>
    <n v="0"/>
    <n v="957.86757000000011"/>
    <n v="0"/>
    <n v="8582.8085700000011"/>
    <s v="EUR"/>
    <n v="3.3751500000000001"/>
    <s v="460D2101"/>
    <s v="Bouchons pression D21 NOIR MFP"/>
    <n v="2.3E-2"/>
    <n v="29000"/>
    <n v="667"/>
    <n v="2251.22505"/>
    <n v="2.1671798870433003E-2"/>
    <n v="186.00490107246873"/>
    <n v="6.4139621059471977E-3"/>
    <n v="8.4042412105947206E-2"/>
    <n v="127.69457330436533"/>
    <n v="0"/>
    <n v="30.073066748746221"/>
    <n v="4.6811085560135286"/>
    <n v="2.1364492762450262"/>
    <n v="0.6609898655482066"/>
    <n v="0"/>
    <n v="20.758713321550406"/>
    <n v="0"/>
    <n v="186.00490107246873"/>
    <s v="AST"/>
    <s v="STB 2973"/>
    <n v="5929.0950000000003"/>
    <m/>
    <m/>
    <m/>
    <m/>
    <m/>
    <m/>
    <s v="STB 2974"/>
    <n v="16336.683000000001"/>
    <n v="2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116"/>
    <s v="BAC L1 GRIS P0 C26"/>
    <n v="1.194"/>
    <n v="1540"/>
    <n v="1838.76"/>
    <n v="6205.6311239999995"/>
    <n v="4.3289809154334336E-2"/>
    <n v="1402.2321769763075"/>
    <n v="0.91054037465993998"/>
    <n v="4.9401709746599396"/>
    <n v="1030.215207235764"/>
    <n v="0"/>
    <n v="147.90634289620212"/>
    <n v="35.324484269936818"/>
    <n v="11.184052064449739"/>
    <n v="11.750758956089131"/>
    <n v="0"/>
    <n v="165.85133155386595"/>
    <n v="0"/>
    <n v="1402.2321769763075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117"/>
    <s v="BAC L1 NOIR P0 C26"/>
    <n v="1.194"/>
    <n v="660"/>
    <n v="788.04"/>
    <n v="2659.5561959999995"/>
    <n v="1.8552775351857568E-2"/>
    <n v="600.95664727556027"/>
    <n v="0.91054037465993976"/>
    <n v="4.9401709746599387"/>
    <n v="441.52080310104157"/>
    <n v="0"/>
    <n v="63.388432669800899"/>
    <n v="15.139064687115775"/>
    <n v="4.7931651704784581"/>
    <n v="5.0360395526096262"/>
    <n v="0"/>
    <n v="71.079142094513955"/>
    <n v="0"/>
    <n v="600.95664727556027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212"/>
    <s v="BAC L2 GRIS P0 C28"/>
    <n v="1.294"/>
    <n v="3168"/>
    <n v="4099.3919999999998"/>
    <n v="13835.038060799998"/>
    <n v="9.6511723840416869E-2"/>
    <n v="3126.1825188927642"/>
    <n v="0.98680003752928158"/>
    <n v="5.3539206375292805"/>
    <n v="2296.7956551266248"/>
    <n v="0"/>
    <n v="329.74726381797939"/>
    <n v="78.753566653780169"/>
    <n v="24.934093389343222"/>
    <n v="26.197528366138119"/>
    <n v="0"/>
    <n v="369.75441153889875"/>
    <n v="0"/>
    <n v="3126.1825188927642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218"/>
    <s v="Bac L2 Noir P0 C34,3"/>
    <n v="1.3180000000000001"/>
    <n v="3564"/>
    <n v="4697.3519999999999"/>
    <n v="15853.093264799998"/>
    <n v="0.11058945790137412"/>
    <n v="3582.1847989862795"/>
    <n v="1.0051023566179236"/>
    <n v="5.4532205566179233"/>
    <n v="2631.818978082691"/>
    <n v="0"/>
    <n v="377.84602428601926"/>
    <n v="90.240997647521283"/>
    <n v="28.571118217193707"/>
    <n v="30.018844810580596"/>
    <n v="0"/>
    <n v="423.68883594227367"/>
    <n v="0"/>
    <n v="3582.1847989862795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313"/>
    <s v="BAC L3 GRIS P0 C33"/>
    <n v="1.32"/>
    <n v="1936"/>
    <n v="2555.52"/>
    <n v="8624.6244479999987"/>
    <n v="6.0164444022104281E-2"/>
    <n v="1948.830936558601"/>
    <n v="1.0066275498753106"/>
    <n v="5.4614955498753099"/>
    <n v="1431.7994552824398"/>
    <n v="0"/>
    <n v="205.56114849034265"/>
    <n v="49.094186322037096"/>
    <n v="15.543664606442707"/>
    <n v="16.331277343136076"/>
    <n v="0"/>
    <n v="230.50120451420273"/>
    <n v="0"/>
    <n v="1948.830936558601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L0318"/>
    <s v="Bac L3 Noir P0 C40"/>
    <n v="1.32"/>
    <n v="3584"/>
    <n v="4730.88"/>
    <n v="15966.246911999999"/>
    <n v="0.11137880546240793"/>
    <n v="3607.7531387531126"/>
    <n v="1.0066275498753103"/>
    <n v="5.4614955498753099"/>
    <n v="2650.60395027493"/>
    <n v="0"/>
    <n v="380.54295257716325"/>
    <n v="90.885105257324867"/>
    <n v="28.775048527629476"/>
    <n v="30.233108469937861"/>
    <n v="0"/>
    <n v="426.71297364612741"/>
    <n v="0"/>
    <n v="3607.7531387531126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M1008"/>
    <s v="BAC M10 P15,4 C33 GRIS"/>
    <n v="1.7629999999999999"/>
    <n v="972"/>
    <n v="1713.636"/>
    <n v="5783.3501363999994"/>
    <n v="4.0344022819724636E-2"/>
    <n v="1306.8130364076724"/>
    <n v="1.3444578563864942"/>
    <n v="7.2944065563864937"/>
    <n v="960.11108946608874"/>
    <n v="0"/>
    <n v="137.84160728712624"/>
    <n v="32.920722620895305"/>
    <n v="10.42299932754432"/>
    <n v="10.951142930277335"/>
    <n v="0"/>
    <n v="154.56547477574048"/>
    <n v="0"/>
    <n v="1306.8130364076724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M1409"/>
    <s v="BAC M14 GRIS P0 C60"/>
    <n v="3.3633000000000002"/>
    <n v="594"/>
    <n v="1997.8002000000001"/>
    <n v="6742.3758949800003"/>
    <n v="4.7034082417765764E-2"/>
    <n v="1523.5156973230346"/>
    <n v="2.56484124128457"/>
    <n v="13.915642411284571"/>
    <n v="1119.3217967862313"/>
    <n v="0"/>
    <n v="160.69923286307144"/>
    <n v="38.379811252896864"/>
    <n v="12.151396294877038"/>
    <n v="12.76711946780801"/>
    <n v="0"/>
    <n v="180.19634065814989"/>
    <n v="0"/>
    <n v="1523.5156973230346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M1413"/>
    <s v="BAC M14 NOIR P0 C60"/>
    <n v="3.363"/>
    <n v="450"/>
    <n v="1513.35"/>
    <n v="5107.4049149999992"/>
    <n v="3.5628702323148131E-2"/>
    <n v="1154.0756080331826"/>
    <n v="2.5646124622959614"/>
    <n v="13.91440116229596"/>
    <n v="847.8954207565115"/>
    <n v="0"/>
    <n v="121.73098393589564"/>
    <n v="29.073021095688876"/>
    <n v="9.2047821312922888"/>
    <n v="9.6711974734046215"/>
    <n v="0"/>
    <n v="136.50020264038972"/>
    <n v="0"/>
    <n v="1154.0756080331826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M1509"/>
    <s v="BAC M15 GRIS P0 C78"/>
    <n v="3.6230000000000002"/>
    <n v="1463"/>
    <n v="5300.4490000000005"/>
    <n v="17888.4853301"/>
    <n v="0.12478813202499635"/>
    <n v="4042.1045379613943"/>
    <n v="2.7628875857562503"/>
    <n v="14.990150285756251"/>
    <n v="2969.7204447440654"/>
    <n v="0"/>
    <n v="426.35799522386372"/>
    <n v="101.82711573239702"/>
    <n v="32.239388273053883"/>
    <n v="33.87298970939311"/>
    <n v="0"/>
    <n v="478.086604278621"/>
    <n v="0"/>
    <n v="4042.1045379613943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00M1608"/>
    <s v="BAC M16 NOIR P0 C102"/>
    <n v="4.681"/>
    <n v="270"/>
    <n v="1263.8700000000001"/>
    <n v="4265.4348630000004"/>
    <n v="2.9755210628841469E-2"/>
    <n v="963.82300110674908"/>
    <n v="3.5697148189138854"/>
    <n v="19.367621718913888"/>
    <n v="708.11747806623214"/>
    <n v="0"/>
    <n v="101.66328917108432"/>
    <n v="24.280251873134638"/>
    <n v="7.6873479315930799"/>
    <n v="8.0768733939352444"/>
    <n v="0"/>
    <n v="113.99776067076974"/>
    <n v="0"/>
    <n v="963.82300110674908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106"/>
    <s v="COUV L1 EK GAUCHE NOIR"/>
    <n v="0.99399999999999999"/>
    <n v="1120"/>
    <n v="1113.28"/>
    <n v="3757.2086719999998"/>
    <n v="2.6209879883909441E-2"/>
    <n v="848.98357479180731"/>
    <n v="0.75802104892125655"/>
    <n v="4.112671648921256"/>
    <n v="623.74534246526525"/>
    <n v="0"/>
    <n v="89.550117154758581"/>
    <n v="21.387261985270104"/>
    <n v="6.7714010976476562"/>
    <n v="7.1145146352079145"/>
    <n v="0"/>
    <n v="100.41493745365781"/>
    <n v="0"/>
    <n v="848.98357479180731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140"/>
    <s v="COUV L1 D RS Noir"/>
    <n v="1.423"/>
    <n v="1040"/>
    <n v="1479.92"/>
    <n v="4994.5820080000003"/>
    <n v="3.4841661969850592E-2"/>
    <n v="1128.5820027359619"/>
    <n v="1.0851750026307325"/>
    <n v="5.8876577026307331"/>
    <n v="829.16535572470127"/>
    <n v="0"/>
    <n v="119.04193857759984"/>
    <n v="28.430796167398082"/>
    <n v="9.0014478948968097"/>
    <n v="9.4575600917441243"/>
    <n v="0"/>
    <n v="133.48490427962176"/>
    <n v="0"/>
    <n v="1128.5820027359619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231"/>
    <s v="COUV L2 D EK FAI Noir"/>
    <n v="1.3075000000000001"/>
    <n v="1920"/>
    <n v="2510.4"/>
    <n v="8472.3489599999994"/>
    <n v="5.9102186745981479E-2"/>
    <n v="1914.4225766719539"/>
    <n v="0.9970950920166427"/>
    <n v="5.409776842016643"/>
    <n v="1406.5197503995416"/>
    <n v="0"/>
    <n v="201.93178185659127"/>
    <n v="48.227384384720885"/>
    <n v="15.269227252384553"/>
    <n v="16.042933979076199"/>
    <n v="0"/>
    <n v="226.43149879963943"/>
    <n v="0"/>
    <n v="1914.4225766719539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240"/>
    <s v="COUV L2 D RS Noir"/>
    <n v="1.518"/>
    <n v="3840"/>
    <n v="5829.12"/>
    <n v="19672.697087999997"/>
    <n v="0.13723459958760975"/>
    <n v="4445.2672602493703"/>
    <n v="1.1576216823566068"/>
    <n v="6.2807198823566059"/>
    <n v="3265.9227244458953"/>
    <n v="0"/>
    <n v="468.88328085400462"/>
    <n v="111.98343326348956"/>
    <n v="35.454970507257741"/>
    <n v="37.251508650459144"/>
    <n v="0"/>
    <n v="525.77134252826409"/>
    <n v="0"/>
    <n v="4445.2672602493703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321"/>
    <s v="COUV L3 KAM DROITE GIS"/>
    <n v="1.3140000000000001"/>
    <n v="1760"/>
    <n v="2312.6400000000003"/>
    <n v="7804.9287360000008"/>
    <n v="5.4446335705953884E-2"/>
    <n v="1763.6114673815441"/>
    <n v="1.0020519701031501"/>
    <n v="5.4366705701031499"/>
    <n v="1295.7193417638609"/>
    <n v="0"/>
    <n v="186.0243451214258"/>
    <n v="44.428209936058373"/>
    <n v="14.066374168640305"/>
    <n v="14.779131149366947"/>
    <n v="0"/>
    <n v="208.59406524219176"/>
    <n v="0"/>
    <n v="1763.6114673815441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331"/>
    <s v="COUV L3 D EK FAI Noir"/>
    <n v="1.5"/>
    <n v="880"/>
    <n v="1320"/>
    <n v="4454.8679999999995"/>
    <n v="3.1076675631252212E-2"/>
    <n v="1006.6275498753105"/>
    <n v="1.1438949430401255"/>
    <n v="6.206244943040125"/>
    <n v="739.56583434010327"/>
    <n v="0"/>
    <n v="106.17827917889599"/>
    <n v="25.358567315101805"/>
    <n v="8.0287523793609026"/>
    <n v="8.4355771400496256"/>
    <n v="0"/>
    <n v="119.06053952179893"/>
    <n v="0"/>
    <n v="1006.6275498753105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L0340"/>
    <s v="COUV L3 D RS Noir"/>
    <n v="1.722"/>
    <n v="3520"/>
    <n v="6061.44"/>
    <n v="20456.753855999996"/>
    <n v="0.14270409449871013"/>
    <n v="4622.4337090274248"/>
    <n v="1.313191394610064"/>
    <n v="7.124769194610062"/>
    <n v="3396.0863112897532"/>
    <n v="0"/>
    <n v="487.57065798949031"/>
    <n v="116.44654111094746"/>
    <n v="36.868030926025263"/>
    <n v="38.736170227107877"/>
    <n v="0"/>
    <n v="546.72599748410062"/>
    <n v="0"/>
    <n v="4622.4337090274248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4"/>
    <x v="0"/>
    <s v="ACCUMA 32"/>
    <s v=" 2021 DU 07/12/18"/>
    <n v="23798.1"/>
    <m/>
    <n v="3416.6549999999988"/>
    <n v="816"/>
    <n v="258.35300000000001"/>
    <n v="271.44400000000002"/>
    <n v="0"/>
    <n v="3831.1864799999998"/>
    <n v="0"/>
    <n v="32391.738479999996"/>
    <s v="EUR"/>
    <n v="3.3748999999999998"/>
    <s v="420M1013"/>
    <s v="COUV M10 G FLAT GRIS (fileté)"/>
    <n v="0.77200000000000002"/>
    <n v="2688"/>
    <n v="2075.136"/>
    <n v="7003.3764863999995"/>
    <n v="4.8854794214192566E-2"/>
    <n v="1582.4917176803426"/>
    <n v="0.58872459735131799"/>
    <n v="3.1941473973513181"/>
    <n v="1162.6512781887761"/>
    <n v="0"/>
    <n v="166.91997692589206"/>
    <n v="39.865512078781137"/>
    <n v="12.621782649619293"/>
    <n v="13.261340760677287"/>
    <n v="0"/>
    <n v="187.17182707659677"/>
    <n v="0"/>
    <n v="1582.4917176803426"/>
    <s v="GERMANETTI"/>
    <s v="STB 2970"/>
    <n v="24071.944"/>
    <m/>
    <m/>
    <m/>
    <m/>
    <m/>
    <m/>
    <s v="STB 2971"/>
    <n v="44178.004000000001"/>
    <n v="816"/>
    <m/>
    <m/>
    <m/>
  </r>
  <r>
    <x v="6"/>
    <x v="1"/>
    <d v="2018-12-21T00:00:00"/>
    <x v="7"/>
    <x v="0"/>
    <s v="DARAMIC 6"/>
    <s v=" 107869F2 DU 10/12/18"/>
    <n v="7713.06"/>
    <m/>
    <n v="11520.012000000002"/>
    <n v="216"/>
    <n v="228.93600000000001"/>
    <n v="40.5"/>
    <n v="0"/>
    <n v="870.7242"/>
    <n v="0"/>
    <n v="20589.232200000006"/>
    <s v="EUR"/>
    <n v="3.3748999999999998"/>
    <s v="430P1004"/>
    <s v="SEPARATEUR 161/1.2/0.2 "/>
    <n v="0.69899999999999995"/>
    <n v="64464.4"/>
    <n v="45060.615599999997"/>
    <n v="152075.07158843998"/>
    <n v="0.93904658140073483"/>
    <n v="19334.248111075936"/>
    <n v="0.29992132263816829"/>
    <n v="2.658976422638168"/>
    <n v="7242.9226251387518"/>
    <n v="0"/>
    <n v="10817.827886295445"/>
    <n v="202.83406158255872"/>
    <n v="214.98156815955863"/>
    <n v="38.031386546729763"/>
    <n v="0"/>
    <n v="817.65058335288973"/>
    <n v="0"/>
    <n v="19334.248111075936"/>
    <s v="VECTORYS"/>
    <s v="STB 2967"/>
    <n v="7789.31"/>
    <m/>
    <m/>
    <m/>
    <m/>
    <m/>
    <m/>
    <s v="STB 2968"/>
    <n v="45701.23"/>
    <n v="216"/>
    <m/>
    <m/>
    <m/>
  </r>
  <r>
    <x v="6"/>
    <x v="1"/>
    <d v="2018-12-21T00:00:00"/>
    <x v="7"/>
    <x v="0"/>
    <s v="DARAMIC 6"/>
    <s v=" 107869F2 DU 10/12/18"/>
    <n v="7713.06"/>
    <m/>
    <n v="11520.012000000002"/>
    <n v="216"/>
    <n v="228.93600000000001"/>
    <n v="40.5"/>
    <n v="0"/>
    <n v="870.7242"/>
    <n v="0"/>
    <n v="20589.232200000006"/>
    <s v="EUR"/>
    <n v="3.3748999999999998"/>
    <s v="430P1001"/>
    <s v="SEPARATEUR LV 160X1.3X0.2"/>
    <n v="1.7410000000000001"/>
    <n v="1680"/>
    <n v="2924.88"/>
    <n v="9871.1775120000002"/>
    <n v="6.0953418599265244E-2"/>
    <n v="1254.9840889240711"/>
    <n v="0.74701433864528044"/>
    <n v="6.6227152386452808"/>
    <n v="470.13737486124882"/>
    <n v="0"/>
    <n v="702.18411370455897"/>
    <n v="13.165938417441293"/>
    <n v="13.954431840441389"/>
    <n v="2.4686134532702422"/>
    <n v="0"/>
    <n v="53.073616647110349"/>
    <n v="0"/>
    <n v="1254.9840889240711"/>
    <s v="VECTORYS"/>
    <s v="STB 2967"/>
    <n v="7789.31"/>
    <m/>
    <m/>
    <m/>
    <m/>
    <m/>
    <m/>
    <s v="STB 2968"/>
    <n v="45701.23"/>
    <n v="216"/>
    <m/>
    <m/>
    <m/>
  </r>
  <r>
    <x v="6"/>
    <x v="1"/>
    <d v="2018-12-25T00:00:00"/>
    <x v="9"/>
    <x v="2"/>
    <s v="SOVEMA 4"/>
    <s v=" 81053 DU 10/12/18"/>
    <n v="380.04899999999998"/>
    <m/>
    <n v="264.31899999999996"/>
    <n v="0"/>
    <n v="24.361000000000001"/>
    <n v="65"/>
    <n v="0"/>
    <n v="0"/>
    <n v="0"/>
    <n v="733.72899999999993"/>
    <s v="EUR"/>
    <n v="3.3727499999999999"/>
    <s v="713ELE002"/>
    <s v="CARTE COMMUNICATION CS20027 / ZS3000363/3/A"/>
    <n v="1141.2"/>
    <n v="2"/>
    <n v="2282.4"/>
    <n v="7697.9646000000002"/>
    <n v="0.49162531017369726"/>
    <n v="360.71974720843667"/>
    <n v="180.35987360421834"/>
    <n v="4029.3421736042183"/>
    <n v="186.84170750620345"/>
    <n v="0"/>
    <n v="129.94591035980147"/>
    <n v="0"/>
    <n v="11.976484181141439"/>
    <n v="31.95564516129032"/>
    <n v="0"/>
    <n v="0"/>
    <n v="0"/>
    <n v="360.71974720843667"/>
    <s v="TIMAR"/>
    <s v="STB 2977"/>
    <s v="536,541+77,95"/>
    <m/>
    <m/>
    <m/>
    <m/>
    <m/>
    <m/>
    <s v="STB 2978"/>
    <n v="3351.5479999999998"/>
    <n v="0"/>
    <m/>
    <m/>
    <m/>
  </r>
  <r>
    <x v="6"/>
    <x v="1"/>
    <d v="2018-12-25T00:00:00"/>
    <x v="9"/>
    <x v="2"/>
    <s v="SOVEMA 4"/>
    <s v=" 81053 DU 10/12/18"/>
    <n v="380.04899999999998"/>
    <m/>
    <n v="264.31899999999996"/>
    <n v="0"/>
    <n v="24.361000000000001"/>
    <n v="65"/>
    <n v="0"/>
    <n v="0"/>
    <n v="0"/>
    <n v="733.72899999999993"/>
    <s v="EUR"/>
    <n v="3.3727499999999999"/>
    <s v="713ELE003"/>
    <s v="BLOC ASPIRATION POUR NIVELEUSE / ZS3000480"/>
    <n v="628.83000000000004"/>
    <n v="2"/>
    <n v="1257.6600000000001"/>
    <n v="4241.7727650000006"/>
    <n v="0.27089795285359802"/>
    <n v="198.7656840493176"/>
    <n v="99.3828420246588"/>
    <n v="2220.269224524659"/>
    <n v="102.95449608405707"/>
    <n v="0"/>
    <n v="71.603476000310167"/>
    <n v="0"/>
    <n v="6.5993450294665017"/>
    <n v="17.608366935483872"/>
    <n v="0"/>
    <n v="0"/>
    <n v="0"/>
    <n v="198.7656840493176"/>
    <s v="TIMAR"/>
    <s v="STB 2977"/>
    <s v="536,541+77,95"/>
    <m/>
    <m/>
    <m/>
    <m/>
    <m/>
    <m/>
    <s v="STB 2978"/>
    <n v="3351.5479999999998"/>
    <n v="0"/>
    <m/>
    <m/>
    <m/>
  </r>
  <r>
    <x v="6"/>
    <x v="1"/>
    <d v="2018-12-25T00:00:00"/>
    <x v="9"/>
    <x v="2"/>
    <s v="SOVEMA 4"/>
    <s v=" 81053 DU 10/12/18"/>
    <n v="380.04899999999998"/>
    <m/>
    <n v="264.31899999999996"/>
    <n v="0"/>
    <n v="24.361000000000001"/>
    <n v="65"/>
    <n v="0"/>
    <n v="0"/>
    <n v="0"/>
    <n v="733.72899999999993"/>
    <s v="EUR"/>
    <n v="3.3727499999999999"/>
    <s v="713ELE004"/>
    <s v="CONVERTISSEUR 25 MB / ZS3000457/2"/>
    <n v="551.25"/>
    <n v="2"/>
    <n v="1102.5"/>
    <n v="3718.4568749999999"/>
    <n v="0.23747673697270469"/>
    <n v="174.24356874224563"/>
    <n v="87.121784371122814"/>
    <n v="1946.3502218711228"/>
    <n v="90.252796409739446"/>
    <n v="0"/>
    <n v="62.76961363988832"/>
    <n v="0"/>
    <n v="5.7851707893920592"/>
    <n v="15.435987903225804"/>
    <n v="0"/>
    <n v="0"/>
    <n v="0"/>
    <n v="174.24356874224563"/>
    <s v="TIMAR"/>
    <s v="STB 2977"/>
    <s v="536,541+77,95"/>
    <m/>
    <m/>
    <m/>
    <m/>
    <m/>
    <m/>
    <s v="STB 2978"/>
    <n v="3351.5479999999998"/>
    <n v="0"/>
    <m/>
    <m/>
    <m/>
  </r>
  <r>
    <x v="6"/>
    <x v="1"/>
    <d v="2018-12-26T00:00:00"/>
    <x v="42"/>
    <x v="0"/>
    <s v="METACONCEPT 1"/>
    <s v=" 4005 DU 11/12/18"/>
    <n v="259"/>
    <m/>
    <n v="486.58200000000033"/>
    <n v="0"/>
    <n v="120.282"/>
    <n v="153"/>
    <n v="0"/>
    <n v="0"/>
    <n v="0"/>
    <n v="1018.8640000000004"/>
    <s v="EUR"/>
    <n v="3.3727499999999999"/>
    <s v="610P0002"/>
    <s v="ANTIMOINE"/>
    <n v="8.32"/>
    <n v="3000"/>
    <n v="24960"/>
    <n v="84183.84"/>
    <n v="1"/>
    <n v="1018.8640000000004"/>
    <n v="0.33962133333333344"/>
    <n v="28.400901333333334"/>
    <n v="259"/>
    <n v="0"/>
    <n v="486.58200000000033"/>
    <n v="0"/>
    <n v="120.282"/>
    <n v="153"/>
    <n v="0"/>
    <n v="0"/>
    <n v="0"/>
    <n v="1018.8640000000004"/>
    <s v="MAGHREB SOLUTION"/>
    <s v="STB 2975"/>
    <s v="292,85+182,67"/>
    <m/>
    <m/>
    <m/>
    <m/>
    <m/>
    <m/>
    <s v="STB 2976"/>
    <n v="16505.983"/>
    <n v="0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L0318"/>
    <s v="Bac L3 Noir P0 C40"/>
    <n v="1.32"/>
    <n v="1920"/>
    <n v="2534.4"/>
    <n v="8599.0924799999993"/>
    <n v="7.521578758474351E-2"/>
    <n v="1859.3796716007191"/>
    <n v="0.96842691229204125"/>
    <n v="5.447120912292041"/>
    <n v="1228.1985954712768"/>
    <n v="0"/>
    <n v="341.84529957818478"/>
    <n v="46.332925152202002"/>
    <n v="11.544570373231942"/>
    <n v="14.178100743936566"/>
    <n v="0"/>
    <n v="217.28018028188708"/>
    <n v="0"/>
    <n v="1859.3796716007191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013"/>
    <s v="BAC M10 Noir"/>
    <n v="1.75"/>
    <n v="1760"/>
    <n v="3080"/>
    <n v="10450.286"/>
    <n v="9.1408075189792465E-2"/>
    <n v="2259.6627953480966"/>
    <n v="1.2838993155386913"/>
    <n v="7.2215618155386911"/>
    <n v="1492.6024597741211"/>
    <n v="0"/>
    <n v="415.4369960151551"/>
    <n v="56.30737431691216"/>
    <n v="14.029859828580486"/>
    <n v="17.230330765200691"/>
    <n v="0"/>
    <n v="264.05577464812671"/>
    <n v="0"/>
    <n v="2259.6627953480966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510"/>
    <s v="BAC M15 NOIR P0 C78"/>
    <n v="3.8130000000000002"/>
    <n v="1120"/>
    <n v="4270.5600000000004"/>
    <n v="14489.796552000002"/>
    <n v="0.12674145116315588"/>
    <n v="3133.1251776953786"/>
    <n v="2.7974331943708739"/>
    <n v="15.734751544370877"/>
    <n v="2069.5611560431726"/>
    <n v="0"/>
    <n v="576.02227847483141"/>
    <n v="78.072733916504021"/>
    <n v="19.453038373228143"/>
    <n v="23.890636802803719"/>
    <n v="0"/>
    <n v="366.12533408483893"/>
    <n v="0"/>
    <n v="3133.1251776953786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L0111"/>
    <s v="BAC L1B P0 NOIR C28 FAI"/>
    <n v="1.2090000000000001"/>
    <n v="240"/>
    <n v="290.16000000000003"/>
    <n v="984.49837200000002"/>
    <n v="8.6113529535942149E-3"/>
    <n v="212.87784308383235"/>
    <n v="0.88699101284930149"/>
    <n v="4.9890675628493018"/>
    <n v="140.61478237923993"/>
    <n v="0"/>
    <n v="39.137402196025135"/>
    <n v="5.3045934194140365"/>
    <n v="1.3217221194353617"/>
    <n v="1.6232314203995559"/>
    <n v="0"/>
    <n v="24.876111549318324"/>
    <n v="0"/>
    <n v="212.87784308383235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509"/>
    <s v="BAC M15 GRIS P0 C78"/>
    <n v="3.6230000000000002"/>
    <n v="1309"/>
    <n v="4742.5070000000005"/>
    <n v="16091.089125650002"/>
    <n v="0.14074786897536271"/>
    <n v="3479.3722807071154"/>
    <n v="2.658038411540959"/>
    <n v="14.95069626154096"/>
    <n v="2298.2719524986978"/>
    <n v="0"/>
    <n v="639.67950053923551"/>
    <n v="86.700687288823431"/>
    <n v="21.602827417552518"/>
    <n v="26.530832553986894"/>
    <n v="0"/>
    <n v="406.58648040881928"/>
    <n v="0"/>
    <n v="3479.3722807071154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20L0111"/>
    <s v="COUV L1 EK DROITE NOIR"/>
    <n v="0.99399999999999999"/>
    <n v="1120"/>
    <n v="1113.28"/>
    <n v="3777.3033759999998"/>
    <n v="3.3039864268601345E-2"/>
    <n v="816.76538857309367"/>
    <n v="0.72925481122597646"/>
    <n v="4.1018471112259762"/>
    <n v="539.50794364199135"/>
    <n v="0"/>
    <n v="150.16159055965969"/>
    <n v="20.352556389458428"/>
    <n v="5.0711566071305461"/>
    <n v="6.2279813747670847"/>
    <n v="0"/>
    <n v="95.444160000086512"/>
    <n v="0"/>
    <n v="816.76538857309367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L0213"/>
    <s v="BAC L2 NOIR P0 C28"/>
    <n v="1.3180000000000001"/>
    <n v="2970"/>
    <n v="3914.46"/>
    <n v="13281.567057"/>
    <n v="0.11617313441799838"/>
    <n v="2871.8700084020484"/>
    <n v="0.96695959878856852"/>
    <n v="5.4388676987885685"/>
    <n v="1896.9911119114956"/>
    <n v="0"/>
    <n v="527.99074786411825"/>
    <n v="71.56265080148701"/>
    <n v="17.830949709280898"/>
    <n v="21.898519664658277"/>
    <n v="0"/>
    <n v="335.59602845100846"/>
    <n v="0"/>
    <n v="2871.8700084020484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20L0404"/>
    <s v="COUV L4 EK DROITE NOIR"/>
    <n v="1.45"/>
    <n v="760"/>
    <n v="1102"/>
    <n v="3739.0308999999997"/>
    <n v="3.2705097032191981E-2"/>
    <n v="808.48974041350721"/>
    <n v="1.0638022900177726"/>
    <n v="5.9835797900177718"/>
    <n v="534.04152943866291"/>
    <n v="0"/>
    <n v="148.64012000282497"/>
    <n v="20.146339771830259"/>
    <n v="5.0197745230830177"/>
    <n v="6.1648780854711562"/>
    <n v="0"/>
    <n v="94.477098591634942"/>
    <n v="0"/>
    <n v="808.48974041350721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L0509"/>
    <s v="BAC L5 GRIS P0 C52.1"/>
    <n v="1.5129999999999999"/>
    <n v="660"/>
    <n v="998.57999999999993"/>
    <n v="3388.1320109999997"/>
    <n v="2.9635803806176284E-2"/>
    <n v="732.61495914892919"/>
    <n v="1.1100226653771654"/>
    <n v="6.2435560153771652"/>
    <n v="483.92304035105252"/>
    <n v="0"/>
    <n v="134.69060892234208"/>
    <n v="18.255655144604592"/>
    <n v="4.5486809829947727"/>
    <n v="5.5863193816604229"/>
    <n v="0"/>
    <n v="85.610654366274787"/>
    <n v="0"/>
    <n v="732.61495914892919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20L0521"/>
    <s v="COUV L5 KAM GRIS AVEC POIGNEE GRIS"/>
    <n v="1.5049999999999999"/>
    <n v="1280"/>
    <n v="1926.3999999999999"/>
    <n v="6536.1788799999995"/>
    <n v="5.7171596118706557E-2"/>
    <n v="1413.3163665449911"/>
    <n v="1.1041534113632743"/>
    <n v="6.2105431613632742"/>
    <n v="933.55499302235933"/>
    <n v="0"/>
    <n v="259.83695750766066"/>
    <n v="35.217703209123236"/>
    <n v="8.7750396018757932"/>
    <n v="10.776788696780066"/>
    <n v="0"/>
    <n v="165.15488450719195"/>
    <n v="0"/>
    <n v="1413.3163665449911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008"/>
    <s v="BAC M10 P15,4 C33 GRIS"/>
    <n v="1.7629999999999999"/>
    <n v="486"/>
    <n v="856.81799999999998"/>
    <n v="2907.1406330999998"/>
    <n v="2.5428598755833635E-2"/>
    <n v="628.61031070927436"/>
    <n v="1.2934368533112641"/>
    <n v="7.2752077033112634"/>
    <n v="415.22358908400741"/>
    <n v="0"/>
    <n v="115.56944677003673"/>
    <n v="15.66401683359352"/>
    <n v="3.9029339086378809"/>
    <n v="4.7932654368758847"/>
    <n v="0"/>
    <n v="73.457058676122926"/>
    <n v="0"/>
    <n v="628.61031070927436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110"/>
    <s v="BAC M11 P8,5 C46 GRIS"/>
    <n v="2.1379999999999999"/>
    <n v="1386"/>
    <n v="2963.268"/>
    <n v="10054.2201606"/>
    <n v="8.794370914009933E-2"/>
    <n v="2174.0215754044034"/>
    <n v="1.5685581352124123"/>
    <n v="8.8226852352124112"/>
    <n v="1436.0328265486819"/>
    <n v="0"/>
    <n v="399.6919338661807"/>
    <n v="54.173324830301191"/>
    <n v="13.498128141077284"/>
    <n v="16.577301229199584"/>
    <n v="0"/>
    <n v="254.04806078896269"/>
    <n v="0"/>
    <n v="2174.0215754044034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20M1124"/>
    <s v="COUV M11 G FLAT GRIS M18"/>
    <n v="0.85799999999999998"/>
    <n v="1392"/>
    <n v="1194.336"/>
    <n v="4052.3223312"/>
    <n v="3.5445439899310378E-2"/>
    <n v="876.23267024183895"/>
    <n v="0.6294774929898268"/>
    <n v="3.5406285929898269"/>
    <n v="578.78858811583916"/>
    <n v="0"/>
    <n v="161.09459742621956"/>
    <n v="21.834390977975193"/>
    <n v="5.4403787883855523"/>
    <n v="6.681429975580107"/>
    <n v="0"/>
    <n v="102.39328495783928"/>
    <n v="0"/>
    <n v="876.23267024183895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20M1014"/>
    <s v="COUV M10 G FLAT NOIR D18 (fileté)"/>
    <n v="0.77200000000000002"/>
    <n v="1344"/>
    <n v="1037.568"/>
    <n v="3520.4163455999997"/>
    <n v="3.0792887583935901E-2"/>
    <n v="761.21876858562769"/>
    <n v="0.56638301234049682"/>
    <n v="3.1857404123404964"/>
    <n v="502.81706135808935"/>
    <n v="0"/>
    <n v="139.94939385761441"/>
    <n v="18.968418751704515"/>
    <n v="4.7262771437079856"/>
    <n v="5.8044285166843332"/>
    <n v="0"/>
    <n v="88.953188957827095"/>
    <n v="0"/>
    <n v="761.21876858562769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4"/>
    <x v="0"/>
    <s v="ACCUMA 34"/>
    <s v=" 2055 DU 14/12/18"/>
    <n v="16329"/>
    <m/>
    <n v="4544.8609999999971"/>
    <n v="616"/>
    <n v="153.48599999999999"/>
    <n v="188.499"/>
    <n v="0"/>
    <n v="2888.7576300000001"/>
    <n v="0"/>
    <n v="24720.603629999998"/>
    <s v="EUR"/>
    <n v="3.3929499999999999"/>
    <s v="400M1110"/>
    <s v="BAC M11 P8,5 C46 GRIS"/>
    <n v="2.1379999999999999"/>
    <n v="504"/>
    <n v="1077.5519999999999"/>
    <n v="3656.0800583999994"/>
    <n v="3.1979530596399748E-2"/>
    <n v="790.55330014705555"/>
    <n v="1.5685581352124118"/>
    <n v="8.8226852352124112"/>
    <n v="522.19375510861153"/>
    <n v="0"/>
    <n v="145.34252140588387"/>
    <n v="19.699390847382244"/>
    <n v="4.9084102331190111"/>
    <n v="6.0281095378907557"/>
    <n v="0"/>
    <n v="92.381113014168221"/>
    <n v="0"/>
    <n v="790.55330014705555"/>
    <s v="VECTORYS"/>
    <s v="STB 2980"/>
    <s v="3x(5473,050+62,833)"/>
    <m/>
    <m/>
    <m/>
    <m/>
    <m/>
    <m/>
    <s v="STB 2981+2984"/>
    <s v="23685,461+(2710,497+800)"/>
    <n v="616"/>
    <m/>
    <m/>
    <m/>
  </r>
  <r>
    <x v="6"/>
    <x v="1"/>
    <d v="2018-12-28T00:00:00"/>
    <x v="21"/>
    <x v="0"/>
    <s v="GLATFELTER 3"/>
    <s v=" 50868905 DU 23/11/18"/>
    <n v="2699.971"/>
    <m/>
    <n v="323.51099999999997"/>
    <n v="0"/>
    <n v="26.545999999999999"/>
    <n v="95.8"/>
    <n v="0"/>
    <n v="868.56990000000008"/>
    <n v="0"/>
    <n v="4014.3978999999999"/>
    <s v="EUR"/>
    <n v="3.3665500000000002"/>
    <s v="430P1014"/>
    <s v="SEP BAT G 13/10 200X127 mm"/>
    <n v="5.9540000000000003E-2"/>
    <n v="86795"/>
    <n v="5167.7743"/>
    <n v="17397.570569665"/>
    <n v="1"/>
    <n v="4014.3978999999999"/>
    <n v="4.6251487988939452E-2"/>
    <n v="0.24669587498893947"/>
    <n v="2699.971"/>
    <n v="0"/>
    <n v="323.51099999999997"/>
    <n v="0"/>
    <n v="26.545999999999999"/>
    <n v="95.8"/>
    <n v="0"/>
    <n v="868.56990000000008"/>
    <n v="0"/>
    <n v="4014.3978999999999"/>
    <s v="VECTORYS"/>
    <s v="STB 2959"/>
    <s v="2761,489+113,888"/>
    <m/>
    <m/>
    <m/>
    <m/>
    <m/>
    <m/>
    <s v="STB 2960"/>
    <n v="4118.1549999999997"/>
    <n v="0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M1115"/>
    <s v="BAC M11 RS NOIR "/>
    <n v="2"/>
    <n v="2100"/>
    <n v="4200"/>
    <n v="14329.140000000001"/>
    <n v="0.17829887085023174"/>
    <n v="2946.2679399017338"/>
    <n v="1.4029847332865399"/>
    <n v="8.2263847332865403"/>
    <n v="2146.1924233677819"/>
    <n v="0"/>
    <n v="303.9696205893427"/>
    <n v="74.172330273696403"/>
    <n v="21.006638066961752"/>
    <n v="55.654566144933035"/>
    <n v="0"/>
    <n v="345.27236145901799"/>
    <n v="0"/>
    <n v="2946.2679399017338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E0204"/>
    <s v="BAC E2B P0 NOIR"/>
    <n v="1.86"/>
    <n v="1276"/>
    <n v="2373.36"/>
    <n v="8097.192312000001"/>
    <n v="0.10075414479073953"/>
    <n v="1664.8939232964713"/>
    <n v="1.3047758019564821"/>
    <n v="7.6505378019564825"/>
    <n v="1212.7826785533712"/>
    <n v="0"/>
    <n v="171.76889017188628"/>
    <n v="41.913724232947644"/>
    <n v="11.870551076810559"/>
    <n v="31.449600263271019"/>
    <n v="0"/>
    <n v="195.10847899818452"/>
    <n v="0"/>
    <n v="1664.8939232964713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L0116"/>
    <s v="BAC L1 GRIS P0 C26"/>
    <n v="1.194"/>
    <n v="1540"/>
    <n v="1838.76"/>
    <n v="6273.2974920000006"/>
    <n v="7.8059245658231455E-2"/>
    <n v="1289.876104088979"/>
    <n v="0.83758188577206427"/>
    <n v="4.9111516857720652"/>
    <n v="939.60304295041487"/>
    <n v="0"/>
    <n v="133.07789989401422"/>
    <n v="32.472646193824282"/>
    <n v="9.1967061457158543"/>
    <n v="24.365569058251683"/>
    <n v="0"/>
    <n v="151.16023984675806"/>
    <n v="0"/>
    <n v="1289.876104088979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M1009"/>
    <s v="BAC M10 P15,4 C33 NOIR"/>
    <n v="1.8380000000000001"/>
    <n v="324"/>
    <n v="595.51200000000006"/>
    <n v="2031.7082904000004"/>
    <n v="2.5280742185181716E-2"/>
    <n v="417.74712224446699"/>
    <n v="1.2893429698903303"/>
    <n v="7.5600475698903313"/>
    <n v="304.30555772014156"/>
    <n v="0"/>
    <n v="43.099418261047767"/>
    <n v="10.516788749035594"/>
    <n v="2.9785012020315542"/>
    <n v="7.8911814271669911"/>
    <n v="0"/>
    <n v="48.955674885043507"/>
    <n v="0"/>
    <n v="417.74712224446699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20M1013"/>
    <s v="COUV M10 G FLAT GRIS (fileté)"/>
    <n v="0.77200000000000002"/>
    <n v="2688"/>
    <n v="2075.136"/>
    <n v="7079.7414912000004"/>
    <n v="8.8093906109682499E-2"/>
    <n v="1455.6920637466487"/>
    <n v="0.54155210704860446"/>
    <n v="3.1753845070486046"/>
    <n v="1060.3907525375537"/>
    <n v="0"/>
    <n v="150.18531014078243"/>
    <n v="36.647064941627917"/>
    <n v="10.378959736124463"/>
    <n v="27.497808040888515"/>
    <n v="0"/>
    <n v="170.5921683496716"/>
    <n v="0"/>
    <n v="1455.6920637466487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M1110"/>
    <s v="BAC M11 P8,5 C46 GRIS"/>
    <n v="2.1379999999999999"/>
    <n v="2016"/>
    <n v="4310.2079999999996"/>
    <n v="14705.136633599999"/>
    <n v="0.1829774332213418"/>
    <n v="3023.5780106447551"/>
    <n v="1.4997906798833109"/>
    <n v="8.7940052798833097"/>
    <n v="2202.5085125569522"/>
    <n v="0"/>
    <n v="311.94578343360701"/>
    <n v="76.118612220078191"/>
    <n v="21.557852249838827"/>
    <n v="57.114941960576068"/>
    <n v="0"/>
    <n v="354.33230822370257"/>
    <n v="0"/>
    <n v="3023.5780106447551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00M1509"/>
    <s v="BAC M15 GRIS P0 C78"/>
    <n v="3.6230000000000002"/>
    <n v="1386"/>
    <n v="5021.4780000000001"/>
    <n v="17131.776492600002"/>
    <n v="0.21317234699982857"/>
    <n v="3522.5284862671137"/>
    <n v="2.5415068443485671"/>
    <n v="14.90209594434857"/>
    <n v="2565.9661994542862"/>
    <n v="0"/>
    <n v="363.42303868041222"/>
    <n v="88.679696351928683"/>
    <n v="25.1153264064788"/>
    <n v="66.540042737220489"/>
    <n v="0"/>
    <n v="412.80418263678729"/>
    <n v="0"/>
    <n v="3522.5284862671137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20M1515"/>
    <s v="COUV M15 GAUCHE GRIS BUS 16/17"/>
    <n v="1.71"/>
    <n v="1400"/>
    <n v="2394"/>
    <n v="8167.6098000000002"/>
    <n v="0.10163035638463208"/>
    <n v="1679.372725743988"/>
    <n v="1.1995519469599913"/>
    <n v="7.0335589469599906"/>
    <n v="1223.3296813196355"/>
    <n v="0"/>
    <n v="173.26268373592529"/>
    <n v="42.278228256006948"/>
    <n v="11.973783698168198"/>
    <n v="31.723102702611826"/>
    <n v="0"/>
    <n v="196.80524603164022"/>
    <n v="0"/>
    <n v="1679.372725743988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08T00:00:00"/>
    <x v="4"/>
    <x v="0"/>
    <s v="ACCUMA 35"/>
    <s v=" 2095 DU 21/12/18"/>
    <n v="12037.05"/>
    <m/>
    <n v="1704.8320000000022"/>
    <n v="416"/>
    <n v="117.81699999999999"/>
    <n v="312.142"/>
    <n v="0"/>
    <n v="1936.4809200000002"/>
    <n v="0"/>
    <n v="16524.321920000002"/>
    <s v="EUR"/>
    <n v="3.4117000000000002"/>
    <s v="460D1818"/>
    <s v="BOUCHON D18 ROUGE FILETAGE POUR GAMME M "/>
    <n v="2.3E-2"/>
    <n v="32500"/>
    <n v="747.5"/>
    <n v="2550.24575"/>
    <n v="3.1732953800130526E-2"/>
    <n v="524.36554406584423"/>
    <n v="1.6134324432795208E-2"/>
    <n v="9.4603424432795208E-2"/>
    <n v="381.97115153986113"/>
    <n v="0"/>
    <n v="54.09935509298419"/>
    <n v="13.200908780854299"/>
    <n v="3.7386814178699779"/>
    <n v="9.9051876650803425"/>
    <n v="0"/>
    <n v="61.450259569194266"/>
    <n v="0"/>
    <n v="524.36554406584423"/>
    <s v="GERMANETTI"/>
    <s v="STB 3008"/>
    <s v="2X(6018,525+156,071)"/>
    <m/>
    <m/>
    <m/>
    <m/>
    <m/>
    <m/>
    <s v="STB 3009"/>
    <n v="20152.416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L0540"/>
    <s v="COUV L5 D RS Noir"/>
    <n v="1.9359999999999999"/>
    <n v="640"/>
    <n v="1239.04"/>
    <n v="4266.6961920000003"/>
    <n v="3.3528649217537856E-2"/>
    <n v="535.87951468129199"/>
    <n v="0.83731174168951872"/>
    <n v="7.5040245416895193"/>
    <n v="384.36458892593708"/>
    <n v="0"/>
    <n v="65.007524465161595"/>
    <n v="13.947918074495748"/>
    <n v="4.5516817745268519"/>
    <n v="2.4740790257621188"/>
    <n v="0"/>
    <n v="65.533722415408604"/>
    <n v="0"/>
    <n v="535.87951468129199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L0540"/>
    <s v="COUV L5 D RS Noir"/>
    <n v="1.9359999999999999"/>
    <n v="640"/>
    <n v="1239.04"/>
    <n v="4266.6961920000003"/>
    <n v="3.3528649217537856E-2"/>
    <n v="535.87951468129199"/>
    <n v="0.83731174168951872"/>
    <n v="7.5040245416895193"/>
    <n v="384.36458892593708"/>
    <n v="0"/>
    <n v="65.007524465161595"/>
    <n v="13.947918074495748"/>
    <n v="4.5516817745268519"/>
    <n v="2.4740790257621188"/>
    <n v="0"/>
    <n v="65.533722415408604"/>
    <n v="0"/>
    <n v="535.87951468129199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L0207"/>
    <s v="BAC L2 GRIS P0 C34 POUR TAXI"/>
    <n v="1.294"/>
    <n v="594"/>
    <n v="768.63599999999997"/>
    <n v="2646.8364978"/>
    <n v="2.0799430865808547E-2"/>
    <n v="332.43179126305"/>
    <n v="0.55964948024082495"/>
    <n v="5.0156031802408254"/>
    <n v="238.43980837880659"/>
    <n v="0"/>
    <n v="40.327288525635922"/>
    <n v="8.6525632401763559"/>
    <n v="2.8236267371878392"/>
    <n v="1.5347900035880129"/>
    <n v="0"/>
    <n v="40.653714377655277"/>
    <n v="0"/>
    <n v="332.43179126305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008"/>
    <s v="BAC M10 P15,4 C33 GRIS"/>
    <n v="1.7629999999999999"/>
    <n v="2106"/>
    <n v="3712.8779999999997"/>
    <n v="12785.481036899999"/>
    <n v="0.10047115835607687"/>
    <n v="1605.8038971387891"/>
    <n v="0.76248997964804799"/>
    <n v="6.8334686296480474"/>
    <n v="1151.7778491430099"/>
    <n v="0"/>
    <n v="194.80001244605515"/>
    <n v="41.796001876127974"/>
    <n v="13.639462102629215"/>
    <n v="7.4137667750949126"/>
    <n v="0"/>
    <n v="196.37680479587209"/>
    <n v="0"/>
    <n v="1605.8038971387891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009"/>
    <s v="BAC M10 P15,4 C33 NOIR"/>
    <n v="1.8380000000000001"/>
    <n v="2430"/>
    <n v="4466.34"/>
    <n v="15380.065107"/>
    <n v="0.12085997800414676"/>
    <n v="1931.672998128907"/>
    <n v="0.79492715972382999"/>
    <n v="7.1241720597238301"/>
    <n v="1385.5105066046854"/>
    <n v="0"/>
    <n v="234.33118125301019"/>
    <n v="50.277750849725052"/>
    <n v="16.407346313952942"/>
    <n v="8.9182577769259908"/>
    <n v="0"/>
    <n v="236.22795533060756"/>
    <n v="0"/>
    <n v="1931.672998128907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110"/>
    <s v="BAC M11 P8,5 C46 GRIS"/>
    <n v="2.1379999999999999"/>
    <n v="252"/>
    <n v="538.77599999999995"/>
    <n v="1855.3020947999998"/>
    <n v="1.4579377187845566E-2"/>
    <n v="233.01832176679338"/>
    <n v="0.92467588002695789"/>
    <n v="8.2869857800269582"/>
    <n v="167.13456850719962"/>
    <n v="0"/>
    <n v="28.267444151312219"/>
    <n v="6.0650209101437556"/>
    <n v="1.9792233501359748"/>
    <n v="1.0758122426911245"/>
    <n v="0"/>
    <n v="28.496252605310701"/>
    <n v="0"/>
    <n v="233.01832176679338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M1124"/>
    <s v="COUV M11 G FLAT GRIS M18"/>
    <n v="0.85799999999999998"/>
    <n v="2784"/>
    <n v="2388.672"/>
    <n v="8225.5114656000005"/>
    <n v="6.4637901588128377E-2"/>
    <n v="1033.090450746377"/>
    <n v="0.37108134006694576"/>
    <n v="3.3256472400669459"/>
    <n v="740.9937785373321"/>
    <n v="0"/>
    <n v="125.32416506266662"/>
    <n v="26.889367060661407"/>
    <n v="8.7749183300963676"/>
    <n v="4.7696307581879935"/>
    <n v="0"/>
    <n v="126.33859099743259"/>
    <n v="0"/>
    <n v="1033.090450746377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203"/>
    <s v="BAC M12 GRIS"/>
    <n v="2.4620000000000002"/>
    <n v="1080"/>
    <n v="2658.96"/>
    <n v="9156.261708"/>
    <n v="7.1951944346804339E-2"/>
    <n v="1149.9888577906831"/>
    <n v="1.0648044979543363"/>
    <n v="9.5428245979543362"/>
    <n v="824.84025323678782"/>
    <n v="0"/>
    <n v="139.50510657596692"/>
    <n v="29.932008848270605"/>
    <n v="9.7678362048004228"/>
    <n v="5.309333973350693"/>
    <n v="0"/>
    <n v="140.63431895150669"/>
    <n v="0"/>
    <n v="1149.9888577906831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M1213"/>
    <s v="COUV M12 GAUCHE GRIS "/>
    <n v="1.282"/>
    <n v="1120"/>
    <n v="1435.8400000000001"/>
    <n v="4944.386832000001"/>
    <n v="3.8854093243567242E-2"/>
    <n v="620.99467520014389"/>
    <n v="0.55445953142869986"/>
    <n v="4.9690906314287009"/>
    <n v="445.41423308643584"/>
    <n v="0"/>
    <n v="75.332841496689056"/>
    <n v="16.163302789323971"/>
    <n v="5.2746374282804709"/>
    <n v="2.8670435404428272"/>
    <n v="0"/>
    <n v="75.942616858971689"/>
    <n v="0"/>
    <n v="620.99467520014389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008"/>
    <s v="BAC M10 P15,4 C33 GRIS"/>
    <n v="1.7629999999999999"/>
    <n v="810"/>
    <n v="1428.03"/>
    <n v="4917.4927065000002"/>
    <n v="3.8642753213875725E-2"/>
    <n v="617.61688351491898"/>
    <n v="0.7624899796480481"/>
    <n v="6.8334686296480482"/>
    <n v="442.99148043961924"/>
    <n v="0"/>
    <n v="74.923081710021222"/>
    <n v="16.075385336972303"/>
    <n v="5.2459469625496986"/>
    <n v="2.8514487596518898"/>
    <n v="0"/>
    <n v="75.529540306104664"/>
    <n v="0"/>
    <n v="617.61688351491898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M1013"/>
    <s v="COUV M10 G FLAT GRIS (fileté)"/>
    <n v="0.77200000000000002"/>
    <n v="1344"/>
    <n v="1037.568"/>
    <n v="3572.9172864000002"/>
    <n v="2.8076780016256388E-2"/>
    <n v="448.74373409158596"/>
    <n v="0.3338867069133824"/>
    <n v="2.992307306913383"/>
    <n v="321.86563613983941"/>
    <n v="0"/>
    <n v="54.437086086218983"/>
    <n v="11.679940486762657"/>
    <n v="3.8115632711068859"/>
    <n v="2.0717855973995589"/>
    <n v="0"/>
    <n v="54.877722510258472"/>
    <n v="0"/>
    <n v="448.74373409158596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M1014"/>
    <s v="COUV M10 G FLAT NOIR D18 (fileté)"/>
    <n v="0.77200000000000002"/>
    <n v="1344"/>
    <n v="1037.568"/>
    <n v="3572.9172864000002"/>
    <n v="2.8076780016256388E-2"/>
    <n v="448.74373409158596"/>
    <n v="0.3338867069133824"/>
    <n v="2.992307306913383"/>
    <n v="321.86563613983941"/>
    <n v="0"/>
    <n v="54.437086086218983"/>
    <n v="11.679940486762657"/>
    <n v="3.8115632711068859"/>
    <n v="2.0717855973995589"/>
    <n v="0"/>
    <n v="54.877722510258472"/>
    <n v="0"/>
    <n v="448.74373409158596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00M1110"/>
    <s v="BAC M11 P8,5 C46 GRIS"/>
    <n v="2.1379999999999999"/>
    <n v="1386"/>
    <n v="2963.268"/>
    <n v="10204.161521400001"/>
    <n v="8.0186574533150631E-2"/>
    <n v="1281.6007697173638"/>
    <n v="0.924675880026958"/>
    <n v="8.2869857800269582"/>
    <n v="919.24012678959809"/>
    <n v="0"/>
    <n v="155.47094283221722"/>
    <n v="33.357615005790663"/>
    <n v="10.885728425747864"/>
    <n v="5.9169673348011855"/>
    <n v="0"/>
    <n v="156.72938932920889"/>
    <n v="0"/>
    <n v="1281.6007697173638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20M1124"/>
    <s v="COUV M11 G FLAT GRIS M18"/>
    <n v="0.85799999999999998"/>
    <n v="1392"/>
    <n v="1194.336"/>
    <n v="4112.7557328000003"/>
    <n v="3.2318950794064188E-2"/>
    <n v="516.54522537318849"/>
    <n v="0.37108134006694576"/>
    <n v="3.3256472400669459"/>
    <n v="370.49688926866605"/>
    <n v="0"/>
    <n v="62.662082531333311"/>
    <n v="13.444683530330703"/>
    <n v="4.3874591650481838"/>
    <n v="2.3848153790939968"/>
    <n v="0"/>
    <n v="63.169295498716295"/>
    <n v="0"/>
    <n v="516.54522537318849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4"/>
    <x v="0"/>
    <s v="ACCUMA 1"/>
    <s v=" 19-0037 DU 11/01/19"/>
    <n v="11463.766"/>
    <m/>
    <n v="1938.8650000000016"/>
    <n v="416"/>
    <n v="135.755"/>
    <n v="73.790000000000006"/>
    <n v="0"/>
    <n v="1954.5589800000002"/>
    <n v="0"/>
    <n v="15982.734980000001"/>
    <s v="EUR"/>
    <n v="3.4435500000000001"/>
    <s v="460D1815"/>
    <s v="BOUCHON D18 NOIR FILETAGE POUR GAMME M "/>
    <n v="2.3E-2"/>
    <n v="39000"/>
    <n v="897"/>
    <n v="3088.8643500000003"/>
    <n v="2.4272984204005886E-2"/>
    <n v="387.94867370635234"/>
    <n v="9.9474018899064695E-3"/>
    <n v="8.9149051889906489E-2"/>
    <n v="278.25981103641971"/>
    <n v="0"/>
    <n v="47.062039518699912"/>
    <n v="10.097561428866449"/>
    <n v="3.2951789706148191"/>
    <n v="1.7911035044135946"/>
    <n v="0"/>
    <n v="47.44297924733786"/>
    <n v="0"/>
    <n v="387.94867370635234"/>
    <s v="TNA"/>
    <s v="STB 3083"/>
    <s v="12179,532+73,79"/>
    <m/>
    <m/>
    <m/>
    <m/>
    <m/>
    <m/>
    <s v="STB 3084"/>
    <n v="22842.772000000001"/>
    <n v="416"/>
    <m/>
    <m/>
    <m/>
  </r>
  <r>
    <x v="7"/>
    <x v="1"/>
    <d v="2019-01-24T00:00:00"/>
    <x v="15"/>
    <x v="0"/>
    <s v="GOONVEAN 1"/>
    <s v=" 12671 DU 08/11/18"/>
    <n v="614.5"/>
    <m/>
    <n v="154.14000000000033"/>
    <n v="0"/>
    <n v="37.765000000000001"/>
    <n v="321.8"/>
    <n v="0"/>
    <n v="2061.8855000000003"/>
    <n v="0"/>
    <n v="3190.0905000000007"/>
    <s v="GBP"/>
    <n v="3.8903500000000002"/>
    <s v="600A0003"/>
    <s v="FIBRE DE VERRE 3mm"/>
    <n v="3.07"/>
    <n v="500"/>
    <n v="1535"/>
    <n v="5971.6872499999999"/>
    <n v="1"/>
    <n v="3190.0905000000007"/>
    <n v="6.3801810000000012"/>
    <n v="18.323555500000001"/>
    <n v="614.5"/>
    <n v="0"/>
    <n v="154.14000000000033"/>
    <n v="0"/>
    <n v="37.765000000000001"/>
    <n v="321.8"/>
    <n v="0"/>
    <n v="2061.8855000000003"/>
    <n v="0"/>
    <n v="3190.0905000000007"/>
    <s v="ECULINE"/>
    <s v="STB 3081"/>
    <s v="731,855+383,542"/>
    <m/>
    <m/>
    <m/>
    <m/>
    <m/>
    <m/>
    <s v="STB 3082"/>
    <n v="5092.17"/>
    <n v="0"/>
    <m/>
    <m/>
    <m/>
  </r>
  <r>
    <x v="7"/>
    <x v="1"/>
    <d v="2019-01-24T00:00:00"/>
    <x v="15"/>
    <x v="0"/>
    <s v="GOONVEAN 1"/>
    <s v=" 12671 DU 08/11/18"/>
    <n v="614.5"/>
    <m/>
    <n v="154.14000000000033"/>
    <n v="0"/>
    <n v="37.765000000000001"/>
    <n v="321.8"/>
    <n v="0"/>
    <n v="2061.8855000000003"/>
    <n v="0"/>
    <n v="3190.0905000000007"/>
    <s v="GBP"/>
    <n v="3.8903500000000002"/>
    <s v="600A0012"/>
    <s v="FIBRE DE VERRE 5mm"/>
    <n v="3.07"/>
    <n v="1500"/>
    <n v="4605"/>
    <n v="17915.061750000001"/>
    <n v="1"/>
    <n v="3190.0905000000007"/>
    <n v="2.1267270000000003"/>
    <n v="14.070101500000002"/>
    <n v="614.5"/>
    <n v="0"/>
    <n v="154.14000000000033"/>
    <n v="0"/>
    <n v="37.765000000000001"/>
    <n v="321.8"/>
    <n v="0"/>
    <n v="2061.8855000000003"/>
    <n v="0"/>
    <n v="3190.0905000000007"/>
    <s v="ECULINE"/>
    <s v="STB 3081"/>
    <s v="731,855+383,542"/>
    <m/>
    <m/>
    <m/>
    <m/>
    <m/>
    <m/>
    <s v="STB 3082"/>
    <n v="5092.17"/>
    <n v="0"/>
    <m/>
    <m/>
    <m/>
  </r>
  <r>
    <x v="7"/>
    <x v="1"/>
    <d v="2019-01-24T00:00:00"/>
    <x v="53"/>
    <x v="0"/>
    <s v="HB FULLER 3"/>
    <s v=" 1900032 DU 10/12/18"/>
    <n v="333.6"/>
    <m/>
    <n v="506.42099999999937"/>
    <n v="0"/>
    <n v="36.793999999999997"/>
    <n v="150.19999999999999"/>
    <n v="0"/>
    <n v="3345.1419999999998"/>
    <n v="0"/>
    <n v="4372.1569999999992"/>
    <s v="EUR"/>
    <n v="3.4485999999999999"/>
    <s v="690X0029"/>
    <s v="COLLE HOTMELT SWT 9042"/>
    <n v="4.96"/>
    <n v="1260"/>
    <n v="6249.6"/>
    <n v="21552.370559999999"/>
    <n v="1"/>
    <n v="4372.1569999999992"/>
    <n v="3.4699658730158722"/>
    <n v="20.575021873015874"/>
    <n v="333.6"/>
    <n v="0"/>
    <n v="506.42099999999937"/>
    <n v="0"/>
    <n v="36.793999999999997"/>
    <n v="150.19999999999999"/>
    <n v="0"/>
    <n v="3345.1419999999998"/>
    <n v="0"/>
    <n v="4372.1569999999992"/>
    <s v="TRANSGLORY"/>
    <s v="STB 3085+3086"/>
    <s v="396,87+178,624"/>
    <m/>
    <m/>
    <m/>
    <m/>
    <m/>
    <m/>
    <s v="STB 3088"/>
    <s v="5191,945+100"/>
    <n v="0"/>
    <m/>
    <m/>
    <m/>
  </r>
  <r>
    <x v="7"/>
    <x v="1"/>
    <d v="2019-01-30T00:00:00"/>
    <x v="10"/>
    <x v="0"/>
    <s v="SORFIN 1"/>
    <s v=" 56835F DU12/12/18"/>
    <n v="1241.2809999999999"/>
    <m/>
    <n v="221.875"/>
    <n v="0"/>
    <n v="19.135000000000002"/>
    <n v="119"/>
    <n v="0"/>
    <n v="1031.7450000000001"/>
    <n v="0"/>
    <n v="2633.0360000000001"/>
    <s v="EUR"/>
    <n v="3.4391500000000002"/>
    <s v="430P1014"/>
    <s v="SEP BAT G 13/10 200X127 mm"/>
    <n v="4.7919999999999997E-2"/>
    <n v="67208"/>
    <n v="3220.60736"/>
    <n v="11076.151802144001"/>
    <n v="1"/>
    <n v="2633.0360000000001"/>
    <n v="3.9177419354838712E-2"/>
    <n v="0.2039814873548387"/>
    <n v="1241.2809999999999"/>
    <n v="0"/>
    <n v="221.875"/>
    <n v="0"/>
    <n v="19.135000000000002"/>
    <n v="119"/>
    <n v="0"/>
    <n v="1031.7450000000001"/>
    <n v="0"/>
    <n v="2633.0360000000001"/>
    <s v="TIMAR"/>
    <s v="STB 3052"/>
    <s v="1449,017+142,21"/>
    <m/>
    <m/>
    <m/>
    <m/>
    <m/>
    <m/>
    <s v="STB 3053"/>
    <n v="2801.85"/>
    <n v="0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L0118"/>
    <s v="BAC L1 NOIR P0 C28 MFP, FAI"/>
    <n v="1.194"/>
    <n v="220"/>
    <n v="262.68"/>
    <n v="910.34380799999997"/>
    <n v="1.4369362864157334E-2"/>
    <n v="138.57374705851461"/>
    <n v="0.62988066844779367"/>
    <n v="4.7678070684477936"/>
    <n v="87.647365726214076"/>
    <n v="0"/>
    <n v="29.650691711851255"/>
    <n v="3.1037823786579843"/>
    <n v="1.3254300305898725"/>
    <n v="1.2346587653769907"/>
    <n v="0"/>
    <n v="15.611818445824417"/>
    <n v="0"/>
    <n v="138.5737470585146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20E0210"/>
    <s v="COUV. E2 DROITE NOIR bus. 153 (petite)"/>
    <n v="0.78900000000000003"/>
    <n v="2400"/>
    <n v="1893.6000000000001"/>
    <n v="6562.4601599999996"/>
    <n v="0.10358544814819677"/>
    <n v="998.94642694534514"/>
    <n v="0.41622767789389381"/>
    <n v="3.1505860778938937"/>
    <n v="631.82979952474102"/>
    <n v="0"/>
    <n v="213.74505034856685"/>
    <n v="22.374456800010503"/>
    <n v="9.55472173718967"/>
    <n v="8.9003724612375112"/>
    <n v="0"/>
    <n v="112.54202607359949"/>
    <n v="0"/>
    <n v="998.94642694534514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20E0211"/>
    <s v="COUV. E2 GAUCHE NOIR bus. 153 (petite)"/>
    <n v="0.78900000000000003"/>
    <n v="600"/>
    <n v="473.40000000000003"/>
    <n v="1640.6150399999999"/>
    <n v="2.5896362037049193E-2"/>
    <n v="249.73660673633628"/>
    <n v="0.41622767789389381"/>
    <n v="3.1505860778938937"/>
    <n v="157.95744988118525"/>
    <n v="0"/>
    <n v="53.436262587141712"/>
    <n v="5.5936142000026257"/>
    <n v="2.3886804342974175"/>
    <n v="2.2250931153093778"/>
    <n v="0"/>
    <n v="28.135506518399872"/>
    <n v="0"/>
    <n v="249.73660673633628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M1008"/>
    <s v="BAC M10 P15,4 C33 GRIS"/>
    <n v="1.7629999999999999"/>
    <n v="486"/>
    <n v="856.81799999999998"/>
    <n v="2969.3884607999998"/>
    <n v="4.6870445981961169E-2"/>
    <n v="452.00426681583059"/>
    <n v="0.93004993171981598"/>
    <n v="7.039902731719816"/>
    <n v="285.89097231157035"/>
    <n v="0"/>
    <n v="96.715571688613423"/>
    <n v="10.124016332103613"/>
    <n v="4.3233299373760978"/>
    <n v="4.0272493301080496"/>
    <n v="0"/>
    <n v="50.923127216059029"/>
    <n v="0"/>
    <n v="452.00426681583059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M1009"/>
    <s v="BAC M10 P15,4 C33 NOIR"/>
    <n v="1.8380000000000001"/>
    <n v="162"/>
    <n v="297.75600000000003"/>
    <n v="1031.9031936000001"/>
    <n v="1.6288122464519689E-2"/>
    <n v="157.0776786552272"/>
    <n v="0.9696153003409087"/>
    <n v="7.3393881003409094"/>
    <n v="99.351031784584293"/>
    <n v="0"/>
    <n v="33.609986909372559"/>
    <n v="3.5182344523362525"/>
    <n v="1.5024164161272959"/>
    <n v="1.3995243465189253"/>
    <n v="0"/>
    <n v="17.696484746287862"/>
    <n v="0"/>
    <n v="157.0776786552272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L0313"/>
    <s v="BAC L3 GRIS P0 C33"/>
    <n v="1.32"/>
    <n v="176"/>
    <n v="232.32000000000002"/>
    <n v="805.12819200000001"/>
    <n v="1.2708582231616538E-2"/>
    <n v="122.55768584069634"/>
    <n v="0.69635048773122921"/>
    <n v="5.2709424877312294"/>
    <n v="77.517268179968241"/>
    <n v="0"/>
    <n v="26.223727343144834"/>
    <n v="2.7450537620291722"/>
    <n v="1.1722396250443095"/>
    <n v="1.0919595110871878"/>
    <n v="0"/>
    <n v="13.8074374194226"/>
    <n v="0"/>
    <n v="122.55768584069634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20L0321"/>
    <s v="COUV L3 KAM DROITE GRIS AVEC POIGNEE GRIS"/>
    <n v="1.3140000000000001"/>
    <n v="880"/>
    <n v="1156.3200000000002"/>
    <n v="4007.3425920000004"/>
    <n v="6.3254079743727779E-2"/>
    <n v="610.00302725255688"/>
    <n v="0.69318525824154187"/>
    <n v="5.2469836582415423"/>
    <n v="385.824584804842"/>
    <n v="0"/>
    <n v="130.5226429124709"/>
    <n v="13.662881224645201"/>
    <n v="5.8345563155614499"/>
    <n v="5.4349802938203222"/>
    <n v="0"/>
    <n v="68.72338170121705"/>
    <n v="0"/>
    <n v="610.00302725255688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M1008"/>
    <s v="BAC M10 P15,4 C33 GRIS"/>
    <n v="1.7629999999999999"/>
    <n v="486"/>
    <n v="856.81799999999998"/>
    <n v="2969.3884607999998"/>
    <n v="4.6870445981961169E-2"/>
    <n v="452.00426681583059"/>
    <n v="0.93004993171981598"/>
    <n v="7.039902731719816"/>
    <n v="285.89097231157035"/>
    <n v="0"/>
    <n v="96.715571688613423"/>
    <n v="10.124016332103613"/>
    <n v="4.3233299373760978"/>
    <n v="4.0272493301080496"/>
    <n v="0"/>
    <n v="50.923127216059029"/>
    <n v="0"/>
    <n v="452.00426681583059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M1009"/>
    <s v="BAC M10 P15,4 C33 NOIR"/>
    <n v="1.8380000000000001"/>
    <n v="648"/>
    <n v="1191.0240000000001"/>
    <n v="4127.6127744000005"/>
    <n v="6.5152489858078755E-2"/>
    <n v="628.31071462090881"/>
    <n v="0.9696153003409087"/>
    <n v="7.3393881003409094"/>
    <n v="397.40412713833717"/>
    <n v="0"/>
    <n v="134.43994763749023"/>
    <n v="14.07293780934501"/>
    <n v="6.0096656645091837"/>
    <n v="5.5980973860757013"/>
    <n v="0"/>
    <n v="70.785938985151446"/>
    <n v="0"/>
    <n v="628.3107146209088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60D1818"/>
    <s v="BOUCHON D18 ROUGE FILETAGE POUR GAMME M "/>
    <n v="2.3E-2"/>
    <n v="45500"/>
    <n v="1046.5"/>
    <n v="3626.7503999999999"/>
    <n v="5.7246605136822948E-2"/>
    <n v="552.06877682631171"/>
    <n v="1.2133379710468389E-2"/>
    <n v="9.1842179710468388E-2"/>
    <n v="349.18139269256528"/>
    <n v="0"/>
    <n v="118.12642331525942"/>
    <n v="12.365266709553756"/>
    <n v="5.2804268578205482"/>
    <n v="4.9188000531712381"/>
    <n v="0"/>
    <n v="62.196467197941423"/>
    <n v="0"/>
    <n v="552.0687768263117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60D1819"/>
    <s v="BOUCHON D18 JAUNE FILETAGE POUR GAMME M "/>
    <n v="2.3E-2"/>
    <n v="13000"/>
    <n v="299"/>
    <n v="1036.2143999999998"/>
    <n v="1.6356172896235126E-2"/>
    <n v="157.73393623608902"/>
    <n v="1.2133379710468387E-2"/>
    <n v="9.1842179710468375E-2"/>
    <n v="99.766112197875785"/>
    <n v="0"/>
    <n v="33.750406661502687"/>
    <n v="3.5329333455867875"/>
    <n v="1.5086933879487279"/>
    <n v="1.4053714437632108"/>
    <n v="0"/>
    <n v="17.770419199411833"/>
    <n v="0"/>
    <n v="157.73393623608902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60D1810"/>
    <s v="BOUCHON KAMINA D18 ROUGE"/>
    <n v="2.8000000000000001E-2"/>
    <n v="96000"/>
    <n v="2688"/>
    <n v="9315.532799999999"/>
    <n v="0.14704144730795993"/>
    <n v="1418.0228113799576"/>
    <n v="1.4771070951874559E-2"/>
    <n v="0.11180787095187456"/>
    <n v="896.89401199963243"/>
    <n v="0"/>
    <n v="303.41502711076663"/>
    <n v="31.760952618519344"/>
    <n v="13.563103099686224"/>
    <n v="12.634242277041841"/>
    <n v="0"/>
    <n v="159.75547427431107"/>
    <n v="0"/>
    <n v="1418.0228113799576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L0116"/>
    <s v="BAC L1 GRIS P0 C26"/>
    <n v="1.194"/>
    <n v="1980"/>
    <n v="2364.12"/>
    <n v="8193.0942719999985"/>
    <n v="0.12932426577741599"/>
    <n v="1247.1637235266312"/>
    <n v="0.62988066844779356"/>
    <n v="4.7678070684477927"/>
    <n v="788.82629153592654"/>
    <n v="0"/>
    <n v="266.85622540666128"/>
    <n v="27.934041407921853"/>
    <n v="11.928870275308849"/>
    <n v="11.111928888392914"/>
    <n v="0"/>
    <n v="140.50636601241973"/>
    <n v="0"/>
    <n v="1247.1637235266312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L0121"/>
    <s v="BAC L1 NOIR P0 C22"/>
    <n v="1.194"/>
    <n v="220"/>
    <n v="262.68"/>
    <n v="910.34380799999997"/>
    <n v="1.4369362864157334E-2"/>
    <n v="138.57374705851461"/>
    <n v="0.62988066844779367"/>
    <n v="4.7678070684477936"/>
    <n v="87.647365726214076"/>
    <n v="0"/>
    <n v="29.650691711851255"/>
    <n v="3.1037823786579843"/>
    <n v="1.3254300305898725"/>
    <n v="1.2346587653769907"/>
    <n v="0"/>
    <n v="15.611818445824417"/>
    <n v="0"/>
    <n v="138.5737470585146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20L0331"/>
    <s v="COUV L3 D EK FAI Noir"/>
    <n v="1.5"/>
    <n v="1755"/>
    <n v="2632.5"/>
    <n v="9123.1919999999991"/>
    <n v="0.14400543528207013"/>
    <n v="1388.744438600349"/>
    <n v="0.79130737242185123"/>
    <n v="5.9897073724218508"/>
    <n v="878.37555304651505"/>
    <n v="0"/>
    <n v="297.15031951975192"/>
    <n v="31.105174020927148"/>
    <n v="13.283061350418148"/>
    <n v="12.373379015741312"/>
    <n v="0"/>
    <n v="156.45695164699549"/>
    <n v="0"/>
    <n v="1388.744438600349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00M1009"/>
    <s v="BAC M10 P15,4 C33 NOIR"/>
    <n v="1.8380000000000001"/>
    <n v="648"/>
    <n v="1191.0240000000001"/>
    <n v="4127.6127744000005"/>
    <n v="6.5152489858078755E-2"/>
    <n v="628.31071462090881"/>
    <n v="0.9696153003409087"/>
    <n v="7.3393881003409094"/>
    <n v="397.40412713833717"/>
    <n v="0"/>
    <n v="134.43994763749023"/>
    <n v="14.07293780934501"/>
    <n v="6.0096656645091837"/>
    <n v="5.5980973860757013"/>
    <n v="0"/>
    <n v="70.785938985151446"/>
    <n v="0"/>
    <n v="628.3107146209088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08T00:00:00"/>
    <x v="4"/>
    <x v="0"/>
    <s v="ACCUMA 2"/>
    <s v=" 19-0099 DU 25/01/19"/>
    <n v="6099.6"/>
    <m/>
    <n v="2063.4659999999985"/>
    <n v="216"/>
    <n v="92.24"/>
    <n v="85.923000000000002"/>
    <n v="0"/>
    <n v="1086.4656"/>
    <n v="0"/>
    <n v="9643.6945999999989"/>
    <s v="EUR"/>
    <n v="3.4655999999999998"/>
    <s v="460D1825"/>
    <s v="BOUCHON M18 NOIR NON DEVISSABLE FAI"/>
    <n v="3.2000000000000001E-2"/>
    <n v="18000"/>
    <n v="576"/>
    <n v="1996.1855999999998"/>
    <n v="3.1508881565991416E-2"/>
    <n v="303.86203100999091"/>
    <n v="1.6881223944999496E-2"/>
    <n v="0.1277804239449995"/>
    <n v="192.19157399992125"/>
    <n v="0"/>
    <n v="65.01750580945"/>
    <n v="6.8059184182541461"/>
    <n v="2.9063792356470479"/>
    <n v="2.7073376307946804"/>
    <n v="0"/>
    <n v="34.233315915923804"/>
    <n v="0"/>
    <n v="303.86203100999091"/>
    <s v="GERMANETTI"/>
    <s v="STB 3128"/>
    <n v="6186.1229999999996"/>
    <m/>
    <m/>
    <m/>
    <m/>
    <m/>
    <m/>
    <s v="STB 3129"/>
    <n v="15909.406999999999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00L0120"/>
    <s v="BAC L1 GRIS P0 C22"/>
    <n v="1.194"/>
    <n v="1100"/>
    <n v="1313.3999999999999"/>
    <n v="4548.1728599999997"/>
    <n v="5.9941668459500941E-2"/>
    <n v="571.85701297029277"/>
    <n v="0.5198700117911752"/>
    <n v="4.654572611791175"/>
    <n v="362.76697751689971"/>
    <n v="0"/>
    <n v="120.28938178114662"/>
    <n v="12.947400387252204"/>
    <n v="6.4816124938627562"/>
    <n v="4.297817628546218"/>
    <n v="0"/>
    <n v="65.073823162585214"/>
    <n v="0"/>
    <n v="571.85701297029277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00L0121"/>
    <s v="BAC L1 NOIR P0 C22"/>
    <n v="1.194"/>
    <n v="880"/>
    <n v="1050.72"/>
    <n v="3638.5382879999997"/>
    <n v="4.7953334767600754E-2"/>
    <n v="457.48561037623421"/>
    <n v="0.5198700117911752"/>
    <n v="4.654572611791175"/>
    <n v="290.21358201351978"/>
    <n v="0"/>
    <n v="96.231505424917302"/>
    <n v="10.357920309801763"/>
    <n v="5.1852899950902049"/>
    <n v="3.4382541028369742"/>
    <n v="0"/>
    <n v="52.059058530068178"/>
    <n v="0"/>
    <n v="457.48561037623421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20L0131"/>
    <s v="COUV L1 D EK FAI Noir"/>
    <n v="1.1819999999999999"/>
    <n v="3360"/>
    <n v="3971.52"/>
    <n v="13752.976607999999"/>
    <n v="0.1812544046903283"/>
    <n v="1729.2078301749484"/>
    <n v="0.51464518755206801"/>
    <n v="4.6077929875520676"/>
    <n v="1096.9516571858669"/>
    <n v="0"/>
    <n v="363.73662671802913"/>
    <n v="39.15095141311091"/>
    <n v="19.59940128797458"/>
    <n v="12.995940816296541"/>
    <n v="0"/>
    <n v="196.77325275367022"/>
    <n v="0"/>
    <n v="1729.2078301749484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20L0109"/>
    <s v="COUV L1 EK DROITE GRIS POIGNEE GRIS"/>
    <n v="0.99399999999999999"/>
    <n v="4480"/>
    <n v="4453.12"/>
    <n v="15420.709247999999"/>
    <n v="0.2032339292297646"/>
    <n v="1938.8974429711209"/>
    <n v="0.43278960780605374"/>
    <n v="3.8749122078060534"/>
    <n v="1229.9717396985354"/>
    <n v="0"/>
    <n v="407.84456509613187"/>
    <n v="43.898528713629155"/>
    <n v="21.976091235472907"/>
    <n v="14.571872725774123"/>
    <n v="0"/>
    <n v="220.63464550157721"/>
    <n v="0"/>
    <n v="1938.8974429711209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00L0306"/>
    <s v="BAC KAM L3B P0 NOIR C39.5"/>
    <n v="1.425"/>
    <n v="1728"/>
    <n v="2462.4"/>
    <n v="8527.0449599999993"/>
    <n v="0.11238035968834713"/>
    <n v="1072.1339338648156"/>
    <n v="0.62044787839399052"/>
    <n v="5.5550803783939902"/>
    <n v="680.12593683387684"/>
    <n v="0"/>
    <n v="225.52198393322325"/>
    <n v="24.27415769268298"/>
    <n v="12.151913053820353"/>
    <n v="8.0576717896544903"/>
    <n v="0"/>
    <n v="122.00227056155768"/>
    <n v="0"/>
    <n v="1072.1339338648156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00m1509"/>
    <s v="BAC M15 GRIS PO C78"/>
    <n v="3.6230000000000002"/>
    <n v="154"/>
    <n v="557.94200000000001"/>
    <n v="1932.0973517999998"/>
    <n v="2.5463662542737076E-2"/>
    <n v="242.92907380133326"/>
    <n v="1.5774615181904756"/>
    <n v="14.123548218190473"/>
    <n v="154.10608570864477"/>
    <n v="0"/>
    <n v="51.099815935538686"/>
    <n v="5.5001511092312079"/>
    <n v="2.7534367580712455"/>
    <n v="1.8257446043142485"/>
    <n v="0"/>
    <n v="27.643839685533063"/>
    <n v="0"/>
    <n v="242.92907380133326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20M1515"/>
    <s v="COUV M15 GAUCHE GRIS"/>
    <n v="1.71"/>
    <n v="700"/>
    <n v="1197"/>
    <n v="4145.0913"/>
    <n v="5.4629341515168746E-2"/>
    <n v="521.17621785095207"/>
    <n v="0.74453745407278871"/>
    <n v="6.6660964540727887"/>
    <n v="330.61677484980123"/>
    <n v="0"/>
    <n v="109.62874218976131"/>
    <n v="11.799937767276448"/>
    <n v="5.9071799567182275"/>
    <n v="3.9169237866375992"/>
    <n v="0"/>
    <n v="59.306659300757204"/>
    <n v="0"/>
    <n v="521.17621785095207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60D1825"/>
    <s v="BOUCHON M18 NOIR NON DEVISSABLE"/>
    <n v="3.2000000000000001E-2"/>
    <n v="104000"/>
    <n v="3328"/>
    <n v="11524.531199999999"/>
    <n v="0.15188508651836391"/>
    <n v="1449.0179223124217"/>
    <n v="1.393286463761944E-2"/>
    <n v="0.12474566463761944"/>
    <n v="919.20854360913836"/>
    <n v="0"/>
    <n v="304.79904261280342"/>
    <n v="32.807178687966605"/>
    <n v="16.423638175403728"/>
    <n v="10.890160703366693"/>
    <n v="0"/>
    <n v="164.88935852374269"/>
    <n v="0"/>
    <n v="1449.0179223124217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90B0006"/>
    <s v="COUVRE BORNE D+ NOIR"/>
    <n v="7.1999999999999995E-2"/>
    <n v="4400"/>
    <n v="316.79999999999995"/>
    <n v="1097.0467199999998"/>
    <n v="1.4458291889728869E-2"/>
    <n v="137.9353599124324"/>
    <n v="3.1348945434643727E-2"/>
    <n v="0.28067774543464369"/>
    <n v="87.501582516639118"/>
    <n v="0"/>
    <n v="29.014524248718779"/>
    <n v="3.1229910481814356"/>
    <n v="1.5634040186201621"/>
    <n v="1.03665952849356"/>
    <n v="0"/>
    <n v="15.696198551779348"/>
    <n v="0"/>
    <n v="137.9353599124324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90B0007"/>
    <s v="COUVRE BORNE G- NOIR"/>
    <n v="7.1999999999999995E-2"/>
    <n v="8800"/>
    <n v="633.59999999999991"/>
    <n v="2194.0934399999996"/>
    <n v="2.8916583779457737E-2"/>
    <n v="275.87071982486481"/>
    <n v="3.1348945434643727E-2"/>
    <n v="0.28067774543464369"/>
    <n v="175.00316503327824"/>
    <n v="0"/>
    <n v="58.029048497437557"/>
    <n v="6.2459820963628712"/>
    <n v="3.1268080372403242"/>
    <n v="2.07331905698712"/>
    <n v="0"/>
    <n v="31.392397103558697"/>
    <n v="0"/>
    <n v="275.87071982486481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00NS6002"/>
    <s v="BAC NS60 P0 C34 NOIR"/>
    <n v="1.6"/>
    <n v="330"/>
    <n v="528"/>
    <n v="1828.4112"/>
    <n v="2.409715314954812E-2"/>
    <n v="229.89226652072074"/>
    <n v="0.69664323188097188"/>
    <n v="6.2372832318809719"/>
    <n v="145.83597086106522"/>
    <n v="0"/>
    <n v="48.357540414531307"/>
    <n v="5.2049850803023938"/>
    <n v="2.6056733643669374"/>
    <n v="1.7277658808226002"/>
    <n v="0"/>
    <n v="26.160330919632251"/>
    <n v="0"/>
    <n v="229.89226652072074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3T00:00:00"/>
    <x v="4"/>
    <x v="0"/>
    <s v="ACCUMA 3"/>
    <s v=" 19-0124 DU 31/01/19"/>
    <n v="6052"/>
    <m/>
    <n v="2006.7740000000013"/>
    <n v="216"/>
    <n v="108.13200000000001"/>
    <n v="71.7"/>
    <n v="0"/>
    <n v="1085.61915"/>
    <n v="0"/>
    <n v="9540.225150000002"/>
    <s v="EUR"/>
    <n v="3.4628999999999999"/>
    <s v="420NS6040"/>
    <s v="COUVERCLE NS60 D RS NOIR"/>
    <n v="1.65"/>
    <n v="1272"/>
    <n v="2098.7999999999997"/>
    <n v="7267.9345199999989"/>
    <n v="9.5786183769453762E-2"/>
    <n v="913.82175941986475"/>
    <n v="0.71841333287725218"/>
    <n v="6.4321983328772507"/>
    <n v="579.69798417273421"/>
    <n v="0"/>
    <n v="192.22122314776192"/>
    <n v="20.689815694202011"/>
    <n v="10.357551623358574"/>
    <n v="6.8678693762698346"/>
    <n v="0"/>
    <n v="103.98731540553818"/>
    <n v="0"/>
    <n v="913.82175941986475"/>
    <s v="AST"/>
    <s v="STB 3161"/>
    <n v="6137.9229999999998"/>
    <m/>
    <m/>
    <m/>
    <m/>
    <m/>
    <m/>
    <s v="STB 3162"/>
    <n v="18260.598000000002"/>
    <n v="216"/>
    <m/>
    <m/>
    <m/>
  </r>
  <r>
    <x v="7"/>
    <x v="1"/>
    <d v="2019-02-14T00:00:00"/>
    <x v="32"/>
    <x v="0"/>
    <s v="BIASIN 1"/>
    <s v=" 17 DU 30/01/19"/>
    <n v="4312.5150000000003"/>
    <m/>
    <n v="501.66800000000057"/>
    <n v="0"/>
    <n v="39.414000000000001"/>
    <n v="89"/>
    <n v="0"/>
    <n v="409.47434999999996"/>
    <n v="0"/>
    <n v="5352.0713500000002"/>
    <s v="EUR"/>
    <n v="3.4642499999999998"/>
    <s v="400B9001"/>
    <s v="BAC COMPACT B90 C49 P19,5 T2 OPAQUE"/>
    <n v="4.226"/>
    <n v="1200"/>
    <n v="5071.2"/>
    <n v="17567.904599999998"/>
    <n v="0.67706275033377827"/>
    <n v="3623.6881482136178"/>
    <n v="3.0197401235113479"/>
    <n v="17.659660623511346"/>
    <n v="2919.843266755674"/>
    <n v="0"/>
    <n v="339.66071583444625"/>
    <n v="0"/>
    <n v="26.685751241655538"/>
    <n v="60.258584779706268"/>
    <n v="0"/>
    <n v="277.23982960213613"/>
    <n v="0"/>
    <n v="3623.6881482136178"/>
    <s v="TIMAR"/>
    <s v="STB 3157"/>
    <s v="4392,214+106,51"/>
    <m/>
    <m/>
    <m/>
    <m/>
    <m/>
    <m/>
    <s v="STB 3168"/>
    <n v="6364.1220000000003"/>
    <n v="0"/>
    <m/>
    <m/>
    <m/>
  </r>
  <r>
    <x v="7"/>
    <x v="1"/>
    <d v="2019-02-14T00:00:00"/>
    <x v="32"/>
    <x v="0"/>
    <s v="BIASIN 1"/>
    <s v=" 17 DU 30/01/19"/>
    <n v="4312.5150000000003"/>
    <m/>
    <n v="501.66800000000057"/>
    <n v="0"/>
    <n v="39.414000000000001"/>
    <n v="89"/>
    <n v="0"/>
    <n v="409.47434999999996"/>
    <n v="0"/>
    <n v="5352.0713500000002"/>
    <s v="EUR"/>
    <n v="3.4642499999999998"/>
    <s v="420B9002"/>
    <s v="COUV B90 COMPACT DROITE PUSH-IN B11,4 NOIR "/>
    <n v="1.849"/>
    <n v="1200"/>
    <n v="2218.8000000000002"/>
    <n v="7686.4778999999999"/>
    <n v="0.29623497997329773"/>
    <n v="1585.4707491829106"/>
    <n v="1.3212256243190921"/>
    <n v="7.7266238743190918"/>
    <n v="1277.5177946595461"/>
    <n v="0"/>
    <n v="148.61160993324449"/>
    <n v="0"/>
    <n v="11.675805500667558"/>
    <n v="26.364913217623499"/>
    <n v="0"/>
    <n v="121.3006258718291"/>
    <n v="0"/>
    <n v="1585.4707491829106"/>
    <s v="TIMAR"/>
    <s v="STB 3157"/>
    <s v="4392,214+106,51"/>
    <m/>
    <m/>
    <m/>
    <m/>
    <m/>
    <m/>
    <s v="STB 3168"/>
    <n v="6364.1220000000003"/>
    <n v="0"/>
    <m/>
    <m/>
    <m/>
  </r>
  <r>
    <x v="7"/>
    <x v="1"/>
    <d v="2019-02-14T00:00:00"/>
    <x v="32"/>
    <x v="0"/>
    <s v="BIASIN 1"/>
    <s v=" 17 DU 30/01/19"/>
    <n v="4312.5150000000003"/>
    <m/>
    <n v="501.66800000000057"/>
    <n v="0"/>
    <n v="39.414000000000001"/>
    <n v="89"/>
    <n v="0"/>
    <n v="409.47434999999996"/>
    <n v="0"/>
    <n v="5352.0713500000002"/>
    <s v="EUR"/>
    <n v="3.4642499999999998"/>
    <s v="450C0008"/>
    <s v="POIGNEE COUV COMPACT B90 NOIR"/>
    <n v="0.06"/>
    <n v="2500"/>
    <n v="150"/>
    <n v="519.63749999999993"/>
    <n v="2.0026702269692921E-2"/>
    <n v="107.18433945260345"/>
    <n v="4.287373578104138E-2"/>
    <n v="0.25072873578104138"/>
    <n v="86.365453938584778"/>
    <n v="0"/>
    <n v="10.046755674232321"/>
    <n v="0"/>
    <n v="0.78933244325767682"/>
    <n v="1.7823765020026701"/>
    <n v="0"/>
    <n v="8.2004208945260331"/>
    <n v="0"/>
    <n v="107.18433945260345"/>
    <s v="TIMAR"/>
    <s v="STB 3157"/>
    <s v="4392,214+106,51"/>
    <m/>
    <m/>
    <m/>
    <m/>
    <m/>
    <m/>
    <s v="STB 3168"/>
    <n v="6364.1220000000003"/>
    <n v="0"/>
    <m/>
    <m/>
    <m/>
  </r>
  <r>
    <x v="7"/>
    <x v="1"/>
    <d v="2019-02-14T00:00:00"/>
    <x v="32"/>
    <x v="0"/>
    <s v="BIASIN 1"/>
    <s v=" 17 DU 30/01/19"/>
    <n v="4312.5150000000003"/>
    <m/>
    <n v="501.66800000000057"/>
    <n v="0"/>
    <n v="39.414000000000001"/>
    <n v="89"/>
    <n v="0"/>
    <n v="409.47434999999996"/>
    <n v="0"/>
    <n v="5352.0713500000002"/>
    <s v="EUR"/>
    <n v="3.4642499999999998"/>
    <s v="450C0007"/>
    <s v="INSERT FIXATION POIGNEE COMPACT B90 NOIR"/>
    <n v="0.01"/>
    <n v="5000"/>
    <n v="50"/>
    <n v="173.21249999999998"/>
    <n v="6.6755674232309731E-3"/>
    <n v="35.72811315086782"/>
    <n v="7.1456226301735643E-3"/>
    <n v="4.1788122630173556E-2"/>
    <n v="28.788484646194924"/>
    <n v="0"/>
    <n v="3.3489185580774397"/>
    <n v="0"/>
    <n v="0.26311081441922557"/>
    <n v="0.59412550066755665"/>
    <n v="0"/>
    <n v="2.7334736315086774"/>
    <n v="0"/>
    <n v="35.72811315086782"/>
    <s v="TIMAR"/>
    <s v="STB 3157"/>
    <s v="4392,214+106,51"/>
    <m/>
    <m/>
    <m/>
    <m/>
    <m/>
    <m/>
    <s v="STB 3168"/>
    <n v="6364.1220000000003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10MA5700F301080"/>
    <s v="BAC 10MA 570 PF.30"/>
    <n v="3.49"/>
    <n v="80"/>
    <n v="279.20000000000005"/>
    <n v="967.21860000000015"/>
    <n v="2.2084889156558311E-2"/>
    <n v="161.80768997422444"/>
    <n v="2.0225961246778055"/>
    <n v="14.112828624677809"/>
    <n v="124.38872119648339"/>
    <n v="0"/>
    <n v="17.996004438556476"/>
    <n v="0"/>
    <n v="1.4302395066678728"/>
    <n v="3.4562851530013758"/>
    <n v="0"/>
    <n v="14.536439679515354"/>
    <n v="0"/>
    <n v="161.80768997422444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10MA7200M501080"/>
    <s v="BAC 10MA 720 pm.50"/>
    <n v="4.07"/>
    <n v="60"/>
    <n v="244.20000000000002"/>
    <n v="845.96985000000006"/>
    <n v="1.9316367951402361E-2"/>
    <n v="141.52377468375934"/>
    <n v="2.3587295780626558"/>
    <n v="16.458227078062656"/>
    <n v="108.79557921268352"/>
    <n v="0"/>
    <n v="15.740058323407917"/>
    <n v="0"/>
    <n v="1.2509473049007682"/>
    <n v="3.0230115843944696"/>
    <n v="0"/>
    <n v="12.714178258372669"/>
    <n v="0"/>
    <n v="141.52377468375934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2MA5700F301080"/>
    <s v="BAC 2MA 570 PF.30"/>
    <n v="1.69"/>
    <n v="640"/>
    <n v="1081.5999999999999"/>
    <n v="3746.9327999999996"/>
    <n v="8.5555215299904952E-2"/>
    <n v="626.83093651905847"/>
    <n v="0.9794233383110289"/>
    <n v="6.834005838311028"/>
    <n v="481.87263913365467"/>
    <n v="0"/>
    <n v="69.715180518419331"/>
    <n v="0"/>
    <n v="5.5406412980371442"/>
    <n v="13.389391194435126"/>
    <n v="0"/>
    <n v="56.313084374512187"/>
    <n v="0"/>
    <n v="626.83093651905847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3MA5700F301080"/>
    <s v="BAC 3MA 570 PF.30"/>
    <n v="1.79"/>
    <n v="696"/>
    <n v="1245.8399999999999"/>
    <n v="4315.9012199999997"/>
    <n v="9.8546698806613889E-2"/>
    <n v="722.01465787065808"/>
    <n v="1.0373773819980721"/>
    <n v="7.238384881998071"/>
    <n v="555.04457168849137"/>
    <n v="0"/>
    <n v="80.301368802762141"/>
    <n v="0"/>
    <n v="6.3819827614151219"/>
    <n v="15.422558363235074"/>
    <n v="0"/>
    <n v="64.864176254754312"/>
    <n v="0"/>
    <n v="722.01465787065808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3MA7200M501080"/>
    <s v="BAC 3MA 720 PM.50"/>
    <n v="2.35"/>
    <n v="348"/>
    <n v="817.80000000000007"/>
    <n v="2833.0636500000001"/>
    <n v="6.4688475473615267E-2"/>
    <n v="473.94816927263872"/>
    <n v="1.3619200266455136"/>
    <n v="9.5029075266455134"/>
    <n v="364.34490041004329"/>
    <n v="0"/>
    <n v="52.711792370528229"/>
    <n v="0"/>
    <n v="4.1892903601467983"/>
    <n v="10.12374641162079"/>
    <n v="0"/>
    <n v="42.57843972029962"/>
    <n v="0"/>
    <n v="473.94816927263872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4MA5700F301080"/>
    <s v="BAC 4MA 570 PF.30"/>
    <n v="1.88"/>
    <n v="552"/>
    <n v="1037.76"/>
    <n v="3595.0600799999997"/>
    <n v="8.208744473893248E-2"/>
    <n v="601.42388376665883"/>
    <n v="1.0895360213164109"/>
    <n v="7.6023260213164106"/>
    <n v="462.34111500308944"/>
    <n v="0"/>
    <n v="66.889446870187541"/>
    <n v="0"/>
    <n v="5.3160650087380059"/>
    <n v="12.846685101642933"/>
    <n v="0"/>
    <n v="54.030571783000902"/>
    <n v="0"/>
    <n v="601.42388376665883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4MA7200M501080"/>
    <s v="BAC 4MA 720 pm.50"/>
    <n v="2.5099999999999998"/>
    <n v="276"/>
    <n v="692.76"/>
    <n v="2399.89383"/>
    <n v="5.4797735716680993E-2"/>
    <n v="401.48243304636003"/>
    <n v="1.4546464965447827"/>
    <n v="10.149913996544782"/>
    <n v="308.63728687706237"/>
    <n v="0"/>
    <n v="44.652263735151791"/>
    <n v="0"/>
    <n v="3.5487561627479773"/>
    <n v="8.5758456396605744"/>
    <n v="0"/>
    <n v="36.068280631737302"/>
    <n v="0"/>
    <n v="401.48243304636003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5MA5700F301080"/>
    <s v="BAC 5MA 570 PF.30"/>
    <n v="1.98"/>
    <n v="456"/>
    <n v="902.88"/>
    <n v="3127.80204"/>
    <n v="7.1418355020320068E-2"/>
    <n v="523.25546964157502"/>
    <n v="1.1474900650034541"/>
    <n v="8.0067050650034535"/>
    <n v="402.24960098094874"/>
    <n v="0"/>
    <n v="58.19567509843791"/>
    <n v="0"/>
    <n v="4.6251240894709476"/>
    <n v="11.17697256068009"/>
    <n v="0"/>
    <n v="47.008096912037317"/>
    <n v="0"/>
    <n v="523.25546964157502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5MA7200M501080"/>
    <s v="BAC 5MA 720 pm.50"/>
    <n v="2.81"/>
    <n v="228"/>
    <n v="640.68000000000006"/>
    <n v="2219.4756900000002"/>
    <n v="5.0678176163408944E-2"/>
    <n v="371.29996709414797"/>
    <n v="1.6285086276059122"/>
    <n v="11.363051127605914"/>
    <n v="285.43469160516821"/>
    <n v="0"/>
    <n v="41.29541591581075"/>
    <n v="0"/>
    <n v="3.2819693665185263"/>
    <n v="7.9311345695734996"/>
    <n v="0"/>
    <n v="33.356755637076994"/>
    <n v="0"/>
    <n v="371.29996709414797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6MA5700F301080"/>
    <s v="BAC 6MA 570 PF.30"/>
    <n v="2.12"/>
    <n v="256"/>
    <n v="542.72"/>
    <n v="1880.1177600000001"/>
    <n v="4.2929480813206751E-2"/>
    <n v="314.52818589832049"/>
    <n v="1.2286257261653144"/>
    <n v="8.5728357261653141"/>
    <n v="241.79171478422438"/>
    <n v="0"/>
    <n v="34.981345017526394"/>
    <n v="0"/>
    <n v="2.7801561069440823"/>
    <n v="6.7184637472668562"/>
    <n v="0"/>
    <n v="28.256506242358782"/>
    <n v="0"/>
    <n v="314.52818589832049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6MA7200M501080"/>
    <s v="BAC 6MA 720 pm.50"/>
    <n v="2.9"/>
    <n v="96"/>
    <n v="278.39999999999998"/>
    <n v="964.44719999999984"/>
    <n v="2.2021608671869024E-2"/>
    <n v="161.34405762472804"/>
    <n v="1.6806672669242504"/>
    <n v="11.726992266924249"/>
    <n v="124.03230652256791"/>
    <n v="0"/>
    <n v="17.944439955924501"/>
    <n v="0"/>
    <n v="1.4261413991989098"/>
    <n v="3.4463817571475022"/>
    <n v="0"/>
    <n v="14.494787989889231"/>
    <n v="0"/>
    <n v="161.34405762472804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7MA5700F301080"/>
    <s v="BAC 7MA 570 PF.30"/>
    <n v="2.37"/>
    <n v="112"/>
    <n v="265.44"/>
    <n v="919.55051999999989"/>
    <n v="2.0996464819902708E-2"/>
    <n v="153.83321356288727"/>
    <n v="1.373510835382922"/>
    <n v="9.58378333538292"/>
    <n v="118.25838880513803"/>
    <n v="0"/>
    <n v="17.109095337286636"/>
    <n v="0"/>
    <n v="1.3597520582017191"/>
    <n v="3.2859467443147738"/>
    <n v="0"/>
    <n v="13.820030617946111"/>
    <n v="0"/>
    <n v="153.83321356288727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8MA5700F301080"/>
    <s v="BAC 8MA 570 PF.30"/>
    <n v="2.62"/>
    <n v="96"/>
    <n v="251.52"/>
    <n v="871.32816000000003"/>
    <n v="1.9895384386309261E-2"/>
    <n v="145.7660106816509"/>
    <n v="1.5183959446005302"/>
    <n v="10.594730944600531"/>
    <n v="112.05677347900965"/>
    <n v="0"/>
    <n v="16.211873339490413"/>
    <n v="0"/>
    <n v="1.2884449882417739"/>
    <n v="3.1136276564573993"/>
    <n v="0"/>
    <n v="13.095291218451653"/>
    <n v="0"/>
    <n v="145.7660106816509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008MA7200M501080"/>
    <s v="BAC 8MA 720 pm.50"/>
    <n v="3.5"/>
    <n v="72"/>
    <n v="252"/>
    <n v="872.99099999999999"/>
    <n v="1.9933352677122828E-2"/>
    <n v="146.0441900913487"/>
    <n v="2.0283915290465098"/>
    <n v="14.153266529046508"/>
    <n v="112.2706222833589"/>
    <n v="0"/>
    <n v="16.242812029069594"/>
    <n v="0"/>
    <n v="1.2909038527231513"/>
    <n v="3.1195696939697224"/>
    <n v="0"/>
    <n v="13.120282232227323"/>
    <n v="0"/>
    <n v="146.0441900913487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21027"/>
    <s v="COUVERCLE 2DIN/TP D35 RAL 7037"/>
    <n v="0.27229999999999999"/>
    <n v="500"/>
    <n v="136.15"/>
    <n v="471.65763750000002"/>
    <n v="1.0769547488056639E-2"/>
    <n v="78.904430479909223"/>
    <n v="0.15780886095981844"/>
    <n v="1.1011241359598185"/>
    <n v="60.657322316981414"/>
    <n v="0"/>
    <n v="8.7756303879278779"/>
    <n v="0"/>
    <n v="0.69744666487403595"/>
    <n v="1.685434181880864"/>
    <n v="0"/>
    <n v="7.0885969282450398"/>
    <n v="0"/>
    <n v="78.904430479909223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31027"/>
    <s v="COUVERCLE 3DIN/TP D35 RAL 7037"/>
    <n v="0.32269999999999999"/>
    <n v="1140"/>
    <n v="367.87799999999999"/>
    <n v="1274.4213614999999"/>
    <n v="2.9099372683153137E-2"/>
    <n v="213.2001768350205"/>
    <n v="0.18701769897808815"/>
    <n v="1.304931173978088"/>
    <n v="163.89639676332342"/>
    <n v="0"/>
    <n v="23.711798427103425"/>
    <n v="0"/>
    <n v="1.8845044743336801"/>
    <n v="4.5540518249134658"/>
    <n v="0"/>
    <n v="19.153425345346516"/>
    <n v="0"/>
    <n v="213.2001768350205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41027"/>
    <s v="COUVERCLE 4DIN/TP D35 RAL 7037"/>
    <n v="0.36120000000000002"/>
    <n v="840"/>
    <n v="303.40800000000002"/>
    <n v="1051.0811639999999"/>
    <n v="2.3999756623255881E-2"/>
    <n v="175.83720486998382"/>
    <n v="0.20933000579759978"/>
    <n v="1.4606171057975996"/>
    <n v="135.17382922916411"/>
    <n v="0"/>
    <n v="19.55634568299979"/>
    <n v="0"/>
    <n v="1.554248238678674"/>
    <n v="3.7559619115395453"/>
    <n v="0"/>
    <n v="15.796819807601695"/>
    <n v="0"/>
    <n v="175.83720486998382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51027"/>
    <s v="COUVERCLE 5DIN/TP D35 RAL 7037"/>
    <n v="0.37459999999999999"/>
    <n v="720"/>
    <n v="269.71199999999999"/>
    <n v="934.34979599999997"/>
    <n v="2.1334382608143458E-2"/>
    <n v="156.30901030919776"/>
    <n v="0.21709584765166356"/>
    <n v="1.5148038976516636"/>
    <n v="120.16164316384641"/>
    <n v="0"/>
    <n v="17.38444967454134"/>
    <n v="0"/>
    <n v="1.3816359520859784"/>
    <n v="3.3388308781744511"/>
    <n v="0"/>
    <n v="14.042450640549585"/>
    <n v="0"/>
    <n v="156.30901030919776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61027"/>
    <s v="COUVERCLE 6DIN/TP D35 RAL 7037"/>
    <n v="0.41360000000000002"/>
    <n v="475"/>
    <n v="196.46"/>
    <n v="680.58655499999998"/>
    <n v="1.5540105027569645E-2"/>
    <n v="113.85651422756493"/>
    <n v="0.23969792468961038"/>
    <n v="1.6725117246896102"/>
    <n v="87.526533546780513"/>
    <n v="0"/>
    <n v="12.662947822345286"/>
    <n v="0"/>
    <n v="1.0063927416904377"/>
    <n v="2.4320264368146494"/>
    <n v="0"/>
    <n v="10.228613679934046"/>
    <n v="0"/>
    <n v="113.85651422756493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7F21027"/>
    <s v="COUVERCLE 7DIN/TP D35 RAL 7037"/>
    <n v="0.50639999999999996"/>
    <n v="328"/>
    <n v="166.0992"/>
    <n v="575.40915359999997"/>
    <n v="1.3138547353126823E-2"/>
    <n v="96.261202931829132"/>
    <n v="0.29347927723118639"/>
    <n v="2.0477754772311862"/>
    <n v="74.000240257016216"/>
    <n v="0"/>
    <n v="10.706024141979508"/>
    <n v="0"/>
    <n v="0.85086546513584616"/>
    <n v="2.0561826607643479"/>
    <n v="0"/>
    <n v="8.6478904069332234"/>
    <n v="0"/>
    <n v="96.261202931829132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08F21027"/>
    <s v="COUVERCLE 8DIN/TP D35 RAL 7037"/>
    <n v="0.53290000000000004"/>
    <n v="490"/>
    <n v="261.12100000000004"/>
    <n v="904.58842425000012"/>
    <n v="2.0654829303186469E-2"/>
    <n v="151.33017841604391"/>
    <n v="0.30883709880825289"/>
    <n v="2.1549359238082531"/>
    <n v="116.33419508433715"/>
    <n v="0"/>
    <n v="16.830711586677307"/>
    <n v="0"/>
    <n v="1.3376274005036588"/>
    <n v="3.2324807859486824"/>
    <n v="0"/>
    <n v="13.595163558577108"/>
    <n v="0"/>
    <n v="151.33017841604391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20DINTP10F21027"/>
    <s v="COUVERCLE 10DIN/TP D35 RAL 7037"/>
    <n v="0.64280000000000004"/>
    <n v="500"/>
    <n v="321.40000000000003"/>
    <n v="1113.40995"/>
    <n v="2.5422934723917764E-2"/>
    <n v="186.26429641015662"/>
    <n v="0.37252859282031325"/>
    <n v="2.599348492820313"/>
    <n v="143.18959524552201"/>
    <n v="0"/>
    <n v="20.716030897392727"/>
    <n v="0"/>
    <n v="1.6464146756556381"/>
    <n v="3.9786892842931301"/>
    <n v="0"/>
    <n v="16.733566307293103"/>
    <n v="0"/>
    <n v="186.26429641015662"/>
    <s v="TNA"/>
    <s v="STB 125"/>
    <s v="5647,643+186,835"/>
    <m/>
    <m/>
    <m/>
    <m/>
    <m/>
    <m/>
    <s v="STB 126"/>
    <n v="10415.778"/>
    <n v="0"/>
    <m/>
    <m/>
    <m/>
  </r>
  <r>
    <x v="7"/>
    <x v="6"/>
    <d v="2019-02-14T00:00:00"/>
    <x v="1"/>
    <x v="0"/>
    <s v="ICS 1"/>
    <s v="FACUTRE 11900060 DU 29/01/19"/>
    <n v="5632.3"/>
    <m/>
    <n v="814.85599999999977"/>
    <n v="0"/>
    <n v="64.760999999999996"/>
    <n v="156.5"/>
    <n v="0"/>
    <n v="658.20749999999998"/>
    <n v="0"/>
    <n v="7326.6244999999999"/>
    <s v="EUR"/>
    <n v="3.4642499999999998"/>
    <s v="490C0014"/>
    <s v="ŒILLET EN CAOUTCHOUC DIN/T BS/T D22,75"/>
    <n v="0.2319"/>
    <n v="9000"/>
    <n v="2087.1"/>
    <n v="7230.2361749999991"/>
    <n v="0.16509087449374224"/>
    <n v="1209.558845792277"/>
    <n v="0.134395427310253"/>
    <n v="0.93775500231025288"/>
    <n v="929.84133241110442"/>
    <n v="0"/>
    <n v="134.52528962647278"/>
    <n v="0"/>
    <n v="10.69145012308924"/>
    <n v="25.836721858270661"/>
    <n v="0"/>
    <n v="108.66405177333984"/>
    <n v="0"/>
    <n v="1209.558845792277"/>
    <s v="TNA"/>
    <s v="STB 125"/>
    <s v="5647,643+186,835"/>
    <m/>
    <m/>
    <m/>
    <m/>
    <m/>
    <m/>
    <s v="STB 126"/>
    <n v="10415.778"/>
    <n v="0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20M1040"/>
    <s v="COUV M10 RS G+ NOIR"/>
    <n v="1.75"/>
    <n v="1702"/>
    <n v="2978.5"/>
    <n v="10280.5906"/>
    <n v="0.2359766903162609"/>
    <n v="2099.532422621231"/>
    <n v="1.233567815876164"/>
    <n v="7.2738678158761632"/>
    <n v="1427.7002723341839"/>
    <n v="0"/>
    <n v="216.55769651675485"/>
    <n v="50.970965108312356"/>
    <n v="19.099009407436892"/>
    <n v="31.117538221934375"/>
    <n v="98.742086295936204"/>
    <n v="255.34485473667254"/>
    <n v="0"/>
    <n v="2099.532422621231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20M1041"/>
    <s v="COUV M10 RS D+ NOIR"/>
    <n v="1.75"/>
    <n v="300"/>
    <n v="525"/>
    <n v="1812.09"/>
    <n v="4.1594011219082412E-2"/>
    <n v="370.07034476284917"/>
    <n v="1.2335678158761638"/>
    <n v="7.2738678158761632"/>
    <n v="251.65104682741193"/>
    <n v="0"/>
    <n v="38.17115684784163"/>
    <n v="8.9843064233218008"/>
    <n v="3.3664528920276542"/>
    <n v="5.4848774774267399"/>
    <n v="17.404598054512846"/>
    <n v="45.007906240306554"/>
    <n v="0"/>
    <n v="370.07034476284917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20M1041"/>
    <s v="Couv M10 RS D NOIR"/>
    <n v="1.75"/>
    <n v="300"/>
    <n v="525"/>
    <n v="1812.09"/>
    <n v="4.1594011219082412E-2"/>
    <n v="370.07034476284917"/>
    <n v="1.2335678158761638"/>
    <n v="7.2738678158761632"/>
    <n v="251.65104682741193"/>
    <n v="0"/>
    <n v="38.17115684784163"/>
    <n v="8.9843064233218008"/>
    <n v="3.3664528920276542"/>
    <n v="5.4848774774267399"/>
    <n v="17.404598054512846"/>
    <n v="45.007906240306554"/>
    <n v="0"/>
    <n v="370.07034476284917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00L0218"/>
    <s v="BAC L2 NOIR P0 C34,3 MFP"/>
    <n v="1.3180000000000001"/>
    <n v="1188"/>
    <n v="1565.7840000000001"/>
    <n v="5404.4600544000004"/>
    <n v="0.12405188050030429"/>
    <n v="1103.7147137221964"/>
    <n v="0.92905278932844815"/>
    <n v="5.478261589328449"/>
    <n v="750.53558610592847"/>
    <n v="0"/>
    <n v="113.84340315017309"/>
    <n v="26.795206188065727"/>
    <n v="10.040263000172629"/>
    <n v="16.358349325933624"/>
    <n v="51.908268876547325"/>
    <n v="134.23363707537558"/>
    <n v="0"/>
    <n v="1103.7147137221964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00M1203"/>
    <s v="BAC M12 GRIS C49 P12,5"/>
    <n v="2.4620000000000002"/>
    <n v="1080"/>
    <n v="2658.96"/>
    <n v="9177.6663360000002"/>
    <n v="0.21066059442112645"/>
    <n v="1874.2899884011915"/>
    <n v="1.7354536929640663"/>
    <n v="10.233292892964066"/>
    <n v="1274.5334618518386"/>
    <n v="0"/>
    <n v="193.32491278502283"/>
    <n v="45.502688394963315"/>
    <n v="17.050025870068293"/>
    <n v="27.77918060453068"/>
    <n v="88.148819129576154"/>
    <n v="227.95089976519148"/>
    <n v="0"/>
    <n v="1874.2899884011915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20M1213"/>
    <s v="COUV M12 GRIS"/>
    <n v="1.282"/>
    <n v="1120"/>
    <n v="1435.8400000000001"/>
    <n v="4955.9453440000007"/>
    <n v="0.11375684775010915"/>
    <n v="1012.1177215700751"/>
    <n v="0.90367653711613849"/>
    <n v="5.3286277371161388"/>
    <n v="688.24883633651666"/>
    <n v="0"/>
    <n v="104.39556923505702"/>
    <n v="24.571479114023575"/>
    <n v="9.2070242295028351"/>
    <n v="15.000774242263642"/>
    <n v="47.600415372555673"/>
    <n v="123.09362304015578"/>
    <n v="0"/>
    <n v="1012.1177215700751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00m1509"/>
    <s v="BAC M15 GRIS PO C78"/>
    <n v="3.6230000000000002"/>
    <n v="770"/>
    <n v="2789.71"/>
    <n v="9628.963036000001"/>
    <n v="0.22101948388187889"/>
    <n v="1966.4551266445108"/>
    <n v="2.5538378268110531"/>
    <n v="15.058984626811055"/>
    <n v="1337.2065558950467"/>
    <n v="0"/>
    <n v="202.83134851427104"/>
    <n v="47.740208518485844"/>
    <n v="17.888432947463752"/>
    <n v="29.145176281051722"/>
    <n v="92.483392835533408"/>
    <n v="239.16001165265834"/>
    <n v="0"/>
    <n v="1966.4551266445108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00NS6002"/>
    <s v="BAC NS60 P0 C34 NOIR"/>
    <n v="1.6"/>
    <n v="990"/>
    <n v="1584"/>
    <n v="5467.3343999999997"/>
    <n v="0.12549507384957437"/>
    <n v="1116.555097341625"/>
    <n v="1.127833431658207"/>
    <n v="6.6503934316582063"/>
    <n v="759.26715842784859"/>
    <n v="0"/>
    <n v="115.16783323234503"/>
    <n v="27.106935951508063"/>
    <n v="10.157069297089151"/>
    <n v="16.548658903321822"/>
    <n v="52.512158701615895"/>
    <n v="135.79528282789636"/>
    <n v="0"/>
    <n v="1116.555097341625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6T00:00:00"/>
    <x v="4"/>
    <x v="0"/>
    <s v="ACCUMA 4"/>
    <s v=" 19-0224 DU 19/02/2019"/>
    <n v="6050.1750000000002"/>
    <m/>
    <n v="917.70799999999872"/>
    <n v="216"/>
    <n v="80.936000000000007"/>
    <n v="131.86699999999999"/>
    <n v="418.44"/>
    <n v="1082.0766000000001"/>
    <n v="0"/>
    <n v="8897.2025999999987"/>
    <s v="EUR"/>
    <n v="3.4516"/>
    <s v="400M1009"/>
    <s v="BAC M10 P15,4 C33 NOIR"/>
    <n v="1.8380000000000001"/>
    <n v="162"/>
    <n v="297.75600000000003"/>
    <n v="1027.7346096000001"/>
    <n v="2.3590221722950677E-2"/>
    <n v="209.88698204801321"/>
    <n v="1.2955986546173655"/>
    <n v="7.6396394546173667"/>
    <n v="142.72496971265312"/>
    <n v="0"/>
    <n v="21.648935196925589"/>
    <n v="5.0954878921573465"/>
    <n v="1.9092981853687361"/>
    <n v="3.1107717679403368"/>
    <n v="9.8710923777514807"/>
    <n v="25.526426915216611"/>
    <n v="0"/>
    <n v="209.88698204801321"/>
    <s v="TNA"/>
    <s v="STB 3242"/>
    <n v="6737.7240000000002"/>
    <m/>
    <m/>
    <m/>
    <n v="498.54399999999998"/>
    <m/>
    <m/>
    <s v="STB 3243"/>
    <n v="11813.694"/>
    <n v="2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L0125"/>
    <s v="COUVERCLE L1 NOIR P NOIR T-AKUMSAN"/>
    <n v="1.31"/>
    <n v="1500"/>
    <n v="1965"/>
    <n v="6736.1182499999995"/>
    <n v="0.13589959694367959"/>
    <n v="1033.157795720349"/>
    <n v="0.68877186381356603"/>
    <n v="5.1795173638135665"/>
    <n v="686.16956773155709"/>
    <n v="0"/>
    <n v="212.21401560740276"/>
    <n v="15.764353245466832"/>
    <n v="16.568742959776472"/>
    <n v="7.3113983155699618"/>
    <n v="0"/>
    <n v="0"/>
    <n v="95.12971786057571"/>
    <n v="1033.157795720349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L0124"/>
    <s v="COUV COUVERCLE L1 NOIR T-AKUMSAN"/>
    <n v="0.69"/>
    <n v="1344"/>
    <n v="927.3599999999999"/>
    <n v="3179.0364479999994"/>
    <n v="6.4136310545389666E-2"/>
    <n v="487.58738597415913"/>
    <n v="0.36278823361172552"/>
    <n v="2.7281427336117252"/>
    <n v="323.83013248424265"/>
    <n v="0"/>
    <n v="100.15205573215319"/>
    <n v="7.4398120232652012"/>
    <n v="7.8194348453833626"/>
    <n v="3.4505335073419636"/>
    <n v="0"/>
    <n v="0"/>
    <n v="44.895417381772766"/>
    <n v="487.58738597415913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L0235"/>
    <s v="COUVERCLE  L2 GAUCHE NOIR P GRIS T-AKUMSAN"/>
    <n v="1.33"/>
    <n v="500"/>
    <n v="665"/>
    <n v="2279.6532499999998"/>
    <n v="4.5991466650151108E-2"/>
    <n v="349.64373239390943"/>
    <n v="0.69928746478781889"/>
    <n v="5.2585939647878188"/>
    <n v="232.21514633154479"/>
    <n v="0"/>
    <n v="71.817974747543431"/>
    <n v="5.3350101314175289"/>
    <n v="5.6072336225197725"/>
    <n v="2.4743409057781296"/>
    <n v="0"/>
    <n v="0"/>
    <n v="32.194026655105773"/>
    <n v="349.64373239390943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L0327"/>
    <s v="COUVERCLE L3 NOIR P NOIR T-AKUMSAN"/>
    <n v="1.52"/>
    <n v="504"/>
    <n v="766.08"/>
    <n v="2626.1605439999998"/>
    <n v="5.2982169580974077E-2"/>
    <n v="402.78957971778368"/>
    <n v="0.79918567404322161"/>
    <n v="6.0098216740432218"/>
    <n v="267.51184857393957"/>
    <n v="0"/>
    <n v="82.73430690917003"/>
    <n v="6.1459316713929928"/>
    <n v="6.4595331331427781"/>
    <n v="2.8504407234564053"/>
    <n v="0"/>
    <n v="0"/>
    <n v="37.087518706681855"/>
    <n v="402.78957971778368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L0325"/>
    <s v="COUV COUVERCLE L3 NOIR T-AKUMSAN"/>
    <n v="0.74"/>
    <n v="432"/>
    <n v="319.68"/>
    <n v="1095.8790240000001"/>
    <n v="2.2109100840180914E-2"/>
    <n v="168.0813659724586"/>
    <n v="0.38907723604735789"/>
    <n v="2.9258342360473582"/>
    <n v="111.63088417935074"/>
    <n v="0"/>
    <n v="34.524466416984488"/>
    <n v="2.564655697460986"/>
    <n v="2.6955194653340167"/>
    <n v="1.1894696252017332"/>
    <n v="0"/>
    <n v="0"/>
    <n v="15.47637058812664"/>
    <n v="168.0813659724586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00D2302"/>
    <s v="BAC D23 P0 C33 B01 NOIR"/>
    <n v="2.25"/>
    <n v="1620"/>
    <n v="3645"/>
    <n v="12495.242249999999"/>
    <n v="0.25208856532300872"/>
    <n v="1916.4682775575939"/>
    <n v="1.1830051096034531"/>
    <n v="8.8961176096034524"/>
    <n v="1272.8183584638809"/>
    <n v="0"/>
    <n v="393.6488991801441"/>
    <n v="29.24227357746901"/>
    <n v="30.7343857956159"/>
    <n v="13.562364814377869"/>
    <n v="0"/>
    <n v="0"/>
    <n v="176.4619957261061"/>
    <n v="1916.4682775575939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20D2303"/>
    <s v="COUV D23 T-AKUMSAN D+ NOIR"/>
    <n v="1.31"/>
    <n v="1700"/>
    <n v="2227"/>
    <n v="7634.2673499999992"/>
    <n v="0.15401954320283687"/>
    <n v="1170.912168483062"/>
    <n v="0.68877186381356592"/>
    <n v="5.1795173638135648"/>
    <n v="777.65884342909806"/>
    <n v="0"/>
    <n v="240.50921768838981"/>
    <n v="17.866267011529075"/>
    <n v="18.777908687746667"/>
    <n v="8.2862514243126224"/>
    <n v="0"/>
    <n v="0"/>
    <n v="107.81368024198581"/>
    <n v="1170.912168483062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6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90T2301"/>
    <s v="COUVRE COUVERCLE D23 T-AKUMSAN NOIR"/>
    <n v="0.52"/>
    <n v="1680"/>
    <n v="873.6"/>
    <n v="2994.7444799999998"/>
    <n v="6.0418263557251141E-2"/>
    <n v="459.32145055536733"/>
    <n v="0.27340562533057577"/>
    <n v="2.0559916253305759"/>
    <n v="305.05737118080833"/>
    <n v="0"/>
    <n v="94.346139457825473"/>
    <n v="7.0085185726411323"/>
    <n v="7.3661342746365017"/>
    <n v="3.250502579380111"/>
    <n v="0"/>
    <n v="0"/>
    <n v="42.292784490075796"/>
    <n v="459.32145055536733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08T00:00:00"/>
    <x v="16"/>
    <x v="0"/>
    <s v="AKUMSAN 1"/>
    <s v=" AKM2019000000225 DU 15/02/2019"/>
    <n v="5049.0920000000006"/>
    <m/>
    <n v="1561.5499999999993"/>
    <n v="116"/>
    <n v="121.919"/>
    <n v="53.8"/>
    <n v="0"/>
    <n v="0"/>
    <n v="700"/>
    <n v="7602.3609999999999"/>
    <s v="EUR"/>
    <n v="3.4280499999999998"/>
    <s v="460D1813"/>
    <s v="OEIL MAGIC NOIR D57.2 reçu en 60mm"/>
    <n v="0.22"/>
    <n v="6000"/>
    <n v="1320"/>
    <n v="4525.0259999999998"/>
    <n v="9.1291332298044314E-2"/>
    <n v="694.0296643006925"/>
    <n v="0.11567161071678209"/>
    <n v="0.86984261071678204"/>
    <n v="460.93833557539722"/>
    <n v="0"/>
    <n v="142.55597995001102"/>
    <n v="10.58979454657314"/>
    <n v="11.130147942445264"/>
    <n v="4.9114736776347838"/>
    <n v="0"/>
    <n v="0"/>
    <n v="63.903932608631017"/>
    <n v="694.0296643006925"/>
    <s v="MEDWAYS"/>
    <s v="STB 3252"/>
    <n v="5164.4279999999999"/>
    <m/>
    <m/>
    <s v="STB 3253"/>
    <n v="0"/>
    <s v="STB 3266"/>
    <n v="65.221999999999994"/>
    <s v="STB 3254"/>
    <n v="10940.784"/>
    <n v="1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91BB001"/>
    <s v="regle de fermeture 19 tubes"/>
    <n v="5.5E-2"/>
    <n v="47250"/>
    <n v="2598.75"/>
    <n v="8895.9110625000012"/>
    <n v="9.9807693282614851E-2"/>
    <n v="1647.8371976249362"/>
    <n v="3.4874861325395475E-2"/>
    <n v="0.2231481113253955"/>
    <n v="1195.5165116778173"/>
    <n v="0"/>
    <n v="171.12128820997583"/>
    <n v="41.520000405567778"/>
    <n v="14.10252763775363"/>
    <n v="11.35811549556157"/>
    <n v="0"/>
    <n v="214.21875419826017"/>
    <n v="0"/>
    <n v="1647.8371976249362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117"/>
    <s v="BAC L1 NOIR PO C26"/>
    <n v="1.194"/>
    <n v="660"/>
    <n v="788.04"/>
    <n v="2697.5791260000001"/>
    <n v="3.0265494801128157E-2"/>
    <n v="499.68701307026629"/>
    <n v="0.75710153495494892"/>
    <n v="4.8443426349549492"/>
    <n v="362.52614982687334"/>
    <n v="0"/>
    <n v="51.890493491482189"/>
    <n v="12.590445837269314"/>
    <n v="4.2764236189150049"/>
    <n v="3.4442133083683841"/>
    <n v="0"/>
    <n v="64.959286987358126"/>
    <n v="0"/>
    <n v="499.68701307026629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313"/>
    <s v="BAC L3 GRIS P0 C33"/>
    <n v="1.32"/>
    <n v="1408"/>
    <n v="1858.5600000000002"/>
    <n v="6362.129664000001"/>
    <n v="7.137992743716659E-2"/>
    <n v="1178.4913139077639"/>
    <n v="0.83699667180949144"/>
    <n v="5.3555546718094922"/>
    <n v="855.00304682786896"/>
    <n v="0"/>
    <n v="122.38159939029637"/>
    <n v="29.694049813861302"/>
    <n v="10.085769607089327"/>
    <n v="8.1230357423495576"/>
    <n v="0"/>
    <n v="153.20381252629861"/>
    <n v="0"/>
    <n v="1178.4913139077639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m1509"/>
    <s v="BAC M15 GRIS PO C78"/>
    <n v="3.6230000000000002"/>
    <n v="539"/>
    <n v="1952.797"/>
    <n v="6684.7170505500007"/>
    <n v="7.4999197313789484E-2"/>
    <n v="1238.2459013026964"/>
    <n v="2.2973022287619602"/>
    <n v="14.699374678761963"/>
    <n v="898.3553852640332"/>
    <n v="0"/>
    <n v="128.58687378646508"/>
    <n v="31.199666082536424"/>
    <n v="10.597161582846512"/>
    <n v="8.5349086543092429"/>
    <n v="0"/>
    <n v="160.97190593250596"/>
    <n v="0"/>
    <n v="1238.2459013026964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M1606"/>
    <s v="BAC M16 GRIS C96 P0"/>
    <n v="4.681"/>
    <n v="600"/>
    <n v="2808.6"/>
    <n v="9614.2590899999996"/>
    <n v="0.10786720052084735"/>
    <n v="1780.9006457910132"/>
    <n v="2.9681677429850222"/>
    <n v="18.99193289298502"/>
    <n v="1292.0549012788138"/>
    <n v="0"/>
    <n v="184.93939396499781"/>
    <n v="44.872755416672497"/>
    <n v="15.241311831994167"/>
    <n v="12.275287419272427"/>
    <n v="0"/>
    <n v="231.51699587926251"/>
    <n v="0"/>
    <n v="1780.9006457910132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L0321"/>
    <s v="COUV L3 KAM D GRIS "/>
    <n v="1.3140000000000001"/>
    <n v="880"/>
    <n v="1156.3200000000002"/>
    <n v="3958.2568080000005"/>
    <n v="4.4409670763464436E-2"/>
    <n v="733.20908450511445"/>
    <n v="0.83319214148308463"/>
    <n v="5.3312112414830848"/>
    <n v="531.94791833892975"/>
    <n v="0"/>
    <n v="76.140824620667345"/>
    <n v="18.474423037601206"/>
    <n v="6.2749532498652343"/>
    <n v="5.053820532882253"/>
    <n v="0"/>
    <n v="95.317144725168717"/>
    <n v="0"/>
    <n v="733.20908450511445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M1515"/>
    <s v="COUV M15 GAUCHE GRIS"/>
    <n v="1.71"/>
    <n v="700"/>
    <n v="1197"/>
    <n v="4097.51055"/>
    <n v="4.5972028421083201E-2"/>
    <n v="759.00380011815241"/>
    <n v="1.0842911430259321"/>
    <n v="6.9378776430259315"/>
    <n v="550.66215083341888"/>
    <n v="0"/>
    <n v="78.81950244823129"/>
    <n v="19.124363823170611"/>
    <n v="6.4957096998137933"/>
    <n v="5.2316168343192677"/>
    <n v="0"/>
    <n v="98.67045647919862"/>
    <n v="0"/>
    <n v="759.00380011815241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M1611"/>
    <s v="COUV M16 GAUCHE GRIS "/>
    <n v="1.99"/>
    <n v="552"/>
    <n v="1098.48"/>
    <n v="3760.2618120000002"/>
    <n v="4.2188265480360462E-2"/>
    <n v="696.53341215855301"/>
    <n v="1.2618358915915815"/>
    <n v="8.0739043915915829"/>
    <n v="505.3394815768537"/>
    <n v="0"/>
    <n v="72.332203048732751"/>
    <n v="17.550318439829951"/>
    <n v="5.9610753475784923"/>
    <n v="4.8010246116650208"/>
    <n v="0"/>
    <n v="90.549309133893146"/>
    <n v="0"/>
    <n v="696.53341215855301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118"/>
    <s v="BAC L1 NOIR P0 C28 MFP"/>
    <n v="1.194"/>
    <n v="440"/>
    <n v="525.36"/>
    <n v="1798.3860840000002"/>
    <n v="2.0176996534085442E-2"/>
    <n v="333.12467538017756"/>
    <n v="0.75710153495494903"/>
    <n v="4.8443426349549501"/>
    <n v="241.68409988458225"/>
    <n v="0"/>
    <n v="34.593662327654798"/>
    <n v="8.3936305581795434"/>
    <n v="2.8509490792766705"/>
    <n v="2.2961422055789233"/>
    <n v="0"/>
    <n v="43.306191324905427"/>
    <n v="0"/>
    <n v="333.12467538017756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118"/>
    <s v="BAC L1 NOIR P0 C28 MFP"/>
    <n v="1.194"/>
    <n v="220"/>
    <n v="262.68"/>
    <n v="899.1930420000001"/>
    <n v="1.0088498267042721E-2"/>
    <n v="166.56233769008878"/>
    <n v="0.75710153495494903"/>
    <n v="4.8443426349549501"/>
    <n v="120.84204994229113"/>
    <n v="0"/>
    <n v="17.296831163827399"/>
    <n v="4.1968152790897717"/>
    <n v="1.4254745396383353"/>
    <n v="1.1480711027894617"/>
    <n v="0"/>
    <n v="21.653095662452714"/>
    <n v="0"/>
    <n v="166.56233769008878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218"/>
    <s v="BAC L2 NOIR P0 C34,3 MFP"/>
    <n v="1.3180000000000001"/>
    <n v="792"/>
    <n v="1043.856"/>
    <n v="3573.2756664000003"/>
    <n v="4.0090374017976799E-2"/>
    <n v="661.89696806694576"/>
    <n v="0.83572849503402247"/>
    <n v="5.3474401950340225"/>
    <n v="480.21051806212972"/>
    <n v="0"/>
    <n v="68.735347157561336"/>
    <n v="16.677595591478347"/>
    <n v="5.6646495776180679"/>
    <n v="4.5622845632457594"/>
    <n v="0"/>
    <n v="86.046573114912576"/>
    <n v="0"/>
    <n v="661.89696806694576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306"/>
    <s v="BAC KAM L3B P0 NOIR C39.5"/>
    <n v="1.425"/>
    <n v="384"/>
    <n v="547.20000000000005"/>
    <n v="1873.1476800000003"/>
    <n v="2.1015784421066608E-2"/>
    <n v="346.97316576829826"/>
    <n v="0.90357595252161005"/>
    <n v="5.781564702521611"/>
    <n v="251.73126895242007"/>
    <n v="0"/>
    <n v="36.031772547762877"/>
    <n v="8.7425663191637089"/>
    <n v="2.9694672913434483"/>
    <n v="2.39159626711738"/>
    <n v="0"/>
    <n v="45.106494390490802"/>
    <n v="0"/>
    <n v="346.97316576829826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313"/>
    <s v="BAC L3 GRIS P0 C33"/>
    <n v="1.32"/>
    <n v="1232"/>
    <n v="1626.24"/>
    <n v="5566.863456"/>
    <n v="6.2457436507520753E-2"/>
    <n v="1031.1798996692933"/>
    <n v="0.83699667180949133"/>
    <n v="5.3555546718094913"/>
    <n v="748.12766597438508"/>
    <n v="0"/>
    <n v="107.08389946650931"/>
    <n v="25.982293587128634"/>
    <n v="8.8250484062031589"/>
    <n v="7.1076562745558611"/>
    <n v="0"/>
    <n v="134.05333596051125"/>
    <n v="0"/>
    <n v="1031.1798996692933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L0321"/>
    <s v="COUV L3 KAM D GRIS AVEC POIGNEE GRIS"/>
    <n v="1.3140000000000001"/>
    <n v="880"/>
    <n v="1156.3200000000002"/>
    <n v="3958.2568080000005"/>
    <n v="4.4409670763464436E-2"/>
    <n v="733.20908450511445"/>
    <n v="0.83319214148308463"/>
    <n v="5.3312112414830848"/>
    <n v="531.94791833892975"/>
    <n v="0"/>
    <n v="76.140824620667345"/>
    <n v="18.474423037601206"/>
    <n v="6.2749532498652343"/>
    <n v="5.053820532882253"/>
    <n v="0"/>
    <n v="95.317144725168717"/>
    <n v="0"/>
    <n v="733.20908450511445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90B0006"/>
    <s v="COUVRE BORNE D+ NOIR"/>
    <n v="7.1999999999999995E-2"/>
    <n v="4400"/>
    <n v="316.79999999999995"/>
    <n v="1084.4539199999999"/>
    <n v="1.2167033085880666E-2"/>
    <n v="200.8792012342779"/>
    <n v="4.5654363916881338E-2"/>
    <n v="0.29212116391688131"/>
    <n v="145.7391557092958"/>
    <n v="0"/>
    <n v="20.860499896073243"/>
    <n v="5.0614857637263571"/>
    <n v="1.7191652739356804"/>
    <n v="1.3846083651732197"/>
    <n v="0"/>
    <n v="26.114286226073617"/>
    <n v="0"/>
    <n v="200.8792012342779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313"/>
    <s v="BAC L3 GRIS P0 C33"/>
    <n v="1.32"/>
    <n v="352"/>
    <n v="464.64000000000004"/>
    <n v="1590.5324160000002"/>
    <n v="1.7844981859291648E-2"/>
    <n v="294.62282847694098"/>
    <n v="0.83699667180949144"/>
    <n v="5.3555546718094922"/>
    <n v="213.75076170696724"/>
    <n v="0"/>
    <n v="30.595399847574093"/>
    <n v="7.4235124534653254"/>
    <n v="2.5214424017723318"/>
    <n v="2.0307589355873894"/>
    <n v="0"/>
    <n v="38.300953131574651"/>
    <n v="0"/>
    <n v="294.62282847694098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m1509"/>
    <s v="BAC M15 GRIS PO C78"/>
    <n v="3.6230000000000002"/>
    <n v="77"/>
    <n v="278.971"/>
    <n v="954.95957865000003"/>
    <n v="1.0714171044827069E-2"/>
    <n v="176.8922716146709"/>
    <n v="2.2973022287619598"/>
    <n v="14.699374678761959"/>
    <n v="128.33648360914759"/>
    <n v="0"/>
    <n v="18.36955339806644"/>
    <n v="4.4570951546480604"/>
    <n v="1.5138802261209303"/>
    <n v="1.2192726649013204"/>
    <n v="0"/>
    <n v="22.995986561786566"/>
    <n v="0"/>
    <n v="176.8922716146709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NS6040"/>
    <s v="COUVERCLE NS60 D RS NOIR"/>
    <n v="1.65"/>
    <n v="202"/>
    <n v="333.29999999999995"/>
    <n v="1140.9358949999998"/>
    <n v="1.2800732725770283E-2"/>
    <n v="211.34165963189653"/>
    <n v="1.0462458397618639"/>
    <n v="6.6944433397618628"/>
    <n v="153.3297367358216"/>
    <n v="0"/>
    <n v="21.946984265660387"/>
    <n v="5.3251048139204373"/>
    <n v="1.8087051319531635"/>
    <n v="1.4567233841926581"/>
    <n v="0"/>
    <n v="27.474405300348284"/>
    <n v="0"/>
    <n v="211.34165963189653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212"/>
    <s v="BAC L2 GRIS PO C28 25691011B77"/>
    <n v="1.294"/>
    <n v="198"/>
    <n v="256.21199999999999"/>
    <n v="877.05210780000004"/>
    <n v="9.84008800820599E-3"/>
    <n v="162.46105399822227"/>
    <n v="0.8205103737283953"/>
    <n v="5.2500664737283955"/>
    <n v="117.866542179893"/>
    <n v="0"/>
    <n v="16.870929290949235"/>
    <n v="4.093476611413692"/>
    <n v="1.3903749152954819"/>
    <n v="1.1198020153338417"/>
    <n v="0"/>
    <n v="21.11992898533704"/>
    <n v="0"/>
    <n v="162.46105399822227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M1008"/>
    <s v="BAC M10 P15,4 C33 GRIS 30241012B70"/>
    <n v="1.7629999999999999"/>
    <n v="162"/>
    <n v="285.60599999999999"/>
    <n v="977.67217890000006"/>
    <n v="1.0968995112140258E-2"/>
    <n v="181.09944806728907"/>
    <n v="1.1178978275758584"/>
    <n v="7.1529112775758588"/>
    <n v="131.38881725223845"/>
    <n v="0"/>
    <n v="18.806451809715576"/>
    <n v="4.563101966650347"/>
    <n v="1.5498861023600818"/>
    <n v="1.2482716437615613"/>
    <n v="0"/>
    <n v="23.542919292563074"/>
    <n v="0"/>
    <n v="181.09944806728907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M1141"/>
    <s v="COUV M11 RS D+ NOIR "/>
    <n v="1.89"/>
    <n v="408"/>
    <n v="771.12"/>
    <n v="2639.6594279999999"/>
    <n v="2.9615664624950438E-2"/>
    <n v="488.95823754979915"/>
    <n v="1.1984270528181351"/>
    <n v="7.6681805528181348"/>
    <n v="354.74235401058138"/>
    <n v="0"/>
    <n v="50.776353156123726"/>
    <n v="12.320116483979383"/>
    <n v="4.1846045645116217"/>
    <n v="3.37026263431936"/>
    <n v="0"/>
    <n v="63.564546700283735"/>
    <n v="0"/>
    <n v="488.95823754979915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20M1140"/>
    <s v="COUV M11 RS G+ NOIR "/>
    <n v="1.89"/>
    <n v="1632"/>
    <n v="3084.48"/>
    <n v="10558.637712"/>
    <n v="0.11846265849980175"/>
    <n v="1955.8329501991966"/>
    <n v="1.1984270528181351"/>
    <n v="7.6681805528181348"/>
    <n v="1418.9694160423255"/>
    <n v="0"/>
    <n v="203.1054126244949"/>
    <n v="49.280465935917533"/>
    <n v="16.738418258046487"/>
    <n v="13.48105053727744"/>
    <n v="0"/>
    <n v="254.25818680113494"/>
    <n v="0"/>
    <n v="1955.8329501991966"/>
    <s v="AST"/>
    <s v="STB 3264"/>
    <n v="12092.6"/>
    <m/>
    <m/>
    <m/>
    <n v="0"/>
    <m/>
    <n v="0"/>
    <s v="STB3265"/>
    <n v="22061.53"/>
    <n v="416"/>
    <m/>
    <m/>
    <m/>
  </r>
  <r>
    <x v="7"/>
    <x v="1"/>
    <d v="2019-03-12T00:00:00"/>
    <x v="4"/>
    <x v="0"/>
    <s v="ACCUMA 5"/>
    <s v=" 19-0273 DU 28/02/2019"/>
    <n v="11978.2"/>
    <m/>
    <n v="1714.5099999999984"/>
    <n v="416"/>
    <n v="141.297"/>
    <n v="113.8"/>
    <n v="0"/>
    <n v="2146.3150500000002"/>
    <n v="0"/>
    <n v="16510.122049999998"/>
    <s v="EUR"/>
    <n v="3.4231500000000001"/>
    <s v="400L0313"/>
    <s v="BAC L3 GRIS P0 C33"/>
    <n v="1.32"/>
    <n v="1232"/>
    <n v="1626.24"/>
    <n v="5566.863456"/>
    <n v="6.2457436507520753E-2"/>
    <n v="1031.1798996692933"/>
    <n v="0.83699667180949133"/>
    <n v="5.3555546718094913"/>
    <n v="748.12766597438508"/>
    <n v="0"/>
    <n v="107.08389946650931"/>
    <n v="25.982293587128634"/>
    <n v="8.8250484062031589"/>
    <n v="7.1076562745558611"/>
    <n v="0"/>
    <n v="134.05333596051125"/>
    <n v="0"/>
    <n v="1031.1798996692933"/>
    <s v="AST"/>
    <s v="STB 3264"/>
    <n v="12092.6"/>
    <m/>
    <m/>
    <m/>
    <n v="0"/>
    <m/>
    <n v="0"/>
    <s v="STB3265"/>
    <n v="22061.53"/>
    <n v="416"/>
    <m/>
    <m/>
    <m/>
  </r>
  <r>
    <x v="7"/>
    <x v="1"/>
    <d v="2019-03-14T00:00:00"/>
    <x v="7"/>
    <x v="0"/>
    <s v="DARAMIC 1"/>
    <s v=" 108298F2 DU 05/03/2019"/>
    <n v="7872.75"/>
    <m/>
    <n v="11483.240000000005"/>
    <n v="216"/>
    <n v="244.62899999999999"/>
    <n v="27.1"/>
    <n v="0"/>
    <n v="0"/>
    <n v="0"/>
    <n v="19843.719000000005"/>
    <s v="EUR"/>
    <n v="3.4018999999999999"/>
    <s v="430P1004"/>
    <s v="SEPARATEUR 161/1.2/0.2 "/>
    <n v="0.69899999999999995"/>
    <n v="61534.2"/>
    <n v="43012.405799999993"/>
    <n v="146323.90329101996"/>
    <n v="0.90750108397167217"/>
    <n v="18008.19650252927"/>
    <n v="0.29265345941816534"/>
    <n v="2.670581559418165"/>
    <n v="7144.5291588379823"/>
    <n v="0"/>
    <n v="10421.05274750687"/>
    <n v="196.02023413788118"/>
    <n v="222.00108267090619"/>
    <n v="24.593279375632317"/>
    <n v="0"/>
    <n v="0"/>
    <n v="0"/>
    <n v="18008.19650252927"/>
    <s v="VECTORYS"/>
    <s v="STB 3309"/>
    <n v="7934.6500000000005"/>
    <m/>
    <m/>
    <m/>
    <n v="0"/>
    <m/>
    <m/>
    <s v="STB 3310"/>
    <n v="45555.296000000002"/>
    <n v="216"/>
    <m/>
    <m/>
    <m/>
  </r>
  <r>
    <x v="7"/>
    <x v="1"/>
    <d v="2019-03-14T00:00:00"/>
    <x v="7"/>
    <x v="0"/>
    <s v="DARAMIC 1"/>
    <s v=" 108298F2 DU 05/03/2019"/>
    <n v="7872.75"/>
    <m/>
    <n v="11483.240000000005"/>
    <n v="216"/>
    <n v="244.62899999999999"/>
    <n v="27.1"/>
    <n v="0"/>
    <n v="0"/>
    <n v="0"/>
    <n v="19843.719000000005"/>
    <s v="EUR"/>
    <n v="3.4018999999999999"/>
    <s v="430P1005"/>
    <s v="SEPRATEUR 161X1,0X0,2"/>
    <n v="0.69899999999999995"/>
    <n v="6272"/>
    <n v="4384.1279999999997"/>
    <n v="14914.365043199999"/>
    <n v="9.2498916028327813E-2"/>
    <n v="1835.5224974707335"/>
    <n v="0.2926534594181654"/>
    <n v="2.6705815594181654"/>
    <n v="728.22084116201779"/>
    <n v="0"/>
    <n v="1062.1872524931355"/>
    <n v="19.979765862118807"/>
    <n v="22.627917329093805"/>
    <n v="2.5067206243676838"/>
    <n v="0"/>
    <n v="0"/>
    <n v="0"/>
    <n v="1835.5224974707335"/>
    <s v="VECTORYS"/>
    <s v="STB 3309"/>
    <n v="7934.6500000000005"/>
    <m/>
    <m/>
    <m/>
    <n v="0"/>
    <m/>
    <m/>
    <s v="STB 3310"/>
    <n v="45555.296000000002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20L0231"/>
    <s v="COUV L2 EK D NOIR FAI"/>
    <n v="1.3075000000000001"/>
    <n v="960"/>
    <n v="1255.2"/>
    <n v="4270.0648799999999"/>
    <n v="7.2226338563447817E-2"/>
    <n v="609.73501377876232"/>
    <n v="0.63514063935287746"/>
    <n v="5.0831248893528773"/>
    <n v="429.99228400363023"/>
    <n v="0"/>
    <n v="78.058759855123384"/>
    <n v="15.600889129704729"/>
    <n v="6.8511015707744054"/>
    <n v="2.2029033261851585"/>
    <n v="0"/>
    <n v="77.029075893344356"/>
    <n v="0"/>
    <n v="609.73501377876232"/>
    <s v="AST"/>
    <s v="STB 3311"/>
    <n v="5984.5"/>
    <m/>
    <m/>
    <m/>
    <n v="0"/>
    <m/>
    <m/>
    <s v="STB 3312"/>
    <n v="13925.314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00M1009"/>
    <s v="BAC M10 P15,4 C33 NOIR"/>
    <n v="1.8380000000000001"/>
    <n v="1944"/>
    <n v="3573.0720000000001"/>
    <n v="12155.2336368"/>
    <n v="0.20560062777531518"/>
    <n v="1735.6812501215022"/>
    <n v="0.89284014923945587"/>
    <n v="7.1455323492394562"/>
    <n v="1224.0227773975614"/>
    <n v="0"/>
    <n v="222.20328966942751"/>
    <n v="44.409735599468078"/>
    <n v="19.502453148255295"/>
    <n v="6.2708191471471126"/>
    <n v="0"/>
    <n v="219.27217515964284"/>
    <n v="0"/>
    <n v="1735.6812501215022"/>
    <s v="AST"/>
    <s v="STB 3311"/>
    <n v="5984.5"/>
    <m/>
    <m/>
    <m/>
    <n v="0"/>
    <m/>
    <m/>
    <s v="STB 3312"/>
    <n v="13925.314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00M1409"/>
    <s v="BAC M14 GRIS PO C60"/>
    <n v="3.3633000000000002"/>
    <n v="1386"/>
    <n v="4661.5338000000002"/>
    <n v="15858.07183422"/>
    <n v="0.26823256729107348"/>
    <n v="2264.4203121201131"/>
    <n v="1.6337808889755505"/>
    <n v="13.075391158975551"/>
    <n v="1596.8957661106767"/>
    <n v="0"/>
    <n v="289.89288356496235"/>
    <n v="57.938234534871867"/>
    <n v="25.443468402962065"/>
    <n v="8.1810933023777412"/>
    <n v="0"/>
    <n v="286.06886620426218"/>
    <n v="0"/>
    <n v="2264.4203121201131"/>
    <s v="AST"/>
    <s v="STB 3311"/>
    <n v="5984.5"/>
    <m/>
    <m/>
    <m/>
    <n v="0"/>
    <m/>
    <m/>
    <s v="STB 3312"/>
    <n v="13925.314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20M1014"/>
    <s v="COUV M10 G FLAT NOIR"/>
    <n v="0.77200000000000002"/>
    <n v="2688"/>
    <n v="2075.136"/>
    <n v="7059.4051583999999"/>
    <n v="0.11940684775430117"/>
    <n v="1008.0330445768049"/>
    <n v="0.37501229336934705"/>
    <n v="3.0012790933693467"/>
    <n v="710.87672742045652"/>
    <n v="0"/>
    <n v="129.04918952415656"/>
    <n v="25.791879114929053"/>
    <n v="11.326455950581991"/>
    <n v="3.6419088565061859"/>
    <n v="0"/>
    <n v="127.34688371017448"/>
    <n v="0"/>
    <n v="1008.0330445768049"/>
    <s v="AST"/>
    <s v="STB 3311"/>
    <n v="5984.5"/>
    <m/>
    <m/>
    <m/>
    <n v="0"/>
    <m/>
    <m/>
    <s v="STB 3312"/>
    <n v="13925.314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20M1413"/>
    <s v="COUV M14 GAUCHE GRIS"/>
    <n v="1.6850000000000001"/>
    <n v="1536"/>
    <n v="2588.16"/>
    <n v="8804.6615039999997"/>
    <n v="0.14892711951591228"/>
    <n v="1257.2432865373178"/>
    <n v="0.81851776467273296"/>
    <n v="6.5507192646727326"/>
    <n v="886.62271332603211"/>
    <n v="0"/>
    <n v="160.95328227106128"/>
    <n v="32.168257815437052"/>
    <n v="14.126630848801375"/>
    <n v="4.5422771452353246"/>
    <n v="0"/>
    <n v="158.83012513075056"/>
    <n v="0"/>
    <n v="1257.2432865373178"/>
    <s v="AST"/>
    <s v="STB 3311"/>
    <n v="5984.5"/>
    <m/>
    <m/>
    <m/>
    <n v="0"/>
    <m/>
    <m/>
    <s v="STB 3312"/>
    <n v="13925.314"/>
    <n v="216"/>
    <m/>
    <m/>
    <m/>
  </r>
  <r>
    <x v="7"/>
    <x v="1"/>
    <d v="2019-03-16T00:00:00"/>
    <x v="4"/>
    <x v="0"/>
    <s v="ACCUMA 6"/>
    <s v=" 19-0327 DU 07/03/2019"/>
    <n v="5953.4"/>
    <m/>
    <n v="1080.7520000000004"/>
    <n v="216"/>
    <n v="94.855999999999995"/>
    <n v="30.5"/>
    <n v="0"/>
    <n v="1066.4956500000001"/>
    <n v="0"/>
    <n v="8442.0036500000006"/>
    <s v="EUR"/>
    <n v="3.4018999999999999"/>
    <s v="420M1415"/>
    <s v="COUV M14 DOUBLE COUVERCLE G+ NOIR"/>
    <n v="2.8"/>
    <n v="1152"/>
    <n v="3225.6"/>
    <n v="10973.16864"/>
    <n v="0.18560649909995003"/>
    <n v="1566.8907428655"/>
    <n v="1.3601482142929688"/>
    <n v="10.88546821429297"/>
    <n v="1104.9897317416423"/>
    <n v="0"/>
    <n v="200.59459511526927"/>
    <n v="40.091003805589203"/>
    <n v="17.60589007862486"/>
    <n v="5.6609982225484758"/>
    <n v="0"/>
    <n v="197.94852390182564"/>
    <n v="0"/>
    <n v="1566.8907428655"/>
    <s v="AST"/>
    <s v="STB 3311"/>
    <n v="5984.5"/>
    <m/>
    <m/>
    <m/>
    <n v="0"/>
    <m/>
    <m/>
    <s v="STB 3312"/>
    <n v="13925.3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00M1409"/>
    <s v="BAC M14 GRIS PO C60"/>
    <n v="3.3633000000000002"/>
    <n v="99"/>
    <n v="332.9667"/>
    <n v="1131.570681615"/>
    <n v="2.4542189504744148E-2"/>
    <n v="207.48840893323498"/>
    <n v="2.0958425144771211"/>
    <n v="13.525849399477123"/>
    <n v="139.57530937942172"/>
    <n v="0"/>
    <n v="21.479250627983568"/>
    <n v="5.3011129330247364"/>
    <n v="1.8573529017190373"/>
    <n v="2.9879379456340858"/>
    <n v="10.139851015780092"/>
    <n v="26.147594129671692"/>
    <n v="0"/>
    <n v="207.48840893323498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00L0116"/>
    <s v="BAC L1 GRIS P0 C26 26901010B70"/>
    <n v="1.194"/>
    <n v="1540"/>
    <n v="1838.76"/>
    <n v="6248.9339220000002"/>
    <n v="0.13553065929338684"/>
    <n v="1145.8244527458005"/>
    <n v="0.744041852432338"/>
    <n v="4.8017911524323384"/>
    <n v="770.78427324565939"/>
    <n v="0"/>
    <n v="118.6160264215943"/>
    <n v="29.274622407371556"/>
    <n v="10.256960295323516"/>
    <n v="16.500451176991966"/>
    <n v="55.995847193655713"/>
    <n v="144.39627200520388"/>
    <n v="0"/>
    <n v="1145.8244527458005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00L0207"/>
    <s v="BAC L2 GRIS P0 C34 -TAXI 25171040B77"/>
    <n v="1.294"/>
    <n v="396"/>
    <n v="512.42399999999998"/>
    <n v="1741.4473427999999"/>
    <n v="3.7769563487216634E-2"/>
    <n v="319.31733851824822"/>
    <n v="0.80635691545012178"/>
    <n v="5.2039512154501217"/>
    <n v="214.801475142832"/>
    <n v="0"/>
    <n v="33.055808655321542"/>
    <n v="8.1582257132387923"/>
    <n v="2.858400564712555"/>
    <n v="4.5983310458781634"/>
    <n v="15.604872850378426"/>
    <n v="40.240224545886683"/>
    <n v="0"/>
    <n v="319.31733851824822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00L0212"/>
    <s v="BAC L2 GRIS PO C28 25691011B77"/>
    <n v="1.294"/>
    <n v="3366"/>
    <n v="4355.6040000000003"/>
    <n v="14802.3024138"/>
    <n v="0.32104128964134138"/>
    <n v="2714.1973774051094"/>
    <n v="0.80635691545012167"/>
    <n v="5.2039512154501217"/>
    <n v="1825.8125387140719"/>
    <n v="0"/>
    <n v="280.97437357023307"/>
    <n v="69.344918562529742"/>
    <n v="24.296404800056717"/>
    <n v="39.085813889964392"/>
    <n v="132.64141922821662"/>
    <n v="342.04190864003675"/>
    <n v="0"/>
    <n v="2714.1973774051094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20L0109"/>
    <s v="COUV L1 KAM  D GRIS 25032083B70"/>
    <n v="0.99399999999999999"/>
    <n v="2240"/>
    <n v="2226.56"/>
    <n v="7566.8528319999996"/>
    <n v="0.16411448190970185"/>
    <n v="1387.4822671287657"/>
    <n v="0.61941172639677033"/>
    <n v="3.9974710263967701"/>
    <n v="933.34498870861626"/>
    <n v="0"/>
    <n v="143.63250222392534"/>
    <n v="35.4487280924956"/>
    <n v="12.420183990926237"/>
    <n v="19.980445829060471"/>
    <n v="67.80553934581242"/>
    <n v="174.84987893792922"/>
    <n v="0"/>
    <n v="1387.4822671287657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20L0211"/>
    <s v="COUV L2 EK D GRIS 24582126P70"/>
    <n v="1.1200000000000001"/>
    <n v="1920"/>
    <n v="2150.4"/>
    <n v="7308.0268800000003"/>
    <n v="0.15850090808180461"/>
    <n v="1340.0231151344217"/>
    <n v="0.69792870579917798"/>
    <n v="4.504192705799178"/>
    <n v="901.41970740469981"/>
    <n v="0"/>
    <n v="138.71951925047117"/>
    <n v="34.236196145669794"/>
    <n v="11.995348723630974"/>
    <n v="19.297010056235468"/>
    <n v="65.486235183078392"/>
    <n v="168.86909837063587"/>
    <n v="0"/>
    <n v="1340.0231151344217"/>
    <s v="TNA"/>
    <s v="STB 3346"/>
    <n v="6655.1509999999998"/>
    <m/>
    <m/>
    <m/>
    <m/>
    <m/>
    <m/>
    <s v="STB 3347"/>
    <n v="11263.14"/>
    <n v="216"/>
    <m/>
    <m/>
    <m/>
  </r>
  <r>
    <x v="7"/>
    <x v="1"/>
    <d v="2019-03-29T00:00:00"/>
    <x v="4"/>
    <x v="0"/>
    <s v="ACCUMA 7"/>
    <s v=" 19-0351 DU 14/03/2019"/>
    <n v="5687.1580000000004"/>
    <m/>
    <n v="875.19700000000012"/>
    <n v="216"/>
    <n v="75.680000000000007"/>
    <n v="121.747"/>
    <n v="413.16"/>
    <n v="1065.4140749999999"/>
    <n v="0"/>
    <n v="8454.3560750000015"/>
    <s v="EUR"/>
    <n v="3.39845"/>
    <s v="420L0233"/>
    <s v="COUV L2 EK GAUCHE GRIS 24582124P70"/>
    <n v="1.1200000000000001"/>
    <n v="1920"/>
    <n v="2150.4"/>
    <n v="7308.0268800000003"/>
    <n v="0.15850090808180461"/>
    <n v="1340.0231151344217"/>
    <n v="0.69792870579917798"/>
    <n v="4.504192705799178"/>
    <n v="901.41970740469981"/>
    <n v="0"/>
    <n v="138.71951925047117"/>
    <n v="34.236196145669794"/>
    <n v="11.995348723630974"/>
    <n v="19.297010056235468"/>
    <n v="65.486235183078392"/>
    <n v="168.86909837063587"/>
    <n v="0"/>
    <n v="1340.0231151344217"/>
    <s v="TNA"/>
    <s v="STB 3346"/>
    <n v="6655.1509999999998"/>
    <m/>
    <m/>
    <m/>
    <m/>
    <m/>
    <m/>
    <s v="STB 3347"/>
    <n v="11263.14"/>
    <n v="216"/>
    <m/>
    <m/>
    <m/>
  </r>
  <r>
    <x v="7"/>
    <x v="1"/>
    <d v="2019-04-01T00:00:00"/>
    <x v="61"/>
    <x v="0"/>
    <s v="MECONDOR 1"/>
    <s v=" 146778 DU 11/03/2019"/>
    <n v="1868.768"/>
    <m/>
    <n v="110.50500000000011"/>
    <n v="0"/>
    <n v="30.396999999999998"/>
    <n v="63.099999999999994"/>
    <n v="0"/>
    <n v="0"/>
    <n v="0"/>
    <n v="2072.77"/>
    <s v="EUR"/>
    <n v="3.3964500000000002"/>
    <s v="430T210"/>
    <s v="GAINE TUBULAIRE 204 mm NW S2 8,4 x 19 TU"/>
    <n v="0.22814000000000001"/>
    <n v="8640"/>
    <n v="1971.1296"/>
    <n v="6694.8431299200001"/>
    <n v="0.40212307021157984"/>
    <n v="833.5086362424563"/>
    <n v="9.6470906972506515E-2"/>
    <n v="0.87133700997250652"/>
    <n v="751.47472567315367"/>
    <n v="0"/>
    <n v="44.436609873730674"/>
    <n v="0"/>
    <n v="12.223334965221392"/>
    <n v="25.373965730350687"/>
    <n v="0"/>
    <n v="0"/>
    <n v="0"/>
    <n v="833.5086362424563"/>
    <s v="AST"/>
    <s v="STB 3348"/>
    <n v="1924.213"/>
    <m/>
    <m/>
    <m/>
    <n v="0"/>
    <s v="STB 3348"/>
    <n v="74.974999999999994"/>
    <s v="STB 3349"/>
    <n v="3594.009"/>
    <n v="0"/>
    <m/>
    <m/>
    <m/>
  </r>
  <r>
    <x v="7"/>
    <x v="1"/>
    <d v="2019-04-01T00:00:00"/>
    <x v="61"/>
    <x v="0"/>
    <s v="MECONDOR 1"/>
    <s v=" 146778 DU 11/03/2019"/>
    <n v="1868.768"/>
    <m/>
    <n v="110.50500000000011"/>
    <n v="0"/>
    <n v="30.396999999999998"/>
    <n v="63.099999999999994"/>
    <n v="0"/>
    <n v="0"/>
    <n v="0"/>
    <n v="2072.77"/>
    <s v="EUR"/>
    <n v="3.3964500000000002"/>
    <s v="430T280"/>
    <s v="GAINE TUBULAIRE 274 mm NW S2 8,4 x 19 TU"/>
    <n v="0.30635000000000001"/>
    <n v="3240"/>
    <n v="992.57400000000007"/>
    <n v="3371.2279623000004"/>
    <n v="0.2024914568236349"/>
    <n v="419.71821696032572"/>
    <n v="0.12954265955565608"/>
    <n v="1.1700451170556563"/>
    <n v="378.40955478539053"/>
    <n v="0"/>
    <n v="22.376318436295797"/>
    <n v="0"/>
    <n v="6.1551328130680298"/>
    <n v="12.77721092557136"/>
    <n v="0"/>
    <n v="0"/>
    <n v="0"/>
    <n v="419.71821696032572"/>
    <s v="AST"/>
    <s v="STB 3348"/>
    <n v="1924.213"/>
    <m/>
    <m/>
    <m/>
    <n v="0"/>
    <s v="STB 3348"/>
    <n v="74.974999999999994"/>
    <s v="STB 3349"/>
    <n v="3594.009"/>
    <n v="0"/>
    <m/>
    <m/>
    <m/>
  </r>
  <r>
    <x v="7"/>
    <x v="1"/>
    <d v="2019-04-01T00:00:00"/>
    <x v="61"/>
    <x v="0"/>
    <s v="MECONDOR 1"/>
    <s v=" 146778 DU 11/03/2019"/>
    <n v="1868.768"/>
    <m/>
    <n v="110.50500000000011"/>
    <n v="0"/>
    <n v="30.396999999999998"/>
    <n v="63.099999999999994"/>
    <n v="0"/>
    <n v="0"/>
    <n v="0"/>
    <n v="2072.77"/>
    <s v="EUR"/>
    <n v="3.3964500000000002"/>
    <s v="430T540"/>
    <s v="GAINE TUBULAIRE 534 mm NW S2 8,4 x 19 TU"/>
    <n v="0.59818000000000005"/>
    <n v="3240"/>
    <n v="1938.1032000000002"/>
    <n v="6582.6706136400016"/>
    <n v="0.39538547296478516"/>
    <n v="819.54314679721767"/>
    <n v="0.2529454156781536"/>
    <n v="2.284633876678154"/>
    <n v="738.88371954145566"/>
    <n v="0"/>
    <n v="43.692071689973623"/>
    <n v="0"/>
    <n v="12.018532221710574"/>
    <n v="24.94882334407794"/>
    <n v="0"/>
    <n v="0"/>
    <n v="0"/>
    <n v="819.54314679721767"/>
    <s v="AST"/>
    <s v="STB 3348"/>
    <n v="1924.213"/>
    <m/>
    <m/>
    <m/>
    <n v="0"/>
    <s v="STB 3348"/>
    <n v="74.974999999999994"/>
    <s v="STB 3349"/>
    <n v="3594.009"/>
    <n v="0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M1517"/>
    <s v="COUV M15 DOUBLE COUVERCLE G+ NOIR"/>
    <n v="3.1"/>
    <n v="1008"/>
    <n v="3124.8"/>
    <n v="10530.419760000001"/>
    <n v="5.250692682105846E-2"/>
    <n v="1767.0124736455493"/>
    <n v="1.7529885651245529"/>
    <n v="12.199833565124555"/>
    <n v="1248.9507116294983"/>
    <n v="0"/>
    <n v="217.20792451315992"/>
    <n v="42.845652285983704"/>
    <n v="16.270636455602311"/>
    <n v="19.847618338360096"/>
    <n v="0"/>
    <n v="221.88993042294496"/>
    <n v="0"/>
    <n v="1767.0124736455493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M1613"/>
    <s v="COUV M16 DOUBLE COUVERCLE G+ NOIR"/>
    <n v="3.3"/>
    <n v="864"/>
    <n v="2851.2"/>
    <n v="9608.4014399999996"/>
    <n v="4.7909546131657023E-2"/>
    <n v="1612.2970957687498"/>
    <n v="1.8660846015842012"/>
    <n v="12.986919601584201"/>
    <n v="1139.5955801965006"/>
    <n v="0"/>
    <n v="198.18971914103992"/>
    <n v="39.094189643432131"/>
    <n v="14.84601851709335"/>
    <n v="18.109808437766354"/>
    <n v="0"/>
    <n v="202.4617798329175"/>
    <n v="0"/>
    <n v="1612.2970957687498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M1040"/>
    <s v="Couv M10 RS G NOIR"/>
    <n v="1.75"/>
    <n v="920"/>
    <n v="1610"/>
    <n v="5425.6194999999998"/>
    <n v="2.7053300109416315E-2"/>
    <n v="910.42309350017081"/>
    <n v="0.98959031902192474"/>
    <n v="6.8870028190219248"/>
    <n v="643.50059066932022"/>
    <n v="0"/>
    <n v="111.91268512102771"/>
    <n v="22.075492889283712"/>
    <n v="8.3831684247054898"/>
    <n v="10.226147441359368"/>
    <n v="0"/>
    <n v="114.3250089544743"/>
    <n v="0"/>
    <n v="910.42309350017081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212"/>
    <s v="BAC L2 GRIS PO C28 25691011B77"/>
    <n v="1.294"/>
    <n v="1188"/>
    <n v="1537.2719999999999"/>
    <n v="5180.5297763999997"/>
    <n v="2.583123028931841E-2"/>
    <n v="869.29685080198419"/>
    <n v="0.73173135589392613"/>
    <n v="5.0924466558939256"/>
    <n v="614.43195032261315"/>
    <n v="0"/>
    <n v="106.85729023687735"/>
    <n v="21.078283916083823"/>
    <n v="8.0044783171328309"/>
    <n v="9.7642050493623582"/>
    <n v="0"/>
    <n v="109.16064295991467"/>
    <n v="0"/>
    <n v="869.29685080198419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M1008"/>
    <s v="BAC M10 P15,4 C33 GRIS 30241012B70"/>
    <n v="1.7629999999999999"/>
    <n v="972"/>
    <n v="1713.636"/>
    <n v="5774.8676381999994"/>
    <n v="2.879472607844704E-2"/>
    <n v="969.02719767283145"/>
    <n v="0.9969415613918019"/>
    <n v="6.9381634113918018"/>
    <n v="684.92284359764665"/>
    <n v="0"/>
    <n v="119.11652551556362"/>
    <n v="23.496496480012784"/>
    <n v="8.9227945382848546"/>
    <n v="10.884406457652981"/>
    <n v="0"/>
    <n v="121.68413108367051"/>
    <n v="0"/>
    <n v="969.02719767283145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M1009"/>
    <s v="BAC M10 P15,4 C33 NOIR 30241008B70"/>
    <n v="1.8380000000000001"/>
    <n v="972"/>
    <n v="1786.5360000000001"/>
    <n v="6020.5369931999994"/>
    <n v="3.0019686064767816E-2"/>
    <n v="1010.2507029623733"/>
    <n v="1.0393525750641701"/>
    <n v="7.233320675064169"/>
    <n v="714.06023059130712"/>
    <n v="0"/>
    <n v="124.18387628905612"/>
    <n v="24.496063828850538"/>
    <n v="9.3023802390059913"/>
    <n v="11.347441332482235"/>
    <n v="0"/>
    <n v="126.86071068167124"/>
    <n v="0"/>
    <n v="1010.2507029623733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233"/>
    <s v="COUV L2 EK GAUCHE GRIS 24582124P70"/>
    <n v="1.1200000000000001"/>
    <n v="1920"/>
    <n v="2150.4"/>
    <n v="7246.7404799999995"/>
    <n v="3.6133799102663879E-2"/>
    <n v="1216.0085840141412"/>
    <n v="0.63333780417403185"/>
    <n v="4.4076818041740315"/>
    <n v="859.49296284180502"/>
    <n v="0"/>
    <n v="149.47642117034658"/>
    <n v="29.485180067773726"/>
    <n v="11.196997130737071"/>
    <n v="13.658576060806945"/>
    <n v="0"/>
    <n v="152.69844674267176"/>
    <n v="0"/>
    <n v="1216.0085840141412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M1013"/>
    <s v="COUV M10 G FLAT GRIS 22462035B70"/>
    <n v="0.77200000000000002"/>
    <n v="1344"/>
    <n v="1037.568"/>
    <n v="3496.5522815999998"/>
    <n v="1.7434558067035321E-2"/>
    <n v="586.72414178682311"/>
    <n v="0.4365507007342434"/>
    <n v="3.0381521007342434"/>
    <n v="414.70535457117091"/>
    <n v="0"/>
    <n v="72.122373214692217"/>
    <n v="14.226599382700822"/>
    <n v="5.4025511155806365"/>
    <n v="6.5902629493393512"/>
    <n v="0"/>
    <n v="73.677000553339127"/>
    <n v="0"/>
    <n v="586.72414178682311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212"/>
    <s v="BAC L2 GRIS PO C28 25691011B77"/>
    <n v="1.294"/>
    <n v="6534"/>
    <n v="8454.996000000001"/>
    <n v="28492.913770200001"/>
    <n v="0.14207176659125126"/>
    <n v="4781.1326794109136"/>
    <n v="0.73173135589392613"/>
    <n v="5.0924466558939256"/>
    <n v="3379.3757267743727"/>
    <n v="0"/>
    <n v="587.71509630282537"/>
    <n v="115.93056153846102"/>
    <n v="44.024630744230571"/>
    <n v="53.703127771492973"/>
    <n v="0"/>
    <n v="600.38353627953074"/>
    <n v="0"/>
    <n v="4781.1326794109136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213"/>
    <s v="BAC L2 NOIR PO C28 25691010B77"/>
    <n v="1.3180000000000001"/>
    <n v="2970"/>
    <n v="3914.46"/>
    <n v="13191.534476999999"/>
    <n v="6.5775814376587444E-2"/>
    <n v="2213.5495543991792"/>
    <n v="0.74530288026908387"/>
    <n v="5.1868969802690836"/>
    <n v="1564.5697653114453"/>
    <n v="0"/>
    <n v="272.09796857071933"/>
    <n v="53.673064531295353"/>
    <n v="20.382346255759408"/>
    <n v="24.863257834350055"/>
    <n v="0"/>
    <n v="277.9631518956096"/>
    <n v="0"/>
    <n v="2213.5495543991792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218"/>
    <s v="BAC L2 NOIR P0 C34,3 38881090B77"/>
    <n v="1.3180000000000001"/>
    <n v="594"/>
    <n v="782.89200000000005"/>
    <n v="2638.3068954"/>
    <n v="1.315516287531749E-2"/>
    <n v="442.70991087983589"/>
    <n v="0.74530288026908398"/>
    <n v="5.1868969802690836"/>
    <n v="312.91395306228907"/>
    <n v="0"/>
    <n v="54.419593714143872"/>
    <n v="10.734612906259072"/>
    <n v="4.0764692511518819"/>
    <n v="4.9726515668700113"/>
    <n v="0"/>
    <n v="55.592630379121928"/>
    <n v="0"/>
    <n v="442.70991087983589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318"/>
    <s v="BAC L3 NOIR P0 C40 2B331002B74"/>
    <n v="1.32"/>
    <n v="2112"/>
    <n v="2787.84"/>
    <n v="9394.8814079999993"/>
    <n v="4.6844889550953527E-2"/>
    <n v="1576.468271418333"/>
    <n v="0.74643384063368035"/>
    <n v="5.1947678406336806"/>
    <n v="1114.2712339699115"/>
    <n v="0"/>
    <n v="193.78550316012789"/>
    <n v="38.225429873578079"/>
    <n v="14.516106994491274"/>
    <n v="17.707368250260433"/>
    <n v="0"/>
    <n v="197.96262916996375"/>
    <n v="0"/>
    <n v="1576.468271418333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211"/>
    <s v="COUV L2 EK D GRIS 24582126P70"/>
    <n v="1.1200000000000001"/>
    <n v="3840"/>
    <n v="4300.8"/>
    <n v="14493.480959999999"/>
    <n v="7.2267598205327757E-2"/>
    <n v="2432.0171680282824"/>
    <n v="0.63333780417403185"/>
    <n v="4.4076818041740315"/>
    <n v="1718.98592568361"/>
    <n v="0"/>
    <n v="298.95284234069317"/>
    <n v="58.970360135547452"/>
    <n v="22.393994261474141"/>
    <n v="27.317152121613891"/>
    <n v="0"/>
    <n v="305.39689348534353"/>
    <n v="0"/>
    <n v="2432.0171680282824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216"/>
    <s v="COUV L2 EK DROITE ROUGE "/>
    <n v="1.129"/>
    <n v="960"/>
    <n v="1083.8399999999999"/>
    <n v="3652.4866079999997"/>
    <n v="1.8212079994155143E-2"/>
    <n v="612.89004078212736"/>
    <n v="0.63842712581471595"/>
    <n v="4.4431006758147156"/>
    <n v="433.19980136089191"/>
    <n v="0"/>
    <n v="75.338785491661284"/>
    <n v="14.861057275230596"/>
    <n v="5.6434865002688186"/>
    <n v="6.8841662377906436"/>
    <n v="0"/>
    <n v="76.962743916284111"/>
    <n v="0"/>
    <n v="612.89004078212736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228"/>
    <s v="COUV L2 KAM NOIR AVEC POIGNEE NOIR"/>
    <n v="1.1200000000000001"/>
    <n v="960"/>
    <n v="1075.2"/>
    <n v="3623.3702399999997"/>
    <n v="1.8066899551331939E-2"/>
    <n v="608.0042920070706"/>
    <n v="0.63333780417403185"/>
    <n v="4.4076818041740315"/>
    <n v="429.74648142090251"/>
    <n v="0"/>
    <n v="74.738210585173292"/>
    <n v="14.742590033886863"/>
    <n v="5.5984985653685353"/>
    <n v="6.8292880304034727"/>
    <n v="0"/>
    <n v="76.349223371335881"/>
    <n v="0"/>
    <n v="608.0042920070706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233"/>
    <s v="COUV L2 EK GAUCHE GRIS 24582124P70"/>
    <n v="1.1200000000000001"/>
    <n v="2880"/>
    <n v="3225.6000000000004"/>
    <n v="10870.110720000001"/>
    <n v="5.4200698653995828E-2"/>
    <n v="1824.0128760212122"/>
    <n v="0.63333780417403196"/>
    <n v="4.4076818041740324"/>
    <n v="1289.2394442627078"/>
    <n v="0"/>
    <n v="224.21463175551992"/>
    <n v="44.227770101660596"/>
    <n v="16.795495696105611"/>
    <n v="20.487864091210422"/>
    <n v="0"/>
    <n v="229.0476701140077"/>
    <n v="0"/>
    <n v="1824.0128760212122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331"/>
    <s v="COUV L3 EK  D NOIR FAI 24142128B70"/>
    <n v="1.5"/>
    <n v="880"/>
    <n v="1320"/>
    <n v="4448.3339999999998"/>
    <n v="2.2180345431322693E-2"/>
    <n v="746.43384063368035"/>
    <n v="0.84822027344736406"/>
    <n v="5.9031452734473637"/>
    <n v="527.59054638726866"/>
    <n v="0"/>
    <n v="91.754499602333283"/>
    <n v="18.099161871959318"/>
    <n v="6.8731567208765503"/>
    <n v="8.3841705730399774"/>
    <n v="0"/>
    <n v="93.732305478202534"/>
    <n v="0"/>
    <n v="746.43384063368035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60D1811"/>
    <s v="BOUCHON KAM D18 JAUNE "/>
    <n v="2.8000000000000001E-2"/>
    <n v="83441"/>
    <n v="2336.348"/>
    <n v="7873.3759425999997"/>
    <n v="3.9258337642257508E-2"/>
    <n v="1321.1584929521348"/>
    <n v="1.5833445104350797E-2"/>
    <n v="0.11019204510435079"/>
    <n v="933.81448323545635"/>
    <n v="0"/>
    <n v="162.40184972493344"/>
    <n v="32.034803516082128"/>
    <n v="12.165216635232186"/>
    <n v="14.839651628773337"/>
    <n v="0"/>
    <n v="165.90248821165721"/>
    <n v="0"/>
    <n v="1321.1584929521348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116"/>
    <s v="BAC L1 GRIS P0 C26 26901010B70"/>
    <n v="1.194"/>
    <n v="1540"/>
    <n v="1838.76"/>
    <n v="6196.529262"/>
    <n v="3.0897221185832515E-2"/>
    <n v="1039.7823400027169"/>
    <n v="0.67518333766410188"/>
    <n v="4.6989036376641016"/>
    <n v="734.93363111746544"/>
    <n v="0"/>
    <n v="127.81401794605027"/>
    <n v="25.212132487639334"/>
    <n v="9.5743073121810358"/>
    <n v="11.679149608244691"/>
    <n v="0"/>
    <n v="130.56910153113614"/>
    <n v="0"/>
    <n v="1039.7823400027169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118"/>
    <s v="BAC L1 NOIR P0 C28 25341044B70"/>
    <n v="1.194"/>
    <n v="2420"/>
    <n v="2889.48"/>
    <n v="9737.4031259999992"/>
    <n v="4.8552776149165373E-2"/>
    <n v="1633.9436771471262"/>
    <n v="0.67518333766410177"/>
    <n v="4.6989036376641016"/>
    <n v="1154.895706041731"/>
    <n v="0"/>
    <n v="200.85059962950754"/>
    <n v="39.619065337718943"/>
    <n v="15.045340061998768"/>
    <n v="18.352949384384512"/>
    <n v="0"/>
    <n v="205.18001669178534"/>
    <n v="0"/>
    <n v="1633.9436771471262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120"/>
    <s v="BAC L1 GRIS P0 C22 25391019B70"/>
    <n v="1.194"/>
    <n v="660"/>
    <n v="788.04"/>
    <n v="2655.6553979999999"/>
    <n v="1.3241666222499648E-2"/>
    <n v="445.62100285830718"/>
    <n v="0.67518333766410177"/>
    <n v="4.6989036376641016"/>
    <n v="314.97155619319943"/>
    <n v="0"/>
    <n v="54.777436262592971"/>
    <n v="10.805199637559713"/>
    <n v="4.1032745623633007"/>
    <n v="5.0053498321048666"/>
    <n v="0"/>
    <n v="55.958186370486914"/>
    <n v="0"/>
    <n v="445.62100285830718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L0121"/>
    <s v="BAC L1 NOIR P0 C22 25391020B70"/>
    <n v="1.194"/>
    <n v="1100"/>
    <n v="1313.3999999999999"/>
    <n v="4426.0923299999995"/>
    <n v="2.2069443704166081E-2"/>
    <n v="742.70167143051196"/>
    <n v="0.67518333766410177"/>
    <n v="4.6989036376641016"/>
    <n v="524.95259365533241"/>
    <n v="0"/>
    <n v="91.295727104321614"/>
    <n v="18.008666062599524"/>
    <n v="6.8387909372721678"/>
    <n v="8.3422497201747792"/>
    <n v="0"/>
    <n v="93.263643950811527"/>
    <n v="0"/>
    <n v="742.70167143051196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109"/>
    <s v="COUV L1 KAM  D GRIS 25032083B70"/>
    <n v="0.99399999999999999"/>
    <n v="2240"/>
    <n v="2226.56"/>
    <n v="7503.3958719999991"/>
    <n v="3.7413537820883226E-2"/>
    <n v="1259.0755546979753"/>
    <n v="0.56208730120445327"/>
    <n v="3.911817601204453"/>
    <n v="889.93333860911901"/>
    <n v="0"/>
    <n v="154.77037775346304"/>
    <n v="30.529446861840711"/>
    <n v="11.593557445784009"/>
    <n v="14.142317296293859"/>
    <n v="0"/>
    <n v="158.10651673147473"/>
    <n v="0"/>
    <n v="1259.0755546979753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L0140"/>
    <s v="COUV L1 EK D NOIR RS 24802025B70"/>
    <n v="1.423"/>
    <n v="1040"/>
    <n v="1479.92"/>
    <n v="4987.2564039999997"/>
    <n v="2.4867527886911427E-2"/>
    <n v="836.86543138681543"/>
    <n v="0.80467829941039948"/>
    <n v="5.6001171494103996"/>
    <n v="591.50894046170208"/>
    <n v="0"/>
    <n v="102.87069625112505"/>
    <n v="20.291902755719725"/>
    <n v="7.7058500714845648"/>
    <n v="9.3999255412525198"/>
    <n v="0"/>
    <n v="105.08811630553144"/>
    <n v="0"/>
    <n v="836.86543138681543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20NS4002"/>
    <s v="COUV NS40 D MFP NOIR 27342006B70"/>
    <n v="1.6065"/>
    <n v="1440"/>
    <n v="2313.36"/>
    <n v="7795.9075320000002"/>
    <n v="3.8872063565912628E-2"/>
    <n v="1308.1592345214628"/>
    <n v="0.908443912862127"/>
    <n v="6.3222685878621272"/>
    <n v="924.62641393216063"/>
    <n v="0"/>
    <n v="160.80393121216193"/>
    <n v="31.719603869784706"/>
    <n v="12.045519569550741"/>
    <n v="14.693640027914974"/>
    <n v="0"/>
    <n v="164.27012590988986"/>
    <n v="0"/>
    <n v="1308.1592345214628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10T00:00:00"/>
    <x v="4"/>
    <x v="0"/>
    <s v="ACCUMA 8"/>
    <s v=" 19-0435 DU 29/03/2019"/>
    <n v="23786.399000000001"/>
    <m/>
    <n v="4136.7479999999996"/>
    <n v="816"/>
    <n v="309.87599999999998"/>
    <n v="378"/>
    <n v="0"/>
    <n v="4225.9173000000001"/>
    <n v="0"/>
    <n v="33652.940300000002"/>
    <s v="EUR"/>
    <n v="3.3699499999999998"/>
    <s v="400NS4004"/>
    <s v="BAC NS40 P0 NOIR V247 LISTEAUX DIN 2B221010B70"/>
    <n v="1.4530000000000001"/>
    <n v="1080"/>
    <n v="1569.24"/>
    <n v="5288.260338"/>
    <n v="2.6368397927764263E-2"/>
    <n v="887.37412126969446"/>
    <n v="0.82164270487934676"/>
    <n v="5.7181800548793467"/>
    <n v="627.20923410057401"/>
    <n v="0"/>
    <n v="109.07941739088295"/>
    <n v="21.516612709055639"/>
    <n v="8.1709336762638785"/>
    <n v="9.9672544166948907"/>
    <n v="0"/>
    <n v="111.43066897622315"/>
    <n v="0"/>
    <n v="887.37412126969446"/>
    <s v="AST"/>
    <s v="STB 3434"/>
    <n v="24224.999"/>
    <m/>
    <m/>
    <m/>
    <n v="0"/>
    <m/>
    <m/>
    <s v="STB 3435"/>
    <n v="48141.506999999998"/>
    <n v="816"/>
    <m/>
    <m/>
    <m/>
  </r>
  <r>
    <x v="7"/>
    <x v="1"/>
    <d v="2019-04-25T00:00:00"/>
    <x v="7"/>
    <x v="0"/>
    <s v="DARAMIC 2"/>
    <s v=" 108494F2 DU 10/04/2019"/>
    <n v="7598.25"/>
    <m/>
    <n v="11318.96"/>
    <n v="216"/>
    <n v="270.81299999999999"/>
    <n v="87.7"/>
    <n v="0"/>
    <n v="0"/>
    <n v="0"/>
    <n v="19491.722999999998"/>
    <s v="EUR"/>
    <n v="3.3765499999999999"/>
    <s v="430P1004"/>
    <s v="SEPARATEUR 161/1.2/0.2 "/>
    <n v="0.69899999999999995"/>
    <n v="67394.599999999991"/>
    <n v="47108.825399999994"/>
    <n v="159065.30440436999"/>
    <n v="1"/>
    <n v="19491.722999999998"/>
    <n v="0.28921787502262791"/>
    <n v="2.649426325022628"/>
    <n v="7598.25"/>
    <n v="0"/>
    <n v="11318.96"/>
    <n v="216"/>
    <n v="270.81299999999999"/>
    <n v="87.7"/>
    <n v="0"/>
    <n v="0"/>
    <n v="0"/>
    <n v="19491.722999999998"/>
    <s v="VECTORYS"/>
    <s v="STB 3488"/>
    <n v="7720.75"/>
    <m/>
    <m/>
    <m/>
    <n v="0"/>
    <m/>
    <m/>
    <s v="STB 3489"/>
    <n v="44903.322999999997"/>
    <n v="2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L0213"/>
    <s v="BAC L2 NOIR PO C28 25691010B77"/>
    <n v="1.3180000000000001"/>
    <n v="1386"/>
    <n v="1826.748"/>
    <n v="6152.4872640000003"/>
    <n v="3.8749558492127509E-2"/>
    <n v="1062.5417235256546"/>
    <n v="0.76662462014837995"/>
    <n v="5.2056486201483798"/>
    <n v="689.84289001194918"/>
    <n v="0"/>
    <n v="207.01265757233827"/>
    <n v="23.869728031150544"/>
    <n v="9.5366538404975021"/>
    <n v="9.5365375918220252"/>
    <n v="0"/>
    <n v="122.74325647789706"/>
    <n v="0"/>
    <n v="1062.5417235256546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L0118"/>
    <s v="BAC L1 NOIR P0 C28 25341044B70"/>
    <n v="1.194"/>
    <n v="440"/>
    <n v="525.36"/>
    <n v="1769.41248"/>
    <n v="1.1144103099838678E-2"/>
    <n v="305.57959821028288"/>
    <n v="0.69449908684155204"/>
    <n v="4.7158910868415518"/>
    <n v="198.39400984518804"/>
    <n v="0"/>
    <n v="59.535398304639507"/>
    <n v="6.8647675095006253"/>
    <n v="2.7426752139012973"/>
    <n v="2.7426417815919977"/>
    <n v="0"/>
    <n v="35.300105555461393"/>
    <n v="0"/>
    <n v="305.57959821028288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NS4003"/>
    <s v="BAC NS40 P0 NOIR V250 LISTEAUX KOREAN 2B221014B70"/>
    <n v="1.4530000000000001"/>
    <n v="720"/>
    <n v="1046.1600000000001"/>
    <n v="3523.4668799999999"/>
    <n v="2.2191478032067974E-2"/>
    <n v="608.50683809895975"/>
    <n v="0.84514838624855515"/>
    <n v="5.7388523862485545"/>
    <n v="395.06600681369326"/>
    <n v="0"/>
    <n v="118.55404349471156"/>
    <n v="13.669950467753871"/>
    <n v="5.4615446584722491"/>
    <n v="5.4614780840381529"/>
    <n v="0"/>
    <n v="70.293814580290643"/>
    <n v="0"/>
    <n v="608.50683809895975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008"/>
    <s v="BAC M10 P15,4 C33 GRIS 30241012B70"/>
    <n v="1.7629999999999999"/>
    <n v="2916"/>
    <n v="5140.9079999999994"/>
    <n v="17314.578143999999"/>
    <n v="0.10905057251938757"/>
    <n v="2990.2478321075619"/>
    <n v="1.0254622195156249"/>
    <n v="6.9632462195156251"/>
    <n v="1941.3837223336491"/>
    <n v="0"/>
    <n v="582.58338173349262"/>
    <n v="67.17515267194274"/>
    <n v="26.838436402746478"/>
    <n v="26.838109251028918"/>
    <n v="0"/>
    <n v="345.42902971470215"/>
    <n v="0"/>
    <n v="2990.2478321075619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009"/>
    <s v="BAC M10 P15,4 C33 NOIR 30241008B70"/>
    <n v="1.8380000000000001"/>
    <n v="2430"/>
    <n v="4466.34"/>
    <n v="15042.63312"/>
    <n v="9.4741421956246158E-2"/>
    <n v="2597.8802776582052"/>
    <n v="1.0690865340157223"/>
    <n v="7.2594705340157226"/>
    <n v="1686.6436385182676"/>
    <n v="0"/>
    <n v="506.13927756955923"/>
    <n v="58.360715925047636"/>
    <n v="23.316811357651744"/>
    <n v="23.316527133385872"/>
    <n v="0"/>
    <n v="300.10330715429313"/>
    <n v="0"/>
    <n v="2597.8802776582052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110"/>
    <s v="BAC M11 P8,5 C46 GRIS 22241025B70"/>
    <n v="2.1379999999999999"/>
    <n v="1386"/>
    <n v="2963.268"/>
    <n v="9980.2866240000003"/>
    <n v="6.2857781529718215E-2"/>
    <n v="1723.6071357343317"/>
    <n v="1.2435837920161124"/>
    <n v="8.4443677920161129"/>
    <n v="1119.0319414609614"/>
    <n v="0"/>
    <n v="335.80657199518907"/>
    <n v="38.720393422306422"/>
    <n v="15.469928612278951"/>
    <n v="15.469740038934361"/>
    <n v="0"/>
    <n v="199.10856020466153"/>
    <n v="0"/>
    <n v="1723.6071357343317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202"/>
    <s v="BAC M12 P12.5 C49 NOIR 21631003B70"/>
    <n v="2.4620000000000002"/>
    <n v="1080"/>
    <n v="2658.96"/>
    <n v="8955.3772800000006"/>
    <n v="5.6402703628649027E-2"/>
    <n v="1546.6040971090563"/>
    <n v="1.4320408306565335"/>
    <n v="9.7240568306565329"/>
    <n v="1004.1147716193871"/>
    <n v="0"/>
    <n v="301.32146085751538"/>
    <n v="34.744065435247798"/>
    <n v="13.881269390046812"/>
    <n v="13.881100181935926"/>
    <n v="0"/>
    <n v="178.66142962492316"/>
    <n v="0"/>
    <n v="1546.6040971090563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203"/>
    <s v="BAC M12 GRIS C49 P12,5 21631007B70"/>
    <n v="2.4620000000000002"/>
    <n v="1200"/>
    <n v="2954.4"/>
    <n v="9950.4192000000003"/>
    <n v="6.2669670698498922E-2"/>
    <n v="1718.4489967878403"/>
    <n v="1.4320408306565335"/>
    <n v="9.7240568306565329"/>
    <n v="1115.6830795770968"/>
    <n v="0"/>
    <n v="334.80162317501708"/>
    <n v="38.604517150275335"/>
    <n v="15.423632655607571"/>
    <n v="15.423444646595474"/>
    <n v="0"/>
    <n v="198.51269958324798"/>
    <n v="0"/>
    <n v="1718.4489967878403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m1509"/>
    <s v="BAC M15 GRIS PO C78 35331028B74"/>
    <n v="3.6230000000000002"/>
    <n v="693"/>
    <n v="2510.739"/>
    <n v="8456.168952"/>
    <n v="5.3258592722677522E-2"/>
    <n v="1460.3902368488034"/>
    <n v="2.1073452191180424"/>
    <n v="14.309609219118041"/>
    <n v="948.1414228047388"/>
    <n v="0"/>
    <n v="284.52460484999295"/>
    <n v="32.807293117169351"/>
    <n v="13.107472254978166"/>
    <n v="13.107312479199997"/>
    <n v="0"/>
    <n v="168.70213134272421"/>
    <n v="0"/>
    <n v="1460.3902368488034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013"/>
    <s v="COUV M10 G FLAT GRIS 22462035B70"/>
    <n v="0.77200000000000002"/>
    <n v="2688"/>
    <n v="2075.136"/>
    <n v="6989.0580479999999"/>
    <n v="4.4018443600934279E-2"/>
    <n v="1207.0184732596572"/>
    <n v="0.44903961058767006"/>
    <n v="3.0491356105876699"/>
    <n v="783.64274404999253"/>
    <n v="0"/>
    <n v="235.1607436734742"/>
    <n v="27.115361258175515"/>
    <n v="10.833379154625936"/>
    <n v="10.833247099295132"/>
    <n v="0"/>
    <n v="139.43299802409382"/>
    <n v="0"/>
    <n v="1207.0184732596572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014"/>
    <s v="COUV M10 G FLAT NOIR 22462007B70"/>
    <n v="0.77200000000000002"/>
    <n v="2688"/>
    <n v="2075.136"/>
    <n v="6989.0580479999999"/>
    <n v="4.4018443600934279E-2"/>
    <n v="1207.0184732596572"/>
    <n v="0.44903961058767006"/>
    <n v="3.0491356105876699"/>
    <n v="783.64274404999253"/>
    <n v="0"/>
    <n v="235.1607436734742"/>
    <n v="27.115361258175515"/>
    <n v="10.833379154625936"/>
    <n v="10.833247099295132"/>
    <n v="0"/>
    <n v="139.43299802409382"/>
    <n v="0"/>
    <n v="1207.0184732596572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124"/>
    <s v="COUV M11 G FLAT GRIS M18 22482043B70"/>
    <n v="0.85799999999999998"/>
    <n v="1392"/>
    <n v="1194.336"/>
    <n v="4022.5236479999999"/>
    <n v="2.5334634383753857E-2"/>
    <n v="694.69452377051232"/>
    <n v="0.49906215788111519"/>
    <n v="3.3888061578811151"/>
    <n v="451.0223620802164"/>
    <n v="0"/>
    <n v="135.34579996491917"/>
    <n v="15.606134780392376"/>
    <n v="6.2351068681856621"/>
    <n v="6.2350308642825105"/>
    <n v="0"/>
    <n v="80.250089212516244"/>
    <n v="0"/>
    <n v="694.69452377051232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208"/>
    <s v="COUV.M12 GAUCHE NOIR AVEC BOUCHON"/>
    <n v="1.282"/>
    <n v="1120"/>
    <n v="1435.8400000000001"/>
    <n v="4835.9091200000003"/>
    <n v="3.0457493899178407E-2"/>
    <n v="835.167143090933"/>
    <n v="0.74568494918833306"/>
    <n v="5.0634609491883333"/>
    <n v="542.22258088951344"/>
    <n v="0"/>
    <n v="162.71377017994061"/>
    <n v="18.7618162418939"/>
    <n v="7.4958938235267984"/>
    <n v="7.4958024510451002"/>
    <n v="0"/>
    <n v="96.477279505013115"/>
    <n v="0"/>
    <n v="835.167143090933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213"/>
    <s v="COUV M12 G GRIS 21822022B70"/>
    <n v="1.282"/>
    <n v="1120"/>
    <n v="1435.8400000000001"/>
    <n v="4835.9091200000003"/>
    <n v="3.0457493899178407E-2"/>
    <n v="835.167143090933"/>
    <n v="0.74568494918833306"/>
    <n v="5.0634609491883333"/>
    <n v="542.22258088951344"/>
    <n v="0"/>
    <n v="162.71377017994061"/>
    <n v="18.7618162418939"/>
    <n v="7.4958938235267984"/>
    <n v="7.4958024510451002"/>
    <n v="0"/>
    <n v="96.477279505013115"/>
    <n v="0"/>
    <n v="835.167143090933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20M1502"/>
    <s v="COUV.M15 GAUCHE NOIR 35402021D40"/>
    <n v="1.7509999999999999"/>
    <n v="696"/>
    <n v="1218.6959999999999"/>
    <n v="4104.5681279999999"/>
    <n v="2.5851366437035551E-2"/>
    <n v="708.86370112014401"/>
    <n v="1.0184823291956093"/>
    <n v="6.9158503291956093"/>
    <n v="460.22153613196906"/>
    <n v="0"/>
    <n v="138.10634949800317"/>
    <n v="15.924441725213899"/>
    <n v="6.3622797938188196"/>
    <n v="6.3622022397195082"/>
    <n v="0"/>
    <n v="81.886891731419553"/>
    <n v="0"/>
    <n v="708.86370112014401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60D1810"/>
    <s v="BOUCHON KAMINA D18 ROUGE 24593044B72"/>
    <n v="2.8000000000000001E-2"/>
    <n v="84000"/>
    <n v="2352"/>
    <n v="7921.5360000000001"/>
    <n v="4.9891370661680694E-2"/>
    <n v="1368.058502723057"/>
    <n v="1.6286410746703058E-2"/>
    <n v="0.11059041074670306"/>
    <n v="888.19611534163664"/>
    <n v="0"/>
    <n v="266.53581698742221"/>
    <n v="30.733084327595307"/>
    <n v="12.278765233546237"/>
    <n v="12.27861555943425"/>
    <n v="0"/>
    <n v="158.03610527342241"/>
    <n v="0"/>
    <n v="1368.058502723057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60D1818"/>
    <s v="BOUCHON D18 ROUGE FILETEE 29963003D40"/>
    <n v="2.3E-2"/>
    <n v="104000"/>
    <n v="2392"/>
    <n v="8056.2559999999994"/>
    <n v="5.0739863360008595E-2"/>
    <n v="1391.3248037897756"/>
    <n v="1.3378123113363227E-2"/>
    <n v="9.0842123113363218E-2"/>
    <n v="903.30149145288897"/>
    <n v="0"/>
    <n v="271.06873904503141"/>
    <n v="31.255755829765295"/>
    <n v="12.487587771531716"/>
    <n v="12.487435551941635"/>
    <n v="0"/>
    <n v="160.72379413861665"/>
    <n v="0"/>
    <n v="1391.3248037897756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00L0509"/>
    <s v="BAC L5 GRIS P0 C45 27231006B77"/>
    <n v="1.5129999999999999"/>
    <n v="658"/>
    <n v="995.55399999999997"/>
    <n v="3353.0258719999997"/>
    <n v="2.1118007494778428E-2"/>
    <n v="579.07147730440067"/>
    <n v="0.88004783784863327"/>
    <n v="5.9758318378486326"/>
    <n v="375.95544022654241"/>
    <n v="0"/>
    <n v="112.81921715352726"/>
    <n v="13.008692616783511"/>
    <n v="5.1973528245399194"/>
    <n v="5.1972894705174344"/>
    <n v="0"/>
    <n v="66.893485012490117"/>
    <n v="0"/>
    <n v="579.07147730440067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4-30T00:00:00"/>
    <x v="4"/>
    <x v="0"/>
    <s v="ACCUMA 9"/>
    <s v=" 19-0544 DU 18/04/2019"/>
    <n v="17802.599999999999"/>
    <m/>
    <n v="5342.323000000004"/>
    <n v="616"/>
    <n v="246.11"/>
    <n v="246.107"/>
    <n v="0"/>
    <n v="3167.6039999999998"/>
    <n v="0"/>
    <n v="27420.744000000002"/>
    <s v="EUR"/>
    <n v="3.3679999999999999"/>
    <s v="460D1839"/>
    <s v="BOUCHON M18 RS\21 NOIR 28533013B72 NON DEVISSABLE"/>
    <n v="0.09"/>
    <n v="87500"/>
    <n v="7875"/>
    <n v="26523"/>
    <n v="0.16704699998330591"/>
    <n v="4580.5530225102357"/>
    <n v="5.2349177400116978E-2"/>
    <n v="0.35546917740011696"/>
    <n v="2973.8709219028015"/>
    <n v="0"/>
    <n v="892.41903009181544"/>
    <n v="102.90095198971645"/>
    <n v="41.111937165891419"/>
    <n v="41.111436024891468"/>
    <n v="0"/>
    <n v="529.13874533511967"/>
    <n v="0"/>
    <n v="4580.5530225102357"/>
    <s v="TNA"/>
    <s v="STB 3498"/>
    <n v="18216.846000000001"/>
    <m/>
    <m/>
    <m/>
    <n v="0"/>
    <m/>
    <m/>
    <s v="STB 3499"/>
    <n v="40331.529000000002"/>
    <n v="616"/>
    <m/>
    <m/>
    <m/>
  </r>
  <r>
    <x v="7"/>
    <x v="1"/>
    <d v="2019-05-09T00:00:00"/>
    <x v="9"/>
    <x v="2"/>
    <s v="SOVEMA 1"/>
    <s v=" 80321 DU 12/04/2019"/>
    <n v="2702.674"/>
    <m/>
    <n v="1047.9910000000004"/>
    <n v="0"/>
    <n v="30.5"/>
    <n v="0"/>
    <n v="0"/>
    <n v="0"/>
    <n v="0"/>
    <n v="3781.1650000000004"/>
    <s v="EUR"/>
    <n v="3.3527"/>
    <s v="690X0003"/>
    <s v="FLUX COS 2 ET COS 5 PP "/>
    <n v="16.5"/>
    <n v="300"/>
    <n v="4950"/>
    <n v="16595.865000000002"/>
    <n v="1"/>
    <n v="3781.1650000000004"/>
    <n v="12.603883333333334"/>
    <n v="67.923433333333335"/>
    <n v="2702.674"/>
    <n v="0"/>
    <n v="1047.9910000000004"/>
    <n v="0"/>
    <n v="30.5"/>
    <n v="0"/>
    <n v="0"/>
    <n v="0"/>
    <n v="0"/>
    <n v="3781.1650000000004"/>
    <s v="TNA"/>
    <s v="STB 3538"/>
    <n v="2824.2159999999999"/>
    <m/>
    <m/>
    <m/>
    <n v="0"/>
    <m/>
    <m/>
    <s v="STB 3539"/>
    <n v="4664.1940000000004"/>
    <n v="0"/>
    <m/>
    <m/>
    <m/>
  </r>
  <r>
    <x v="7"/>
    <x v="1"/>
    <d v="2019-05-15T00:00:00"/>
    <x v="21"/>
    <x v="0"/>
    <s v="GLATFELTER 1"/>
    <s v=" 50887145 DU 17/04/2019"/>
    <n v="4062.85"/>
    <m/>
    <n v="753.83699999999953"/>
    <n v="0"/>
    <n v="69.338999999999999"/>
    <n v="183.10000000000002"/>
    <n v="0"/>
    <n v="0"/>
    <n v="0"/>
    <n v="5069.1260000000002"/>
    <s v="EUR"/>
    <n v="3.35025"/>
    <s v="430P2010"/>
    <s v="SEP BAT G  laize 103 mm 12,5 g/m²"/>
    <n v="5.9374999999999997E-2"/>
    <n v="125520"/>
    <n v="7452.75"/>
    <n v="24968.575687500001"/>
    <n v="0.58218923933209643"/>
    <n v="2951.1906100185529"/>
    <n v="2.3511716141001855E-2"/>
    <n v="0.22243280989100186"/>
    <n v="2365.347551020408"/>
    <n v="0"/>
    <n v="438.87578961038929"/>
    <n v="0"/>
    <n v="40.368419666048233"/>
    <n v="106.59884972170687"/>
    <n v="0"/>
    <n v="0"/>
    <n v="0"/>
    <n v="2951.1906100185529"/>
    <s v="AST"/>
    <s v="STB 3566"/>
    <n v="4397.9029999999993"/>
    <m/>
    <m/>
    <n v="0"/>
    <n v="0"/>
    <n v="0"/>
    <n v="0"/>
    <s v="STB 3567"/>
    <n v="9691.3850000000002"/>
    <n v="0"/>
    <m/>
    <m/>
    <m/>
  </r>
  <r>
    <x v="7"/>
    <x v="1"/>
    <d v="2019-05-15T00:00:00"/>
    <x v="21"/>
    <x v="0"/>
    <s v="GLATFELTER 1"/>
    <s v=" 50887145 DU 17/04/2019"/>
    <n v="4062.85"/>
    <m/>
    <n v="753.83699999999953"/>
    <n v="0"/>
    <n v="69.338999999999999"/>
    <n v="183.10000000000002"/>
    <n v="0"/>
    <n v="0"/>
    <n v="0"/>
    <n v="5069.1260000000002"/>
    <s v="EUR"/>
    <n v="3.35025"/>
    <s v="430P1014"/>
    <s v="SEP PAPIER laize 127mm 12.5 g/m²"/>
    <n v="5.9374999999999997E-2"/>
    <n v="90080"/>
    <n v="5348.5"/>
    <n v="17918.812125"/>
    <n v="0.41781076066790351"/>
    <n v="2117.9353899814473"/>
    <n v="2.3511716141001858E-2"/>
    <n v="0.22243280989100186"/>
    <n v="1697.5024489795917"/>
    <n v="0"/>
    <n v="314.96121038961019"/>
    <n v="0"/>
    <n v="28.970580333951762"/>
    <n v="76.501150278293139"/>
    <n v="0"/>
    <n v="0"/>
    <n v="0"/>
    <n v="2117.9353899814473"/>
    <s v="AST"/>
    <s v="STB 3566"/>
    <n v="4397.9029999999993"/>
    <m/>
    <m/>
    <n v="0"/>
    <n v="0"/>
    <n v="0"/>
    <n v="0"/>
    <s v="STB 3567"/>
    <n v="9691.3850000000002"/>
    <n v="0"/>
    <m/>
    <m/>
    <m/>
  </r>
  <r>
    <x v="7"/>
    <x v="1"/>
    <d v="2019-05-20T00:00:00"/>
    <x v="42"/>
    <x v="0"/>
    <s v="METACONCEPT 1"/>
    <s v=" 4173 DU 30/04/2019"/>
    <n v="566.5"/>
    <m/>
    <n v="3771.9229999999989"/>
    <n v="0"/>
    <n v="102.291"/>
    <n v="185"/>
    <n v="0"/>
    <n v="0"/>
    <n v="0"/>
    <n v="4625.713999999999"/>
    <s v="EUR"/>
    <n v="3.3534000000000002"/>
    <s v="600P0013"/>
    <s v="CALCIUM"/>
    <n v="7.95"/>
    <n v="1840"/>
    <n v="14628"/>
    <n v="49053.535200000006"/>
    <n v="10.936435463227333"/>
    <n v="50588.822632347154"/>
    <n v="27.49392534366693"/>
    <n v="54.153455343666934"/>
    <n v="6195.4906899182843"/>
    <n v="0"/>
    <n v="41251.392461762822"/>
    <n v="0"/>
    <n v="1118.6989199689872"/>
    <n v="2023.2405606970567"/>
    <n v="0"/>
    <n v="0"/>
    <n v="0"/>
    <n v="50588.822632347154"/>
    <s v="MAGHREB SOLUTION"/>
    <s v="STB 3542"/>
    <n v="877.53"/>
    <m/>
    <m/>
    <m/>
    <m/>
    <m/>
    <m/>
    <s v="STB 3544"/>
    <n v="16697.384999999998"/>
    <m/>
    <m/>
    <m/>
    <m/>
  </r>
  <r>
    <x v="7"/>
    <x v="1"/>
    <d v="2019-05-20T00:00:00"/>
    <x v="42"/>
    <x v="0"/>
    <s v="METACONCEPT 1"/>
    <s v=" 4173 DU 30/04/2019"/>
    <n v="566.5"/>
    <m/>
    <n v="3771.9229999999989"/>
    <n v="0"/>
    <n v="102.291"/>
    <n v="185"/>
    <n v="0"/>
    <n v="0"/>
    <n v="0"/>
    <n v="4625.713999999999"/>
    <s v="EUR"/>
    <n v="3.3534000000000002"/>
    <s v="610M0001"/>
    <s v="arsenic"/>
    <n v="4.6500000000000004"/>
    <n v="1000"/>
    <n v="4650"/>
    <n v="15593.310000000001"/>
    <n v="3.4765125036920357"/>
    <n v="16081.352559503297"/>
    <n v="16.081352559503298"/>
    <n v="31.674662559503297"/>
    <n v="1969.4443333415381"/>
    <n v="0"/>
    <n v="13113.13747246357"/>
    <n v="0"/>
    <n v="355.61594051516204"/>
    <n v="643.15481318302659"/>
    <n v="0"/>
    <n v="0"/>
    <n v="0"/>
    <n v="16081.352559503297"/>
    <s v="MAGHREB SOLUTION"/>
    <s v="STB 3542"/>
    <n v="877.53"/>
    <m/>
    <m/>
    <m/>
    <m/>
    <m/>
    <m/>
    <s v="STB 3544"/>
    <n v="16697.384999999998"/>
    <m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60D1810"/>
    <s v="BOUCHON KAMINA D18 ROUGE 24593044B72"/>
    <n v="2.8000000000000001E-2"/>
    <n v="12000"/>
    <n v="336"/>
    <n v="1124.7936"/>
    <n v="1.2556006532041477E-2"/>
    <n v="106.38922306872138"/>
    <n v="8.8657685890601145E-3"/>
    <n v="0.10259856858906011"/>
    <n v="72.829923068486039"/>
    <n v="0"/>
    <n v="10.601576223283484"/>
    <n v="2.712097410920959"/>
    <n v="0.8322372249567731"/>
    <n v="1.9633952974218578"/>
    <n v="4.272809022853715"/>
    <n v="13.177184820798553"/>
    <n v="0"/>
    <n v="106.38922306872138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00L0313"/>
    <s v="BAC L3 GRIS P0 C33 2B341004B70"/>
    <n v="1.32"/>
    <n v="2640"/>
    <n v="3484.8"/>
    <n v="11665.716480000001"/>
    <n v="0.13022372488945874"/>
    <n v="1103.4082278270246"/>
    <n v="0.41795766205569113"/>
    <n v="4.8367896620556916"/>
    <n v="755.35034496744095"/>
    <n v="0"/>
    <n v="109.95349054434013"/>
    <n v="28.128324576123088"/>
    <n v="8.6314889331231033"/>
    <n v="20.363214084689552"/>
    <n v="44.315133579882811"/>
    <n v="136.66623114142499"/>
    <n v="0"/>
    <n v="1103.4082278270246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00L0318"/>
    <s v="BAC L3 NOIR P0 C40 2B331002B74"/>
    <n v="1.32"/>
    <n v="1728"/>
    <n v="2280.96"/>
    <n v="7635.741696"/>
    <n v="8.5237347200373001E-2"/>
    <n v="722.23084003223425"/>
    <n v="0.41795766205569113"/>
    <n v="4.8367896620556916"/>
    <n v="494.41113488777955"/>
    <n v="0"/>
    <n v="71.969557447204451"/>
    <n v="18.411266995280567"/>
    <n v="5.6497018471351232"/>
    <n v="13.328649219069527"/>
    <n v="29.006269252286934"/>
    <n v="89.454260383478186"/>
    <n v="0"/>
    <n v="722.23084003223425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00M1110"/>
    <s v="BAC M11 P8,5 C46 GRIS 22241025B70"/>
    <n v="2.1379999999999999"/>
    <n v="630"/>
    <n v="1346.9399999999998"/>
    <n v="4509.0163439999997"/>
    <n v="5.0333891185321264E-2"/>
    <n v="426.48779797673677"/>
    <n v="0.67696475869323303"/>
    <n v="7.8341335586932317"/>
    <n v="291.95695410079338"/>
    <n v="0"/>
    <n v="42.499068685087657"/>
    <n v="10.872120496029392"/>
    <n v="3.336230975545464"/>
    <n v="7.8707608985398716"/>
    <n v="17.128623170364826"/>
    <n v="52.824039650376193"/>
    <n v="0"/>
    <n v="426.48779797673677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20L0321"/>
    <s v="COUV L3 KAM D GRIS 24142134B70"/>
    <n v="1.3140000000000001"/>
    <n v="2640"/>
    <n v="3468.96"/>
    <n v="11612.690495999999"/>
    <n v="0.12963179886723392"/>
    <n v="1098.3927358823562"/>
    <n v="0.4160578545008925"/>
    <n v="4.814804254500892"/>
    <n v="751.91693430849796"/>
    <n v="0"/>
    <n v="109.45370195095676"/>
    <n v="28.000468555322527"/>
    <n v="8.5922548925179978"/>
    <n v="20.270654020668236"/>
    <n v="44.113701154519703"/>
    <n v="136.04502099987303"/>
    <n v="0"/>
    <n v="1098.3927358823562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3T00:00:00"/>
    <x v="4"/>
    <x v="0"/>
    <s v="ACCUMA 10"/>
    <s v=" 19-0580 DU 30/04/2019"/>
    <n v="5800.4049999999997"/>
    <m/>
    <n v="844.34299999999894"/>
    <n v="216"/>
    <n v="66.281999999999996"/>
    <n v="156.37100000000001"/>
    <n v="340.3"/>
    <n v="1049.4726000000001"/>
    <n v="0"/>
    <n v="8473.1735999999983"/>
    <s v="EUR"/>
    <n v="3.3475999999999999"/>
    <s v="420L0521"/>
    <s v="COUV L5 KAM D GRIS 21162177B70"/>
    <n v="1.5049999999999999"/>
    <n v="640"/>
    <n v="963.19999999999993"/>
    <n v="3224.4083199999995"/>
    <n v="3.5993885391852228E-2"/>
    <n v="304.9824394636679"/>
    <n v="0.47653506166198112"/>
    <n v="5.5146730616619806"/>
    <n v="208.77911279632661"/>
    <n v="0"/>
    <n v="30.391185173412648"/>
    <n v="7.7746792446400814"/>
    <n v="2.3857467115427493"/>
    <n v="5.6283998526093253"/>
    <n v="12.248719198847313"/>
    <n v="37.774596486289177"/>
    <n v="0"/>
    <n v="304.9824394636679"/>
    <s v="TIMAR"/>
    <s v="STB 3594"/>
    <n v="6362.3329999999996"/>
    <m/>
    <m/>
    <m/>
    <m/>
    <m/>
    <m/>
    <s v="STB 3595"/>
    <n v="10007.901"/>
    <n v="216"/>
    <m/>
    <m/>
    <m/>
  </r>
  <r>
    <x v="7"/>
    <x v="1"/>
    <d v="2019-05-28T00:00:00"/>
    <x v="69"/>
    <x v="2"/>
    <s v="CHIMBAULT PEYRIDIEUX 1"/>
    <s v=" 64292 DU 29/04/2019"/>
    <n v="1645.4639999999999"/>
    <m/>
    <n v="42.148000000000138"/>
    <n v="0"/>
    <n v="29.216000000000001"/>
    <n v="112"/>
    <n v="0"/>
    <n v="0"/>
    <n v="0"/>
    <n v="1828.828"/>
    <s v="EUR"/>
    <n v="3.3475999999999999"/>
    <s v="703MEC012"/>
    <s v="FILTRE D MPM H14 610 X 610 X 292 (pour oxyde)"/>
    <n v="158"/>
    <n v="30"/>
    <n v="4740"/>
    <n v="15867.624"/>
    <n v="1.771511396133828"/>
    <n v="3239.7896435686362"/>
    <n v="107.99298811895454"/>
    <n v="636.91378811895447"/>
    <n v="2914.958227927953"/>
    <n v="0"/>
    <n v="74.665662324248828"/>
    <n v="0"/>
    <n v="51.756476949445918"/>
    <n v="198.40927636698873"/>
    <n v="0"/>
    <n v="0"/>
    <n v="0"/>
    <n v="3239.7896435686362"/>
    <s v="AST"/>
    <s v="STB 3612"/>
    <n v="1854.3649999999998"/>
    <m/>
    <m/>
    <m/>
    <m/>
    <m/>
    <m/>
    <s v="STB 3613"/>
    <n v="1247.0820000000001"/>
    <m/>
    <m/>
    <m/>
    <m/>
  </r>
  <r>
    <x v="7"/>
    <x v="1"/>
    <d v="2019-05-29T00:00:00"/>
    <x v="15"/>
    <x v="0"/>
    <s v="GOONVEAN 2"/>
    <s v=" 12993 DU 13/03/2019"/>
    <n v="467.61"/>
    <m/>
    <n v="94.746999999999844"/>
    <n v="0"/>
    <n v="29.434000000000001"/>
    <n v="230"/>
    <n v="0"/>
    <n v="1508.3244"/>
    <n v="0"/>
    <n v="2330.1153999999997"/>
    <s v="GBP"/>
    <n v="3.8089"/>
    <s v="600A0003"/>
    <s v="FIBRE DE VERRE 3mm"/>
    <n v="3.07"/>
    <n v="1200"/>
    <n v="3684"/>
    <n v="14031.9876"/>
    <n v="1"/>
    <n v="2330.1153999999997"/>
    <n v="1.941762833333333"/>
    <n v="13.635085833333333"/>
    <n v="467.61"/>
    <n v="0"/>
    <n v="94.746999999999844"/>
    <n v="0"/>
    <n v="29.434000000000001"/>
    <n v="230"/>
    <n v="0"/>
    <n v="1508.3244"/>
    <n v="0"/>
    <n v="2330.1153999999997"/>
    <s v="ECULINE"/>
    <s v="STB 3621"/>
    <n v="831.35599999999999"/>
    <m/>
    <m/>
    <n v="0"/>
    <n v="0"/>
    <n v="0"/>
    <n v="0"/>
    <s v="STB 3622"/>
    <n v="3052.9859999999999"/>
    <n v="0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00N5002"/>
    <s v="BAC N50 P0 C38 B00 NOIR "/>
    <n v="2.16"/>
    <n v="1120"/>
    <n v="2419.2000000000003"/>
    <n v="8073.596160000001"/>
    <n v="0.13197262201860158"/>
    <n v="920.43975295318626"/>
    <n v="0.82182120799391634"/>
    <n v="8.0303892079939168"/>
    <n v="653.59995339724912"/>
    <n v="0"/>
    <n v="135.65162280261407"/>
    <n v="15.308824154157783"/>
    <n v="7.5826189707007723"/>
    <n v="15.915898215443349"/>
    <n v="0"/>
    <n v="0"/>
    <n v="92.380835413021103"/>
    <n v="920.43975295318626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00N7002"/>
    <s v="BAC N70 P0 C46,5 B01 NOIR"/>
    <n v="2.39"/>
    <n v="720"/>
    <n v="1720.8000000000002"/>
    <n v="5742.8258400000004"/>
    <n v="9.3873382923945772E-2"/>
    <n v="654.71756236848671"/>
    <n v="0.90932994773400933"/>
    <n v="8.885476947734011"/>
    <n v="464.9118716129243"/>
    <n v="0"/>
    <n v="96.490291219716568"/>
    <n v="10.88931241917771"/>
    <n v="5.3935890892782288"/>
    <n v="11.321129980627859"/>
    <n v="0"/>
    <n v="0"/>
    <n v="65.711368046762047"/>
    <n v="654.71756236848671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20L0325"/>
    <s v="COUV COUVERCLE L3 NOIR T-AKUMSAN"/>
    <n v="0.74"/>
    <n v="432"/>
    <n v="319.68"/>
    <n v="1066.868064"/>
    <n v="1.743923933817235E-2"/>
    <n v="121.6295387830996"/>
    <n v="0.28154985829421203"/>
    <n v="2.7511518582942123"/>
    <n v="86.368565270350771"/>
    <n v="0"/>
    <n v="17.925393013202573"/>
    <n v="2.0229517632279927"/>
    <n v="1.0019889354140306"/>
    <n v="2.1031722641835855"/>
    <n v="0"/>
    <n v="0"/>
    <n v="12.207467536720644"/>
    <n v="121.6295387830996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20L0327"/>
    <s v="COUVERCLE L3 NOIR P NOIR T-AKUMSAN "/>
    <n v="1.52"/>
    <n v="420"/>
    <n v="638.4"/>
    <n v="2130.5323199999998"/>
    <n v="3.4826108588242075E-2"/>
    <n v="242.89382369597965"/>
    <n v="0.5783186278475706"/>
    <n v="5.6510146278475704"/>
    <n v="172.4777654798296"/>
    <n v="0"/>
    <n v="35.796956017356479"/>
    <n v="4.0398285962360809"/>
    <n v="2.0009688950460367"/>
    <n v="4.2000286957419943"/>
    <n v="0"/>
    <n v="0"/>
    <n v="24.378276011769451"/>
    <n v="242.89382369597965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20N5003"/>
    <s v="COUV N50 T-AKUMSAN D+ NOIR"/>
    <n v="1.34"/>
    <n v="1196"/>
    <n v="1602.64"/>
    <n v="5348.4904720000004"/>
    <n v="8.7427497913315E-2"/>
    <n v="609.76089850896767"/>
    <n v="0.50983352718141106"/>
    <n v="4.9818155271814115"/>
    <n v="432.98835537060495"/>
    <n v="0"/>
    <n v="89.864714272644434"/>
    <n v="10.141589757944541"/>
    <n v="5.0232343201074272"/>
    <n v="10.543756248345789"/>
    <n v="0"/>
    <n v="0"/>
    <n v="61.1992485393205"/>
    <n v="609.76089850896767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20N7003"/>
    <s v="COUV N70 T-AKUMSAN D+ NOIR"/>
    <n v="1.48"/>
    <n v="1152"/>
    <n v="1704.96"/>
    <n v="5689.9630079999997"/>
    <n v="9.3009276470252533E-2"/>
    <n v="648.69087350986456"/>
    <n v="0.56309971658842406"/>
    <n v="5.5023037165884245"/>
    <n v="460.63234810853743"/>
    <n v="0"/>
    <n v="95.602096070413722"/>
    <n v="10.789076070549294"/>
    <n v="5.3439409888748299"/>
    <n v="11.216918742312455"/>
    <n v="0"/>
    <n v="0"/>
    <n v="65.106493529176774"/>
    <n v="648.69087350986456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7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60D1813"/>
    <s v="OEIL MAGIC NOIR D57.2 AKUMSAN"/>
    <n v="0.22"/>
    <n v="3000"/>
    <n v="660"/>
    <n v="2202.6179999999999"/>
    <n v="3.6004435570551024E-2"/>
    <n v="251.11203577591886"/>
    <n v="8.3704011925306285E-2"/>
    <n v="0.81791001192530632"/>
    <n v="178.31347934944793"/>
    <n v="0"/>
    <n v="37.008131220951256"/>
    <n v="4.1765145261839187"/>
    <n v="2.0686708501415798"/>
    <n v="4.3421349298084531"/>
    <n v="0"/>
    <n v="0"/>
    <n v="25.203104899385718"/>
    <n v="251.11203577591886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90T5001"/>
    <s v="COUVRE COUVERCLE N50 T-AKUMSAN NOIR"/>
    <n v="0.56999999999999995"/>
    <n v="1200"/>
    <n v="683.99999999999989"/>
    <n v="2282.7131999999997"/>
    <n v="3.7313687773116506E-2"/>
    <n v="260.24338253140678"/>
    <n v="0.21686948544283899"/>
    <n v="2.1191304854428386"/>
    <n v="184.79760587124599"/>
    <n v="0"/>
    <n v="38.353881447167659"/>
    <n v="4.3283877816815144"/>
    <n v="2.1438952446921822"/>
    <n v="4.5000307454378508"/>
    <n v="0"/>
    <n v="0"/>
    <n v="26.119581441181555"/>
    <n v="260.24338253140678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5-31T00:00:00"/>
    <x v="16"/>
    <x v="0"/>
    <s v="AKUMSAN 2"/>
    <s v=" AKM2019000000606 DU 07/05/2019"/>
    <n v="4952.5420000000004"/>
    <m/>
    <n v="1027.8769999999995"/>
    <n v="116"/>
    <n v="57.456000000000003"/>
    <n v="120.6"/>
    <n v="0"/>
    <n v="0"/>
    <n v="700"/>
    <n v="6974.4750000000004"/>
    <s v="EUR"/>
    <n v="3.3372999999999999"/>
    <s v="490T7001"/>
    <s v="COUVRE COUVERCLE N70 T-AKUMSAN NOIR"/>
    <n v="0.59"/>
    <n v="1152"/>
    <n v="679.68"/>
    <n v="2268.2960639999997"/>
    <n v="3.7078022376654723E-2"/>
    <n v="258.59974011541897"/>
    <n v="0.22447894107241229"/>
    <n v="2.1934859410724119"/>
    <n v="183.63046309732235"/>
    <n v="0"/>
    <n v="38.111646406448706"/>
    <n v="4.3010505956919483"/>
    <n v="2.1303548536730741"/>
    <n v="4.4716094986245594"/>
    <n v="0"/>
    <n v="0"/>
    <n v="25.954615663658306"/>
    <n v="258.59974011541897"/>
    <s v="MEDWAYS"/>
    <s v="STB 3623"/>
    <n v="5067.7560000000003"/>
    <m/>
    <m/>
    <m/>
    <n v="0"/>
    <s v="STB 3657"/>
    <n v="144.714"/>
    <s v="STB  3625"/>
    <n v="8628.9709999999995"/>
    <n v="1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M1009"/>
    <s v="BAC M10 P15,4 C33 NOIR 30241008B70"/>
    <n v="1.8380000000000001"/>
    <n v="1458"/>
    <n v="2679.8040000000001"/>
    <n v="8957.1108798000005"/>
    <n v="4.0241203218658747E-2"/>
    <n v="1347.8315890203344"/>
    <n v="0.92443867559693715"/>
    <n v="7.0678617755969375"/>
    <n v="951.01230742591838"/>
    <n v="0"/>
    <n v="160.02473812624373"/>
    <n v="32.836821826425535"/>
    <n v="11.12862426771364"/>
    <n v="24.160818412482712"/>
    <n v="0"/>
    <n v="168.66827896155021"/>
    <n v="0"/>
    <n v="1347.8315890203344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M1110"/>
    <s v="BAC M11 P8,5 C46 GRIS 22241025B70"/>
    <n v="2.1379999999999999"/>
    <n v="630"/>
    <n v="1346.9399999999998"/>
    <n v="4502.0796029999992"/>
    <n v="2.0226287543171143E-2"/>
    <n v="677.45562008081515"/>
    <n v="1.075326381080659"/>
    <n v="8.2214844810806582"/>
    <n v="478.00380825025496"/>
    <n v="0"/>
    <n v="80.432643869388457"/>
    <n v="16.504650635227652"/>
    <n v="5.5935393674888934"/>
    <n v="12.143863040919953"/>
    <n v="0"/>
    <n v="84.777114917535158"/>
    <n v="0"/>
    <n v="677.45562008081515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M1115"/>
    <s v="BAC M11B P0 C46,3 NOIR 22251037B70"/>
    <n v="2"/>
    <n v="840"/>
    <n v="1680"/>
    <n v="5615.3159999999998"/>
    <n v="2.5227673892324474E-2"/>
    <n v="844.97115070884342"/>
    <n v="1.005918036558147"/>
    <n v="7.6908180365581469"/>
    <n v="596.20057156252585"/>
    <n v="0"/>
    <n v="100.32135187949919"/>
    <n v="20.585781896136769"/>
    <n v="6.9766627595745483"/>
    <n v="15.146695404951613"/>
    <n v="0"/>
    <n v="105.74008720615551"/>
    <n v="0"/>
    <n v="844.97115070884342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M1124"/>
    <s v="COUV M11 G FLAT GRIS M18 22482043B70"/>
    <n v="0.85799999999999998"/>
    <n v="1392"/>
    <n v="1194.336"/>
    <n v="3992.0083632000001"/>
    <n v="1.7934713765394787E-2"/>
    <n v="600.70206205535555"/>
    <n v="0.43153883768344509"/>
    <n v="3.2993609376834452"/>
    <n v="423.84750347482191"/>
    <n v="0"/>
    <n v="71.319882213305675"/>
    <n v="14.634726432562147"/>
    <n v="4.9598092223923977"/>
    <n v="10.768002144743029"/>
    <n v="0"/>
    <n v="75.172138567530325"/>
    <n v="0"/>
    <n v="600.70206205535555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M1141"/>
    <s v="COUV M11 D NOIR RS 2D0362001B70"/>
    <n v="1.89"/>
    <n v="816"/>
    <n v="1542.24"/>
    <n v="5154.8600880000004"/>
    <n v="2.315900463315387E-2"/>
    <n v="775.68351635071838"/>
    <n v="0.95059254454744901"/>
    <n v="7.2678230445474501"/>
    <n v="547.31212469439879"/>
    <n v="0"/>
    <n v="92.09500102538027"/>
    <n v="18.897747780653557"/>
    <n v="6.4045764132894361"/>
    <n v="13.904666381745583"/>
    <n v="0"/>
    <n v="97.069400055250767"/>
    <n v="0"/>
    <n v="775.68351635071838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219"/>
    <s v="BAC L2 GRIS28G PO C28 25691022B77"/>
    <n v="1.32"/>
    <n v="990"/>
    <n v="1306.8"/>
    <n v="4367.9136600000002"/>
    <n v="1.9623526334815251E-2"/>
    <n v="657.2668450870932"/>
    <n v="0.66390590412837702"/>
    <n v="5.0759399041283775"/>
    <n v="463.75887316542185"/>
    <n v="0"/>
    <n v="78.035680140553296"/>
    <n v="16.012797489209245"/>
    <n v="5.4268469608404883"/>
    <n v="11.781965211423076"/>
    <n v="0"/>
    <n v="82.250682119645248"/>
    <n v="0"/>
    <n v="657.2668450870932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319"/>
    <s v="BAC L3 GRIS28G P0 C33 2B341009B74"/>
    <n v="1.35"/>
    <n v="2688"/>
    <n v="3628.8"/>
    <n v="12129.082560000001"/>
    <n v="5.449177560742087E-2"/>
    <n v="1825.1376855311021"/>
    <n v="0.67899467467674923"/>
    <n v="5.1913021746767498"/>
    <n v="1287.793234575056"/>
    <n v="0"/>
    <n v="216.69412005971827"/>
    <n v="44.465288895655426"/>
    <n v="15.069591560681026"/>
    <n v="32.716862074695491"/>
    <n v="0"/>
    <n v="228.39858836529592"/>
    <n v="0"/>
    <n v="1825.1376855311021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241"/>
    <s v="COUV L2 EK D GRIS28G KAPPA POIGNEE ROUGE 2C442009B70"/>
    <n v="1.4"/>
    <n v="960"/>
    <n v="1344"/>
    <n v="4492.2528000000002"/>
    <n v="2.018213911385958E-2"/>
    <n v="675.97692056707479"/>
    <n v="0.70414262559070295"/>
    <n v="5.3835726255907028"/>
    <n v="476.96045725002068"/>
    <n v="0"/>
    <n v="80.257081503599352"/>
    <n v="16.468625516909416"/>
    <n v="5.5813302076596392"/>
    <n v="12.117356323961291"/>
    <n v="0"/>
    <n v="84.592069764924403"/>
    <n v="0"/>
    <n v="675.97692056707479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341"/>
    <s v="COUV L3 EK  D GRIS28G KAPPA POIGNEE ROUGE 2C462015B70"/>
    <n v="1.5"/>
    <n v="2640"/>
    <n v="3960"/>
    <n v="13236.101999999999"/>
    <n v="5.9465231317621971E-2"/>
    <n v="1991.7177123851309"/>
    <n v="0.75443852741861017"/>
    <n v="5.7681135274186097"/>
    <n v="1405.3299186830964"/>
    <n v="0"/>
    <n v="236.47175800167665"/>
    <n v="48.52362875517953"/>
    <n v="16.44499079042572"/>
    <n v="35.702924883100231"/>
    <n v="0"/>
    <n v="249.24449127165227"/>
    <n v="0"/>
    <n v="1991.7177123851309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60D1840"/>
    <s v="BOUCHON M18 GRIS28G NON DEV 2B353005B72"/>
    <n v="3.2000000000000001E-2"/>
    <n v="104000"/>
    <n v="3328"/>
    <n v="11123.6736"/>
    <n v="4.9974820662890385E-2"/>
    <n v="1673.8476128327566"/>
    <n v="1.609468858493035E-2"/>
    <n v="0.12305308858493035"/>
    <n v="1181.0449417619559"/>
    <n v="0"/>
    <n v="198.73182086605553"/>
    <n v="40.779453660918556"/>
    <n v="13.820436704681009"/>
    <n v="30.004882325999386"/>
    <n v="0"/>
    <n v="209.46607751314613"/>
    <n v="0"/>
    <n v="1673.8476128327566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116"/>
    <s v="BAC L1 GRIS P0 C26 26901010B70"/>
    <n v="1.194"/>
    <n v="1760"/>
    <n v="2101.44"/>
    <n v="7023.9581280000002"/>
    <n v="3.1556216085884728E-2"/>
    <n v="1056.9381993723762"/>
    <n v="0.60053306782521376"/>
    <n v="4.5914183678252138"/>
    <n v="745.76174351449663"/>
    <n v="0"/>
    <n v="125.48767957955641"/>
    <n v="25.749872326081938"/>
    <n v="8.7268084461192501"/>
    <n v="18.946352137965189"/>
    <n v="0"/>
    <n v="132.26574336815682"/>
    <n v="0"/>
    <n v="1056.9381993723762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118"/>
    <s v="BAC L1 NOIR P0 C28 25341044B70"/>
    <n v="1.194"/>
    <n v="1760"/>
    <n v="2101.44"/>
    <n v="7023.9581280000002"/>
    <n v="3.1556216085884728E-2"/>
    <n v="1056.9381993723762"/>
    <n v="0.60053306782521376"/>
    <n v="4.5914183678252138"/>
    <n v="745.76174351449663"/>
    <n v="0"/>
    <n v="125.48767957955641"/>
    <n v="25.749872326081938"/>
    <n v="8.7268084461192501"/>
    <n v="18.946352137965189"/>
    <n v="0"/>
    <n v="132.26574336815682"/>
    <n v="0"/>
    <n v="1056.9381993723762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120"/>
    <s v="BAC L1 GRIS P0 C22 25391019B70"/>
    <n v="1.194"/>
    <n v="1320"/>
    <n v="1576.08"/>
    <n v="5267.9685959999997"/>
    <n v="2.3667162064413542E-2"/>
    <n v="792.70364952928207"/>
    <n v="0.60053306782521365"/>
    <n v="4.5914183678252138"/>
    <n v="559.32130763587236"/>
    <n v="0"/>
    <n v="94.115759684667296"/>
    <n v="19.312404244561449"/>
    <n v="6.5451063345894367"/>
    <n v="14.209764103473891"/>
    <n v="0"/>
    <n v="99.199307526117593"/>
    <n v="0"/>
    <n v="792.70364952928207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109"/>
    <s v="COUV L1 KAM  D GRIS 25032083B70"/>
    <n v="0.99399999999999999"/>
    <n v="2240"/>
    <n v="2226.56"/>
    <n v="7442.1654719999997"/>
    <n v="3.34350771319607E-2"/>
    <n v="1119.8684317394539"/>
    <n v="0.49994126416939905"/>
    <n v="3.8223365641693987"/>
    <n v="790.16449084420083"/>
    <n v="0"/>
    <n v="132.95923169096292"/>
    <n v="27.283022939679931"/>
    <n v="9.2464037106894672"/>
    <n v="20.074420310029204"/>
    <n v="0"/>
    <n v="140.14086224389143"/>
    <n v="0"/>
    <n v="1119.8684317394539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207"/>
    <s v="BAC L2 GRIS P0 C34 -TAXI 25171040B77"/>
    <n v="1.294"/>
    <n v="396"/>
    <n v="512.42399999999998"/>
    <n v="1712.7515987999998"/>
    <n v="7.6948009325002826E-3"/>
    <n v="257.72827198263593"/>
    <n v="0.65082896965312109"/>
    <n v="4.9759592696531207"/>
    <n v="181.84969147759267"/>
    <n v="0"/>
    <n v="30.599445485416958"/>
    <n v="6.2789575609202304"/>
    <n v="2.127981808281088"/>
    <n v="4.6199584798731692"/>
    <n v="0"/>
    <n v="32.252237170551801"/>
    <n v="0"/>
    <n v="257.72827198263593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212"/>
    <s v="BAC L2 GRIS PO C28 25691011B77"/>
    <n v="1.294"/>
    <n v="2772"/>
    <n v="3586.9680000000003"/>
    <n v="11989.261191600001"/>
    <n v="5.3863606527501988E-2"/>
    <n v="1804.0979038784519"/>
    <n v="0.6508289696531212"/>
    <n v="4.9759592696531216"/>
    <n v="1272.947840343149"/>
    <n v="0"/>
    <n v="214.19611839791875"/>
    <n v="43.952702926441624"/>
    <n v="14.895872657967621"/>
    <n v="32.339709359112192"/>
    <n v="0"/>
    <n v="225.76566019386263"/>
    <n v="0"/>
    <n v="1804.0979038784519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213"/>
    <s v="BAC L2 NOIR PO C28 25691010B77"/>
    <n v="1.3180000000000001"/>
    <n v="2970"/>
    <n v="3914.46"/>
    <n v="13083.886827"/>
    <n v="5.8781381157469323E-2"/>
    <n v="1968.8129586927021"/>
    <n v="0.66289998609181888"/>
    <n v="5.0682490860918197"/>
    <n v="1389.168624618241"/>
    <n v="0"/>
    <n v="233.7523327846574"/>
    <n v="47.965607024494965"/>
    <n v="16.255873396335826"/>
    <n v="35.292341246944581"/>
    <n v="0"/>
    <n v="246.37817962202828"/>
    <n v="0"/>
    <n v="1968.8129586927021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218"/>
    <s v="BAC L2 NOIR P0 C34,3 38881090B77"/>
    <n v="1.3180000000000001"/>
    <n v="2970"/>
    <n v="3914.46"/>
    <n v="13083.886827"/>
    <n v="5.8781381157469323E-2"/>
    <n v="1968.8129586927021"/>
    <n v="0.66289998609181888"/>
    <n v="5.0682490860918197"/>
    <n v="1389.168624618241"/>
    <n v="0"/>
    <n v="233.7523327846574"/>
    <n v="47.965607024494965"/>
    <n v="16.255873396335826"/>
    <n v="35.292341246944581"/>
    <n v="0"/>
    <n v="246.37817962202828"/>
    <n v="0"/>
    <n v="1968.8129586927021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211"/>
    <s v="COUV L2 EK D GRIS 24582126P70"/>
    <n v="1.1200000000000001"/>
    <n v="2880"/>
    <n v="3225.6000000000004"/>
    <n v="10781.406720000001"/>
    <n v="4.843713387326299E-2"/>
    <n v="1622.3446093609796"/>
    <n v="0.56331410047256236"/>
    <n v="4.3068581004725628"/>
    <n v="1144.7050974000495"/>
    <n v="0"/>
    <n v="192.61699560863846"/>
    <n v="39.524701240582601"/>
    <n v="13.395192498383134"/>
    <n v="29.081655177507098"/>
    <n v="0"/>
    <n v="203.02096743581859"/>
    <n v="0"/>
    <n v="1622.3446093609796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216"/>
    <s v="COUV L2 EK DROITE ROUGE "/>
    <n v="1.129"/>
    <n v="960"/>
    <n v="1083.8399999999999"/>
    <n v="3622.6810079999996"/>
    <n v="1.6275453613962473E-2"/>
    <n v="545.12710237159092"/>
    <n v="0.56784073163707383"/>
    <n v="4.3414667816370729"/>
    <n v="384.63454016805235"/>
    <n v="0"/>
    <n v="64.721603583974044"/>
    <n v="13.280770148993378"/>
    <n v="4.5009441460340938"/>
    <n v="9.7717823498230683"/>
    <n v="0"/>
    <n v="68.217461974714027"/>
    <n v="0"/>
    <n v="545.12710237159092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231"/>
    <s v="COUV L2 EK D NOIR FAI 25812011B70"/>
    <n v="1.3075000000000001"/>
    <n v="960"/>
    <n v="1255.2"/>
    <n v="4195.4432399999996"/>
    <n v="1.884867635097957E-2"/>
    <n v="631.31415974389301"/>
    <n v="0.65761891639988856"/>
    <n v="5.0278722913998886"/>
    <n v="445.44699846742998"/>
    <n v="0"/>
    <n v="74.954381475682965"/>
    <n v="15.38051990239933"/>
    <n v="5.2125637475106981"/>
    <n v="11.316745281128133"/>
    <n v="0"/>
    <n v="79.002950869741895"/>
    <n v="0"/>
    <n v="631.31415974389301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240"/>
    <s v="COUV L2 EK D NOIR RS 24812039B70"/>
    <n v="1.518"/>
    <n v="1920"/>
    <n v="2914.56"/>
    <n v="9741.7710719999995"/>
    <n v="4.3766410249769773E-2"/>
    <n v="1465.9042363154565"/>
    <n v="0.76349178974763354"/>
    <n v="5.8373308897476335"/>
    <n v="1034.3228201507591"/>
    <n v="0"/>
    <n v="174.04321388923404"/>
    <n v="35.713390763812136"/>
    <n v="12.103513221753332"/>
    <n v="26.277352713961772"/>
    <n v="0"/>
    <n v="183.44394557593608"/>
    <n v="0"/>
    <n v="1465.9042363154565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00L0313"/>
    <s v="BAC L3 GRIS P0 C33 2B341004B70"/>
    <n v="1.32"/>
    <n v="1408"/>
    <n v="1858.5600000000002"/>
    <n v="6212.1438720000006"/>
    <n v="2.790901523173725E-2"/>
    <n v="934.77951301275493"/>
    <n v="0.66390590412837713"/>
    <n v="5.0759399041283775"/>
    <n v="659.56817516860008"/>
    <n v="0"/>
    <n v="110.98407842212026"/>
    <n v="22.773756429097595"/>
    <n v="7.7181823443064728"/>
    <n v="16.756572745135045"/>
    <n v="0"/>
    <n v="116.97874790349547"/>
    <n v="0"/>
    <n v="934.77951301275493"/>
    <s v="AST"/>
    <s v="STB 3628"/>
    <n v="24233.8"/>
    <m/>
    <m/>
    <m/>
    <m/>
    <m/>
    <m/>
    <s v="STB 3629"/>
    <n v="43765.224999999999"/>
    <n v="816"/>
    <m/>
    <m/>
    <m/>
  </r>
  <r>
    <x v="7"/>
    <x v="1"/>
    <d v="2019-06-01T00:00:00"/>
    <x v="4"/>
    <x v="0"/>
    <s v="ACCUMA 11"/>
    <s v=" 19-0679 DU 17/05/2019"/>
    <n v="23632.799999999999"/>
    <m/>
    <n v="3976.6389999999956"/>
    <n v="816"/>
    <n v="276.548"/>
    <n v="600.4"/>
    <n v="0"/>
    <n v="4191.4322999999995"/>
    <n v="0"/>
    <n v="33493.819299999996"/>
    <s v="EUR"/>
    <n v="3.3424499999999999"/>
    <s v="420L0321"/>
    <s v="COUV L3 KAM D GRIS 24142134B70"/>
    <n v="1.3140000000000001"/>
    <n v="880"/>
    <n v="1156.3200000000002"/>
    <n v="3864.9417840000006"/>
    <n v="1.7363847544745618E-2"/>
    <n v="581.58157201645838"/>
    <n v="0.66088815001870271"/>
    <n v="5.0528674500187041"/>
    <n v="410.35633625546421"/>
    <n v="0"/>
    <n v="69.049753336489587"/>
    <n v="14.168899596512425"/>
    <n v="4.8019373108043117"/>
    <n v="10.425254065865269"/>
    <n v="0"/>
    <n v="72.779391451322468"/>
    <n v="0"/>
    <n v="581.58157201645838"/>
    <s v="AST"/>
    <s v="STB 3628"/>
    <n v="24233.8"/>
    <m/>
    <m/>
    <m/>
    <m/>
    <m/>
    <m/>
    <s v="STB 3629"/>
    <n v="43765.224999999999"/>
    <n v="816"/>
    <m/>
    <m/>
    <m/>
  </r>
  <r>
    <x v="7"/>
    <x v="1"/>
    <d v="2019-06-11T00:00:00"/>
    <x v="42"/>
    <x v="0"/>
    <s v="METACONCEPT 1"/>
    <s v=" 4174 DU 30/04/2019"/>
    <n v="343.7"/>
    <m/>
    <n v="308.16100000000006"/>
    <n v="0"/>
    <n v="84.855999999999995"/>
    <n v="292"/>
    <n v="0"/>
    <n v="0"/>
    <n v="0"/>
    <n v="1028.7170000000001"/>
    <s v="EUR"/>
    <n v="3.3497499999999998"/>
    <s v="610P0002"/>
    <s v="ANTIMOINE"/>
    <n v="7.9"/>
    <n v="2000"/>
    <n v="15800"/>
    <n v="52926.049999999996"/>
    <n v="1"/>
    <n v="1028.7170000000001"/>
    <n v="0.51435850000000005"/>
    <n v="26.977383499999998"/>
    <n v="343.7"/>
    <n v="0"/>
    <n v="308.16100000000006"/>
    <n v="0"/>
    <n v="84.855999999999995"/>
    <n v="292"/>
    <n v="0"/>
    <n v="0"/>
    <n v="0"/>
    <n v="1028.7170000000001"/>
    <s v="MAGHREB SOLUTION"/>
    <s v="STB 3543"/>
    <n v="746.91"/>
    <m/>
    <m/>
    <m/>
    <m/>
    <m/>
    <m/>
    <s v="STB 3545"/>
    <n v="10380.200000000001"/>
    <m/>
    <m/>
    <m/>
    <m/>
  </r>
  <r>
    <x v="7"/>
    <x v="1"/>
    <d v="2019-06-20T00:00:00"/>
    <x v="70"/>
    <x v="2"/>
    <s v="PD TECHNIK 1"/>
    <s v=" 22223 DU 17/05/2019"/>
    <n v="180"/>
    <m/>
    <n v="16"/>
    <n v="0"/>
    <n v="11.61"/>
    <n v="96.4"/>
    <n v="0"/>
    <n v="0"/>
    <n v="0"/>
    <n v="304.01"/>
    <s v="EUR"/>
    <n v="3.3446500000000001"/>
    <m/>
    <s v="DENSITY GAUGES GEFO TYPES: 6600 GEFO S/TH"/>
    <n v="15.13"/>
    <n v="50"/>
    <n v="756.5"/>
    <n v="2530.2277250000002"/>
    <n v="1"/>
    <n v="304.01"/>
    <n v="6.0801999999999996"/>
    <n v="56.684754500000004"/>
    <n v="180"/>
    <n v="0"/>
    <n v="16"/>
    <n v="0"/>
    <n v="11.61"/>
    <n v="96.4"/>
    <n v="0"/>
    <n v="0"/>
    <n v="0"/>
    <n v="304.01"/>
    <s v="TUNISHIP"/>
    <s v="STB 3670"/>
    <n v="311.2"/>
    <m/>
    <m/>
    <m/>
    <m/>
    <m/>
    <m/>
    <s v="STB 3709"/>
    <n v="307.56299999999999"/>
    <n v="0"/>
    <m/>
    <m/>
    <m/>
  </r>
  <r>
    <x v="7"/>
    <x v="1"/>
    <d v="2019-06-20T00:00:00"/>
    <x v="10"/>
    <x v="2"/>
    <s v="SORFIN 2"/>
    <s v=" SOR-58030 DU 10/04/2019"/>
    <n v="644.73"/>
    <m/>
    <n v="268.40000000000009"/>
    <n v="0"/>
    <n v="57.311"/>
    <n v="111.4"/>
    <n v="0"/>
    <n v="0"/>
    <n v="0"/>
    <n v="1081.8410000000001"/>
    <s v="USD"/>
    <n v="2.9926499999999998"/>
    <m/>
    <s v="AUTOMETRE TESTER TYPE SB-5/2"/>
    <n v="845"/>
    <n v="7"/>
    <n v="5915"/>
    <n v="17701.52475"/>
    <n v="0.87493778761248908"/>
    <n v="946.54357108848296"/>
    <n v="135.22051015549758"/>
    <n v="2664.009760155498"/>
    <n v="564.0986398074001"/>
    <n v="0"/>
    <n v="234.83330219519215"/>
    <n v="0"/>
    <n v="50.143559545859361"/>
    <n v="97.468069540031294"/>
    <n v="0"/>
    <n v="0"/>
    <n v="0"/>
    <n v="946.54357108848296"/>
    <s v="TUNISIAR"/>
    <s v="STB 6165"/>
    <n v="767.82899999999995"/>
    <m/>
    <m/>
    <m/>
    <m/>
    <s v="STB 6150"/>
    <n v="111.4"/>
    <s v="STB 6166"/>
    <n v="2348.4169999999999"/>
    <m/>
    <m/>
    <m/>
    <m/>
  </r>
  <r>
    <x v="7"/>
    <x v="1"/>
    <d v="2019-06-20T00:00:00"/>
    <x v="10"/>
    <x v="2"/>
    <s v="SORFIN 2"/>
    <s v=" SOR-58030 DU 10/04/2019"/>
    <n v="644.73"/>
    <m/>
    <n v="268.40000000000009"/>
    <n v="0"/>
    <n v="57.311"/>
    <n v="111.4"/>
    <n v="0"/>
    <n v="0"/>
    <n v="0"/>
    <n v="1081.8410000000001"/>
    <s v="USD"/>
    <n v="2.9926499999999998"/>
    <m/>
    <s v="BVA-350 HANDHELD ELECTRICAL SYSTEM ANALYS"/>
    <n v="535"/>
    <n v="3"/>
    <n v="1605"/>
    <n v="4803.2032499999996"/>
    <n v="0.23740915454235753"/>
    <n v="256.83895715925865"/>
    <n v="85.612985719752885"/>
    <n v="1686.6807357197529"/>
    <n v="153.06480420809419"/>
    <n v="0"/>
    <n v="63.720617079168782"/>
    <n v="0"/>
    <n v="13.606156055977053"/>
    <n v="26.447379816018632"/>
    <n v="0"/>
    <n v="0"/>
    <n v="0"/>
    <n v="256.83895715925865"/>
    <s v="TUNISIAR"/>
    <s v="STB 6165"/>
    <n v="767.82899999999995"/>
    <m/>
    <m/>
    <m/>
    <m/>
    <s v="STB 6150"/>
    <n v="111.4"/>
    <s v="STB 6166"/>
    <n v="2348.4169999999999"/>
    <m/>
    <m/>
    <m/>
    <m/>
  </r>
  <r>
    <x v="7"/>
    <x v="1"/>
    <d v="2019-06-27T00:00:00"/>
    <x v="7"/>
    <x v="0"/>
    <s v="DARAMIC 3"/>
    <s v=" 108833F2 DU 13/06/2019"/>
    <n v="7373.22"/>
    <m/>
    <n v="11358.322999999997"/>
    <n v="216"/>
    <n v="243.72800000000001"/>
    <n v="0"/>
    <n v="0"/>
    <n v="0"/>
    <n v="0"/>
    <n v="19191.270999999997"/>
    <s v="EUR"/>
    <n v="3.3290000000000002"/>
    <s v="430P1004"/>
    <s v="SEPARATEUR 161/1.2/0.2 "/>
    <n v="0.69899999999999995"/>
    <n v="64464.399999999994"/>
    <n v="45060.61559999999"/>
    <n v="150006.78933239999"/>
    <n v="0.93904658140073483"/>
    <n v="18021.497425285059"/>
    <n v="0.27955735918251096"/>
    <n v="2.6065283591825108"/>
    <n v="6923.7970349155266"/>
    <n v="0"/>
    <n v="10665.994383595336"/>
    <n v="202.83406158255872"/>
    <n v="228.8719451916383"/>
    <n v="0"/>
    <n v="0"/>
    <n v="0"/>
    <n v="0"/>
    <n v="18021.497425285059"/>
    <s v="GERMANETTI"/>
    <s v="STB 3718"/>
    <n v="7347.62"/>
    <m/>
    <m/>
    <m/>
    <n v="0"/>
    <m/>
    <m/>
    <s v="STB 3719"/>
    <n v="45059.540999999997"/>
    <n v="216"/>
    <m/>
    <m/>
    <m/>
  </r>
  <r>
    <x v="7"/>
    <x v="1"/>
    <d v="2019-06-27T00:00:00"/>
    <x v="7"/>
    <x v="0"/>
    <s v="DARAMIC 3"/>
    <s v=" 108833F2 DU 13/06/2019"/>
    <n v="7373.22"/>
    <m/>
    <n v="11358.322999999997"/>
    <n v="216"/>
    <n v="243.72800000000001"/>
    <n v="0"/>
    <n v="0"/>
    <n v="0"/>
    <n v="0"/>
    <n v="19191.270999999997"/>
    <s v="EUR"/>
    <n v="3.3290000000000002"/>
    <s v="430P1001"/>
    <s v="SEPARATEUR LV 160X1.3X0.2"/>
    <n v="1.7410000000000001"/>
    <n v="1680"/>
    <n v="2924.88"/>
    <n v="9736.9255200000007"/>
    <n v="6.0953418599265244E-2"/>
    <n v="1169.7735747149395"/>
    <n v="0.6962937944731783"/>
    <n v="6.4920827944731787"/>
    <n v="449.42296508447447"/>
    <n v="0"/>
    <n v="692.32861640466206"/>
    <n v="13.165938417441293"/>
    <n v="14.856054808361719"/>
    <n v="0"/>
    <n v="0"/>
    <n v="0"/>
    <n v="0"/>
    <n v="1169.7735747149395"/>
    <s v="GERMANETTI"/>
    <s v="STB 3718"/>
    <n v="7373.22"/>
    <m/>
    <m/>
    <m/>
    <n v="0"/>
    <m/>
    <m/>
    <s v="STB 3719"/>
    <n v="45059.540999999997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140"/>
    <s v="COUV L1 EK D NOIR RS 24802027B70"/>
    <n v="1.423"/>
    <n v="1040"/>
    <n v="1479.92"/>
    <n v="4893.0594959999999"/>
    <n v="8.0145569551702101E-2"/>
    <n v="678.39690606626459"/>
    <n v="0.65230471737140827"/>
    <n v="5.3571696173714081"/>
    <n v="471.22693626783064"/>
    <n v="0"/>
    <n v="89.167556316137322"/>
    <n v="17.311443023167655"/>
    <n v="7.9086846577924117"/>
    <n v="9.7093953144800551"/>
    <n v="0"/>
    <n v="83.072890486856494"/>
    <n v="0"/>
    <n v="678.39690606626459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00L0318"/>
    <s v="BAC L3 NOIR P0 C40 2B331002B74"/>
    <n v="1.32"/>
    <n v="2496"/>
    <n v="3294.7200000000003"/>
    <n v="10893.332736"/>
    <n v="0.17842667908629112"/>
    <n v="1510.3031612213115"/>
    <n v="0.60508940754058949"/>
    <n v="4.9694054075405898"/>
    <n v="1049.0842825695624"/>
    <n v="0"/>
    <n v="198.51217035103519"/>
    <n v="38.540162682638879"/>
    <n v="17.606966265556121"/>
    <n v="21.615856891266912"/>
    <n v="0"/>
    <n v="184.94372246125184"/>
    <n v="0"/>
    <n v="1510.3031612213115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321"/>
    <s v="COUV L3 KAM D GRIS 24142134B70"/>
    <n v="1.3140000000000001"/>
    <n v="880"/>
    <n v="1156.3200000000002"/>
    <n v="3823.1408160000001"/>
    <n v="6.2620901794707945E-2"/>
    <n v="530.05832100555654"/>
    <n v="0.60233900114267791"/>
    <n v="4.9468172011426779"/>
    <n v="368.18823378643305"/>
    <n v="0"/>
    <n v="69.670136709738316"/>
    <n v="13.526114787656915"/>
    <n v="6.1793679681999851"/>
    <n v="7.5863343897234836"/>
    <n v="0"/>
    <n v="64.908133363804737"/>
    <n v="0"/>
    <n v="530.05832100555654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331"/>
    <s v="COUV L3 EK  D NOIR FAI 24142128B70"/>
    <n v="1.5"/>
    <n v="880"/>
    <n v="1320"/>
    <n v="4364.3159999999998"/>
    <n v="7.1485047710853802E-2"/>
    <n v="605.08940754058949"/>
    <n v="0.68760159947794264"/>
    <n v="5.6470515994779422"/>
    <n v="420.30620295254903"/>
    <n v="0"/>
    <n v="79.532119531664719"/>
    <n v="15.440770305544421"/>
    <n v="7.0540730230593427"/>
    <n v="8.6601990750268065"/>
    <n v="0"/>
    <n v="74.096042652745126"/>
    <n v="0"/>
    <n v="605.08940754058949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340"/>
    <s v="COUV L3 EK D NOIR RS 24822022B70"/>
    <n v="1.722"/>
    <n v="1760"/>
    <n v="3030.72"/>
    <n v="10020.469535999999"/>
    <n v="0.16412966954412034"/>
    <n v="1389.2852797131934"/>
    <n v="0.78936663620067804"/>
    <n v="6.4828152362006772"/>
    <n v="965.02304197905255"/>
    <n v="0"/>
    <n v="182.60574644470222"/>
    <n v="35.452008621529991"/>
    <n v="16.196151660944253"/>
    <n v="19.883817076261547"/>
    <n v="0"/>
    <n v="170.12451393070282"/>
    <n v="0"/>
    <n v="1389.2852797131934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00NAT003"/>
    <s v="BAC NATO AGM GRIS P0 27581004B70"/>
    <n v="9.7799999999999994"/>
    <n v="108"/>
    <n v="1056.24"/>
    <n v="3492.2463119999998"/>
    <n v="5.7201035450085022E-2"/>
    <n v="484.18154228838807"/>
    <n v="4.4831624285961862"/>
    <n v="36.818776428596188"/>
    <n v="336.32138167166698"/>
    <n v="0"/>
    <n v="63.640156010701183"/>
    <n v="12.355423657218365"/>
    <n v="5.6445409771789397"/>
    <n v="6.9297338416714505"/>
    <n v="0"/>
    <n v="59.290306129951148"/>
    <n v="0"/>
    <n v="484.18154228838807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NAT005"/>
    <s v="COUV NATO AGM GRIS PETITE BUSELURE 36832006B70"/>
    <n v="3.82"/>
    <n v="120"/>
    <n v="458.4"/>
    <n v="1515.6079199999999"/>
    <n v="2.4824807477769231E-2"/>
    <n v="210.13104880045927"/>
    <n v="1.7510920733371607"/>
    <n v="14.38115807333716"/>
    <n v="145.96088138897613"/>
    <n v="0"/>
    <n v="27.619336055541751"/>
    <n v="5.3621584151981541"/>
    <n v="2.4496871770987898"/>
    <n v="3.0074509515093091"/>
    <n v="0"/>
    <n v="25.731534812135127"/>
    <n v="0"/>
    <n v="210.13104880045927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60D1841"/>
    <s v="BOUCHON NATO AGM GRIS 28043001D40"/>
    <n v="0.45"/>
    <n v="600"/>
    <n v="270"/>
    <n v="892.70099999999991"/>
    <n v="1.4621941577220096E-2"/>
    <n v="123.76828790602966"/>
    <n v="0.20628047984338277"/>
    <n v="1.6941154798433826"/>
    <n v="85.971723331203208"/>
    <n v="0"/>
    <n v="16.267933540567785"/>
    <n v="3.1583393806795406"/>
    <n v="1.4428785728985019"/>
    <n v="1.7714043562554831"/>
    <n v="0"/>
    <n v="15.156008724425138"/>
    <n v="0"/>
    <n v="123.76828790602966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00L0116"/>
    <s v="BAC L1 GRIS P0 C26 26901010B70"/>
    <n v="1.194"/>
    <n v="1540"/>
    <n v="1838.76"/>
    <n v="6079.4921879999993"/>
    <n v="9.9578671461219348E-2"/>
    <n v="842.8895447040411"/>
    <n v="0.54733087318444229"/>
    <n v="4.495053073184442"/>
    <n v="585.48654071290082"/>
    <n v="0"/>
    <n v="110.78824250760896"/>
    <n v="21.50899303562338"/>
    <n v="9.8263237211216641"/>
    <n v="12.06365731151234"/>
    <n v="0"/>
    <n v="103.21578741527395"/>
    <n v="0"/>
    <n v="842.8895447040411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00L0318"/>
    <s v="BAC L3 NOIR P0 C40 2B331002B74"/>
    <n v="1.32"/>
    <n v="768"/>
    <n v="1013.76"/>
    <n v="3351.794688"/>
    <n v="5.4900516641935723E-2"/>
    <n v="464.70866499117272"/>
    <n v="0.60508940754058949"/>
    <n v="4.9694054075405889"/>
    <n v="322.79516386755768"/>
    <n v="0"/>
    <n v="61.080667800318508"/>
    <n v="11.858511594658117"/>
    <n v="5.417528081709575"/>
    <n v="6.6510328896205877"/>
    <n v="0"/>
    <n v="56.905760757308258"/>
    <n v="0"/>
    <n v="464.70866499117272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109"/>
    <s v="COUV L1 KAM  D GRIS 25032083B70"/>
    <n v="0.99399999999999999"/>
    <n v="2240"/>
    <n v="2226.56"/>
    <n v="7361.6753279999994"/>
    <n v="0.1205801119932414"/>
    <n v="1020.6574782224052"/>
    <n v="0.45565065992071663"/>
    <n v="3.7421128599207165"/>
    <n v="708.96740851971788"/>
    <n v="0"/>
    <n v="134.15381520032076"/>
    <n v="26.04530419054014"/>
    <n v="11.898724871381068"/>
    <n v="14.607918827645216"/>
    <n v="0"/>
    <n v="124.98430661280014"/>
    <n v="0"/>
    <n v="1020.6574782224052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04T00:00:00"/>
    <x v="4"/>
    <x v="0"/>
    <s v="ACCUMA 12"/>
    <s v=" 19-0836 DU 17/06/2019"/>
    <n v="5879.6379999999999"/>
    <m/>
    <n v="1112.5700000000015"/>
    <n v="216"/>
    <n v="98.679000000000002"/>
    <n v="121.14700000000001"/>
    <n v="0"/>
    <n v="1036.52505"/>
    <n v="0"/>
    <n v="8464.5590500000017"/>
    <s v="EUR"/>
    <n v="3.3062999999999998"/>
    <s v="420L0331"/>
    <s v="COUV L3 EK  D NOIR FAI 24142128B70"/>
    <n v="1.5"/>
    <n v="880"/>
    <n v="1320"/>
    <n v="4364.3159999999998"/>
    <n v="7.1485047710853802E-2"/>
    <n v="605.08940754058949"/>
    <n v="0.68760159947794264"/>
    <n v="5.6470515994779422"/>
    <n v="420.30620295254903"/>
    <n v="0"/>
    <n v="79.532119531664719"/>
    <n v="15.440770305544421"/>
    <n v="7.0540730230593427"/>
    <n v="8.6601990750268065"/>
    <n v="0"/>
    <n v="74.096042652745126"/>
    <n v="0"/>
    <n v="605.08940754058949"/>
    <s v="TIMAR"/>
    <s v="STB 3751"/>
    <n v="5879.6379999999999"/>
    <m/>
    <m/>
    <m/>
    <m/>
    <m/>
    <m/>
    <s v="STB 3752"/>
    <n v="14337.396000000001"/>
    <n v="2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L0120"/>
    <s v="BAC L1 GRIS P0 C22 25391019B70"/>
    <n v="1.194"/>
    <n v="880"/>
    <n v="1050.72"/>
    <n v="3441.528288"/>
    <n v="4.3613454392049444E-2"/>
    <n v="821.65941605340242"/>
    <n v="0.93370388187886644"/>
    <n v="4.8445314818788665"/>
    <n v="495.42267382104643"/>
    <n v="0"/>
    <n v="66.382556072689084"/>
    <n v="18.143197027092569"/>
    <n v="5.4882298737867181"/>
    <n v="31.550234587934916"/>
    <n v="115.10462883149688"/>
    <n v="89.567895839355657"/>
    <n v="0"/>
    <n v="821.65941605340242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L0121"/>
    <s v="BAC L1 NOIR P0 C22 25391020B70"/>
    <n v="1.194"/>
    <n v="2200"/>
    <n v="2626.7999999999997"/>
    <n v="8603.8207199999979"/>
    <n v="0.10903363598012358"/>
    <n v="2054.1485401335053"/>
    <n v="0.9337038818788661"/>
    <n v="4.8445314818788647"/>
    <n v="1238.5566845526157"/>
    <n v="0"/>
    <n v="165.95639018172267"/>
    <n v="45.357992567731408"/>
    <n v="13.72057468446679"/>
    <n v="78.875586469837273"/>
    <n v="287.76157207874212"/>
    <n v="223.91973959838907"/>
    <n v="0"/>
    <n v="2054.1485401335053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L0213"/>
    <s v="BAC L2 NOIR PO C28 25691010B77"/>
    <n v="1.3180000000000001"/>
    <n v="990"/>
    <n v="1304.8200000000002"/>
    <n v="4273.8074280000001"/>
    <n v="5.4160677973041305E-2"/>
    <n v="1020.3647396592818"/>
    <n v="1.0306714542012947"/>
    <n v="5.3476486542012953"/>
    <n v="615.23280536696541"/>
    <n v="0"/>
    <n v="82.436126479715028"/>
    <n v="22.530842036785181"/>
    <n v="6.8154713947715715"/>
    <n v="39.180159409765913"/>
    <n v="142.94086130645061"/>
    <n v="111.22847366482797"/>
    <n v="0"/>
    <n v="1020.3647396592818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L0509"/>
    <s v="BAC L5 GRIS P0 C45 27231006B77"/>
    <n v="1.5129999999999999"/>
    <n v="528"/>
    <n v="798.86399999999992"/>
    <n v="2616.5991455999997"/>
    <n v="3.3159375123201405E-2"/>
    <n v="624.7088927079385"/>
    <n v="1.183160781643823"/>
    <n v="6.1388409816438223"/>
    <n v="376.67060577449405"/>
    <n v="0"/>
    <n v="50.470757456270633"/>
    <n v="13.794300051251785"/>
    <n v="4.1727094467534185"/>
    <n v="23.987690920374636"/>
    <n v="87.514222825153141"/>
    <n v="68.098606233640737"/>
    <n v="0"/>
    <n v="624.7088927079385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L0518"/>
    <s v="BAC L5 NOIR P0 C52 20641062B77"/>
    <n v="1.5129999999999999"/>
    <n v="1188"/>
    <n v="1797.444"/>
    <n v="5887.3480775999997"/>
    <n v="7.4608594027203171E-2"/>
    <n v="1405.5950085928616"/>
    <n v="1.183160781643823"/>
    <n v="6.1388409816438223"/>
    <n v="847.50886299261163"/>
    <n v="0"/>
    <n v="113.55920427660894"/>
    <n v="31.037175115316519"/>
    <n v="9.3885962551951927"/>
    <n v="53.97230457084293"/>
    <n v="196.90700135659461"/>
    <n v="153.2218640256917"/>
    <n v="0"/>
    <n v="1405.5950085928616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M1409"/>
    <s v="BAC M14 GRIS PO C60 35321021B74"/>
    <n v="3.3633000000000002"/>
    <n v="594"/>
    <n v="1997.8002000000001"/>
    <n v="6543.5947750800005"/>
    <n v="8.2925011332350446E-2"/>
    <n v="1562.2728659617885"/>
    <n v="2.6300889999356709"/>
    <n v="13.646241819935671"/>
    <n v="941.97837372870163"/>
    <n v="0"/>
    <n v="126.21734029858523"/>
    <n v="34.496804714257784"/>
    <n v="10.435117576040314"/>
    <n v="59.988450747890305"/>
    <n v="218.85568990833929"/>
    <n v="170.30108898797386"/>
    <n v="0"/>
    <n v="1562.2728659617885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m1509"/>
    <s v="BAC M15 GRIS PO C78 35331028B74"/>
    <n v="3.6230000000000002"/>
    <n v="770"/>
    <n v="2789.71"/>
    <n v="9137.4161339999991"/>
    <n v="0.11579573040585907"/>
    <n v="2181.5435982548506"/>
    <n v="2.8331735042270787"/>
    <n v="14.699947704227077"/>
    <n v="1315.3700199723155"/>
    <n v="0"/>
    <n v="176.24874419592416"/>
    <n v="48.171023848837372"/>
    <n v="14.571503122812492"/>
    <n v="83.767326149980875"/>
    <n v="305.60809168714326"/>
    <n v="237.80688927783694"/>
    <n v="0"/>
    <n v="2181.5435982548506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00M1606"/>
    <s v="BAC M16 GRIS C96 P0 20891032B74"/>
    <n v="4.681"/>
    <n v="600"/>
    <n v="2808.6"/>
    <n v="9199.2884399999984"/>
    <n v="0.11657981955755106"/>
    <n v="2196.3155131030012"/>
    <n v="3.6605258551716688"/>
    <n v="18.992673255171667"/>
    <n v="1324.2768022820455"/>
    <n v="0"/>
    <n v="177.44217963468338"/>
    <n v="48.497204935941241"/>
    <n v="14.670171333483109"/>
    <n v="84.334540946849771"/>
    <n v="307.67745977628874"/>
    <n v="239.41715419370931"/>
    <n v="0"/>
    <n v="2196.3155131030012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L0113"/>
    <s v="COUV L1 EK D+ ROUGE "/>
    <n v="0.99299999999999999"/>
    <n v="2240"/>
    <n v="2224.3200000000002"/>
    <n v="7285.5377280000002"/>
    <n v="9.2327431545343591E-2"/>
    <n v="1739.4105682921272"/>
    <n v="0.77652257513041389"/>
    <n v="4.028994775130414"/>
    <n v="1048.7842258961759"/>
    <n v="0"/>
    <n v="140.52844442249483"/>
    <n v="38.408211522862935"/>
    <n v="11.618299330802946"/>
    <n v="66.79021794449082"/>
    <n v="243.6705573344708"/>
    <n v="189.61061184082874"/>
    <n v="0"/>
    <n v="1739.4105682921272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L0216"/>
    <s v="COUV L2 EK DROITE ROUGE "/>
    <n v="1.129"/>
    <n v="960"/>
    <n v="1083.8399999999999"/>
    <n v="3550.0095359999996"/>
    <n v="4.4988204667541179E-2"/>
    <n v="847.55914182210256"/>
    <n v="0.88287410606469019"/>
    <n v="4.5808007060646903"/>
    <n v="511.03901210046723"/>
    <n v="0"/>
    <n v="68.475016725505682"/>
    <n v="18.715093141697132"/>
    <n v="5.6612256989540466"/>
    <n v="32.544737185727293"/>
    <n v="118.73286975857467"/>
    <n v="92.391187211176359"/>
    <n v="0"/>
    <n v="847.55914182210256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L0521"/>
    <s v="COUV L5 KAM D GRIS 21162177B70"/>
    <n v="1.5049999999999999"/>
    <n v="640"/>
    <n v="963.19999999999993"/>
    <n v="3154.8652799999995"/>
    <n v="3.9980660185798329E-2"/>
    <n v="753.21907791099159"/>
    <n v="1.1769048092359244"/>
    <n v="6.1063818092359234"/>
    <n v="454.15631131455751"/>
    <n v="0"/>
    <n v="60.853203526357277"/>
    <n v="16.631954637292104"/>
    <n v="5.03108631646049"/>
    <n v="28.922249462367624"/>
    <n v="105.51695836235895"/>
    <n v="82.107314291597532"/>
    <n v="0"/>
    <n v="753.21907791099159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L0531"/>
    <s v="COUV L5 EK D NOIR FAI "/>
    <n v="1.6930000000000001"/>
    <n v="680"/>
    <n v="1151.24"/>
    <n v="3770.7714959999998"/>
    <n v="4.7785854684695254E-2"/>
    <n v="900.26570935864822"/>
    <n v="1.3239201608215414"/>
    <n v="6.8691723608215414"/>
    <n v="542.81863770532721"/>
    <n v="0"/>
    <n v="72.733224696515308"/>
    <n v="19.878915548833227"/>
    <n v="6.0132763818126813"/>
    <n v="34.568573994036655"/>
    <n v="126.1164276838477"/>
    <n v="98.136653348275274"/>
    <n v="0"/>
    <n v="900.26570935864822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L0540"/>
    <s v="COUV L5 EK D NOIR RS 24842008B70"/>
    <n v="1.9359999999999999"/>
    <n v="640"/>
    <n v="1239.04"/>
    <n v="4058.3516159999999"/>
    <n v="5.1430271175884099E-2"/>
    <n v="968.92500653533546"/>
    <n v="1.5139453227114616"/>
    <n v="7.8551197227114615"/>
    <n v="584.21702239533784"/>
    <n v="0"/>
    <n v="78.280267127593149"/>
    <n v="21.394992809167785"/>
    <n v="6.4718824642309025"/>
    <n v="37.204966750261612"/>
    <n v="135.73477168739331"/>
    <n v="105.62110330135071"/>
    <n v="0"/>
    <n v="968.92500653533546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M1413"/>
    <s v="COUV M14 GAUCHE GRIS 35422083B70"/>
    <n v="1.6850000000000001"/>
    <n v="768"/>
    <n v="1294.08"/>
    <n v="4238.6296319999992"/>
    <n v="5.3714880329358283E-2"/>
    <n v="1011.9660967016777"/>
    <n v="1.3176641884136429"/>
    <n v="6.8367131884136416"/>
    <n v="610.16881161331241"/>
    <n v="0"/>
    <n v="81.757593043384986"/>
    <n v="22.345390217013048"/>
    <n v="6.7593731108857877"/>
    <n v="38.857666719539758"/>
    <n v="141.76431216524236"/>
    <n v="110.31294983229914"/>
    <n v="0"/>
    <n v="1011.9660967016777"/>
    <s v="TIMAR"/>
    <s v="STB 3776"/>
    <n v="15224.054"/>
    <m/>
    <m/>
    <m/>
    <m/>
    <m/>
    <m/>
    <s v="STB 3831"/>
    <n v="19640.859"/>
    <n v="416"/>
    <m/>
    <m/>
    <m/>
  </r>
  <r>
    <x v="7"/>
    <x v="1"/>
    <d v="2019-07-17T00:00:00"/>
    <x v="4"/>
    <x v="0"/>
    <s v="ACCUMA 13"/>
    <s v=" 19-0858 DU 25/06/2019"/>
    <n v="11359.4"/>
    <m/>
    <n v="1522.0659999999989"/>
    <n v="416"/>
    <n v="125.83799999999999"/>
    <n v="723.40599999999995"/>
    <n v="2639.2"/>
    <n v="2053.6758"/>
    <n v="0"/>
    <n v="18839.585800000001"/>
    <s v="EUR"/>
    <n v="3.2753999999999999"/>
    <s v="420M1611"/>
    <s v="COUV M16 GAUCHE GRIS 36352070B70"/>
    <n v="1.99"/>
    <n v="483"/>
    <n v="961.17"/>
    <n v="3148.2162179999996"/>
    <n v="3.9896398619999773E-2"/>
    <n v="751.63162491248738"/>
    <n v="1.5561731364647773"/>
    <n v="8.0742191364647766"/>
    <n v="453.19915048402544"/>
    <n v="0"/>
    <n v="60.724951861948533"/>
    <n v="16.596901825919907"/>
    <n v="5.0204830095435309"/>
    <n v="28.861294140099552"/>
    <n v="105.29457523790339"/>
    <n v="81.934268353046932"/>
    <n v="0"/>
    <n v="751.63162491248738"/>
    <s v="TIMAR"/>
    <s v="STB 3776"/>
    <n v="15224.054"/>
    <m/>
    <m/>
    <m/>
    <m/>
    <m/>
    <m/>
    <s v="STB 3831"/>
    <n v="19640.859"/>
    <n v="416"/>
    <m/>
    <m/>
    <m/>
  </r>
  <r>
    <x v="7"/>
    <x v="6"/>
    <d v="2019-07-23T00:00:00"/>
    <x v="59"/>
    <x v="0"/>
    <s v="COPLOSA 1"/>
    <s v=" "/>
    <n v="3967.7109999999998"/>
    <m/>
    <n v="5103.619999999999"/>
    <n v="116"/>
    <n v="127.602"/>
    <n v="357"/>
    <n v="0"/>
    <n v="0"/>
    <n v="750"/>
    <n v="10421.932999999999"/>
    <s v="EUR"/>
    <n v="3.2431000000000001"/>
    <s v="300OXR001"/>
    <s v="OXYDE ROUGE / RED LEAD (PM-K00B10-B)"/>
    <n v="2.7"/>
    <n v="10000"/>
    <n v="27000"/>
    <n v="87563.7"/>
    <n v="1"/>
    <n v="10421.932999999999"/>
    <n v="1.0421932999999999"/>
    <n v="9.7985632999999996"/>
    <n v="3967.7109999999998"/>
    <n v="0"/>
    <n v="5103.619999999999"/>
    <n v="116"/>
    <n v="127.602"/>
    <n v="357"/>
    <n v="0"/>
    <n v="0"/>
    <n v="750"/>
    <n v="10421.932999999999"/>
    <s v="CTN"/>
    <m/>
    <n v="3967.7109999999998"/>
    <m/>
    <m/>
    <m/>
    <m/>
    <m/>
    <n v="357"/>
    <s v="STB 150"/>
    <n v="22794.760999999999"/>
    <n v="116"/>
    <m/>
    <m/>
    <m/>
  </r>
  <r>
    <x v="7"/>
    <x v="1"/>
    <d v="2019-07-23T00:00:00"/>
    <x v="53"/>
    <x v="0"/>
    <s v="HB FULLER 1"/>
    <s v=" 19001411 DU 08/06/2019"/>
    <n v="333.6"/>
    <m/>
    <n v="392.57799999999952"/>
    <n v="0"/>
    <n v="41.362000000000002"/>
    <n v="305"/>
    <n v="0"/>
    <n v="3171.3375000000001"/>
    <n v="0"/>
    <n v="4243.8774999999996"/>
    <s v="EUR"/>
    <n v="3.3382499999999999"/>
    <s v="690X0029"/>
    <s v="COLLE HOTMELET SWIFT THERM 9042"/>
    <n v="4.96"/>
    <n v="1260"/>
    <n v="6249.6"/>
    <n v="20862.727200000001"/>
    <n v="1"/>
    <n v="4243.8774999999996"/>
    <n v="3.3681567460317456"/>
    <n v="19.925876746031747"/>
    <n v="333.6"/>
    <n v="0"/>
    <n v="392.57799999999952"/>
    <n v="0"/>
    <n v="41.362000000000002"/>
    <n v="305"/>
    <n v="0"/>
    <n v="3171.3375000000001"/>
    <n v="0"/>
    <n v="4243.8774999999996"/>
    <s v="TRANSGLORY"/>
    <s v="STB 3720 STB 3721"/>
    <n v="759.70600000000002"/>
    <m/>
    <m/>
    <m/>
    <m/>
    <m/>
    <m/>
    <s v="STB 3722"/>
    <n v="5112.6469999999999"/>
    <n v="0"/>
    <m/>
    <m/>
    <m/>
  </r>
  <r>
    <x v="7"/>
    <x v="1"/>
    <d v="2019-08-06T00:00:00"/>
    <x v="9"/>
    <x v="2"/>
    <s v="SOVEMA 2"/>
    <s v=" 80570 DU 02/07/2019"/>
    <n v="720.89699999999993"/>
    <m/>
    <n v="1369.6060000000016"/>
    <n v="0"/>
    <n v="127.623"/>
    <n v="76.600000000000009"/>
    <n v="0"/>
    <n v="0"/>
    <n v="0"/>
    <n v="2294.7260000000015"/>
    <s v="EUR"/>
    <n v="3.2275499999999999"/>
    <s v="FACTURE 80570"/>
    <m/>
    <n v="25093.35"/>
    <n v="1"/>
    <n v="25093.35"/>
    <n v="80990.041792499993"/>
    <n v="3.8820448072819542"/>
    <n v="8908.2291524348948"/>
    <n v="8908.2291524348948"/>
    <n v="89898.270944934891"/>
    <n v="2798.5544554351386"/>
    <n v="0"/>
    <n v="5316.8718603222142"/>
    <n v="0"/>
    <n v="495.43820443974488"/>
    <n v="297.36463223779771"/>
    <n v="0"/>
    <n v="0"/>
    <n v="0"/>
    <n v="8908.2291524348948"/>
    <s v="AST"/>
    <s v="STB 3852"/>
    <n v="856.99699999999996"/>
    <m/>
    <m/>
    <m/>
    <m/>
    <m/>
    <m/>
    <s v="STB 3853"/>
    <n v="16628.684000000001"/>
    <n v="0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L0318"/>
    <s v="BAC L3 NOIR P0 C40 2B331002B74"/>
    <n v="1.32"/>
    <n v="192"/>
    <n v="253.44"/>
    <n v="813.27628800000002"/>
    <n v="4.1896843971949089E-3"/>
    <n v="68.570836912527895"/>
    <n v="0.35713977558608279"/>
    <n v="4.592953775586083"/>
    <n v="47.518059733977552"/>
    <n v="0"/>
    <n v="9.2578618187936481"/>
    <n v="1.7429087092330822"/>
    <n v="0.73996529949497603"/>
    <n v="0.88234753404924782"/>
    <n v="0"/>
    <n v="8.429693816979384"/>
    <n v="0"/>
    <n v="68.57083691252789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m1509"/>
    <s v="BAC M15 GRIS PO C78 35331028B74"/>
    <n v="3.6230000000000002"/>
    <n v="770"/>
    <n v="2789.71"/>
    <n v="8952.0399045000013"/>
    <n v="4.6117441839088585E-2"/>
    <n v="754.78515405322059"/>
    <n v="0.98024045980937735"/>
    <n v="12.606266309809378"/>
    <n v="523.04926775755428"/>
    <n v="0"/>
    <n v="101.90478888299728"/>
    <n v="19.184855805060852"/>
    <n v="8.1450781078524699"/>
    <n v="9.7123332513120566"/>
    <n v="0"/>
    <n v="92.788830248443659"/>
    <n v="0"/>
    <n v="754.78515405322059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M1502"/>
    <s v="COUV.M15 GAUCHE NOIR "/>
    <n v="1.7509999999999999"/>
    <n v="700"/>
    <n v="1225.6999999999998"/>
    <n v="3933.2100149999997"/>
    <n v="2.0262374390947756E-2"/>
    <n v="331.62592646656185"/>
    <n v="0.47375132352365978"/>
    <n v="6.0926227735236589"/>
    <n v="229.80936638232436"/>
    <n v="0"/>
    <n v="44.773363444189442"/>
    <n v="8.4291477466342659"/>
    <n v="3.5786595154316294"/>
    <n v="4.2672560467335972"/>
    <n v="0"/>
    <n v="40.768133331248542"/>
    <n v="0"/>
    <n v="331.6259264665618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M1515"/>
    <s v="COUV M15 GAUCHE GRIS 35402077B70"/>
    <n v="1.71"/>
    <n v="1400"/>
    <n v="2394"/>
    <n v="7682.2263000000003"/>
    <n v="3.9575854036003048E-2"/>
    <n v="647.72168390385025"/>
    <n v="0.46265834564560732"/>
    <n v="5.949962845645608"/>
    <n v="448.85667220305504"/>
    <n v="0"/>
    <n v="87.449973146275227"/>
    <n v="16.463555278977267"/>
    <n v="6.9897290364227151"/>
    <n v="8.3346748599822416"/>
    <n v="0"/>
    <n v="79.627079379137655"/>
    <n v="0"/>
    <n v="647.7216839038502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L0116"/>
    <s v="BAC L1 GRIS P0 C26 26901010B70"/>
    <n v="1.194"/>
    <n v="2420"/>
    <n v="2889.48"/>
    <n v="9272.1968460000007"/>
    <n v="4.7766766382602376E-2"/>
    <n v="781.77896875793533"/>
    <n v="0.32304916064377492"/>
    <n v="4.1545354606437757"/>
    <n v="541.75537894623369"/>
    <n v="0"/>
    <n v="105.54926834030883"/>
    <n v="19.870974815162587"/>
    <n v="8.4363752114297021"/>
    <n v="10.059681000176059"/>
    <n v="0"/>
    <n v="96.10729044462434"/>
    <n v="0"/>
    <n v="781.77896875793533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L0109"/>
    <s v="COUV L1 KAM  D GRIS 25032083B70"/>
    <n v="0.99399999999999999"/>
    <n v="2240"/>
    <n v="2226.56"/>
    <n v="7144.9197119999999"/>
    <n v="3.6807858630911836E-2"/>
    <n v="602.41904449162757"/>
    <n v="0.26893707343376233"/>
    <n v="3.4586333734337624"/>
    <n v="417.46295407704014"/>
    <n v="0"/>
    <n v="81.333589059553276"/>
    <n v="15.312069190459324"/>
    <n v="6.5008567599571254"/>
    <n v="7.7517350276700325"/>
    <n v="0"/>
    <n v="74.057840376947667"/>
    <n v="0"/>
    <n v="602.41904449162757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L0140"/>
    <s v="COUV L1 EK D NOIR RS 24802027B70"/>
    <n v="1.423"/>
    <n v="2080"/>
    <n v="2959.84"/>
    <n v="9497.9785680000005"/>
    <n v="4.8929906353351406E-2"/>
    <n v="800.81560103841775"/>
    <n v="0.38500750049923932"/>
    <n v="4.9513433504992399"/>
    <n v="554.94734028967855"/>
    <n v="0"/>
    <n v="108.11943547087355"/>
    <n v="20.354841042994185"/>
    <n v="8.6418043405035121"/>
    <n v="10.304638278015807"/>
    <n v="0"/>
    <n v="98.447541616352055"/>
    <n v="0"/>
    <n v="800.8156010384177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L0212"/>
    <s v="BAC L2 GRIS PO C28 25691011B77"/>
    <n v="1.294"/>
    <n v="2178"/>
    <n v="2818.3319999999999"/>
    <n v="9043.886471400001"/>
    <n v="4.6590599773181515E-2"/>
    <n v="762.52913485384545"/>
    <n v="0.35010520424878122"/>
    <n v="4.5024865042487816"/>
    <n v="528.41567363549734"/>
    <n v="0"/>
    <n v="102.95031650680374"/>
    <n v="19.381689505643511"/>
    <n v="8.228645369540228"/>
    <n v="9.811980312232027"/>
    <n v="0"/>
    <n v="93.740829524128571"/>
    <n v="0"/>
    <n v="762.5291348538454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L0213"/>
    <s v="BAC L2 NOIR PO C28 25691010B77"/>
    <n v="1.3180000000000001"/>
    <n v="1188"/>
    <n v="1565.7840000000001"/>
    <n v="5024.5225668000003"/>
    <n v="2.5884393916419796E-2"/>
    <n v="423.63920180021142"/>
    <n v="0.35659865471398267"/>
    <n v="4.5859947547139832"/>
    <n v="293.57251279398008"/>
    <n v="0"/>
    <n v="57.1962275492345"/>
    <n v="10.767907869230635"/>
    <n v="4.5715981159423995"/>
    <n v="5.4512533587980085"/>
    <n v="0"/>
    <n v="52.07970211302576"/>
    <n v="0"/>
    <n v="423.63920180021142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L0211"/>
    <s v="COUV L2 EK D GRIS 24582126P70"/>
    <n v="1.1200000000000001"/>
    <n v="2880"/>
    <n v="3225.6000000000004"/>
    <n v="10350.789120000001"/>
    <n v="5.3323255964298849E-2"/>
    <n v="872.71974252308246"/>
    <n v="0.3030276883760703"/>
    <n v="3.8970516883760711"/>
    <n v="604.77530570516899"/>
    <n v="0"/>
    <n v="117.82733223919189"/>
    <n v="22.182474481148322"/>
    <n v="9.4177401753906071"/>
    <n v="11.229877706081338"/>
    <n v="0"/>
    <n v="107.28701221610127"/>
    <n v="0"/>
    <n v="872.71974252308246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L0340"/>
    <s v="COUV L3 EK D NOIR RS 24822022B70"/>
    <n v="1.722"/>
    <n v="1760"/>
    <n v="3030.72"/>
    <n v="9725.4289439999993"/>
    <n v="5.0101642583122448E-2"/>
    <n v="819.99292474564606"/>
    <n v="0.46590507087820798"/>
    <n v="5.9917169708782083"/>
    <n v="568.2367976521482"/>
    <n v="0"/>
    <n v="110.70859758307402"/>
    <n v="20.842283314578939"/>
    <n v="8.8487517064607548"/>
    <n v="10.551405928005588"/>
    <n v="0"/>
    <n v="100.80508856137847"/>
    <n v="0"/>
    <n v="819.99292474564606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M1008"/>
    <s v="BAC M10 P15,4 C33 GRIS 30241012B70"/>
    <n v="1.7629999999999999"/>
    <n v="324"/>
    <n v="571.21199999999999"/>
    <n v="1832.9907474000001"/>
    <n v="9.4428582855527882E-3"/>
    <n v="154.54736779702844"/>
    <n v="0.47699804875626062"/>
    <n v="6.134376898756261"/>
    <n v="107.09787696008834"/>
    <n v="0"/>
    <n v="20.865695096420289"/>
    <n v="3.9282290467899599"/>
    <n v="1.6677598589611913"/>
    <n v="1.988665954937417"/>
    <n v="0"/>
    <n v="18.999140879831238"/>
    <n v="0"/>
    <n v="154.54736779702844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M1013"/>
    <s v="COUV M10 G FLAT GRIS 22462035B70"/>
    <n v="0.77200000000000002"/>
    <n v="1344"/>
    <n v="1037.568"/>
    <n v="3329.5038336000002"/>
    <n v="1.715231400184946E-2"/>
    <n v="280.72485051159146"/>
    <n v="0.20887265663064841"/>
    <n v="2.6861820566306487"/>
    <n v="194.53605666849597"/>
    <n v="0"/>
    <n v="37.901125203606718"/>
    <n v="7.1353626247693756"/>
    <n v="3.0293730897506443"/>
    <n v="3.6122773287894963"/>
    <n v="0"/>
    <n v="34.510655596179241"/>
    <n v="0"/>
    <n v="280.72485051159146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M1124"/>
    <s v="COUV M11 G FLAT GRIS M18 22482043B70"/>
    <n v="0.85799999999999998"/>
    <n v="2784"/>
    <n v="2388.672"/>
    <n v="7665.1290144000004"/>
    <n v="3.9487775443562016E-2"/>
    <n v="646.28013790057537"/>
    <n v="0.23214085413095378"/>
    <n v="2.9854199541309541"/>
    <n v="447.85771299273847"/>
    <n v="0"/>
    <n v="87.255347642130133"/>
    <n v="16.4269145845218"/>
    <n v="6.9741729477401497"/>
    <n v="8.3161255084141601"/>
    <n v="0"/>
    <n v="79.449864225030694"/>
    <n v="0"/>
    <n v="646.28013790057537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00M1409"/>
    <s v="BAC M14 GRIS PO C60 35321021B74"/>
    <n v="3.3633000000000002"/>
    <n v="792"/>
    <n v="2663.7336"/>
    <n v="8547.78793572"/>
    <n v="4.4034892290892615E-2"/>
    <n v="720.70092433720333"/>
    <n v="0.90997591456717597"/>
    <n v="11.702637449567177"/>
    <n v="499.42965719777095"/>
    <n v="0"/>
    <n v="97.303020797339599"/>
    <n v="18.318515193011329"/>
    <n v="7.7772665368482903"/>
    <n v="9.2737483164619849"/>
    <n v="0"/>
    <n v="88.59871629577114"/>
    <n v="0"/>
    <n v="720.70092433720333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20M1413"/>
    <s v="COUV M14 GAUCHE GRIS 35422083B70"/>
    <n v="1.6850000000000001"/>
    <n v="768"/>
    <n v="1294.08"/>
    <n v="4152.6380159999999"/>
    <n v="2.13927824523437E-2"/>
    <n v="350.12684908366515"/>
    <n v="0.45589433474435564"/>
    <n v="5.8629750847443551"/>
    <n v="242.63009288409751"/>
    <n v="0"/>
    <n v="47.27120352929483"/>
    <n v="8.8993975001749792"/>
    <n v="3.7783076656031351"/>
    <n v="4.5053199844635827"/>
    <n v="0"/>
    <n v="43.042527520031094"/>
    <n v="0"/>
    <n v="350.12684908366515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60D1815"/>
    <s v="BOUCHON D18 NOIR FILETAGE 29963006D40"/>
    <n v="2.3E-2"/>
    <n v="39000"/>
    <n v="897"/>
    <n v="2878.4281500000002"/>
    <n v="1.482854681298861E-2"/>
    <n v="242.69271113690627"/>
    <n v="6.2228900291514426E-3"/>
    <n v="8.0028740029151446E-2"/>
    <n v="168.18063281793667"/>
    <n v="0"/>
    <n v="32.766343321724676"/>
    <n v="6.1686754742032619"/>
    <n v="2.6189586239227967"/>
    <n v="3.1228919588154014"/>
    <n v="0"/>
    <n v="29.835208940303456"/>
    <n v="0"/>
    <n v="242.69271113690627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90B0006"/>
    <s v="COUVRE BORNE D+ NOIR COUV DR - 32163005D40"/>
    <n v="7.1999999999999995E-2"/>
    <n v="5500"/>
    <n v="395.99999999999994"/>
    <n v="1270.7441999999999"/>
    <n v="6.5463818706170442E-3"/>
    <n v="107.14193267582482"/>
    <n v="1.9480351395604511E-2"/>
    <n v="0.25052475139560448"/>
    <n v="74.246968334339925"/>
    <n v="0"/>
    <n v="14.465409091865071"/>
    <n v="2.7232948581766903"/>
    <n v="1.1561957804609"/>
    <n v="1.3786680219519494"/>
    <n v="0"/>
    <n v="13.171396589030287"/>
    <n v="0"/>
    <n v="107.14193267582482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90B0007"/>
    <s v="COUVRE BORNE G- NOIR COUV DR - 2B233004D40"/>
    <n v="7.1999999999999995E-2"/>
    <n v="6600"/>
    <n v="475.2"/>
    <n v="1524.8930400000002"/>
    <n v="7.8556582447404551E-3"/>
    <n v="128.57031921098982"/>
    <n v="1.9480351395604518E-2"/>
    <n v="0.25052475139560454"/>
    <n v="89.096362001207922"/>
    <n v="0"/>
    <n v="17.358490910238093"/>
    <n v="3.2679538298120292"/>
    <n v="1.3874349365530803"/>
    <n v="1.6544016263423398"/>
    <n v="0"/>
    <n v="15.805675906836347"/>
    <n v="0"/>
    <n v="128.57031921098982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60D1842"/>
    <s v="BOUCHON NATO AGM 27883006"/>
    <n v="0.25"/>
    <n v="600"/>
    <n v="150"/>
    <n v="481.34250000000003"/>
    <n v="2.4796901025064566E-3"/>
    <n v="40.584065407509406"/>
    <n v="6.7640109012515673E-2"/>
    <n v="0.86987760901251576"/>
    <n v="28.123851641795429"/>
    <n v="0"/>
    <n v="5.4793216257064676"/>
    <n v="1.0315510826426859"/>
    <n v="0.43795294714428035"/>
    <n v="0.5222227355878597"/>
    <n v="0"/>
    <n v="4.9891653746326847"/>
    <n v="0"/>
    <n v="40.584065407509406"/>
    <s v="AST"/>
    <s v="STB 3909"/>
    <n v="11593.494000000001"/>
    <m/>
    <m/>
    <m/>
    <m/>
    <m/>
    <m/>
    <s v="STB 3910"/>
    <n v="26545.02"/>
    <n v="416"/>
    <m/>
    <m/>
    <m/>
  </r>
  <r>
    <x v="7"/>
    <x v="1"/>
    <d v="2019-08-15T00:00:00"/>
    <x v="4"/>
    <x v="0"/>
    <s v="ACCUMA 14"/>
    <s v=" 19-1005 DU 31/07/2019"/>
    <n v="11341.68"/>
    <m/>
    <n v="2209.6800000000003"/>
    <n v="416"/>
    <n v="176.61600000000001"/>
    <n v="210.6"/>
    <n v="0"/>
    <n v="2012.0116500000001"/>
    <n v="0"/>
    <n v="16366.587650000001"/>
    <s v="EUR"/>
    <n v="3.2089500000000002"/>
    <s v="490C0014"/>
    <s v="PRISME MOBILE 10mm 43483001"/>
    <n v="0.01"/>
    <n v="50"/>
    <n v="0.5"/>
    <n v="1.6044750000000001"/>
    <n v="8.2656336750215227E-6"/>
    <n v="0.13528021802503137"/>
    <n v="2.7056043605006275E-3"/>
    <n v="3.479510436050063E-2"/>
    <n v="9.3746172139318101E-2"/>
    <n v="0"/>
    <n v="1.8264405419021561E-2"/>
    <n v="3.4385036088089536E-3"/>
    <n v="1.4598431571476013E-3"/>
    <n v="1.7407424519595327E-3"/>
    <n v="0"/>
    <n v="1.6630551248775619E-2"/>
    <n v="0"/>
    <n v="0.13528021802503137"/>
    <s v="AST"/>
    <s v="STB 3909"/>
    <n v="11593.494000000001"/>
    <m/>
    <m/>
    <m/>
    <m/>
    <m/>
    <m/>
    <s v="STB 3910"/>
    <n v="26545.02"/>
    <n v="4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118"/>
    <s v="BAC L1 NOIR P0 C28 25341044B70"/>
    <n v="1.194"/>
    <n v="440"/>
    <n v="525.36"/>
    <n v="1679.9699400000002"/>
    <n v="1.5723837761720875E-2"/>
    <n v="364.10420422177918"/>
    <n v="0.82750955504949819"/>
    <n v="4.6456230550494988"/>
    <n v="267.33983439233066"/>
    <n v="0"/>
    <n v="34.028900730405901"/>
    <n v="9.6858840612200581"/>
    <n v="2.8247560062176316"/>
    <n v="2.935640510113287"/>
    <n v="0"/>
    <n v="47.289188521491624"/>
    <n v="0"/>
    <n v="364.10420422177918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212"/>
    <s v="BAC L2 GRIS PO C28 25691011B77"/>
    <n v="1.294"/>
    <n v="590"/>
    <n v="763.46"/>
    <n v="2441.3542150000003"/>
    <n v="2.2850085993534757E-2"/>
    <n v="529.12097562654094"/>
    <n v="0.89681521292634059"/>
    <n v="5.0347037129263414"/>
    <n v="388.50173207927668"/>
    <n v="0"/>
    <n v="49.451242103768259"/>
    <n v="14.07565297201741"/>
    <n v="4.1049722485665319"/>
    <n v="4.2661110549929386"/>
    <n v="0"/>
    <n v="68.721265167919128"/>
    <n v="0"/>
    <n v="529.12097562654094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213"/>
    <s v="BAC L2 NOIR PO C28 25691010B77"/>
    <n v="1.3180000000000001"/>
    <n v="1188"/>
    <n v="1565.7840000000001"/>
    <n v="5006.9857860000002"/>
    <n v="4.686335767073694E-2"/>
    <n v="1085.1769021303378"/>
    <n v="0.91344857081678266"/>
    <n v="5.1280830708167828"/>
    <n v="796.78017978940363"/>
    <n v="0"/>
    <n v="101.41980413670223"/>
    <n v="28.867828325173956"/>
    <n v="8.4189084788325488"/>
    <n v="8.7493888771265862"/>
    <n v="0"/>
    <n v="140.94079252309891"/>
    <n v="0"/>
    <n v="1085.1769021303378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218"/>
    <s v="BAC L2 NOIR P0 C34,3 38881090B77"/>
    <n v="1.3180000000000001"/>
    <n v="594"/>
    <n v="782.89200000000005"/>
    <n v="2503.4928930000001"/>
    <n v="2.343167883536847E-2"/>
    <n v="542.5884510651689"/>
    <n v="0.91344857081678266"/>
    <n v="5.1280830708167828"/>
    <n v="398.39008989470182"/>
    <n v="0"/>
    <n v="50.709902068351113"/>
    <n v="14.433914162586978"/>
    <n v="4.2094542394162744"/>
    <n v="4.3746944385632931"/>
    <n v="0"/>
    <n v="70.470396261549453"/>
    <n v="0"/>
    <n v="542.5884510651689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20L0216"/>
    <s v="COUV L2 EK DROITE ROUGE 24582156B70"/>
    <n v="1.129"/>
    <n v="1920"/>
    <n v="2167.6799999999998"/>
    <n v="6931.6987199999994"/>
    <n v="6.4877890664167617E-2"/>
    <n v="1502.3248846647368"/>
    <n v="0.78246087742955039"/>
    <n v="4.3927206274295498"/>
    <n v="1103.0668726503106"/>
    <n v="0"/>
    <n v="140.40613585976521"/>
    <n v="39.964780649127249"/>
    <n v="11.655183302036384"/>
    <n v="12.112702187000094"/>
    <n v="0"/>
    <n v="195.11921001649714"/>
    <n v="0"/>
    <n v="1502.3248846647368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20L0240"/>
    <s v="COUV L2 EK D NOIR RS 24812039B70"/>
    <n v="1.518"/>
    <n v="1920"/>
    <n v="2914.56"/>
    <n v="9320.0342400000009"/>
    <n v="8.7231743160501737E-2"/>
    <n v="2019.9549822152976"/>
    <n v="1.0520598865704676"/>
    <n v="5.9062443865704681"/>
    <n v="1483.1315435634826"/>
    <n v="0"/>
    <n v="188.78344927823176"/>
    <n v="53.734753786869071"/>
    <n v="15.671008195297816"/>
    <n v="16.286166448065675"/>
    <n v="0"/>
    <n v="262.3480609433505"/>
    <n v="0"/>
    <n v="2019.9549822152976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313"/>
    <s v="BAC L3 GRIS P0 C33 2B341004B70"/>
    <n v="1.32"/>
    <n v="3696"/>
    <n v="4878.72"/>
    <n v="15600.926880000001"/>
    <n v="0.14601835268170943"/>
    <n v="3381.2289919690847"/>
    <n v="0.91483468397431944"/>
    <n v="5.1358646839743196"/>
    <n v="2482.63323596496"/>
    <n v="0"/>
    <n v="316.0070781396488"/>
    <n v="89.947305251933003"/>
    <n v="26.231905022563733"/>
    <n v="27.261626445675148"/>
    <n v="0"/>
    <n v="439.1478411443041"/>
    <n v="0"/>
    <n v="3381.2289919690847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20L0321"/>
    <s v="COUV L3 KAM D GRIS 24142134B70"/>
    <n v="1.3140000000000001"/>
    <n v="3520"/>
    <n v="4625.2800000000007"/>
    <n v="14790.489120000002"/>
    <n v="0.13843298371123103"/>
    <n v="3205.5807326460158"/>
    <n v="0.91067634450170909"/>
    <n v="5.1125198445017102"/>
    <n v="2353.6652756550925"/>
    <n v="0"/>
    <n v="299.59112602849825"/>
    <n v="85.274717966118317"/>
    <n v="24.86920865775523"/>
    <n v="25.845438058886831"/>
    <n v="0"/>
    <n v="416.33496627966497"/>
    <n v="0"/>
    <n v="3205.5807326460158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L0509"/>
    <s v="BAC L5 GRIS P0 C45 27231006B77"/>
    <n v="1.5129999999999999"/>
    <n v="660"/>
    <n v="998.57999999999993"/>
    <n v="3193.2091949999999"/>
    <n v="2.9887143886286032E-2"/>
    <n v="692.07243842657272"/>
    <n v="1.0485946036766254"/>
    <n v="5.8867903536766253"/>
    <n v="508.14719778341242"/>
    <n v="0"/>
    <n v="64.680561312944889"/>
    <n v="18.410480633952197"/>
    <n v="5.3691656248835127"/>
    <n v="5.5799297635696021"/>
    <n v="0"/>
    <n v="89.88510330781007"/>
    <n v="0"/>
    <n v="692.07243842657272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20L0521"/>
    <s v="COUV L5 KAM D GRIS 21162177B70"/>
    <n v="1.5049999999999999"/>
    <n v="640"/>
    <n v="963.19999999999993"/>
    <n v="3080.0727999999999"/>
    <n v="2.8828233082247499E-2"/>
    <n v="667.55209666974588"/>
    <n v="1.043050151046478"/>
    <n v="5.8556639010464782"/>
    <n v="490.14338451098843"/>
    <n v="0"/>
    <n v="62.38890890727685"/>
    <n v="17.758191578664459"/>
    <n v="5.1789344167595983"/>
    <n v="5.3822311164556078"/>
    <n v="0"/>
    <n v="86.700446139600899"/>
    <n v="0"/>
    <n v="667.55209666974588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M1008"/>
    <s v="BAC M10 P15,4 C33 GRIS 30241012B70"/>
    <n v="1.7629999999999999"/>
    <n v="972"/>
    <n v="1713.636"/>
    <n v="5479.7795189999997"/>
    <n v="5.128851539257711E-2"/>
    <n v="1187.6467034144066"/>
    <n v="1.2218587483687311"/>
    <n v="6.8594919983687301"/>
    <n v="872.01759640767455"/>
    <n v="0"/>
    <n v="110.99655347199986"/>
    <n v="31.593725481827498"/>
    <n v="9.2138792132456917"/>
    <n v="9.575565823794145"/>
    <n v="0"/>
    <n v="154.24938301586494"/>
    <n v="0"/>
    <n v="1187.6467034144066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M1104"/>
    <s v="BAC M11 P8.5 C46,3 NOIR 22241008B70"/>
    <n v="2.1379999999999999"/>
    <n v="630"/>
    <n v="1346.9399999999998"/>
    <n v="4307.177385"/>
    <n v="4.0313434663416157E-2"/>
    <n v="933.5056282063407"/>
    <n v="1.48175496540689"/>
    <n v="8.318544465406891"/>
    <n v="685.41707883433423"/>
    <n v="0"/>
    <n v="87.244722761178849"/>
    <n v="24.833075752664353"/>
    <n v="7.2422279104133853"/>
    <n v="7.5265182516597964"/>
    <n v="0"/>
    <n v="121.24200469609015"/>
    <n v="0"/>
    <n v="933.5056282063407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M1110"/>
    <s v="BAC M11 P8,5 C46 GRIS 22241025B70"/>
    <n v="2.1379999999999999"/>
    <n v="2772"/>
    <n v="5926.5360000000001"/>
    <n v="18951.580494000002"/>
    <n v="0.17737911251903113"/>
    <n v="4107.4247641079"/>
    <n v="1.4817549654068904"/>
    <n v="8.318544465406891"/>
    <n v="3015.8351468710712"/>
    <n v="0"/>
    <n v="383.87678014918703"/>
    <n v="109.26553331172317"/>
    <n v="31.865802805818905"/>
    <n v="33.116680307303113"/>
    <n v="0"/>
    <n v="533.46482066279668"/>
    <n v="0"/>
    <n v="4107.4247641079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M1409"/>
    <s v="BAC M14 GRIS PO C60 35321021B74"/>
    <n v="3.3633000000000002"/>
    <n v="99"/>
    <n v="332.9667"/>
    <n v="1064.7442649250002"/>
    <n v="9.9655747884414246E-3"/>
    <n v="230.76476194581221"/>
    <n v="2.3309571913718403"/>
    <n v="13.085949766371842"/>
    <n v="169.43669566803879"/>
    <n v="0"/>
    <n v="21.567098334153428"/>
    <n v="6.1387940696799177"/>
    <n v="1.790295579593925"/>
    <n v="1.8605728130020138"/>
    <n v="0"/>
    <n v="29.971305481344121"/>
    <n v="0"/>
    <n v="230.76476194581221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00m1509"/>
    <s v="BAC M15 GRIS PO C78 35331028B74"/>
    <n v="3.6230000000000002"/>
    <n v="1078"/>
    <n v="3905.5940000000001"/>
    <n v="12489.113213500001"/>
    <n v="0.11689303795330912"/>
    <n v="2706.7976156984837"/>
    <n v="2.5109439848779997"/>
    <n v="14.096392234878"/>
    <n v="1987.4388098897523"/>
    <n v="0"/>
    <n v="252.97523701703386"/>
    <n v="72.006111379238419"/>
    <n v="20.999600482236076"/>
    <n v="21.823930185882812"/>
    <n v="0"/>
    <n v="351.55392674434017"/>
    <n v="0"/>
    <n v="2706.7976156984837"/>
    <s v="AST"/>
    <s v="STB 3915"/>
    <n v="17189.5"/>
    <m/>
    <m/>
    <m/>
    <m/>
    <m/>
    <m/>
    <s v="STB 3916"/>
    <n v="27956.723000000002"/>
    <n v="616"/>
    <m/>
    <m/>
    <m/>
  </r>
  <r>
    <x v="7"/>
    <x v="1"/>
    <d v="2019-08-22T00:00:00"/>
    <x v="4"/>
    <x v="0"/>
    <s v="ACCUMA 15"/>
    <s v=" 19-1063DU 09/08/2019"/>
    <n v="17002.2"/>
    <m/>
    <n v="2164.1600000000035"/>
    <n v="616"/>
    <n v="179.648"/>
    <n v="186.7"/>
    <n v="0"/>
    <n v="3007.4838749999999"/>
    <n v="0"/>
    <n v="23156.191875000004"/>
    <s v="EUR"/>
    <n v="3.1977500000000001"/>
    <s v="420M1515"/>
    <s v="COUV M15 GAUCHE GRIS 35402077B70"/>
    <n v="1.71"/>
    <n v="1349"/>
    <n v="2306.79"/>
    <n v="7376.5377225000002"/>
    <n v="6.904140343832818E-2"/>
    <n v="1598.7359853372125"/>
    <n v="1.1851267496940048"/>
    <n v="6.6532792496940054"/>
    <n v="1173.8557495391435"/>
    <n v="0"/>
    <n v="149.41664366509255"/>
    <n v="42.529504518010157"/>
    <n v="12.403150044888781"/>
    <n v="12.890030021935871"/>
    <n v="0"/>
    <n v="207.64090754814154"/>
    <n v="0"/>
    <n v="1598.7359853372125"/>
    <s v="AST"/>
    <s v="STB 3915"/>
    <n v="17189.5"/>
    <m/>
    <m/>
    <m/>
    <m/>
    <m/>
    <m/>
    <s v="STB 3916"/>
    <n v="27956.723000000002"/>
    <n v="616"/>
    <m/>
    <m/>
    <m/>
  </r>
  <r>
    <x v="7"/>
    <x v="1"/>
    <d v="2019-08-28T00:00:00"/>
    <x v="7"/>
    <x v="0"/>
    <s v="DARAMIC 4"/>
    <s v=" 109101F2 DU 14/08/2019"/>
    <n v="7037.31"/>
    <m/>
    <n v="10733.423000000003"/>
    <n v="216"/>
    <n v="230.535"/>
    <n v="138.76900000000001"/>
    <n v="0"/>
    <n v="0"/>
    <n v="0"/>
    <n v="18356.037000000004"/>
    <s v="EUR"/>
    <n v="3.1833"/>
    <s v="430P0001"/>
    <s v="SEPARATEUR 123X1.0X0.25 "/>
    <n v="0.73099999999999998"/>
    <n v="2558.4"/>
    <n v="1870.1904"/>
    <n v="5953.37710032"/>
    <n v="0.27936257135871884"/>
    <n v="5127.9896962757839"/>
    <n v="2.0043737086756503"/>
    <n v="4.3313660086756496"/>
    <n v="1965.9610170484257"/>
    <n v="0"/>
    <n v="2998.5166487608149"/>
    <n v="60.34231541348327"/>
    <n v="64.402850388182245"/>
    <n v="38.766864664878057"/>
    <n v="0"/>
    <n v="0"/>
    <n v="0"/>
    <n v="5127.9896962757839"/>
    <s v="GERMANETTI"/>
    <s v="STB 4010"/>
    <n v="7176.6790000000001"/>
    <m/>
    <m/>
    <m/>
    <n v="0"/>
    <m/>
    <m/>
    <s v="STB 4011"/>
    <n v="42579.527000000002"/>
    <n v="216"/>
    <m/>
    <m/>
    <m/>
  </r>
  <r>
    <x v="7"/>
    <x v="1"/>
    <d v="2019-08-28T00:00:00"/>
    <x v="7"/>
    <x v="0"/>
    <s v="DARAMIC 4"/>
    <s v=" 109101F2 DU 14/08/2019"/>
    <n v="7037.31"/>
    <m/>
    <n v="10733.423000000003"/>
    <n v="216"/>
    <n v="230.535"/>
    <n v="138.76900000000001"/>
    <n v="0"/>
    <n v="0"/>
    <n v="0"/>
    <n v="18356.037000000004"/>
    <s v="EUR"/>
    <n v="3.1833"/>
    <s v="430P1001"/>
    <s v="SEPARATEUR LV 160X1.3X0.2 "/>
    <n v="1.7410000000000001"/>
    <n v="1440"/>
    <n v="2507.04"/>
    <n v="7980.6604319999997"/>
    <n v="0.37449296119751357"/>
    <n v="6874.2066519811251"/>
    <n v="4.7737546194313367"/>
    <n v="10.315879919431335"/>
    <n v="2635.4230607648742"/>
    <n v="0"/>
    <n v="4019.5913630555006"/>
    <n v="80.890479618662937"/>
    <n v="86.333734809668798"/>
    <n v="51.968013732417766"/>
    <n v="0"/>
    <n v="0"/>
    <n v="0"/>
    <n v="6874.2066519811251"/>
    <s v="GERMANETTI"/>
    <s v="STB 4010"/>
    <n v="7176.6790000000001"/>
    <m/>
    <m/>
    <m/>
    <n v="0"/>
    <m/>
    <m/>
    <s v="STB 4011"/>
    <n v="42579.527000000002"/>
    <n v="216"/>
    <m/>
    <m/>
    <m/>
  </r>
  <r>
    <x v="7"/>
    <x v="1"/>
    <d v="2019-08-28T00:00:00"/>
    <x v="7"/>
    <x v="0"/>
    <s v="DARAMIC 4"/>
    <s v=" 109101F2 DU 14/08/2019"/>
    <n v="7037.31"/>
    <m/>
    <n v="10733.423000000003"/>
    <n v="216"/>
    <n v="230.535"/>
    <n v="138.76900000000001"/>
    <n v="0"/>
    <n v="0"/>
    <n v="0"/>
    <n v="18356.037000000004"/>
    <s v="EUR"/>
    <n v="3.1833"/>
    <s v="430P1004"/>
    <s v="SEPARATEUR 161X1.2X0.2 "/>
    <n v="0.69899999999999995"/>
    <n v="61534.2"/>
    <n v="43012.405799999993"/>
    <n v="136921.39138313997"/>
    <n v="6.4250443615862158"/>
    <n v="117938.35202791798"/>
    <n v="1.9166309471467571"/>
    <n v="4.1417576471467568"/>
    <n v="45215.028936234296"/>
    <n v="0"/>
    <n v="68962.718926669826"/>
    <n v="1387.8095821026227"/>
    <n v="1481.1976018982782"/>
    <n v="891.5969810129576"/>
    <n v="0"/>
    <n v="0"/>
    <n v="0"/>
    <n v="117938.35202791798"/>
    <s v="GERMANETTI"/>
    <s v="STB 4010"/>
    <n v="7176.6790000000001"/>
    <m/>
    <m/>
    <m/>
    <n v="0"/>
    <m/>
    <m/>
    <s v="STB 4011"/>
    <n v="42579.527000000002"/>
    <n v="216"/>
    <m/>
    <m/>
    <m/>
  </r>
  <r>
    <x v="7"/>
    <x v="1"/>
    <d v="2019-08-29T00:00:00"/>
    <x v="22"/>
    <x v="0"/>
    <s v="DEMETAL 1"/>
    <s v=" 6379/19 DU 15/07/2019"/>
    <n v="3396.6"/>
    <m/>
    <n v="12424.167000000001"/>
    <n v="1416"/>
    <n v="320.55200000000002"/>
    <n v="3505.6"/>
    <n v="0"/>
    <n v="0"/>
    <n v="2880"/>
    <n v="23942.918999999998"/>
    <s v="EUR"/>
    <n v="3.1833"/>
    <s v="610X0012"/>
    <s v="ANTHRACITE"/>
    <n v="0.23"/>
    <n v="294580"/>
    <n v="67753.400000000009"/>
    <n v="215679.39822000003"/>
    <n v="263.96207372845515"/>
    <n v="6320022.550352429"/>
    <n v="21.454350432318655"/>
    <n v="22.186509432318655"/>
    <n v="896573.5796260708"/>
    <n v="0"/>
    <n v="3279508.88566864"/>
    <n v="373770.29639949248"/>
    <n v="84613.570657803764"/>
    <n v="925345.4456624724"/>
    <n v="0"/>
    <n v="0"/>
    <n v="760210.77233795088"/>
    <n v="6320022.550352429"/>
    <s v="MSC"/>
    <m/>
    <n v="4041.9539999999997"/>
    <m/>
    <m/>
    <m/>
    <m/>
    <s v="STB 4018/STB 4046"/>
    <n v="4172.8640000000005"/>
    <s v="STB 4014"/>
    <n v="55621.050999999999"/>
    <n v="1416"/>
    <m/>
    <m/>
    <m/>
  </r>
  <r>
    <x v="7"/>
    <x v="1"/>
    <d v="2019-09-12T00:00:00"/>
    <x v="10"/>
    <x v="0"/>
    <s v="SORFIN 3"/>
    <s v=" SOR-58769F DU 07/08/2019"/>
    <n v="5622.8619999999992"/>
    <m/>
    <n v="865.78800000000047"/>
    <n v="0"/>
    <n v="77.617999999999995"/>
    <n v="245"/>
    <n v="0"/>
    <n v="954.22500000000002"/>
    <n v="0"/>
    <n v="7765.4930000000004"/>
    <s v="EUR"/>
    <n v="3.1807500000000002"/>
    <s v="430P2010"/>
    <s v="SEP BAT G  laize 103 mm 12,5 g/m²"/>
    <n v="4.795E-2"/>
    <n v="155736"/>
    <n v="7467.5411999999997"/>
    <n v="23752.381671899999"/>
    <n v="6.3111947725668804E-2"/>
    <n v="490.09538828004702"/>
    <n v="3.146962733600754E-3"/>
    <n v="0.15566392523360076"/>
    <n v="354.86977261264951"/>
    <n v="0"/>
    <n v="54.641566997511369"/>
    <n v="0"/>
    <n v="4.8986231585709605"/>
    <n v="15.462427192788857"/>
    <n v="0"/>
    <n v="60.222998318526315"/>
    <n v="0"/>
    <n v="490.09538828004702"/>
    <s v="TIMAR"/>
    <s v="STB 4036"/>
    <n v="6043.6949999999997"/>
    <m/>
    <m/>
    <m/>
    <m/>
    <m/>
    <m/>
    <s v="STB 4037"/>
    <n v="11141.272000000001"/>
    <n v="0"/>
    <m/>
    <m/>
    <m/>
  </r>
  <r>
    <x v="7"/>
    <x v="1"/>
    <d v="2019-09-12T00:00:00"/>
    <x v="10"/>
    <x v="0"/>
    <s v="SORFIN 3"/>
    <s v=" SOR-58769F DU 07/08/2019"/>
    <n v="5622.8619999999992"/>
    <m/>
    <n v="865.78800000000047"/>
    <n v="0"/>
    <n v="77.617999999999995"/>
    <n v="245"/>
    <n v="0"/>
    <n v="954.22500000000002"/>
    <n v="0"/>
    <n v="7765.4930000000004"/>
    <s v="EUR"/>
    <n v="3.1807500000000002"/>
    <s v="430P1014"/>
    <s v="SEP PAPIER laize 127mm 12.5 g/m²"/>
    <n v="4.795E-2"/>
    <n v="76810"/>
    <n v="3683.0394999999999"/>
    <n v="11714.827889624999"/>
    <n v="3.1127219813072253E-2"/>
    <n v="241.71820756787389"/>
    <n v="3.1469627336007536E-3"/>
    <n v="0.15566392523360076"/>
    <n v="175.02406145257106"/>
    <n v="0"/>
    <n v="26.949573387520214"/>
    <n v="0"/>
    <n v="2.4160325474510418"/>
    <n v="7.6261688542027022"/>
    <n v="0"/>
    <n v="29.702371326128873"/>
    <n v="0"/>
    <n v="241.71820756787389"/>
    <s v="TIMAR"/>
    <s v="STB 4036"/>
    <n v="6043.6949999999997"/>
    <m/>
    <m/>
    <m/>
    <m/>
    <m/>
    <m/>
    <s v="STB 4037"/>
    <n v="11141.272000000001"/>
    <n v="0"/>
    <m/>
    <m/>
    <m/>
  </r>
  <r>
    <x v="7"/>
    <x v="1"/>
    <d v="2019-09-12T00:00:00"/>
    <x v="10"/>
    <x v="0"/>
    <s v="SORFIN 3"/>
    <s v=" SOR-58769F DU 07/08/2019"/>
    <n v="5622.8619999999992"/>
    <m/>
    <n v="865.78800000000047"/>
    <n v="0"/>
    <n v="77.617999999999995"/>
    <n v="245"/>
    <n v="0"/>
    <n v="954.22500000000002"/>
    <n v="0"/>
    <n v="7765.4930000000004"/>
    <s v="EUR"/>
    <n v="3.1807500000000002"/>
    <s v="430P2011"/>
    <s v="SEP BAT G  laize 128 mm 12,5 g/m²"/>
    <n v="4.795E-2"/>
    <n v="77414"/>
    <n v="3712.0012999999999"/>
    <n v="11806.948134975"/>
    <n v="3.1371990556036657E-2"/>
    <n v="243.61897305896878"/>
    <n v="3.146962733600754E-3"/>
    <n v="0.15566392523360076"/>
    <n v="176.40037356189737"/>
    <n v="0"/>
    <n v="27.16149295952988"/>
    <n v="0"/>
    <n v="2.4350311629784529"/>
    <n v="7.6861376862289807"/>
    <n v="0"/>
    <n v="29.935937688334079"/>
    <n v="0"/>
    <n v="243.61897305896878"/>
    <s v="TIMAR"/>
    <s v="STB 4036"/>
    <n v="6043.6949999999997"/>
    <m/>
    <m/>
    <m/>
    <m/>
    <m/>
    <m/>
    <s v="STB 4037"/>
    <n v="11141.272000000001"/>
    <n v="0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L0207"/>
    <s v="BAC L2 GRIS P0 C34 -TAXI 25171040B77"/>
    <n v="1.294"/>
    <n v="594"/>
    <n v="768.63599999999997"/>
    <n v="2429.3125098"/>
    <n v="2.2081397423268152E-2"/>
    <n v="346.7071720032888"/>
    <n v="0.58368210774964446"/>
    <n v="4.6734338077496442"/>
    <n v="247.09790321354606"/>
    <n v="0"/>
    <n v="44.139874356010942"/>
    <n v="9.185861328079552"/>
    <n v="2.5256039930811411"/>
    <n v="0"/>
    <n v="0"/>
    <n v="43.75792911257107"/>
    <n v="0"/>
    <n v="346.7071720032888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L0212"/>
    <s v="BAC L2 GRIS PO C28 25691011B77"/>
    <n v="1.294"/>
    <n v="3168"/>
    <n v="4099.3919999999998"/>
    <n v="12956.333385600001"/>
    <n v="0.11776745292409681"/>
    <n v="1849.1049173508736"/>
    <n v="0.58368210774964446"/>
    <n v="4.6734338077496442"/>
    <n v="1317.8554838055788"/>
    <n v="0"/>
    <n v="235.41266323205835"/>
    <n v="48.991260416424275"/>
    <n v="13.469887963099421"/>
    <n v="0"/>
    <n v="0"/>
    <n v="233.37562193371238"/>
    <n v="0"/>
    <n v="1849.1049173508736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L0213"/>
    <s v="BAC L2 NOIR PO C28 25691010B77"/>
    <n v="1.3180000000000001"/>
    <n v="1980"/>
    <n v="2609.6400000000003"/>
    <n v="8247.897702000002"/>
    <n v="7.4969814023357617E-2"/>
    <n v="1177.1253289550095"/>
    <n v="0.59450774189646949"/>
    <n v="4.7601126418964705"/>
    <n v="838.93620926185918"/>
    <n v="0"/>
    <n v="149.86180937975897"/>
    <n v="31.187442633716771"/>
    <n v="8.5748224185495729"/>
    <n v="0"/>
    <n v="0"/>
    <n v="148.56504526112488"/>
    <n v="0"/>
    <n v="1177.1253289550095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20L0216"/>
    <s v="COUV L2 EK DROITE ROUGE 24582156B70"/>
    <n v="1.129"/>
    <n v="960"/>
    <n v="1083.8399999999999"/>
    <n v="3425.5305119999998"/>
    <n v="3.1136587127372321E-2"/>
    <n v="488.88563807061405"/>
    <n v="0.50925587299022301"/>
    <n v="4.0775168229902228"/>
    <n v="348.42837366317701"/>
    <n v="0"/>
    <n v="62.240854477306414"/>
    <n v="12.952820244986885"/>
    <n v="3.561309425867464"/>
    <n v="0"/>
    <n v="0"/>
    <n v="61.702280259276208"/>
    <n v="0"/>
    <n v="488.88563807061405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L0313"/>
    <s v="BAC L3 GRIS P0 C33 2B341004B70"/>
    <n v="1.32"/>
    <n v="352"/>
    <n v="464.64000000000004"/>
    <n v="1468.5179520000002"/>
    <n v="1.3348191470016126E-2"/>
    <n v="209.58427708253075"/>
    <n v="0.59540987807537149"/>
    <n v="4.7673358780753716"/>
    <n v="149.37053397075084"/>
    <n v="0"/>
    <n v="26.682527517286367"/>
    <n v="5.552847651526708"/>
    <n v="1.5267260957660342"/>
    <n v="0"/>
    <n v="0"/>
    <n v="26.451641847200786"/>
    <n v="0"/>
    <n v="209.58427708253075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M1008"/>
    <s v="BAC M10 P15,4 C33 GRIS 30241012B70"/>
    <n v="1.7629999999999999"/>
    <n v="4050"/>
    <n v="7140.15"/>
    <n v="22566.801082500002"/>
    <n v="0.20512243742388866"/>
    <n v="3220.6938188938357"/>
    <n v="0.79523304170218168"/>
    <n v="6.3672826917021821"/>
    <n v="2295.3857139532897"/>
    <n v="0"/>
    <n v="410.03195775773122"/>
    <n v="85.330933968337689"/>
    <n v="23.461289025232112"/>
    <n v="0"/>
    <n v="0"/>
    <n v="406.48392418924476"/>
    <n v="0"/>
    <n v="3220.6938188938357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00M1009"/>
    <s v="BAC M10 P15,4 C33 NOIR 30241008B70"/>
    <n v="1.8380000000000001"/>
    <n v="486"/>
    <n v="893.26800000000003"/>
    <n v="2823.2181774000001"/>
    <n v="2.566182915383601E-2"/>
    <n v="402.92469012775069"/>
    <n v="0.8290631484110097"/>
    <n v="6.6381540484110095"/>
    <n v="287.16408001675416"/>
    <n v="0"/>
    <n v="51.297021329010327"/>
    <n v="10.675320927995781"/>
    <n v="2.9351230331283014"/>
    <n v="0"/>
    <n v="0"/>
    <n v="50.85314482086207"/>
    <n v="0"/>
    <n v="402.92469012775069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20M1013"/>
    <s v="COUV M10 G FLAT GRIS 22462035B70"/>
    <n v="0.77200000000000002"/>
    <n v="4032"/>
    <n v="3112.7040000000002"/>
    <n v="9837.8566272000007"/>
    <n v="8.9421851285909681E-2"/>
    <n v="1404.041446306607"/>
    <n v="0.34822456505620214"/>
    <n v="2.7881691650562024"/>
    <n v="1000.6591308817408"/>
    <n v="0"/>
    <n v="178.75088269018454"/>
    <n v="37.199490134938429"/>
    <n v="10.227803084528491"/>
    <n v="0"/>
    <n v="0"/>
    <n v="177.20413951521454"/>
    <n v="0"/>
    <n v="1404.041446306607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20M1014"/>
    <s v="COUV M10 G FLAT NOIR 22462007B70"/>
    <n v="0.77200000000000002"/>
    <n v="1344"/>
    <n v="1037.568"/>
    <n v="3279.2855423999999"/>
    <n v="2.980728376196989E-2"/>
    <n v="468.01381543553561"/>
    <n v="0.34822456505620208"/>
    <n v="2.7881691650562019"/>
    <n v="333.55304362724689"/>
    <n v="0"/>
    <n v="59.583627563394842"/>
    <n v="12.399830044979474"/>
    <n v="3.4092676948428302"/>
    <n v="0"/>
    <n v="0"/>
    <n v="59.0680465050715"/>
    <n v="0"/>
    <n v="468.01381543553561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20M1413"/>
    <s v="COUV M14 GAUCHE GRIS 35422083B70"/>
    <n v="1.6850000000000001"/>
    <n v="768"/>
    <n v="1294.08"/>
    <n v="4090.0045439999999"/>
    <n v="3.7176367978474657E-2"/>
    <n v="583.71819319680048"/>
    <n v="0.76004973072500059"/>
    <n v="6.0855764807250008"/>
    <n v="416.01545411688454"/>
    <n v="0"/>
    <n v="74.314146886987643"/>
    <n v="15.465369079045457"/>
    <n v="4.2521214402739957"/>
    <n v="0"/>
    <n v="0"/>
    <n v="73.671101673608788"/>
    <n v="0"/>
    <n v="583.71819319680048"/>
    <s v="AST"/>
    <s v="STB 4119"/>
    <n v="11190.9"/>
    <m/>
    <m/>
    <m/>
    <m/>
    <m/>
    <m/>
    <s v="STB 4120"/>
    <n v="19922.088"/>
    <n v="416"/>
    <m/>
    <m/>
    <m/>
  </r>
  <r>
    <x v="7"/>
    <x v="1"/>
    <d v="2019-09-20T00:00:00"/>
    <x v="4"/>
    <x v="0"/>
    <s v="ACCUMA 17"/>
    <s v=" 19-1191 DU 13/09/2019"/>
    <n v="11190.32"/>
    <m/>
    <n v="1998.9619999999995"/>
    <n v="416"/>
    <n v="114.377"/>
    <n v="0"/>
    <n v="0"/>
    <n v="1981.6648500000001"/>
    <n v="0"/>
    <n v="15701.323850000001"/>
    <s v="EUR"/>
    <n v="3.1605500000000002"/>
    <s v="460D1810"/>
    <s v="BOUCHON KAMINA D18 ROUGE 24593044B72"/>
    <n v="2.8000000000000001E-2"/>
    <n v="96000"/>
    <n v="2688"/>
    <n v="8495.5583999999999"/>
    <n v="7.7220942388523034E-2"/>
    <n v="1212.4710244443927"/>
    <n v="1.262990650462909E-2"/>
    <n v="0.10112530650462909"/>
    <n v="864.12705602913707"/>
    <n v="0"/>
    <n v="154.36172943884674"/>
    <n v="32.123912033625579"/>
    <n v="8.8322997275720994"/>
    <n v="0"/>
    <n v="0"/>
    <n v="153.02602721521114"/>
    <n v="0"/>
    <n v="1212.4710244443927"/>
    <s v="AST"/>
    <s v="STB 4119"/>
    <n v="11190.9"/>
    <m/>
    <m/>
    <m/>
    <m/>
    <m/>
    <m/>
    <s v="STB 4120"/>
    <n v="19922.088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00L0116"/>
    <s v="BAC L1 GRIS P0 C26 26901010B70"/>
    <n v="1.194"/>
    <n v="3520"/>
    <n v="4202.88"/>
    <n v="13283.412384000001"/>
    <n v="0.25520794723294465"/>
    <n v="3807.8163571788073"/>
    <n v="1.0817660105621612"/>
    <n v="4.8554627105621613"/>
    <n v="2796.6189617442124"/>
    <n v="0"/>
    <n v="322.51955373152794"/>
    <n v="106.16650604890498"/>
    <n v="24.081932316795122"/>
    <n v="52.692784865186084"/>
    <n v="0"/>
    <n v="505.73661847218119"/>
    <n v="0"/>
    <n v="3807.8163571788073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00L0118"/>
    <s v="BAC L1 NOIR P0 C28 25341044B70"/>
    <n v="1.194"/>
    <n v="4840"/>
    <n v="5778.96"/>
    <n v="18264.692028000001"/>
    <n v="0.35091092744529889"/>
    <n v="5235.7474911208601"/>
    <n v="1.0817660105621612"/>
    <n v="4.8554627105621613"/>
    <n v="3845.3510723982922"/>
    <n v="0"/>
    <n v="443.4643863808509"/>
    <n v="145.97894581724435"/>
    <n v="33.112656935593293"/>
    <n v="72.452579189630868"/>
    <n v="0"/>
    <n v="695.38785039924915"/>
    <n v="0"/>
    <n v="5235.7474911208601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20L0131"/>
    <s v="COUV L1 EK D NOIR FAI 25032008D40"/>
    <n v="1.1819999999999999"/>
    <n v="1120"/>
    <n v="1323.84"/>
    <n v="4184.0625120000004"/>
    <n v="8.0386422849298922E-2"/>
    <n v="1199.401269198167"/>
    <n v="1.0708939903555064"/>
    <n v="4.8066640903555067"/>
    <n v="880.89025770791886"/>
    <n v="0"/>
    <n v="101.58850264864709"/>
    <n v="33.440751905308353"/>
    <n v="7.5854236329055444"/>
    <n v="16.597384725694749"/>
    <n v="0"/>
    <n v="159.29894857769253"/>
    <n v="0"/>
    <n v="1199.401269198167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20L0231"/>
    <s v="COUV L2 EK D NOIR FAI 25812011B70"/>
    <n v="1.3075000000000001"/>
    <n v="960"/>
    <n v="1255.2"/>
    <n v="3967.1223600000003"/>
    <n v="7.6218453861826199E-2"/>
    <n v="1137.213313616101"/>
    <n v="1.1845972016834385"/>
    <n v="5.3170163266834383"/>
    <n v="835.21683245330223"/>
    <n v="0"/>
    <n v="96.321223504790481"/>
    <n v="31.706876806519698"/>
    <n v="7.192125743309643"/>
    <n v="15.736824168851255"/>
    <n v="0"/>
    <n v="151.03943093932776"/>
    <n v="0"/>
    <n v="1137.213313616101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00L0318"/>
    <s v="BAC L3 NOIR P0 C40 2B331002B74"/>
    <n v="1.32"/>
    <n v="4608"/>
    <n v="6082.56"/>
    <n v="19224.235008000003"/>
    <n v="0.36934617488988974"/>
    <n v="5510.809602349228"/>
    <n v="1.1959222227320374"/>
    <n v="5.3678482227320385"/>
    <n v="4047.3681456398654"/>
    <n v="0"/>
    <n v="466.76196720944745"/>
    <n v="153.64800875419414"/>
    <n v="34.852243754959773"/>
    <n v="76.258904729515535"/>
    <n v="0"/>
    <n v="731.92033226124715"/>
    <n v="0"/>
    <n v="5510.809602349228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90B0006"/>
    <s v="COUVRE BORNE D+ NOIR COUV DR - 32163005D40"/>
    <n v="7.1999999999999995E-2"/>
    <n v="11000"/>
    <n v="791.99999999999989"/>
    <n v="2503.1555999999996"/>
    <n v="4.8091949855454383E-2"/>
    <n v="717.55333363922227"/>
    <n v="6.5232121239929303E-2"/>
    <n v="0.29279172123992925"/>
    <n v="527.00106063019064"/>
    <n v="0"/>
    <n v="60.776297813730118"/>
    <n v="20.006251139869022"/>
    <n v="4.5380525722603862"/>
    <n v="9.9295448866556661"/>
    <n v="0"/>
    <n v="95.30212659651653"/>
    <n v="0"/>
    <n v="717.55333363922227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4T00:00:00"/>
    <x v="4"/>
    <x v="0"/>
    <s v="ACCUMA 16"/>
    <s v=" 19-1179 DU 11/09/2019"/>
    <n v="10958.197"/>
    <m/>
    <n v="1263.7519999999986"/>
    <n v="416"/>
    <n v="94.361999999999995"/>
    <n v="206.47"/>
    <n v="0"/>
    <n v="1981.6648500000001"/>
    <n v="0"/>
    <n v="14920.445849999996"/>
    <s v="EUR"/>
    <n v="3.1605500000000002"/>
    <s v="490B0007"/>
    <s v="COUVRE BORNE G- NOIR COUV DR - 2B233004D40"/>
    <n v="7.1999999999999995E-2"/>
    <n v="9900"/>
    <n v="712.8"/>
    <n v="2252.84004"/>
    <n v="4.328275486990895E-2"/>
    <n v="645.79800027530018"/>
    <n v="6.5232121239929317E-2"/>
    <n v="0.2927917212399293"/>
    <n v="474.30095456717163"/>
    <n v="0"/>
    <n v="54.698668032357112"/>
    <n v="18.005626025882123"/>
    <n v="4.0842473150343483"/>
    <n v="8.9365903979901002"/>
    <n v="0"/>
    <n v="85.771913936864891"/>
    <n v="0"/>
    <n v="645.79800027530018"/>
    <s v="TIMAR"/>
    <s v="STB 4121"/>
    <n v="11165.267"/>
    <m/>
    <m/>
    <m/>
    <m/>
    <m/>
    <m/>
    <s v="STB 4122"/>
    <n v="16223.692999999999"/>
    <n v="416"/>
    <m/>
    <m/>
    <m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111"/>
    <s v="BAC L1B PO NOIR C28 25331003P70"/>
    <n v="1.2090000000000001"/>
    <n v="480"/>
    <n v="580.32000000000005"/>
    <n v="1828.008"/>
    <n v="8.4174531958300883E-3"/>
    <n v="283.01846315710071"/>
    <n v="0.58962179824395977"/>
    <n v="4.3979717982439599"/>
    <n v="188.50887273806802"/>
    <n v="0"/>
    <n v="50.762907716856269"/>
    <n v="6.8686418077973519"/>
    <n v="2.6013297356393306"/>
    <n v="1.0269292898912707"/>
    <n v="0"/>
    <n v="33.24978186884843"/>
    <n v="0"/>
    <n v="283.01846315710071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115"/>
    <s v="BAC L1 B PO GRIS C22 "/>
    <n v="1.2090000000000001"/>
    <n v="720"/>
    <n v="870.48"/>
    <n v="2742.0120000000002"/>
    <n v="1.2626179793745132E-2"/>
    <n v="424.52769473565098"/>
    <n v="0.58962179824395966"/>
    <n v="4.3979717982439599"/>
    <n v="282.76330910710203"/>
    <n v="0"/>
    <n v="76.144361575284407"/>
    <n v="10.302962711696027"/>
    <n v="3.9019946034589958"/>
    <n v="1.540393934836906"/>
    <n v="0"/>
    <n v="49.874672803272645"/>
    <n v="0"/>
    <n v="424.52769473565098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109"/>
    <s v="COUV L1 KAM  D GRIS 25032083B70"/>
    <n v="0.99399999999999999"/>
    <n v="2294"/>
    <n v="2280.2359999999999"/>
    <n v="7182.7433999999994"/>
    <n v="3.3074475815837494E-2"/>
    <n v="1112.0569485034025"/>
    <n v="0.48476763230313974"/>
    <n v="3.6158676323031393"/>
    <n v="740.70291897015647"/>
    <n v="0"/>
    <n v="199.46134829172431"/>
    <n v="26.988772265723394"/>
    <n v="10.221336006126419"/>
    <n v="4.0350860495321745"/>
    <n v="0"/>
    <n v="130.64748692013967"/>
    <n v="0"/>
    <n v="1112.0569485034025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140"/>
    <s v="COUV L1 EK D NOIR RS 24802027B70"/>
    <n v="1.423"/>
    <n v="3120"/>
    <n v="4439.76"/>
    <n v="13985.244000000001"/>
    <n v="6.4398042460571042E-2"/>
    <n v="2165.2434036158829"/>
    <n v="0.69398827038970612"/>
    <n v="5.1764382703897063"/>
    <n v="1442.1942253025309"/>
    <n v="0"/>
    <n v="388.3635359198197"/>
    <n v="52.548802647825973"/>
    <n v="19.901571042014876"/>
    <n v="7.8565611801896669"/>
    <n v="0"/>
    <n v="254.37870752350167"/>
    <n v="0"/>
    <n v="2165.2434036158829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207"/>
    <s v="BAC L2 GRIS P0 C34 -TAXI 25171040B77"/>
    <n v="1.294"/>
    <n v="396"/>
    <n v="512.42399999999998"/>
    <n v="1614.1355999999998"/>
    <n v="7.4326320588986011E-3"/>
    <n v="249.90600524678476"/>
    <n v="0.63107577082521404"/>
    <n v="4.7071757708252138"/>
    <n v="166.45380239166624"/>
    <n v="0"/>
    <n v="44.823773476534242"/>
    <n v="6.0650277600612581"/>
    <n v="2.2969806114820237"/>
    <n v="0.90678111118562932"/>
    <n v="0"/>
    <n v="29.359639895855363"/>
    <n v="0"/>
    <n v="249.90600524678476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212"/>
    <s v="BAC L2 GRIS PO C28 25691011B77"/>
    <n v="1.294"/>
    <n v="198"/>
    <n v="256.21199999999999"/>
    <n v="807.06779999999992"/>
    <n v="3.7163160294493005E-3"/>
    <n v="124.95300262339238"/>
    <n v="0.63107577082521404"/>
    <n v="4.7071757708252138"/>
    <n v="83.226901195833122"/>
    <n v="0"/>
    <n v="22.411886738267121"/>
    <n v="3.032513880030629"/>
    <n v="1.1484903057410119"/>
    <n v="0.45339055559281466"/>
    <n v="0"/>
    <n v="14.679819947927681"/>
    <n v="0"/>
    <n v="124.95300262339238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218"/>
    <s v="BAC L2 NOIR P0 C34,3 38881090B77"/>
    <n v="1.3180000000000001"/>
    <n v="4752"/>
    <n v="6263.1360000000004"/>
    <n v="19728.878400000001"/>
    <n v="9.0845833573060503E-2"/>
    <n v="3054.4925649019692"/>
    <n v="0.64278042190698004"/>
    <n v="4.7944804219069797"/>
    <n v="2034.4925337145235"/>
    <n v="0"/>
    <n v="547.86151569154993"/>
    <n v="74.130200195617377"/>
    <n v="28.07499640741862"/>
    <n v="11.083191695913381"/>
    <n v="0"/>
    <n v="358.85012719694629"/>
    <n v="0"/>
    <n v="3054.4925649019692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211"/>
    <s v="COUV L2 EK D GRIS 24582126P70"/>
    <n v="1.1200000000000001"/>
    <n v="4800"/>
    <n v="5376.0000000000009"/>
    <n v="16934.400000000001"/>
    <n v="7.797806103663936E-2"/>
    <n v="2621.8418423155726"/>
    <n v="0.54621705048241098"/>
    <n v="4.0742170504824111"/>
    <n v="1746.3187548935996"/>
    <n v="0"/>
    <n v="470.26018728601338"/>
    <n v="63.630097805897719"/>
    <n v="24.098339982763029"/>
    <n v="9.5133234464700021"/>
    <n v="0"/>
    <n v="308.0211389008291"/>
    <n v="0"/>
    <n v="2621.8418423155726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240"/>
    <s v="COUV L2 EK D NOIR RS 24812039B70"/>
    <n v="1.518"/>
    <n v="960"/>
    <n v="1457.28"/>
    <n v="4590.4319999999998"/>
    <n v="2.113762440243188E-2"/>
    <n v="710.70641368482836"/>
    <n v="0.74031918092169624"/>
    <n v="5.5220191809216956"/>
    <n v="473.37711963008638"/>
    <n v="0"/>
    <n v="127.47410076788718"/>
    <n v="17.248301512384415"/>
    <n v="6.5323714453275485"/>
    <n v="2.5787901770966895"/>
    <n v="0"/>
    <n v="83.495730152046164"/>
    <n v="0"/>
    <n v="710.70641368482836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313"/>
    <s v="BAC L3 GRIS P0 C33 2B341004B70"/>
    <n v="1.32"/>
    <n v="2288"/>
    <n v="3020.1600000000003"/>
    <n v="9513.5040000000008"/>
    <n v="4.3806960718083467E-2"/>
    <n v="1472.9132921294272"/>
    <n v="0.6437558094971273"/>
    <n v="4.801755809497128"/>
    <n v="981.05692908843992"/>
    <n v="0"/>
    <n v="264.1854552146068"/>
    <n v="35.746479945956111"/>
    <n v="13.538103140316515"/>
    <n v="5.3444492076061829"/>
    <n v="0"/>
    <n v="173.04187553250151"/>
    <n v="0"/>
    <n v="1472.9132921294272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316"/>
    <s v="BAC L3 GRIS P0 C40 GRIS - TAXI "/>
    <n v="1.32"/>
    <n v="352"/>
    <n v="464.64000000000004"/>
    <n v="1463.616"/>
    <n v="6.7395324181666865E-3"/>
    <n v="226.60204494298875"/>
    <n v="0.64375580949712718"/>
    <n v="4.8017558094971271"/>
    <n v="150.93183524437535"/>
    <n v="0"/>
    <n v="40.643916186862583"/>
    <n v="5.4994584532240163"/>
    <n v="2.0827850985102327"/>
    <n v="0.8222229550163358"/>
    <n v="0"/>
    <n v="26.621827005000227"/>
    <n v="0"/>
    <n v="226.60204494298875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321"/>
    <s v="COUV L3 KAM D GRIS 24142134B70"/>
    <n v="1.3140000000000001"/>
    <n v="2596"/>
    <n v="3411.1440000000002"/>
    <n v="10745.1036"/>
    <n v="4.9478124076779414E-2"/>
    <n v="1663.5937629024763"/>
    <n v="0.64082964672668574"/>
    <n v="4.7799296467266856"/>
    <n v="1108.0626381775992"/>
    <n v="0"/>
    <n v="298.38638696048378"/>
    <n v="40.374149246652003"/>
    <n v="15.290719464687911"/>
    <n v="6.0363311373670889"/>
    <n v="0"/>
    <n v="195.44353791568636"/>
    <n v="0"/>
    <n v="1663.5937629024763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331"/>
    <s v="COUV L3 EK  D NOIR FAI 24142128B70"/>
    <n v="1.5"/>
    <n v="880"/>
    <n v="1320"/>
    <n v="4158"/>
    <n v="1.914639891524627E-2"/>
    <n v="643.75580949712719"/>
    <n v="0.7315406926103718"/>
    <n v="5.4565406926103712"/>
    <n v="428.78362285333912"/>
    <n v="0"/>
    <n v="115.46567098540507"/>
    <n v="15.623461514840956"/>
    <n v="5.9170031207677072"/>
    <n v="2.3358606676600449"/>
    <n v="0"/>
    <n v="75.630190355114294"/>
    <n v="0"/>
    <n v="643.75580949712719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340"/>
    <s v="COUV L3 EK D NOIR RS 24822022B70"/>
    <n v="1.722"/>
    <n v="3536"/>
    <n v="6088.9920000000002"/>
    <n v="19180.324799999999"/>
    <n v="8.8319901381623642E-2"/>
    <n v="2969.5636166526751"/>
    <n v="0.83980871511670674"/>
    <n v="6.2641087151167065"/>
    <n v="1977.9242797613629"/>
    <n v="0"/>
    <n v="532.62844462482087"/>
    <n v="72.069039527404897"/>
    <n v="27.294382322976972"/>
    <n v="10.775027968558085"/>
    <n v="0"/>
    <n v="348.87244244755152"/>
    <n v="0"/>
    <n v="2969.5636166526751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L0518"/>
    <s v="BAC L5 NOIR P0 C52 20641062B77"/>
    <n v="1.5129999999999999"/>
    <n v="264"/>
    <n v="399.43199999999996"/>
    <n v="1258.2107999999998"/>
    <n v="5.7937003117535203E-3"/>
    <n v="194.80050795383065"/>
    <n v="0.7378807119463282"/>
    <n v="5.5038307119463274"/>
    <n v="129.7499242754204"/>
    <n v="0"/>
    <n v="34.939912040183565"/>
    <n v="4.7276594543908725"/>
    <n v="1.7904851443443079"/>
    <n v="0.70683143803392945"/>
    <n v="0"/>
    <n v="22.885695601457581"/>
    <n v="0"/>
    <n v="194.80050795383065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L0540"/>
    <s v="COUV L5 EK D NOIR RS 24842008B70"/>
    <n v="1.9359999999999999"/>
    <n v="661"/>
    <n v="1279.6959999999999"/>
    <n v="4031.0423999999998"/>
    <n v="1.8561795535034082E-2"/>
    <n v="624.09979878048148"/>
    <n v="0.94417518726245309"/>
    <n v="7.0425751872624529"/>
    <n v="415.69142956888379"/>
    <n v="0"/>
    <n v="111.9401191646507"/>
    <n v="15.14642515658781"/>
    <n v="5.7363372921469331"/>
    <n v="2.2645390552741582"/>
    <n v="0"/>
    <n v="73.320948542938126"/>
    <n v="0"/>
    <n v="624.09979878048148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104"/>
    <s v="BAC M11 P8.5 C46,3 NOIR 22241008B70"/>
    <n v="2.1379999999999999"/>
    <n v="1638"/>
    <n v="3502.0439999999999"/>
    <n v="11031.438599999999"/>
    <n v="5.0796614729352048E-2"/>
    <n v="1707.9251288746646"/>
    <n v="1.0426893338673167"/>
    <n v="7.7773893338673172"/>
    <n v="1137.5902376604538"/>
    <n v="0"/>
    <n v="306.33777293970599"/>
    <n v="41.450037619151274"/>
    <n v="15.698185815958958"/>
    <n v="6.1971869969809497"/>
    <n v="0"/>
    <n v="200.65170784241351"/>
    <n v="0"/>
    <n v="1707.9251288746646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110"/>
    <s v="BAC M11 P8,5 C46 GRIS 22241025B70"/>
    <n v="2.1379999999999999"/>
    <n v="2646"/>
    <n v="5657.1480000000001"/>
    <n v="17820.016199999998"/>
    <n v="8.205606994741485E-2"/>
    <n v="2758.9559774129198"/>
    <n v="1.0426893338673167"/>
    <n v="7.7773893338673155"/>
    <n v="1837.6457685284256"/>
    <n v="0"/>
    <n v="494.8533255179866"/>
    <n v="66.957753077090516"/>
    <n v="25.358607856549089"/>
    <n v="10.010840533584611"/>
    <n v="0"/>
    <n v="324.12968189928341"/>
    <n v="0"/>
    <n v="2758.9559774129198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M1125"/>
    <s v="COUV M11 G FLAT NOIR M18 "/>
    <n v="0.85799999999999998"/>
    <n v="1392"/>
    <n v="1194.336"/>
    <n v="3762.1583999999998"/>
    <n v="1.7323661738514823E-2"/>
    <n v="582.4702564330006"/>
    <n v="0.41844127617313259"/>
    <n v="3.1211412761731321"/>
    <n v="387.9634219577012"/>
    <n v="0"/>
    <n v="104.4733391075945"/>
    <n v="14.136107978628095"/>
    <n v="5.3537044236706208"/>
    <n v="2.1134867320988082"/>
    <n v="0"/>
    <n v="68.430196233307399"/>
    <n v="0"/>
    <n v="582.4702564330006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M1124"/>
    <s v="COUV M11 G FLAT GRIS M18 22482043B70"/>
    <n v="0.85799999999999998"/>
    <n v="2824"/>
    <n v="2422.9919999999997"/>
    <n v="7632.4247999999989"/>
    <n v="3.5145129848826048E-2"/>
    <n v="1181.6781639129265"/>
    <n v="0.41844127617313259"/>
    <n v="3.1211412761731321"/>
    <n v="787.07521810958917"/>
    <n v="0"/>
    <n v="211.94878566080951"/>
    <n v="28.678425956642055"/>
    <n v="10.861250928481203"/>
    <n v="4.2877058415567779"/>
    <n v="0"/>
    <n v="138.82677741584777"/>
    <n v="0"/>
    <n v="1181.6781639129265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409"/>
    <s v="BAC M14 GRIS PO C60 35321021B74"/>
    <n v="3.3633000000000002"/>
    <n v="198"/>
    <n v="665.93340000000001"/>
    <n v="2097.6902099999998"/>
    <n v="9.6592625207471659E-3"/>
    <n v="324.77158711225314"/>
    <n v="1.6402605409709754"/>
    <n v="12.234655540970975"/>
    <n v="216.31919381139531"/>
    <n v="0"/>
    <n v="58.251853683781924"/>
    <n v="7.8819582169296876"/>
    <n v="2.9850984894117043"/>
    <n v="1.1784300275311543"/>
    <n v="0"/>
    <n v="38.155052883203382"/>
    <n v="0"/>
    <n v="324.77158711225314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606"/>
    <s v="BAC M16 GRIS C96 P0 20891032B74"/>
    <n v="4.681"/>
    <n v="420"/>
    <n v="1966.02"/>
    <n v="6192.9629999999997"/>
    <n v="2.8516820602539749E-2"/>
    <n v="958.81575499056203"/>
    <n v="2.2828946547394335"/>
    <n v="17.028044654739432"/>
    <n v="638.63422591069832"/>
    <n v="0"/>
    <n v="171.97562005358034"/>
    <n v="23.269725611672435"/>
    <n v="8.8128382390088849"/>
    <n v="3.4790521135098493"/>
    <n v="0"/>
    <n v="112.64429306209226"/>
    <n v="0"/>
    <n v="958.81575499056203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M1611"/>
    <s v="COUV M16 GAUCHE GRIS 36352070B70"/>
    <n v="1.99"/>
    <n v="552"/>
    <n v="1098.48"/>
    <n v="3460.212"/>
    <n v="1.5933285060924032E-2"/>
    <n v="535.7218800124275"/>
    <n v="0.97051065219642663"/>
    <n v="7.239010652196427"/>
    <n v="356.82593487267877"/>
    <n v="0"/>
    <n v="96.088432018218001"/>
    <n v="13.00156060971401"/>
    <n v="4.924022415227963"/>
    <n v="1.9438607774327319"/>
    <n v="0"/>
    <n v="62.938069319156014"/>
    <n v="0"/>
    <n v="535.7218800124275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NS4002"/>
    <s v="COUV NS40 D MFP NOIR 27342006B70"/>
    <n v="1.607"/>
    <n v="597"/>
    <n v="959.37900000000002"/>
    <n v="3022.04385"/>
    <n v="1.3915646246143979E-2"/>
    <n v="467.88318542389732"/>
    <n v="0.78372392868324514"/>
    <n v="5.8457739286832453"/>
    <n v="311.64091159804065"/>
    <n v="0"/>
    <n v="83.920712094171918"/>
    <n v="11.355167336853487"/>
    <n v="4.3004913159083351"/>
    <n v="1.6977088420295654"/>
    <n v="0"/>
    <n v="54.968194236893332"/>
    <n v="0"/>
    <n v="467.88318542389732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60D1839"/>
    <s v="BOUCHON M18 RS\21 NOIR 28533013B72 NON DEVISSABLE"/>
    <n v="0.09"/>
    <n v="87500"/>
    <n v="7875"/>
    <n v="24806.25"/>
    <n v="0.11422567534663967"/>
    <n v="3840.5886362044521"/>
    <n v="4.3892441556622308E-2"/>
    <n v="0.32739244155662228"/>
    <n v="2558.084113613671"/>
    <n v="0"/>
    <n v="688.85769621974612"/>
    <n v="93.208151082857981"/>
    <n v="35.300302709125525"/>
    <n v="13.935532392290041"/>
    <n v="0"/>
    <n v="451.20284018676136"/>
    <n v="0"/>
    <n v="3840.5886362044521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008"/>
    <s v="BAC M10 P15,4 C33 GRIS 30241012B70"/>
    <n v="1.7629999999999999"/>
    <n v="1296"/>
    <n v="2284.848"/>
    <n v="7197.2711999999992"/>
    <n v="3.3141372173259548E-2"/>
    <n v="1114.3061922862817"/>
    <n v="0.85980416071472354"/>
    <n v="6.4132541607147235"/>
    <n v="742.20106296151971"/>
    <n v="0"/>
    <n v="199.86477834822784"/>
    <n v="27.043359693379792"/>
    <n v="10.242009656424131"/>
    <n v="4.0432474051376648"/>
    <n v="0"/>
    <n v="130.91173422159252"/>
    <n v="0"/>
    <n v="1114.3061922862817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00M1009"/>
    <s v="BAC M10 P15,4 C33 NOIR 30241008B70"/>
    <n v="1.8380000000000001"/>
    <n v="972"/>
    <n v="1786.5360000000001"/>
    <n v="5627.5883999999996"/>
    <n v="2.5913432524582128E-2"/>
    <n v="871.28252187557541"/>
    <n v="0.89638119534524219"/>
    <n v="6.6860811953452419"/>
    <n v="580.33134730144923"/>
    <n v="0"/>
    <n v="156.27543786331941"/>
    <n v="21.145360940059017"/>
    <n v="8.0082871873968617"/>
    <n v="3.1614387679990195"/>
    <n v="0"/>
    <n v="102.36064981535186"/>
    <n v="0"/>
    <n v="871.28252187557541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M1017"/>
    <s v="COUV M10 D FLAT NOIR 22462004B70"/>
    <n v="0.77200000000000002"/>
    <n v="336"/>
    <n v="259.392"/>
    <n v="817.08479999999997"/>
    <n v="3.7624414450178486E-3"/>
    <n v="126.50386889172637"/>
    <n v="0.37649960979680469"/>
    <n v="2.8082996097968045"/>
    <n v="84.259879923616168"/>
    <n v="0"/>
    <n v="22.690054036550144"/>
    <n v="3.0701522191345645"/>
    <n v="1.162744904168316"/>
    <n v="0.45901785629217751"/>
    <n v="0"/>
    <n v="14.862019951965003"/>
    <n v="0"/>
    <n v="126.50386889172637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09-27T00:00:00"/>
    <x v="4"/>
    <x v="0"/>
    <s v="ACCUMA 18"/>
    <s v=" 19-1213 DU 18/09/2019"/>
    <n v="22395.001"/>
    <m/>
    <n v="6030.6730000000052"/>
    <n v="816"/>
    <n v="309.04000000000002"/>
    <n v="122"/>
    <n v="0"/>
    <n v="3950.1"/>
    <n v="0"/>
    <n v="33622.814000000006"/>
    <s v="EUR"/>
    <n v="3.15"/>
    <s v="420M1013"/>
    <s v="COUV M10 G FLAT GRIS 22462035B70"/>
    <n v="0.77200000000000002"/>
    <n v="1344"/>
    <n v="1037.568"/>
    <n v="3268.3391999999999"/>
    <n v="1.5049765780071394E-2"/>
    <n v="506.01547556690548"/>
    <n v="0.37649960979680469"/>
    <n v="2.8082996097968045"/>
    <n v="337.03951969446467"/>
    <n v="0"/>
    <n v="90.760216146200577"/>
    <n v="12.280608876538258"/>
    <n v="4.650979616673264"/>
    <n v="1.83607142516871"/>
    <n v="0"/>
    <n v="59.448079807860012"/>
    <n v="0"/>
    <n v="506.01547556690548"/>
    <s v="AST"/>
    <s v="STB 4153"/>
    <n v="22395.001"/>
    <m/>
    <m/>
    <m/>
    <m/>
    <s v="STB 4153"/>
    <n v="145.78"/>
    <s v="STB 4154"/>
    <n v="53221.387000000002"/>
    <n v="816"/>
    <s v="STB 4160"/>
    <m/>
    <n v="2088.6949999999997"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0"/>
    <n v="0"/>
    <n v="700"/>
    <n v="6274.4540000000006"/>
    <s v="EUR"/>
    <n v="3.15"/>
    <s v="400N5002"/>
    <s v="BAC N50 P0 C38 B00 NOIR "/>
    <n v="2.16"/>
    <n v="840"/>
    <n v="1814.4"/>
    <n v="5715.36"/>
    <n v="0.21110124482718179"/>
    <n v="1324.5450500108902"/>
    <n v="1.5768393452510598"/>
    <n v="8.3808393452510597"/>
    <n v="1018.2688089533734"/>
    <n v="0"/>
    <n v="108.5326385980197"/>
    <n v="24.487744399953087"/>
    <n v="8.174684604687787"/>
    <n v="17.310302075828908"/>
    <n v="0"/>
    <n v="0"/>
    <n v="147.77087137902726"/>
    <n v="1324.5450500108902"/>
    <s v="MEDWAYS"/>
    <s v="STB 4149"/>
    <n v="4948.9170000000004"/>
    <m/>
    <m/>
    <n v="0"/>
    <n v="0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0"/>
    <n v="0"/>
    <n v="700"/>
    <n v="6274.4540000000006"/>
    <s v="EUR"/>
    <n v="3.15"/>
    <s v="420N5003"/>
    <s v="COUV N50 T-AKUMSAN D+ NOIR"/>
    <n v="1.34"/>
    <n v="414"/>
    <n v="554.76"/>
    <n v="1747.4939999999999"/>
    <n v="6.454504330926332E-2"/>
    <n v="404.98490517198053"/>
    <n v="0.97822440862797233"/>
    <n v="5.1992244086279724"/>
    <n v="311.33972908673582"/>
    <n v="0"/>
    <n v="33.184284936418329"/>
    <n v="7.4872250238745455"/>
    <n v="2.4994422571079125"/>
    <n v="5.2926935513595925"/>
    <n v="0"/>
    <n v="0"/>
    <n v="45.181530316484327"/>
    <n v="404.98490517198053"/>
    <s v="MEDWAYS"/>
    <s v="STB 4149"/>
    <n v="4948.9170000000004"/>
    <m/>
    <m/>
    <n v="0"/>
    <n v="0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20N5004"/>
    <s v="COUV N50 T-AKUMSAN G+ NOIR"/>
    <n v="1.34"/>
    <n v="414"/>
    <n v="554.76"/>
    <n v="1747.4939999999999"/>
    <n v="6.454504330926332E-2"/>
    <n v="434.03017466114903"/>
    <n v="1.0483820643989108"/>
    <n v="5.2693820643989113"/>
    <n v="311.33972908673582"/>
    <n v="0"/>
    <n v="33.184284936418329"/>
    <n v="7.4872250238745455"/>
    <n v="2.4994422571079125"/>
    <n v="5.2926935513595925"/>
    <n v="29.045269489168493"/>
    <n v="0"/>
    <n v="45.181530316484327"/>
    <n v="434.03017466114903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90T5001"/>
    <s v="COUVRE COUVERCLE N50 T-AKUMSAN NOIR"/>
    <n v="0.56999999999999995"/>
    <n v="960"/>
    <n v="547.19999999999993"/>
    <n v="1723.6799999999998"/>
    <n v="6.3665454789150061E-2"/>
    <n v="428.11542211871932"/>
    <n v="0.44595356470699932"/>
    <n v="2.2414535647069993"/>
    <n v="307.09694238276342"/>
    <n v="0"/>
    <n v="32.732065608926575"/>
    <n v="7.3851927555414072"/>
    <n v="2.4653810712550466"/>
    <n v="5.2205672927103048"/>
    <n v="28.649454655117527"/>
    <n v="0"/>
    <n v="44.565818352405046"/>
    <n v="428.11542211871932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00N7002"/>
    <s v="BAC N70 P0 C46,5 B01 NOIR"/>
    <n v="2.39"/>
    <n v="960"/>
    <n v="2294.4"/>
    <n v="7227.36"/>
    <n v="0.26694813499310288"/>
    <n v="1795.0804541469108"/>
    <n v="1.8698754730696987"/>
    <n v="9.3983754730696987"/>
    <n v="1287.652091745271"/>
    <n v="0"/>
    <n v="137.24497685146406"/>
    <n v="30.965983659199935"/>
    <n v="10.337299579472916"/>
    <n v="21.889747069434435"/>
    <n v="120.12666074689629"/>
    <n v="0"/>
    <n v="186.86369449517201"/>
    <n v="1795.0804541469108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20N7003"/>
    <s v="COUV N70 T-AKUMSAN D+ NOIR"/>
    <n v="1.48"/>
    <n v="360"/>
    <n v="532.79999999999995"/>
    <n v="1678.3199999999997"/>
    <n v="6.1990048084172425E-2"/>
    <n v="416.84922679980565"/>
    <n v="1.1579145188883491"/>
    <n v="5.8199145188883481"/>
    <n v="299.01544389900647"/>
    <n v="0"/>
    <n v="31.870695461323244"/>
    <n v="7.1908455777640015"/>
    <n v="2.4005026220114929"/>
    <n v="5.0831839429021386"/>
    <n v="27.895521637877593"/>
    <n v="0"/>
    <n v="43.3930336589207"/>
    <n v="416.84922679980565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20N7004"/>
    <s v="COUV N70 T-AKUMSAN G+ NOIR"/>
    <n v="1.48"/>
    <n v="468"/>
    <n v="692.64"/>
    <n v="2181.8159999999998"/>
    <n v="8.0587062509424157E-2"/>
    <n v="541.90399483974738"/>
    <n v="1.1579145188883491"/>
    <n v="5.819914518888349"/>
    <n v="388.72007706870841"/>
    <n v="0"/>
    <n v="41.431904099720221"/>
    <n v="9.3480992510932026"/>
    <n v="3.1206534086149409"/>
    <n v="6.6081391257727811"/>
    <n v="36.264178129240868"/>
    <n v="0"/>
    <n v="56.410943756596907"/>
    <n v="541.90399483974738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90T7001"/>
    <s v="COUVRE COUVERCLE N70 T-AKUMSAN NOIR"/>
    <n v="0.59"/>
    <n v="960"/>
    <n v="566.4"/>
    <n v="1784.1599999999999"/>
    <n v="6.5899330395786909E-2"/>
    <n v="443.13701587727093"/>
    <n v="0.46160105820549052"/>
    <n v="2.3201010582054904"/>
    <n v="317.87227369443934"/>
    <n v="0"/>
    <n v="33.880559139064353"/>
    <n v="7.6443223259112818"/>
    <n v="2.5518856702464521"/>
    <n v="5.4037450924545265"/>
    <n v="29.654698678104108"/>
    <n v="0"/>
    <n v="46.129531277050837"/>
    <n v="443.13701587727093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6 DU 05/09/2019"/>
    <n v="4823.6040000000003"/>
    <m/>
    <n v="514.1260000000002"/>
    <n v="116"/>
    <n v="38.723999999999997"/>
    <n v="82"/>
    <n v="450"/>
    <n v="0"/>
    <n v="700"/>
    <n v="6724.4540000000006"/>
    <s v="EUR"/>
    <n v="3.15"/>
    <s v="420L0235"/>
    <s v="COUVERCLE  L2 GAUCHE NOIR P GRIS T-AKUMSAN"/>
    <n v="1.33"/>
    <n v="350"/>
    <n v="465.5"/>
    <n v="1466.325"/>
    <n v="5.0375391356188869E-2"/>
    <n v="338.74700190668972"/>
    <n v="0.96784857687625636"/>
    <n v="5.1573485768762559"/>
    <n v="242.99093924727808"/>
    <n v="0"/>
    <n v="25.899298456391968"/>
    <n v="5.843545397317909"/>
    <n v="1.9507366548770575"/>
    <n v="4.1307820912074869"/>
    <n v="22.668926110284993"/>
    <n v="0"/>
    <n v="35.262773949332207"/>
    <n v="338.74700190668972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ERCLE L2 MF"/>
    <n v="1.6054999999999999"/>
    <n v="10"/>
    <n v="16.055"/>
    <n v="50.573249999999994"/>
    <n v="1.7374369671828403E-3"/>
    <n v="11.68331496372052"/>
    <n v="1.1683314963720519"/>
    <n v="6.2256564963720518"/>
    <n v="8.3807079046510182"/>
    <n v="0"/>
    <n v="0.89326151818984534"/>
    <n v="0.20154268819320947"/>
    <n v="6.7280509117188303E-2"/>
    <n v="0.14246983130899291"/>
    <n v="0.78184663523227815"/>
    <n v="0"/>
    <n v="1.2162058770279882"/>
    <n v="11.68331496372052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OUCHON L2 MF"/>
    <n v="3.7999999999999999E-2"/>
    <n v="120"/>
    <n v="4.5599999999999996"/>
    <n v="14.363999999999999"/>
    <n v="4.9347322144838071E-4"/>
    <n v="3.3183379778614497"/>
    <n v="2.7652816482178749E-2"/>
    <n v="0.14735281648217874"/>
    <n v="2.3803194048712952"/>
    <n v="0"/>
    <n v="0.25370741345037029"/>
    <n v="5.7242893688012164E-2"/>
    <n v="1.9109257027367092E-2"/>
    <n v="4.0464804158767215E-2"/>
    <n v="0.22206294965177131"/>
    <n v="0"/>
    <n v="0.34543125501386651"/>
    <n v="3.3183379778614497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4 MF NOIR"/>
    <n v="4.2300000000000004"/>
    <n v="2"/>
    <n v="8.4600000000000009"/>
    <n v="26.649000000000001"/>
    <n v="9.1552268716081164E-4"/>
    <n v="6.1563901957692693"/>
    <n v="3.0781950978846346"/>
    <n v="16.402695097884635"/>
    <n v="4.4161188958796398"/>
    <n v="0"/>
    <n v="0.47069401705923963"/>
    <n v="0.10620063171065415"/>
    <n v="3.5452700537615268E-2"/>
    <n v="7.5072860347186549E-2"/>
    <n v="0.41198520922236526"/>
    <n v="0"/>
    <n v="0.64086588101256814"/>
    <n v="6.1563901957692693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4 NOIR C36MM"/>
    <n v="4.43"/>
    <n v="2"/>
    <n v="8.86"/>
    <n v="27.908999999999999"/>
    <n v="9.5880981184926601E-4"/>
    <n v="6.4474724745290448"/>
    <n v="3.2237362372645224"/>
    <n v="17.178236237264521"/>
    <n v="4.624918843675367"/>
    <n v="0"/>
    <n v="0.49294905332681593"/>
    <n v="0.11122193817451485"/>
    <n v="3.7128951154050974E-2"/>
    <n v="7.8622404571639812E-2"/>
    <n v="0.43146441533216973"/>
    <n v="0"/>
    <n v="0.67116686829448624"/>
    <n v="6.4474724745290448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RE COUVERCLE M14"/>
    <n v="1.76"/>
    <n v="4"/>
    <n v="7.04"/>
    <n v="22.175999999999998"/>
    <n v="7.6185339451679819E-4"/>
    <n v="5.1230481061720621"/>
    <n v="1.2807620265430155"/>
    <n v="6.8247620265430147"/>
    <n v="3.6748790812048062"/>
    <n v="0"/>
    <n v="0.39168863830934353"/>
    <n v="8.8374993763948584E-2"/>
    <n v="2.9502010849268491E-2"/>
    <n v="6.2471978350377454E-2"/>
    <n v="0.3428340275325592"/>
    <n v="0"/>
    <n v="0.53329737616175876"/>
    <n v="5.1230481061720621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ERCLE M14 MF"/>
    <n v="1.8"/>
    <n v="4"/>
    <n v="7.2"/>
    <n v="22.68"/>
    <n v="7.7916824439218011E-4"/>
    <n v="5.2394810176759732"/>
    <n v="1.3098702544189933"/>
    <n v="6.9798702544189934"/>
    <n v="3.7583990603230979"/>
    <n v="0"/>
    <n v="0.40059065281637413"/>
    <n v="9.038351634949289E-2"/>
    <n v="3.0172511095842781E-2"/>
    <n v="6.3891796040158766E-2"/>
    <n v="0.35062570997648107"/>
    <n v="0"/>
    <n v="0.54541777107452605"/>
    <n v="5.2394810176759732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5 NOIR MF"/>
    <n v="5.09"/>
    <n v="2"/>
    <n v="10.18"/>
    <n v="32.067"/>
    <n v="1.1016573233211657E-3"/>
    <n v="7.4080439944363068"/>
    <n v="3.7040219972181534"/>
    <n v="19.737521997218153"/>
    <n v="5.3139586714012683"/>
    <n v="0"/>
    <n v="0.56639067300981782"/>
    <n v="0.12779224950525522"/>
    <n v="4.2660578188288813E-2"/>
    <n v="9.0335900512335587E-2"/>
    <n v="0.49574579549452452"/>
    <n v="0"/>
    <n v="0.77116012632481601"/>
    <n v="7.4080439944363068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5 MF NOIR C5"/>
    <n v="4.9800000000000004"/>
    <n v="2"/>
    <n v="9.9600000000000009"/>
    <n v="31.374000000000002"/>
    <n v="1.0778494047425158E-3"/>
    <n v="7.2479487411184307"/>
    <n v="3.6239743705592153"/>
    <n v="19.310974370559215"/>
    <n v="5.199118700113619"/>
    <n v="0"/>
    <n v="0.55415040306265095"/>
    <n v="0.12503053095013184"/>
    <n v="4.1738640349249179E-2"/>
    <n v="8.8383651188886303E-2"/>
    <n v="0.4850322321341321"/>
    <n v="0"/>
    <n v="0.75449458331976105"/>
    <n v="7.2479487411184307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RE COUVERC M15"/>
    <n v="1.89"/>
    <n v="4"/>
    <n v="7.56"/>
    <n v="23.813999999999997"/>
    <n v="8.18126656611789E-4"/>
    <n v="5.5014550685597712"/>
    <n v="1.3753637671399428"/>
    <n v="7.3288637671399419"/>
    <n v="3.9463190133392523"/>
    <n v="0"/>
    <n v="0.42062018545719282"/>
    <n v="9.490269216696752E-2"/>
    <n v="3.1681136650634913E-2"/>
    <n v="6.7086385842166696E-2"/>
    <n v="0.36815699547530506"/>
    <n v="0"/>
    <n v="0.57268865962825233"/>
    <n v="5.5014550685597712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ERCLE M15 MF N"/>
    <n v="2"/>
    <n v="4"/>
    <n v="8"/>
    <n v="25.2"/>
    <n v="8.6574249376908895E-4"/>
    <n v="5.8216455751955261"/>
    <n v="1.4554113937988815"/>
    <n v="7.7554113937988811"/>
    <n v="4.1759989559145527"/>
    <n v="0"/>
    <n v="0.44510072535152678"/>
    <n v="0.10042612927721432"/>
    <n v="3.3525012328714195E-2"/>
    <n v="7.0990884489065292E-2"/>
    <n v="0.38958412219609001"/>
    <n v="0"/>
    <n v="0.60601974563836225"/>
    <n v="5.8216455751955261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6 MF NOIR"/>
    <n v="6.74"/>
    <n v="2"/>
    <n v="13.48"/>
    <n v="42.462000000000003"/>
    <n v="1.458776102000915E-3"/>
    <n v="9.8094727942044617"/>
    <n v="4.9047363971022309"/>
    <n v="26.135736397102232"/>
    <n v="7.0365582407160225"/>
    <n v="0"/>
    <n v="0.74999472221732277"/>
    <n v="0.16921802783210615"/>
    <n v="5.6489645773883428E-2"/>
    <n v="0.11961964036407503"/>
    <n v="0.65644924590041176"/>
    <n v="0"/>
    <n v="1.0211432714006405"/>
    <n v="9.8094727942044617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M16 MF C72"/>
    <n v="7.15"/>
    <n v="2"/>
    <n v="14.3"/>
    <n v="45.045000000000002"/>
    <n v="1.5475147076122466E-3"/>
    <n v="10.406191465662003"/>
    <n v="5.2030957328310015"/>
    <n v="27.725595732831003"/>
    <n v="7.4645981336972635"/>
    <n v="0"/>
    <n v="0.79561754656585426"/>
    <n v="0.17951170608302061"/>
    <n v="5.992595953757663E-2"/>
    <n v="0.12689620602420423"/>
    <n v="0.69638161842551094"/>
    <n v="0"/>
    <n v="1.0832602953285726"/>
    <n v="10.406191465662003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RE COUVERC M16"/>
    <n v="1.9"/>
    <n v="4"/>
    <n v="7.6"/>
    <n v="23.939999999999998"/>
    <n v="8.2245536908063448E-4"/>
    <n v="5.5305632964357496"/>
    <n v="1.3826408241089374"/>
    <n v="7.3676408241089373"/>
    <n v="3.9671990081188251"/>
    <n v="0"/>
    <n v="0.42284568908395043"/>
    <n v="9.5404822813353593E-2"/>
    <n v="3.1848761712278489E-2"/>
    <n v="6.7441340264612029E-2"/>
    <n v="0.37010491608628554"/>
    <n v="0"/>
    <n v="0.57571875835644415"/>
    <n v="5.5305632964357496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ERCLE M16 MF"/>
    <n v="2.16"/>
    <n v="4"/>
    <n v="8.64"/>
    <n v="27.216000000000001"/>
    <n v="9.3500189327061609E-4"/>
    <n v="6.2873772212111678"/>
    <n v="1.571844305302792"/>
    <n v="8.3758443053027918"/>
    <n v="4.5100788723877168"/>
    <n v="0"/>
    <n v="0.48070878337964895"/>
    <n v="0.10846021961939147"/>
    <n v="3.6207013315011333E-2"/>
    <n v="7.6670155248190514E-2"/>
    <n v="0.42075085197177725"/>
    <n v="0"/>
    <n v="0.65450132528943128"/>
    <n v="6.2873772212111678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BAC NATO MF NOIR"/>
    <n v="2.89"/>
    <n v="10"/>
    <n v="28.900000000000002"/>
    <n v="91.035000000000011"/>
    <n v="3.1274947587408342E-3"/>
    <n v="21.03069464039384"/>
    <n v="2.1030694640393839"/>
    <n v="11.206569464039385"/>
    <n v="15.085796228241325"/>
    <n v="0"/>
    <n v="1.6079263703323907"/>
    <n v="0.36278939201393678"/>
    <n v="0.12110910703748005"/>
    <n v="0.25645457021674839"/>
    <n v="1.4073726414333754"/>
    <n v="0"/>
    <n v="2.1892463311185839"/>
    <n v="21.03069464039384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ERCLE NATO MF"/>
    <n v="1.94"/>
    <n v="10"/>
    <n v="19.399999999999999"/>
    <n v="61.109999999999992"/>
    <n v="2.0994255473900407E-3"/>
    <n v="14.11749051984915"/>
    <n v="1.411749051984915"/>
    <n v="7.5227490519849134"/>
    <n v="10.126797468092791"/>
    <n v="0"/>
    <n v="1.0793692589774524"/>
    <n v="0.24353336349724472"/>
    <n v="8.1298154897131922E-2"/>
    <n v="0.17215289488598334"/>
    <n v="0.94474149632551829"/>
    <n v="0"/>
    <n v="1.4695978831730285"/>
    <n v="14.11749051984915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01T00:00:00"/>
    <x v="16"/>
    <x v="0"/>
    <s v="AKUMSAN 3"/>
    <s v=" AKM2019000001167 DU 05/09/2019"/>
    <n v="4823.6040000000003"/>
    <m/>
    <n v="514.1260000000002"/>
    <n v="116"/>
    <n v="38.723999999999997"/>
    <n v="82"/>
    <n v="450"/>
    <n v="0"/>
    <n v="700"/>
    <n v="6724.4540000000006"/>
    <s v="EUR"/>
    <n v="3.15"/>
    <m/>
    <s v="COUVRE COUVERCLE NATO"/>
    <n v="0.67"/>
    <n v="10"/>
    <n v="6.7"/>
    <n v="21.105"/>
    <n v="7.2505933853161204E-4"/>
    <n v="4.8756281692262533"/>
    <n v="0.48756281692262532"/>
    <n v="2.5980628169226252"/>
    <n v="3.497399125578438"/>
    <n v="0"/>
    <n v="0.37277185748190372"/>
    <n v="8.410688326966699E-2"/>
    <n v="2.8077197825298144E-2"/>
    <n v="5.945486575959219E-2"/>
    <n v="0.3262767023392254"/>
    <n v="0"/>
    <n v="0.50754153697212845"/>
    <n v="4.8756281692262533"/>
    <s v="MEDWAYS"/>
    <s v="STB 4149"/>
    <n v="4948.9170000000004"/>
    <m/>
    <m/>
    <s v="STB3624"/>
    <n v="536.1"/>
    <s v="STB 4171"/>
    <n v="98.18"/>
    <s v="STB 4152"/>
    <n v="6275.7049999999999"/>
    <n v="1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L0118"/>
    <s v="BAC L1 NOIR P0 C28 25341044B70"/>
    <n v="1.194"/>
    <n v="1320"/>
    <n v="1576.08"/>
    <n v="4936.5977759999996"/>
    <n v="6.7666860106764995E-2"/>
    <n v="1031.7115004332218"/>
    <n v="0.78159962154031948"/>
    <n v="4.5214464215403192"/>
    <n v="751.62724201951994"/>
    <n v="0"/>
    <n v="105.92414647334749"/>
    <n v="28.149413804414237"/>
    <n v="7.4831427254869265"/>
    <n v="5.6373261154945915"/>
    <n v="0"/>
    <n v="132.89022929495863"/>
    <n v="0"/>
    <n v="1031.7115004332218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L0218"/>
    <s v="BAC L2 NOIR P0 C34,3 38881090B77"/>
    <n v="1.3180000000000001"/>
    <n v="1188"/>
    <n v="1565.7840000000001"/>
    <n v="4904.3486448000003"/>
    <n v="6.7224815291997198E-2"/>
    <n v="1024.9716765610451"/>
    <n v="0.86277077151603121"/>
    <n v="4.9910103715160314"/>
    <n v="746.71711430783478"/>
    <n v="0"/>
    <n v="105.23217968734072"/>
    <n v="27.965523161470834"/>
    <n v="7.4342578735113856"/>
    <n v="5.6004993619762864"/>
    <n v="0"/>
    <n v="132.0221021689112"/>
    <n v="0"/>
    <n v="1024.9716765610451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20L0211"/>
    <s v="COUV L2 EK D GRIS 24582126P70"/>
    <n v="1.1200000000000001"/>
    <n v="1920"/>
    <n v="2150.4"/>
    <n v="6735.4828800000005"/>
    <n v="9.2324511429361114E-2"/>
    <n v="1407.6648460304048"/>
    <n v="0.73315877397416918"/>
    <n v="4.2412227739741688"/>
    <n v="1025.5185150746001"/>
    <n v="0"/>
    <n v="144.52266672775906"/>
    <n v="38.406996754614227"/>
    <n v="10.209983069950185"/>
    <n v="7.6915550471800742"/>
    <n v="0"/>
    <n v="181.31512935630116"/>
    <n v="0"/>
    <n v="1407.6648460304048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L0313"/>
    <s v="BAC L3 GRIS P0 C33 2B341004B70"/>
    <n v="1.32"/>
    <n v="1408"/>
    <n v="1858.5600000000002"/>
    <n v="5821.3816320000005"/>
    <n v="7.9794756306804965E-2"/>
    <n v="1216.6246169262786"/>
    <n v="0.86407998361241378"/>
    <n v="4.9985839836124146"/>
    <n v="886.34100231447599"/>
    <n v="0"/>
    <n v="124.90887624327746"/>
    <n v="33.194618623630866"/>
    <n v="8.8243425104569475"/>
    <n v="6.6477011479199222"/>
    <n v="0"/>
    <n v="156.70807608651742"/>
    <n v="0"/>
    <n v="1216.6246169262786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L0318"/>
    <s v="BAC L3 NOIR P0 C40 2B331002B74"/>
    <n v="1.32"/>
    <n v="1728"/>
    <n v="2280.96"/>
    <n v="7144.422912"/>
    <n v="9.7929928194715174E-2"/>
    <n v="1493.1302116822508"/>
    <n v="0.86407998361241367"/>
    <n v="4.9985839836124137"/>
    <n v="1087.7821392041294"/>
    <n v="0"/>
    <n v="153.2972572076587"/>
    <n v="40.738850129001513"/>
    <n v="10.829874899197161"/>
    <n v="8.1585423179017216"/>
    <n v="0"/>
    <n v="192.32354792436226"/>
    <n v="0"/>
    <n v="1493.1302116822508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20L0321"/>
    <s v="COUV L3 KAM D GRIS 24142134B70"/>
    <n v="1.3140000000000001"/>
    <n v="1760"/>
    <n v="2312.6400000000003"/>
    <n v="7243.6510080000016"/>
    <n v="9.9290066086308471E-2"/>
    <n v="1513.8681312889491"/>
    <n v="0.86015234732326651"/>
    <n v="4.9758631473232677"/>
    <n v="1102.8902244708538"/>
    <n v="0"/>
    <n v="155.42638577998733"/>
    <n v="41.304667491904326"/>
    <n v="10.98028982835268"/>
    <n v="8.2718554056503582"/>
    <n v="0"/>
    <n v="194.99470831220069"/>
    <n v="0"/>
    <n v="1513.8681312889491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L0509"/>
    <s v="BAC L5 GRIS P0 C45 27231006B77"/>
    <n v="1.5129999999999999"/>
    <n v="660"/>
    <n v="998.57999999999993"/>
    <n v="3127.7522759999997"/>
    <n v="4.2872679791262747E-2"/>
    <n v="653.67650760279082"/>
    <n v="0.99041895091331944"/>
    <n v="5.7294375509133193"/>
    <n v="476.2194376781967"/>
    <n v="0"/>
    <n v="67.111906873607523"/>
    <n v="17.835034793165303"/>
    <n v="4.7412039127561645"/>
    <n v="3.5717229534100996"/>
    <n v="0"/>
    <n v="84.197201391655128"/>
    <n v="0"/>
    <n v="653.67650760279082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20L0521"/>
    <s v="COUV L5 KAM D GRIS 21162157B70"/>
    <n v="1.5049999999999999"/>
    <n v="640"/>
    <n v="963.19999999999993"/>
    <n v="3016.9350399999998"/>
    <n v="4.1353687411067992E-2"/>
    <n v="630.51654561778537"/>
    <n v="0.98518210252778959"/>
    <n v="5.6991431025277892"/>
    <n v="459.34683487716461"/>
    <n v="0"/>
    <n v="64.734111138475399"/>
    <n v="17.203133963004284"/>
    <n v="4.5732215834151866"/>
    <n v="3.4451756982160746"/>
    <n v="0"/>
    <n v="81.214068357509873"/>
    <n v="0"/>
    <n v="630.51654561778537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M1008"/>
    <s v="BAC M10 P15,4 C33 GRIS 30241012B70"/>
    <n v="1.7629999999999999"/>
    <n v="1134"/>
    <n v="1999.242"/>
    <n v="6262.0257923999998"/>
    <n v="8.5834747432598002E-2"/>
    <n v="1308.7159049979159"/>
    <n v="1.1540704629611251"/>
    <n v="6.6761390629611252"/>
    <n v="953.43177414191484"/>
    <n v="0"/>
    <n v="134.363739431798"/>
    <n v="35.707254931960769"/>
    <n v="9.4922930490761477"/>
    <n v="7.1508928086097399"/>
    <n v="0"/>
    <n v="168.56995063455642"/>
    <n v="0"/>
    <n v="1308.7159049979159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M1110"/>
    <s v="BAC M11 P8,5 C46 GRIS 22241025B70"/>
    <n v="2.1379999999999999"/>
    <n v="2016"/>
    <n v="4310.2079999999996"/>
    <n v="13500.433497599999"/>
    <n v="0.18505294259622565"/>
    <n v="2821.4882257621921"/>
    <n v="1.3995477310328335"/>
    <n v="8.0961913310328342"/>
    <n v="2055.5236736526513"/>
    <n v="0"/>
    <n v="289.67762012245197"/>
    <n v="76.982024120029877"/>
    <n v="20.464634815831403"/>
    <n v="15.416760647691559"/>
    <n v="0"/>
    <n v="363.42351240353605"/>
    <n v="0"/>
    <n v="2821.4882257621921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20M1124"/>
    <s v="COUV M11 G FLAT GRIS M18 22482043B70"/>
    <n v="0.85799999999999998"/>
    <n v="2088"/>
    <n v="1791.5039999999999"/>
    <n v="5611.3488287999999"/>
    <n v="7.6915797769599212E-2"/>
    <n v="1172.7293537587677"/>
    <n v="0.56165198934806881"/>
    <n v="3.2490795893480686"/>
    <n v="854.36222183324332"/>
    <n v="0"/>
    <n v="120.40222076518194"/>
    <n v="31.996971872153271"/>
    <n v="8.5059642437444367"/>
    <n v="6.4078551121853105"/>
    <n v="0"/>
    <n v="151.05411993225954"/>
    <n v="0"/>
    <n v="1172.7293537587677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20M1515"/>
    <s v="COUV M15 GAUCHE GRIS 35402077B70"/>
    <n v="1.71"/>
    <n v="700"/>
    <n v="1197"/>
    <n v="3749.2434000000003"/>
    <n v="5.1391573744859219E-2"/>
    <n v="783.56343968489341"/>
    <n v="1.1193763424069907"/>
    <n v="6.4754383424069912"/>
    <n v="570.84526718019742"/>
    <n v="0"/>
    <n v="80.447187534006517"/>
    <n v="21.378894677861435"/>
    <n v="5.6832913572964907"/>
    <n v="4.2814320086842219"/>
    <n v="0"/>
    <n v="100.92736692684733"/>
    <n v="0"/>
    <n v="783.56343968489341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00M1606"/>
    <s v="BAC M16 GRIS C96 P0 20891032B74"/>
    <n v="4.681"/>
    <n v="60"/>
    <n v="280.86"/>
    <n v="879.70969200000002"/>
    <n v="1.2058343694219849E-2"/>
    <n v="183.85265469498677"/>
    <n v="3.0642109115831127"/>
    <n v="17.726039111583113"/>
    <n v="133.94118775290747"/>
    <n v="0"/>
    <n v="18.875853877026788"/>
    <n v="5.0162709767954574"/>
    <n v="1.3335081124563846"/>
    <n v="1.0045806131654558"/>
    <n v="0"/>
    <n v="23.681253362635204"/>
    <n v="0"/>
    <n v="183.85265469498677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20"/>
    <s v=" 19-1307 DU 03/10/2019"/>
    <n v="11107.76"/>
    <m/>
    <n v="1565.3770000000004"/>
    <n v="416"/>
    <n v="110.58799999999999"/>
    <n v="83.31"/>
    <n v="0"/>
    <n v="1963.8894"/>
    <n v="0"/>
    <n v="15246.9244"/>
    <s v="EUR"/>
    <n v="3.1322000000000001"/>
    <s v="460D1818"/>
    <s v="BOUCHON D18 ROUGE FILETEE 29963003D40"/>
    <n v="2.3E-2"/>
    <n v="32500"/>
    <n v="747.5"/>
    <n v="2341.3195000000001"/>
    <n v="3.2092900062057027E-2"/>
    <n v="489.31802102293881"/>
    <n v="1.5055939108398118E-2"/>
    <n v="8.7096539108398111E-2"/>
    <n v="356.48023159331456"/>
    <n v="0"/>
    <n v="50.237487620442657"/>
    <n v="13.350646425815723"/>
    <n v="3.5490896320627621"/>
    <n v="2.6736595041699709"/>
    <n v="0"/>
    <n v="63.026906247133141"/>
    <n v="0"/>
    <n v="489.31802102293881"/>
    <s v="AST"/>
    <s v="STB 3955"/>
    <n v="11107.76"/>
    <m/>
    <m/>
    <n v="0"/>
    <n v="0"/>
    <s v="STB 3955"/>
    <n v="83.31"/>
    <s v="STB 3956"/>
    <n v="18567.608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20L0240"/>
    <s v="COUV L2 EK D NOIR RS 24812039B70"/>
    <n v="1.518"/>
    <n v="1920"/>
    <n v="2914.56"/>
    <n v="9121.9898880000001"/>
    <n v="7.8527556584052444E-2"/>
    <n v="1237.8464908653918"/>
    <n v="0.64471171399239158"/>
    <n v="5.3957481139923917"/>
    <n v="850.10901594211032"/>
    <n v="0"/>
    <n v="173.76507046118206"/>
    <n v="32.667463538965819"/>
    <n v="13.718764135233961"/>
    <n v="13.484909071726655"/>
    <n v="0"/>
    <n v="154.10126771617311"/>
    <n v="0"/>
    <n v="1237.8464908653918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M1203"/>
    <s v="BAC M12 GRIS C49 P12,5 21631007B70"/>
    <n v="2.4620000000000002"/>
    <n v="1080"/>
    <n v="2658.96"/>
    <n v="8322.0130079999999"/>
    <n v="7.1640876102990525E-2"/>
    <n v="1129.2902892208231"/>
    <n v="1.0456391566859473"/>
    <n v="8.7512067566859475"/>
    <n v="775.55647131279966"/>
    <n v="0"/>
    <n v="158.52628587281259"/>
    <n v="29.802604458844058"/>
    <n v="12.515661055192444"/>
    <n v="12.302314526157739"/>
    <n v="0"/>
    <n v="140.58695199501662"/>
    <n v="0"/>
    <n v="1129.2902892208231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20M1213"/>
    <s v="COUV M12 G GRIS 21822022B70"/>
    <n v="1.282"/>
    <n v="1120"/>
    <n v="1435.8400000000001"/>
    <n v="4493.8920320000007"/>
    <n v="3.8686116204725882E-2"/>
    <n v="609.81743571728305"/>
    <n v="0.54447985331900273"/>
    <n v="4.5568834533190037"/>
    <n v="418.80096119150733"/>
    <n v="0"/>
    <n v="85.604289762771629"/>
    <n v="16.093424341165967"/>
    <n v="6.7584645009656112"/>
    <n v="6.6432572469079378"/>
    <n v="0"/>
    <n v="75.917038673964512"/>
    <n v="0"/>
    <n v="609.81743571728305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M1409"/>
    <s v="BAC M14 GRIS PO C60 35321021B74"/>
    <n v="3.3633000000000002"/>
    <n v="396"/>
    <n v="1331.8668"/>
    <n v="4168.4767106399995"/>
    <n v="3.588474606781842E-2"/>
    <n v="565.65884547928977"/>
    <n v="1.4284314279780044"/>
    <n v="11.954887767978004"/>
    <n v="388.47440941822003"/>
    <n v="0"/>
    <n v="79.405443136154034"/>
    <n v="14.928054364212462"/>
    <n v="6.2690651380478775"/>
    <n v="6.1622003642579148"/>
    <n v="0"/>
    <n v="70.419673058397422"/>
    <n v="0"/>
    <n v="565.65884547928977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NS4003"/>
    <s v="BAC NS40 P0 NOIR V250 LISTEAUX KOREAN 2B221014B70 "/>
    <n v="1.4530000000000001"/>
    <n v="360"/>
    <n v="523.08000000000004"/>
    <n v="1637.1357840000001"/>
    <n v="1.4093446111243602E-2"/>
    <n v="222.15797322473006"/>
    <n v="0.61710548117980568"/>
    <n v="5.164704881179806"/>
    <n v="152.57020753012429"/>
    <n v="0"/>
    <n v="31.185850713944856"/>
    <n v="5.8628735822773388"/>
    <n v="2.4621250356342572"/>
    <n v="2.4201547531149741"/>
    <n v="0"/>
    <n v="27.65676160963433"/>
    <n v="0"/>
    <n v="222.15797322473006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60D1819"/>
    <s v="BOUCHON D18 JAUNE FILETEE 29963002D40"/>
    <n v="2.3E-2"/>
    <n v="6200"/>
    <n v="142.6"/>
    <n v="446.30947999999995"/>
    <n v="3.8420995172121614E-3"/>
    <n v="60.563827678073146"/>
    <n v="9.7683593029150237E-3"/>
    <n v="8.1753759302915008E-2"/>
    <n v="41.593086322925217"/>
    <n v="0"/>
    <n v="8.5017632327914203"/>
    <n v="1.5983133991602592"/>
    <n v="0.67121478565696457"/>
    <n v="0.65977301329470683"/>
    <n v="0"/>
    <n v="7.5396769242445796"/>
    <n v="0"/>
    <n v="60.563827678073146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m1509"/>
    <s v="BAC M15 GRIS PO C78 35331028B74"/>
    <n v="3.6230000000000002"/>
    <n v="1152"/>
    <n v="4173.6959999999999"/>
    <n v="13062.833740799999"/>
    <n v="0.11245270257075968"/>
    <n v="1772.6157456147489"/>
    <n v="1.5387289458461362"/>
    <n v="12.877994345846135"/>
    <n v="1217.3695512878519"/>
    <n v="0"/>
    <n v="248.83432817425401"/>
    <n v="46.780324269436022"/>
    <n v="19.645487139111715"/>
    <n v="19.310602990855994"/>
    <n v="0"/>
    <n v="220.67545175323917"/>
    <n v="0"/>
    <n v="1772.6157456147489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20M1515"/>
    <s v="COUV M15 GAUCHE GRIS 35402077B70"/>
    <n v="1.71"/>
    <n v="700"/>
    <n v="1197"/>
    <n v="3746.3705999999997"/>
    <n v="3.2251003661311062E-2"/>
    <n v="508.37939502562102"/>
    <n v="0.72625627860802999"/>
    <n v="6.07821427860803"/>
    <n v="349.13691674994027"/>
    <n v="0"/>
    <n v="71.364730642716196"/>
    <n v="13.416417523105402"/>
    <n v="5.6342503396310422"/>
    <n v="5.5382068507276587"/>
    <n v="0"/>
    <n v="63.288872919500442"/>
    <n v="0"/>
    <n v="508.37939502562102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L0116"/>
    <s v="BAC L1 GRIS P0 C26 26901010B70"/>
    <n v="1.194"/>
    <n v="2420"/>
    <n v="2889.48"/>
    <n v="9043.4945040000002"/>
    <n v="7.7851821269244018E-2"/>
    <n v="1227.194732112474"/>
    <n v="0.50710526120350163"/>
    <n v="4.2440864612035014"/>
    <n v="842.79376625782572"/>
    <n v="0"/>
    <n v="172.26980943819183"/>
    <n v="32.386357648005514"/>
    <n v="13.60071317573693"/>
    <n v="13.368870451997122"/>
    <n v="0"/>
    <n v="152.77521514071691"/>
    <n v="0"/>
    <n v="1227.194732112474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20L0140"/>
    <s v="COUV L1 EK D NOIR RS 24802027B70"/>
    <n v="1.423"/>
    <n v="2080"/>
    <n v="2959.84"/>
    <n v="9263.7072320000007"/>
    <n v="7.9747544425141981E-2"/>
    <n v="1257.0774173539135"/>
    <n v="0.60436414295861229"/>
    <n v="5.0580695429586129"/>
    <n v="863.31613339443891"/>
    <n v="0"/>
    <n v="176.46464857605443"/>
    <n v="33.174978480859068"/>
    <n v="13.931896011072302"/>
    <n v="13.694407823774231"/>
    <n v="0"/>
    <n v="156.49535306771446"/>
    <n v="0"/>
    <n v="1257.0774173539135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L0212"/>
    <s v="BAC L2 GRIS PO C28 25691011B77"/>
    <n v="1.294"/>
    <n v="2376"/>
    <n v="3074.5439999999999"/>
    <n v="9622.7078111999999"/>
    <n v="8.2838036592198794E-2"/>
    <n v="1305.7934993313725"/>
    <n v="0.54957638860748004"/>
    <n v="4.5995375886074807"/>
    <n v="896.77260866501956"/>
    <n v="0"/>
    <n v="183.30326182888825"/>
    <n v="34.460623222354698"/>
    <n v="14.471804992657129"/>
    <n v="14.225113319685562"/>
    <n v="0"/>
    <n v="162.56008730276739"/>
    <n v="0"/>
    <n v="1305.7934993313725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20M1013"/>
    <s v="COUV M10 G FLAT GRIS 22462035B70"/>
    <n v="0.77200000000000002"/>
    <n v="1344"/>
    <n v="1037.568"/>
    <n v="3247.3803263999998"/>
    <n v="2.795539629645714E-2"/>
    <n v="440.66682718291025"/>
    <n v="0.32787710355871297"/>
    <n v="2.7440827035587132"/>
    <n v="302.63432952247456"/>
    <n v="0"/>
    <n v="61.859449326233722"/>
    <n v="11.629444859326171"/>
    <n v="4.8838077329910625"/>
    <n v="4.8005565628202129"/>
    <n v="0"/>
    <n v="54.859239179064524"/>
    <n v="0"/>
    <n v="440.66682718291025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M1104"/>
    <s v="BAC M11 P8.5 C46,3 NOIR 22241008B70"/>
    <n v="2.1379999999999999"/>
    <n v="252"/>
    <n v="538.77599999999995"/>
    <n v="1686.2611247999998"/>
    <n v="1.4516346490080642E-2"/>
    <n v="228.82424138205846"/>
    <n v="0.90803270389705737"/>
    <n v="7.5995451038970572"/>
    <n v="157.14836379186787"/>
    <n v="0"/>
    <n v="32.121640866132047"/>
    <n v="6.0388001398735476"/>
    <n v="2.5360057318170881"/>
    <n v="2.4927760519696283"/>
    <n v="0"/>
    <n v="28.486654800398302"/>
    <n v="0"/>
    <n v="228.82424138205846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00NS4003"/>
    <s v="BAC NS40 P0 NOIR V250 LISTEAUX KOREAN 2B221014B70 "/>
    <n v="1.4530000000000001"/>
    <n v="1080"/>
    <n v="1569.24"/>
    <n v="4911.4073520000002"/>
    <n v="4.2280338333730808E-2"/>
    <n v="666.47391967419014"/>
    <n v="0.61710548117980568"/>
    <n v="5.164704881179806"/>
    <n v="457.71062259037291"/>
    <n v="0"/>
    <n v="93.557552141834577"/>
    <n v="17.588620746832017"/>
    <n v="7.3863751069027712"/>
    <n v="7.2604642593449222"/>
    <n v="0"/>
    <n v="82.97028482890299"/>
    <n v="0"/>
    <n v="666.47391967419014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60D1828"/>
    <s v="OEIL MAGIQUE S2-A2  D=22,9mm M=20,77mm L=68m"/>
    <n v="0.31"/>
    <n v="32000"/>
    <n v="9920"/>
    <n v="31047.615999999998"/>
    <n v="0.26727648815388949"/>
    <n v="4213.1358384746536"/>
    <n v="0.13166049495233292"/>
    <n v="1.1018984949523329"/>
    <n v="2893.43209202958"/>
    <n v="0"/>
    <n v="591.42700749853361"/>
    <n v="111.18701907201803"/>
    <n v="46.693202480484494"/>
    <n v="45.897253098762214"/>
    <n v="0"/>
    <n v="524.49926429527511"/>
    <n v="0"/>
    <n v="4213.1358384746536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90B0006"/>
    <s v="COUVRE BORNE D+ NOIR COUV DR - 32163005D40"/>
    <n v="7.1999999999999995E-2"/>
    <n v="13236"/>
    <n v="952.99199999999996"/>
    <n v="2982.6743615999999"/>
    <n v="2.567664868939027E-2"/>
    <n v="404.74644646972155"/>
    <n v="3.0579211730864427E-2"/>
    <n v="0.2559248117308644"/>
    <n v="277.96548752494493"/>
    <n v="0"/>
    <n v="56.817057130044617"/>
    <n v="10.681485854786352"/>
    <n v="4.4857105260364802"/>
    <n v="4.4092454662394767"/>
    <n v="0"/>
    <n v="50.387459967669649"/>
    <n v="0"/>
    <n v="404.74644646972155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2T00:00:00"/>
    <x v="4"/>
    <x v="0"/>
    <s v="ACCUMA 19"/>
    <s v=" 19-1243 DU 26/09/2019"/>
    <n v="10825.614"/>
    <m/>
    <n v="2212.7910000000011"/>
    <n v="416"/>
    <n v="174.7"/>
    <n v="171.72200000000001"/>
    <n v="0"/>
    <n v="1962.3845999999999"/>
    <n v="0"/>
    <n v="15763.211600000001"/>
    <s v="EUR"/>
    <n v="3.1297999999999999"/>
    <s v="490B0007"/>
    <s v="COUVRE BORNE G- NOIR COUV DR - 2B233004D40"/>
    <n v="7.1999999999999995E-2"/>
    <n v="14040"/>
    <n v="1010.8799999999999"/>
    <n v="3163.8522239999998"/>
    <n v="2.7236336325101192E-2"/>
    <n v="429.33213270133649"/>
    <n v="3.0579211730864423E-2"/>
    <n v="0.2559248117308644"/>
    <n v="294.85006382972404"/>
    <n v="0"/>
    <n v="60.26831989315702"/>
    <n v="11.330315911242096"/>
    <n v="4.7581879559951776"/>
    <n v="4.677078146419027"/>
    <n v="0"/>
    <n v="53.448166964799171"/>
    <n v="0"/>
    <n v="429.33213270133649"/>
    <s v="TIMAR"/>
    <s v="STB 3953"/>
    <n v="10825.614"/>
    <m/>
    <m/>
    <m/>
    <m/>
    <s v="STB 3953"/>
    <n v="171.72200000000001"/>
    <s v="STB 3954"/>
    <n v="28144.419000000002"/>
    <n v="416"/>
    <m/>
    <m/>
    <m/>
  </r>
  <r>
    <x v="7"/>
    <x v="1"/>
    <d v="2019-10-16T00:00:00"/>
    <x v="61"/>
    <x v="0"/>
    <s v="MECONDOR 2"/>
    <s v=" F00739/2019 DU 02/10/2019"/>
    <n v="2447.3220000000001"/>
    <m/>
    <n v="130.38499999999931"/>
    <n v="0"/>
    <n v="27.492000000000001"/>
    <n v="130.60000000000002"/>
    <n v="0"/>
    <n v="0"/>
    <n v="0"/>
    <n v="2735.7989999999995"/>
    <s v="EUR"/>
    <n v="3.1322000000000001"/>
    <s v="430T405"/>
    <s v="GAINE TUBULAIRE 399mm "/>
    <n v="0.32318000000000002"/>
    <n v="4320"/>
    <n v="1396.1376"/>
    <n v="4372.9821907200003"/>
    <n v="0.31173595454897818"/>
    <n v="852.84691271913982"/>
    <n v="0.19741826683313421"/>
    <n v="1.2096826628331343"/>
    <n v="762.91825975871438"/>
    <n v="0"/>
    <n v="40.645692433868305"/>
    <n v="0"/>
    <n v="8.570244862460509"/>
    <n v="40.712715664096557"/>
    <n v="0"/>
    <n v="0"/>
    <n v="0"/>
    <n v="852.84691271913982"/>
    <s v="AST"/>
    <s v="STB 3957"/>
    <n v="2536.5219999999999"/>
    <m/>
    <m/>
    <m/>
    <m/>
    <s v="STB 3957"/>
    <n v="155.30000000000001"/>
    <s v="STB 3958"/>
    <n v="4276.5739999999996"/>
    <n v="0"/>
    <m/>
    <m/>
    <m/>
  </r>
  <r>
    <x v="7"/>
    <x v="1"/>
    <d v="2019-10-16T00:00:00"/>
    <x v="61"/>
    <x v="0"/>
    <s v="MECONDOR 2"/>
    <s v=" F00739/2019 DU 02/10/2019"/>
    <n v="2447.3220000000001"/>
    <m/>
    <n v="130.38499999999931"/>
    <n v="0"/>
    <n v="27.492000000000001"/>
    <n v="130.60000000000002"/>
    <n v="0"/>
    <n v="0"/>
    <n v="0"/>
    <n v="2735.7989999999995"/>
    <s v="EUR"/>
    <n v="3.1322000000000001"/>
    <s v="430T435"/>
    <s v="GAINE TUBULAIRE 429mm "/>
    <n v="0.47971000000000003"/>
    <n v="4320"/>
    <n v="2072.3472000000002"/>
    <n v="6491.0058998400009"/>
    <n v="0.46272311020697543"/>
    <n v="1265.9174221811329"/>
    <n v="0.29303644031970671"/>
    <n v="1.795584102319707"/>
    <n v="1132.4324475179556"/>
    <n v="0"/>
    <n v="60.332152724336169"/>
    <n v="0"/>
    <n v="12.721183745810169"/>
    <n v="60.431638193030999"/>
    <n v="0"/>
    <n v="0"/>
    <n v="0"/>
    <n v="1265.9174221811329"/>
    <s v="AST"/>
    <s v="STB 3957"/>
    <n v="2536.5219999999999"/>
    <m/>
    <m/>
    <m/>
    <m/>
    <s v="STB 3957"/>
    <n v="155.30000000000001"/>
    <s v="STB 3958"/>
    <n v="4276.5739999999996"/>
    <n v="0"/>
    <m/>
    <m/>
    <m/>
  </r>
  <r>
    <x v="7"/>
    <x v="1"/>
    <d v="2019-10-16T00:00:00"/>
    <x v="61"/>
    <x v="0"/>
    <s v="MECONDOR 2"/>
    <s v=" F00739/2019 DU 02/10/2019"/>
    <n v="2447.3220000000001"/>
    <m/>
    <n v="130.38499999999931"/>
    <n v="0"/>
    <n v="27.492000000000001"/>
    <n v="130.60000000000002"/>
    <n v="0"/>
    <n v="0"/>
    <n v="0"/>
    <n v="2735.7989999999995"/>
    <s v="EUR"/>
    <n v="3.1322000000000001"/>
    <s v="430T540"/>
    <s v="GAINE TUBULAIRE 534mm "/>
    <n v="0.59818000000000005"/>
    <n v="4860"/>
    <n v="2907.1548000000003"/>
    <n v="9105.7902645600007"/>
    <n v="0.64912274878897591"/>
    <n v="1775.8693670141313"/>
    <n v="0.36540521955023275"/>
    <n v="2.2390246155502327"/>
    <n v="1588.6123838117342"/>
    <n v="0"/>
    <n v="84.635869600850171"/>
    <n v="0"/>
    <n v="17.845682609706525"/>
    <n v="84.775430991840267"/>
    <n v="0"/>
    <n v="0"/>
    <n v="0"/>
    <n v="1775.8693670141313"/>
    <s v="AST"/>
    <s v="STB 3957"/>
    <n v="2536.5219999999999"/>
    <m/>
    <m/>
    <m/>
    <m/>
    <s v="STB 3957"/>
    <n v="155.30000000000001"/>
    <s v="STB 3958"/>
    <n v="4276.5739999999996"/>
    <n v="0"/>
    <m/>
    <m/>
    <m/>
  </r>
  <r>
    <x v="7"/>
    <x v="1"/>
    <d v="2019-10-17T00:00:00"/>
    <x v="15"/>
    <x v="0"/>
    <s v="GOONVEAN 3"/>
    <s v=" 13397 DU 12/08/2019"/>
    <n v="441"/>
    <m/>
    <n v="126.48899999999958"/>
    <n v="0"/>
    <n v="28.745999999999999"/>
    <n v="439.4"/>
    <n v="0"/>
    <n v="1411.1064000000001"/>
    <n v="0"/>
    <n v="2446.7413999999999"/>
    <s v="GBP"/>
    <n v="3.5634000000000001"/>
    <s v="600A0003"/>
    <s v="FIBRE DE VERRE 3mm"/>
    <n v="3.07"/>
    <n v="1800"/>
    <n v="5526"/>
    <n v="19691.348399999999"/>
    <n v="1"/>
    <n v="2446.7413999999999"/>
    <n v="1.3593007777777777"/>
    <n v="12.298938777777776"/>
    <n v="441"/>
    <n v="0"/>
    <n v="126.48899999999958"/>
    <n v="0"/>
    <n v="28.745999999999999"/>
    <n v="439.4"/>
    <n v="0"/>
    <n v="1411.1064000000001"/>
    <n v="0"/>
    <n v="2446.7413999999999"/>
    <s v="ECULINE"/>
    <s v="STB 4188"/>
    <n v="1121.29"/>
    <m/>
    <m/>
    <m/>
    <m/>
    <m/>
    <m/>
    <s v="STB 4189"/>
    <n v="4142.8109999999997"/>
    <n v="0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00L0118"/>
    <s v="BAC L1 NOIR P0 C28 25341044B70"/>
    <n v="1.194"/>
    <n v="880"/>
    <n v="1050.72"/>
    <n v="3292.378584"/>
    <n v="5.5941562916928277E-2"/>
    <n v="483.99653286702585"/>
    <n v="0.54999606007616575"/>
    <n v="4.2913353600761655"/>
    <n v="310.69272745306961"/>
    <n v="0"/>
    <n v="85.860844953351958"/>
    <n v="12.083377590056507"/>
    <n v="4.8264142822209042"/>
    <n v="6.4948154546553729"/>
    <n v="9.0849098177091516"/>
    <n v="54.953443315962332"/>
    <n v="0"/>
    <n v="483.99653286702585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L0109"/>
    <s v="COUV L1 KAM  D GRIS 25032083B70"/>
    <n v="0.99399999999999999"/>
    <n v="3360"/>
    <n v="3339.84"/>
    <n v="10465.221648000001"/>
    <n v="0.17781699167473139"/>
    <n v="1538.4412406070198"/>
    <n v="0.45786941684732735"/>
    <n v="3.5725187168473278"/>
    <n v="987.57423372245717"/>
    <n v="0"/>
    <n v="272.91903114911969"/>
    <n v="38.408470201741977"/>
    <n v="15.341338773729124"/>
    <n v="20.644552733436313"/>
    <n v="28.877479447976377"/>
    <n v="174.67613457855913"/>
    <n v="0"/>
    <n v="1538.4412406070198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L0131"/>
    <s v="COUV L1 EK D NOIR FAI 25032008D40"/>
    <n v="1.1819999999999999"/>
    <n v="1120"/>
    <n v="1323.84"/>
    <n v="4148.1864479999995"/>
    <n v="7.0482791468656089E-2"/>
    <n v="609.80467686032762"/>
    <n v="0.54446846148243533"/>
    <n v="4.2482063614824348"/>
    <n v="391.45296588193969"/>
    <n v="0"/>
    <n v="108.1791733126289"/>
    <n v="15.224282957229715"/>
    <n v="6.0809733167497724"/>
    <n v="8.1830520895109711"/>
    <n v="11.44640533450975"/>
    <n v="69.237823967758843"/>
    <n v="0"/>
    <n v="609.80467686032762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L0231"/>
    <s v="COUV L2 EK D NOIR FAI 25812011B70"/>
    <n v="1.3075000000000001"/>
    <n v="960"/>
    <n v="1255.2"/>
    <n v="3933.10644"/>
    <n v="6.6828317509258772E-2"/>
    <n v="578.18681290419033"/>
    <n v="0.60227793010853159"/>
    <n v="4.6992638051085311"/>
    <n v="371.15645604832213"/>
    <n v="0"/>
    <n v="102.57017339105316"/>
    <n v="14.434916581999895"/>
    <n v="5.7656799214288093"/>
    <n v="7.7587676628249431"/>
    <n v="10.852918763503625"/>
    <n v="65.647900535057786"/>
    <n v="0"/>
    <n v="578.18681290419033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L0240"/>
    <s v="COUV L2 EK D NOIR RS 24812039B70"/>
    <n v="1.518"/>
    <n v="720"/>
    <n v="1092.96"/>
    <n v="3424.7355119999997"/>
    <n v="5.8190469968865087E-2"/>
    <n v="503.4536799169565"/>
    <n v="0.699241222106884"/>
    <n v="5.4558183221068832"/>
    <n v="323.18288735068046"/>
    <n v="0"/>
    <n v="89.312537212783184"/>
    <n v="12.569141513274859"/>
    <n v="5.0204409870338038"/>
    <n v="6.7559135633852359"/>
    <n v="9.4501323229436913"/>
    <n v="57.162626966855285"/>
    <n v="0"/>
    <n v="503.4536799169565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00M1008"/>
    <s v="BAC M10 P15,4 C33 GRIS 30241012B70"/>
    <n v="1.7629999999999999"/>
    <n v="486"/>
    <n v="856.81799999999998"/>
    <n v="2684.7963620999999"/>
    <n v="4.561799342865526E-2"/>
    <n v="394.67883099023464"/>
    <n v="0.8120963600622112"/>
    <n v="6.336368710062211"/>
    <n v="253.35686134353989"/>
    <n v="0"/>
    <n v="70.015910472096394"/>
    <n v="9.8534865805895357"/>
    <n v="3.9357380010506611"/>
    <n v="5.2962490370668753"/>
    <n v="7.4083621328136147"/>
    <n v="44.812223423077711"/>
    <n v="0"/>
    <n v="394.67883099023464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00M1509"/>
    <s v="BAC M15 GRIS PO C78 35331028B74"/>
    <n v="3.6230000000000002"/>
    <n v="1155"/>
    <n v="4184.5650000000005"/>
    <n v="13112.12519925"/>
    <n v="0.22279113962566238"/>
    <n v="1927.5496341144226"/>
    <n v="1.6688741420904092"/>
    <n v="13.02136349209041"/>
    <n v="1237.3552545441737"/>
    <n v="0"/>
    <n v="341.94674762279504"/>
    <n v="48.122886159143071"/>
    <n v="19.221528362343648"/>
    <n v="25.866051310539401"/>
    <n v="36.181281075207572"/>
    <n v="218.85588504021996"/>
    <n v="0"/>
    <n v="1927.5496341144226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M1502"/>
    <s v="COUV.M15 GAUCHE NOIR "/>
    <n v="1.7509999999999999"/>
    <n v="694"/>
    <n v="1215.194"/>
    <n v="3807.7496392999997"/>
    <n v="6.4698351232748724E-2"/>
    <n v="559.7587204591257"/>
    <n v="0.80656876146848078"/>
    <n v="6.2932397114684804"/>
    <n v="359.32687894453846"/>
    <n v="0"/>
    <n v="99.301035120910967"/>
    <n v="13.974843866273725"/>
    <n v="5.5819149509566284"/>
    <n v="7.5114785781221265"/>
    <n v="10.507012240198392"/>
    <n v="63.555556758125405"/>
    <n v="0"/>
    <n v="559.7587204591257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M1611"/>
    <s v="COUV M16 GAUCHE GRIS 36352070B70"/>
    <n v="1.99"/>
    <n v="552"/>
    <n v="1098.48"/>
    <n v="3442.0321559999998"/>
    <n v="5.8484361231334103E-2"/>
    <n v="505.99637527007246"/>
    <n v="0.91666010012694288"/>
    <n v="7.1522256001269424"/>
    <n v="324.81512415548184"/>
    <n v="0"/>
    <n v="89.763610633049765"/>
    <n v="12.632622025968166"/>
    <n v="5.0457967495945812"/>
    <n v="6.7900343389578888"/>
    <n v="9.4978602639686596"/>
    <n v="57.451327103051518"/>
    <n v="0"/>
    <n v="505.99637527007246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60D1810"/>
    <s v="BOUCHON KAMINA D18 ROUGE 24593044B72"/>
    <n v="2.8000000000000001E-2"/>
    <n v="96000"/>
    <n v="2688"/>
    <n v="8422.7135999999991"/>
    <n v="0.14311226694143367"/>
    <n v="1238.1820849955891"/>
    <n v="1.2897730052037386E-2"/>
    <n v="0.10063433005203737"/>
    <n v="794.82835712068959"/>
    <n v="0"/>
    <n v="219.65314378198761"/>
    <n v="30.912249659349673"/>
    <n v="12.34715394263913"/>
    <n v="16.615334191900448"/>
    <n v="23.24143215128883"/>
    <n v="140.58441414773367"/>
    <n v="0"/>
    <n v="1238.1820849955891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00L0213"/>
    <s v="BAC L2 NOIR PO C28 25691010B77"/>
    <n v="1.3180000000000001"/>
    <n v="198"/>
    <n v="260.964"/>
    <n v="817.7176457999999"/>
    <n v="1.3894028880247135E-2"/>
    <n v="120.20868661785302"/>
    <n v="0.60711457887804554"/>
    <n v="4.7370016788780447"/>
    <n v="77.165769117426962"/>
    <n v="0"/>
    <n v="21.324986240298593"/>
    <n v="3.0011102381333812"/>
    <n v="1.1987212356722017"/>
    <n v="1.6130967529966922"/>
    <n v="2.2563902901521349"/>
    <n v="13.648612743173054"/>
    <n v="0"/>
    <n v="120.20868661785302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00L0518"/>
    <s v="BAC L5 NOIR P0 C52 20641062B77"/>
    <n v="1.5129999999999999"/>
    <n v="132"/>
    <n v="199.71599999999998"/>
    <n v="625.80010019999986"/>
    <n v="1.0633113654938752E-2"/>
    <n v="91.995823395453513"/>
    <n v="0.69693805602616299"/>
    <n v="5.4378479060261613"/>
    <n v="59.055037265891237"/>
    <n v="0"/>
    <n v="16.320032464123301"/>
    <n v="2.2967525494667704"/>
    <n v="0.91738251369349577"/>
    <n v="1.234504495338389"/>
    <n v="1.7268176575620533"/>
    <n v="10.445296449378265"/>
    <n v="0"/>
    <n v="91.995823395453513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24T00:00:00"/>
    <x v="4"/>
    <x v="0"/>
    <s v="ACCUMA 21"/>
    <s v=" 19-1324 DU 08/10/2019"/>
    <n v="5553.88"/>
    <m/>
    <n v="1534.8310000000001"/>
    <n v="216"/>
    <n v="86.275999999999996"/>
    <n v="116.1"/>
    <n v="162.4"/>
    <n v="982.33657499999993"/>
    <n v="0"/>
    <n v="8651.8235750000003"/>
    <s v="EUR"/>
    <n v="3.1334499999999998"/>
    <s v="420M1017"/>
    <s v="COUV M10 D FLAT NOIR 22462004B70"/>
    <n v="0.77200000000000002"/>
    <n v="280"/>
    <n v="216.16"/>
    <n v="677.32655199999999"/>
    <n v="1.1508611466540293E-2"/>
    <n v="99.570476001728636"/>
    <n v="0.35560884286331657"/>
    <n v="2.7746322428633166"/>
    <n v="63.917447051788805"/>
    <n v="0"/>
    <n v="17.663773645801506"/>
    <n v="2.485860076772703"/>
    <n v="0.9929169628872303"/>
    <n v="1.336149791265328"/>
    <n v="1.8689985021661435"/>
    <n v="11.305329971046918"/>
    <n v="0"/>
    <n v="99.570476001728636"/>
    <s v="AST"/>
    <s v="STB 3991"/>
    <n v="5553.88"/>
    <m/>
    <m/>
    <m/>
    <n v="193.85599999999999"/>
    <s v="STB 3991"/>
    <n v="116.1"/>
    <s v="STB 3992"/>
    <n v="14188.928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00D2302"/>
    <s v="BAC D23 P0 C33 B01 NOIR "/>
    <n v="2.25"/>
    <n v="1320"/>
    <n v="2970"/>
    <n v="9314.3654999999999"/>
    <n v="0.21951917811804283"/>
    <n v="1738.2994911496464"/>
    <n v="1.3168935539012474"/>
    <n v="8.3732310539012467"/>
    <n v="1210.3391843182162"/>
    <n v="0"/>
    <n v="195.9902345306387"/>
    <n v="47.416142473497253"/>
    <n v="15.972215399868798"/>
    <n v="71.014454121186859"/>
    <n v="0"/>
    <n v="0"/>
    <n v="197.56726030623855"/>
    <n v="1738.2994911496464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D2303"/>
    <s v="COUV D23 T-AKUMSAN D+ NOIR"/>
    <n v="1.31"/>
    <n v="1200"/>
    <n v="1572"/>
    <n v="4930.0278000000008"/>
    <n v="0.11618994882207521"/>
    <n v="920.06962965900482"/>
    <n v="0.76672469138250399"/>
    <n v="4.8750811913825043"/>
    <n v="640.62397230580336"/>
    <n v="0"/>
    <n v="103.73624534752999"/>
    <n v="25.097028945568248"/>
    <n v="8.4539806762941936"/>
    <n v="37.587448443941334"/>
    <n v="0"/>
    <n v="0"/>
    <n v="104.57095393986769"/>
    <n v="920.06962965900482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90T2301"/>
    <s v="COUVRE COUVERCLE D23 T-AKUMSAN NOIR"/>
    <n v="0.52"/>
    <n v="1200"/>
    <n v="624"/>
    <n v="1956.9576000000002"/>
    <n v="4.6121201059144357E-2"/>
    <n v="365.21847894861259"/>
    <n v="0.30434873245717714"/>
    <n v="1.9351467324571774"/>
    <n v="254.29348519008988"/>
    <n v="0"/>
    <n v="41.177746244821058"/>
    <n v="9.9621794287751815"/>
    <n v="3.3557785890633438"/>
    <n v="14.920208542633199"/>
    <n v="0"/>
    <n v="0"/>
    <n v="41.509080953229919"/>
    <n v="365.21847894861259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00N5002"/>
    <s v="BAC N50 P0 C38 B00 NOIR "/>
    <n v="2.16"/>
    <n v="1400"/>
    <n v="3024"/>
    <n v="9483.7175999999999"/>
    <n v="0.22351043590200725"/>
    <n v="1769.9049364432763"/>
    <n v="1.2642178117451974"/>
    <n v="8.0383018117451979"/>
    <n v="1232.34535130582"/>
    <n v="0"/>
    <n v="199.55369334028666"/>
    <n v="48.278254154833569"/>
    <n v="16.262619316230047"/>
    <n v="72.305626014299349"/>
    <n v="0"/>
    <n v="0"/>
    <n v="201.15939231180653"/>
    <n v="1769.9049364432763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N5003"/>
    <s v="COUV N50 T-AKUMSAN D+ NOIR"/>
    <n v="1.34"/>
    <n v="414"/>
    <n v="554.76"/>
    <n v="1739.8105740000001"/>
    <n v="4.1003521633927759E-2"/>
    <n v="324.69327464989152"/>
    <n v="0.7842832721011872"/>
    <n v="4.9867242721011875"/>
    <n v="226.07668885265105"/>
    <n v="0"/>
    <n v="36.608600171116876"/>
    <n v="8.8567606729283952"/>
    <n v="2.9834162340845838"/>
    <n v="13.26463924857563"/>
    <n v="0"/>
    <n v="0"/>
    <n v="36.903169470534984"/>
    <n v="324.69327464989152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N5004"/>
    <s v="COUV N50 T-AKUMSAN G+ NOIR"/>
    <n v="1.34"/>
    <n v="736"/>
    <n v="986.24"/>
    <n v="3092.9965760000005"/>
    <n v="7.2895149571427134E-2"/>
    <n v="577.23248826647387"/>
    <n v="0.78428327210118731"/>
    <n v="4.9867242721011875"/>
    <n v="401.91411351582411"/>
    <n v="0"/>
    <n v="65.08195585976334"/>
    <n v="15.745352307428261"/>
    <n v="5.3038510828170384"/>
    <n v="23.581580886356679"/>
    <n v="0"/>
    <n v="0"/>
    <n v="65.605634614284426"/>
    <n v="577.23248826647387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90T5001"/>
    <s v="COUVRE COUVERCLE N50 T-AKUMSAN NOIR"/>
    <n v="0.56999999999999995"/>
    <n v="1200"/>
    <n v="683.99999999999989"/>
    <n v="2145.1265999999996"/>
    <n v="5.0555931930215917E-2"/>
    <n v="400.3356403859791"/>
    <n v="0.33361303365498257"/>
    <n v="2.1212185336549823"/>
    <n v="278.74478184298306"/>
    <n v="0"/>
    <n v="45.137144922207689"/>
    <n v="10.920081296926638"/>
    <n v="3.6784496072425101"/>
    <n v="16.354843979424849"/>
    <n v="0"/>
    <n v="0"/>
    <n v="45.500338737194326"/>
    <n v="400.3356403859791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00N7002"/>
    <s v="BAC N70 P0 C46,5 B01 NOIR"/>
    <n v="2.39"/>
    <n v="1200"/>
    <n v="2868"/>
    <n v="8994.4782000000014"/>
    <n v="0.21198013563722121"/>
    <n v="1678.6003167061235"/>
    <n v="1.3988335972551029"/>
    <n v="8.8942320972551041"/>
    <n v="1168.7719800082978"/>
    <n v="0"/>
    <n v="189.25925677908143"/>
    <n v="45.787709297639779"/>
    <n v="15.423674668964216"/>
    <n v="68.575573878641066"/>
    <n v="0"/>
    <n v="0"/>
    <n v="190.7821220734991"/>
    <n v="1678.6003167061235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N7003"/>
    <s v="COUV N70 T-AKUMSAN D+ NOIR"/>
    <n v="1.48"/>
    <n v="180"/>
    <n v="266.39999999999998"/>
    <n v="835.47036000000003"/>
    <n v="1.9690205067557781E-2"/>
    <n v="155.92019678190766"/>
    <n v="0.86622331545504261"/>
    <n v="5.5077253154550423"/>
    <n v="108.56375713884606"/>
    <n v="0"/>
    <n v="17.579730127596683"/>
    <n v="4.2530842945924805"/>
    <n v="1.4326593207155043"/>
    <n v="6.3697813393549421"/>
    <n v="0"/>
    <n v="0"/>
    <n v="17.721184560802001"/>
    <n v="155.92019678190766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N7004"/>
    <s v="COUV N70 T-AKUMSAN G+ NOIR"/>
    <n v="1.48"/>
    <n v="792"/>
    <n v="1172.1600000000001"/>
    <n v="3676.0695840000003"/>
    <n v="8.6636902297254251E-2"/>
    <n v="686.04886584039389"/>
    <n v="0.86622331545504283"/>
    <n v="5.5077253154550432"/>
    <n v="477.6805314109227"/>
    <n v="0"/>
    <n v="77.350812561425414"/>
    <n v="18.713570896206917"/>
    <n v="6.3037010111482195"/>
    <n v="28.027037893161751"/>
    <n v="0"/>
    <n v="0"/>
    <n v="77.97321206752882"/>
    <n v="686.04886584039389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90T7001"/>
    <s v="COUVRE COUVERCLE N70 T-AKUMSAN NOIR"/>
    <n v="0.59"/>
    <n v="960"/>
    <n v="566.4"/>
    <n v="1776.3153600000001"/>
    <n v="4.1863859422915643E-2"/>
    <n v="331.50600396874063"/>
    <n v="0.34531875413410484"/>
    <n v="2.195647254134105"/>
    <n v="230.82024040331234"/>
    <n v="0"/>
    <n v="37.376723514529886"/>
    <n v="9.0425936353497782"/>
    <n v="3.0460144116113423"/>
    <n v="13.54295852331321"/>
    <n v="0"/>
    <n v="0"/>
    <n v="37.67747348062408"/>
    <n v="331.50600396874063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L0234"/>
    <s v="COUV COUVERCLE  L2 NOIR T-AKUMSAN"/>
    <n v="0.71"/>
    <n v="576"/>
    <n v="408.96"/>
    <n v="1282.559904"/>
    <n v="3.0227125617223835E-2"/>
    <n v="239.35857235709068"/>
    <n v="0.41555307700883798"/>
    <n v="2.6422195770088379"/>
    <n v="166.66003798612041"/>
    <n v="0"/>
    <n v="26.987261385067338"/>
    <n v="6.5290591333203487"/>
    <n v="2.1993256599092064"/>
    <n v="9.7784751371719114"/>
    <n v="0"/>
    <n v="0"/>
    <n v="27.204413055501451"/>
    <n v="239.35857235709068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0-30T00:00:00"/>
    <x v="16"/>
    <x v="0"/>
    <s v="AKUMSAN 4"/>
    <s v=" AKM2019000001327 DU 03/10/2019"/>
    <n v="5513.5920000000006"/>
    <m/>
    <n v="892.81600000000071"/>
    <n v="216"/>
    <n v="72.760000000000005"/>
    <n v="323.5"/>
    <n v="0"/>
    <n v="0"/>
    <n v="900"/>
    <n v="7918.6680000000015"/>
    <s v="EUR"/>
    <n v="3.1361500000000002"/>
    <s v="420L0235"/>
    <s v="COUVERCLE  L2 GAUCHE NOIR P GRIS T-AKUMSAN"/>
    <n v="1.33"/>
    <n v="250"/>
    <n v="332.5"/>
    <n v="1042.7698750000002"/>
    <n v="2.4575800243854969E-2"/>
    <n v="194.60760296540658"/>
    <n v="0.77843041186162631"/>
    <n v="4.949509911861627"/>
    <n v="135.50093561811681"/>
    <n v="0"/>
    <n v="21.941667670517635"/>
    <n v="5.3083728526726732"/>
    <n v="1.7881352257428877"/>
    <n v="7.9502713788870825"/>
    <n v="0"/>
    <n v="0"/>
    <n v="22.118220219469471"/>
    <n v="194.60760296540658"/>
    <s v="MEDWAYS"/>
    <s v="STB 4217"/>
    <n v="5639.75"/>
    <m/>
    <m/>
    <m/>
    <m/>
    <m/>
    <n v="385.565"/>
    <s v="STB 4219"/>
    <n v="11491.33"/>
    <n v="216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20mec007"/>
    <s v="JOINT COUTEAU INFERIEUR F0070867/2"/>
    <n v="170.78"/>
    <n v="4"/>
    <n v="683.12"/>
    <n v="2150.3592920000001"/>
    <n v="3.0373526604146724E-2"/>
    <n v="57.080786306013302"/>
    <n v="14.270196576503325"/>
    <n v="551.8600195765033"/>
    <n v="23.056422551101363"/>
    <n v="0"/>
    <n v="31.596850761655332"/>
    <n v="0"/>
    <n v="0.82986549387849673"/>
    <n v="1.5976474993781176"/>
    <n v="0"/>
    <n v="0"/>
    <n v="0"/>
    <n v="57.080786306013302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20mec008"/>
    <s v="JOINTCOUTEAU SUPERIEUR F0076287/2"/>
    <n v="170.78"/>
    <n v="4"/>
    <n v="683.12"/>
    <n v="2150.3592920000001"/>
    <n v="3.0373526604146724E-2"/>
    <n v="57.080786306013302"/>
    <n v="14.270196576503325"/>
    <n v="551.8600195765033"/>
    <n v="23.056422551101363"/>
    <n v="0"/>
    <n v="31.596850761655332"/>
    <n v="0"/>
    <n v="0.82986549387849673"/>
    <n v="1.5976474993781176"/>
    <n v="0"/>
    <n v="0"/>
    <n v="0"/>
    <n v="57.080786306013302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10ELE048"/>
    <s v="Resistance A3013416 D12.5xL310 1000W"/>
    <n v="86"/>
    <n v="15"/>
    <n v="1290"/>
    <n v="4060.7265000000002"/>
    <n v="5.7357198324378258E-2"/>
    <n v="107.79103866781409"/>
    <n v="7.1860692445209393"/>
    <n v="277.90116924452093"/>
    <n v="43.53961981924224"/>
    <n v="0"/>
    <n v="59.667316844090905"/>
    <n v="0"/>
    <n v="1.5671133726186628"/>
    <n v="3.0169886318622963"/>
    <n v="0"/>
    <n v="0"/>
    <n v="0"/>
    <n v="107.79103866781409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10ELE049"/>
    <s v="Resistance A13013405 D16xL960 5000W 230V"/>
    <n v="178.5"/>
    <n v="6"/>
    <n v="1071"/>
    <n v="3371.34735"/>
    <n v="4.7619813492565201E-2"/>
    <n v="89.491629777696815"/>
    <n v="14.915271629616136"/>
    <n v="576.80649662961605"/>
    <n v="36.148009942952271"/>
    <n v="0"/>
    <n v="49.53774910079175"/>
    <n v="0"/>
    <n v="1.3010685442438663"/>
    <n v="2.5048021897089292"/>
    <n v="0"/>
    <n v="0"/>
    <n v="0"/>
    <n v="89.491629777696815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2ELE092"/>
    <s v="THERMOCOUPLE A3025012"/>
    <n v="37.65"/>
    <n v="30"/>
    <n v="1129.5"/>
    <n v="3555.4965750000001"/>
    <n v="5.02208957421591E-2"/>
    <n v="94.379828042865128"/>
    <n v="3.1459942680955044"/>
    <n v="121.66254676809551"/>
    <n v="38.122481074290008"/>
    <n v="0"/>
    <n v="52.243592539070292"/>
    <n v="0"/>
    <n v="1.3721353134672709"/>
    <n v="2.6416191160375684"/>
    <n v="0"/>
    <n v="0"/>
    <n v="0"/>
    <n v="94.379828042865128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65"/>
    <s v="CONNECTOR 16 PIN MALE A3036194"/>
    <n v="12.2"/>
    <n v="10"/>
    <n v="122"/>
    <n v="384.03770000000003"/>
    <n v="5.4244792213753081E-3"/>
    <n v="10.194191253855287"/>
    <n v="1.0194191253855287"/>
    <n v="39.423189125385534"/>
    <n v="4.1177004790291107"/>
    <n v="0"/>
    <n v="5.6429555464954193"/>
    <n v="0"/>
    <n v="0.14820762128641615"/>
    <n v="0.28532760704434118"/>
    <n v="0"/>
    <n v="0"/>
    <n v="0"/>
    <n v="10.194191253855287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66"/>
    <s v="CONNECTOR 16 PIN FEMALE A3036195"/>
    <n v="15.67"/>
    <n v="10"/>
    <n v="156.69999999999999"/>
    <n v="493.26809499999996"/>
    <n v="6.967343393356645E-3"/>
    <n v="13.09368663507478"/>
    <n v="1.3093686635074779"/>
    <n v="50.636178163507473"/>
    <n v="5.2888825005234557"/>
    <n v="0"/>
    <n v="7.2479601158674765"/>
    <n v="0"/>
    <n v="0.19036175619329024"/>
    <n v="0.36648226249055949"/>
    <n v="0"/>
    <n v="0"/>
    <n v="0"/>
    <n v="13.09368663507478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64"/>
    <s v="CONNECTOR 6 PIN FEMALE A3036225"/>
    <n v="18.399999999999999"/>
    <n v="5"/>
    <n v="92"/>
    <n v="289.60219999999998"/>
    <n v="4.0905908882502319E-3"/>
    <n v="7.6874229127433296"/>
    <n v="1.5374845825486658"/>
    <n v="59.457924582548664"/>
    <n v="3.1051511809071979"/>
    <n v="0"/>
    <n v="4.2553435268653974"/>
    <n v="0"/>
    <n v="0.11176312424877283"/>
    <n v="0.21516508072196217"/>
    <n v="0"/>
    <n v="0"/>
    <n v="0"/>
    <n v="7.6874229127433296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17"/>
    <s v="Corps CONNECTOR 6 PIN MALE A3036335"/>
    <n v="12.48"/>
    <n v="5"/>
    <n v="62.400000000000006"/>
    <n v="196.42584000000002"/>
    <n v="2.7744877329001576E-3"/>
    <n v="5.2140781495128676"/>
    <n v="1.0428156299025735"/>
    <n v="40.327983629902576"/>
    <n v="2.1061025400935782"/>
    <n v="0"/>
    <n v="2.886233000830444"/>
    <n v="0"/>
    <n v="7.5804553838298108E-2"/>
    <n v="0.14593805475054827"/>
    <n v="0"/>
    <n v="0"/>
    <n v="0"/>
    <n v="5.2140781495128676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18"/>
    <s v="Corps CONNECTOR 6 PIN A3036349"/>
    <n v="22.7"/>
    <n v="5"/>
    <n v="113.5"/>
    <n v="357.28097500000001"/>
    <n v="5.0465441936565361E-3"/>
    <n v="9.4839402238735655"/>
    <n v="1.8967880447747132"/>
    <n v="73.352983044774717"/>
    <n v="3.830811511227902"/>
    <n v="0"/>
    <n v="5.2497988076002464"/>
    <n v="0"/>
    <n v="0.13788168045908389"/>
    <n v="0.26544822458633377"/>
    <n v="0"/>
    <n v="0"/>
    <n v="0"/>
    <n v="9.4839402238735655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19"/>
    <s v="Corps CONNECTOR A3036271"/>
    <n v="1.2"/>
    <n v="5"/>
    <n v="6"/>
    <n v="18.8871"/>
    <n v="2.6677766662501511E-4"/>
    <n v="0.50135366822239102"/>
    <n v="0.10027073364447821"/>
    <n v="3.8776907336444784"/>
    <n v="0.20250985962438248"/>
    <n v="0"/>
    <n v="0.27752240392600419"/>
    <n v="0"/>
    <n v="7.2888994075286625E-3"/>
    <n v="1.4032505264475794E-2"/>
    <n v="0"/>
    <n v="0"/>
    <n v="0"/>
    <n v="0.50135366822239102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4T00:00:00"/>
    <x v="9"/>
    <x v="2"/>
    <s v="SOVEMA 2"/>
    <s v=" 80916 DU 18/10/19"/>
    <n v="759.096"/>
    <m/>
    <n v="1040.2759999999998"/>
    <n v="0"/>
    <n v="27.321999999999999"/>
    <n v="52.599999999999994"/>
    <n v="0"/>
    <n v="0"/>
    <n v="0"/>
    <n v="1879.2939999999996"/>
    <s v="EUR"/>
    <n v="3.14785"/>
    <s v="701ele020"/>
    <s v="Corps CONNECTOR 16PINS A3036328"/>
    <n v="43.46"/>
    <n v="5"/>
    <n v="217.3"/>
    <n v="684.02780500000006"/>
    <n v="9.6617978262692993E-3"/>
    <n v="18.157358684120933"/>
    <n v="3.6314717368241864"/>
    <n v="140.43703273682419"/>
    <n v="7.33423208272972"/>
    <n v="0"/>
    <n v="10.05093639552012"/>
    <n v="0"/>
    <n v="0.26397964020932979"/>
    <n v="0.50821056566176503"/>
    <n v="0"/>
    <n v="0"/>
    <n v="0"/>
    <n v="18.157358684120933"/>
    <s v="AST"/>
    <s v="STB 4245"/>
    <n v="866.98099999999999"/>
    <m/>
    <m/>
    <m/>
    <m/>
    <m/>
    <m/>
    <s v="STB 4246"/>
    <n v="5635.6189999999997"/>
    <n v="0"/>
    <m/>
    <m/>
    <m/>
  </r>
  <r>
    <x v="7"/>
    <x v="1"/>
    <d v="2019-11-05T00:00:00"/>
    <x v="7"/>
    <x v="0"/>
    <s v="DARAMIC 5"/>
    <s v=" 109464F2 DU 17/10/2019"/>
    <n v="6885.76"/>
    <m/>
    <n v="10759.048000000003"/>
    <n v="0"/>
    <n v="214.678"/>
    <n v="0"/>
    <n v="0"/>
    <n v="0"/>
    <n v="0"/>
    <n v="17859.486000000004"/>
    <s v="EUR"/>
    <n v="3.14785"/>
    <s v="430P0001"/>
    <s v="SEPARATEUR 123X1.0X0.25 "/>
    <n v="0.73099999999999998"/>
    <n v="1279.2"/>
    <n v="935.09519999999998"/>
    <n v="2943.5394253199997"/>
    <n v="0.18168481403115588"/>
    <n v="3244.7973926020327"/>
    <n v="2.5365833275500567"/>
    <n v="4.8376616775500558"/>
    <n v="1251.038025063172"/>
    <n v="0"/>
    <n v="1954.75563503228"/>
    <n v="0"/>
    <n v="39.003732506580484"/>
    <n v="0"/>
    <n v="0"/>
    <n v="0"/>
    <n v="0"/>
    <n v="3244.7973926020327"/>
    <s v="AST"/>
    <s v="STB 4243"/>
    <n v="6886.36"/>
    <m/>
    <m/>
    <m/>
    <m/>
    <m/>
    <n v="0"/>
    <s v="STB 4244"/>
    <n v="42681.222000000002"/>
    <n v="0"/>
    <m/>
    <m/>
    <m/>
  </r>
  <r>
    <x v="7"/>
    <x v="1"/>
    <d v="2019-11-05T00:00:00"/>
    <x v="7"/>
    <x v="0"/>
    <s v="DARAMIC 5"/>
    <s v=" 109464F2 DU 17/10/2019"/>
    <n v="6885.76"/>
    <m/>
    <n v="10759.048000000003"/>
    <n v="0"/>
    <n v="214.678"/>
    <n v="0"/>
    <n v="0"/>
    <n v="0"/>
    <n v="0"/>
    <n v="17859.486000000004"/>
    <s v="EUR"/>
    <n v="3.14785"/>
    <s v="430P1001"/>
    <s v="SEPARATEUR LV 160X1.3X0.2 "/>
    <n v="1.7410000000000001"/>
    <n v="1792"/>
    <n v="3119.8720000000003"/>
    <n v="9820.8890752000007"/>
    <n v="0.60617717225049428"/>
    <n v="10826.012721327294"/>
    <n v="6.0413017418121058"/>
    <n v="11.521708591812107"/>
    <n v="4173.9905255955637"/>
    <n v="0"/>
    <n v="6521.8892927473371"/>
    <n v="0"/>
    <n v="130.13290298439162"/>
    <n v="0"/>
    <n v="0"/>
    <n v="0"/>
    <n v="0"/>
    <n v="10826.012721327294"/>
    <s v="AST"/>
    <s v="STB 4243"/>
    <n v="6886.36"/>
    <m/>
    <m/>
    <m/>
    <m/>
    <m/>
    <n v="0"/>
    <s v="STB 4244"/>
    <n v="42681.222000000002"/>
    <n v="0"/>
    <m/>
    <m/>
    <m/>
  </r>
  <r>
    <x v="7"/>
    <x v="1"/>
    <d v="2019-11-05T00:00:00"/>
    <x v="7"/>
    <x v="0"/>
    <s v="DARAMIC 5"/>
    <s v=" 109464F2 DU 17/10/2019"/>
    <n v="6885.76"/>
    <m/>
    <n v="10759.048000000003"/>
    <n v="0"/>
    <n v="214.678"/>
    <n v="0"/>
    <n v="0"/>
    <n v="0"/>
    <n v="0"/>
    <n v="17859.486000000004"/>
    <s v="EUR"/>
    <n v="3.14785"/>
    <s v="430P1004"/>
    <s v="SEPARATEUR 161X1.2X0.2 "/>
    <n v="0.69899999999999995"/>
    <n v="62999.299999999996"/>
    <n v="44036.510699999992"/>
    <n v="138620.33020699499"/>
    <n v="8.5560970231806408"/>
    <n v="152807.49500013638"/>
    <n v="2.4255427441278932"/>
    <n v="4.6258898941278925"/>
    <n v="58915.230638336332"/>
    <n v="0"/>
    <n v="92055.458565057648"/>
    <n v="0"/>
    <n v="1836.8057967423736"/>
    <n v="0"/>
    <n v="0"/>
    <n v="0"/>
    <n v="0"/>
    <n v="152807.49500013638"/>
    <s v="AST"/>
    <s v="STB 4243"/>
    <n v="6886.36"/>
    <m/>
    <m/>
    <m/>
    <m/>
    <m/>
    <n v="0"/>
    <s v="STB 4244"/>
    <n v="42681.222000000002"/>
    <n v="0"/>
    <m/>
    <m/>
    <m/>
  </r>
  <r>
    <x v="7"/>
    <x v="1"/>
    <d v="2019-11-11T00:00:00"/>
    <x v="42"/>
    <x v="0"/>
    <s v="METACONCEPT 3"/>
    <s v=" 4388 DU 16/10/19"/>
    <n v="501"/>
    <m/>
    <n v="334.97199999999975"/>
    <n v="0"/>
    <n v="83.027000000000001"/>
    <n v="140"/>
    <n v="0"/>
    <n v="0"/>
    <n v="0"/>
    <n v="1058.9989999999998"/>
    <s v="EUR"/>
    <n v="3.1514000000000002"/>
    <s v="600P0013"/>
    <s v="CALCIUM METAL"/>
    <n v="7.95"/>
    <n v="2300"/>
    <n v="18285"/>
    <n v="57623.349000000002"/>
    <n v="17.092083080670996"/>
    <n v="18100.498890347499"/>
    <n v="7.869782126238043"/>
    <n v="32.923412126238048"/>
    <n v="8563.1336234161681"/>
    <n v="0"/>
    <n v="5725.3692536985209"/>
    <n v="0"/>
    <n v="1419.1043819388708"/>
    <n v="2392.8916312939396"/>
    <n v="0"/>
    <n v="0"/>
    <n v="0"/>
    <n v="18100.498890347499"/>
    <s v="MAGHREB SOLUTION"/>
    <s v="STB 4224"/>
    <n v="748.03"/>
    <m/>
    <m/>
    <m/>
    <m/>
    <m/>
    <m/>
    <s v="STB 4225"/>
    <n v="11300.706"/>
    <n v="0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L0240"/>
    <s v="COUV L2 EK D NOIR RS 24812039B70"/>
    <n v="1.518"/>
    <n v="229"/>
    <n v="347.62200000000001"/>
    <n v="1096.5562179000001"/>
    <n v="4.5694956192982106E-3"/>
    <n v="36.917083396899748"/>
    <n v="0.16120997116550109"/>
    <n v="4.9496650711655015"/>
    <n v="25.55134004434219"/>
    <n v="0"/>
    <n v="5.115331010014617"/>
    <n v="0.98701105376841347"/>
    <n v="0.41690250232229153"/>
    <n v="0.3276328359036817"/>
    <n v="0"/>
    <n v="4.518865950548558"/>
    <n v="0"/>
    <n v="36.917083396899748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L0340"/>
    <s v="COUV L3 EK D NOIR RS 24822022B70"/>
    <n v="1.722"/>
    <n v="880"/>
    <n v="1515.36"/>
    <n v="4780.1273520000004"/>
    <n v="1.9919426508275474E-2"/>
    <n v="160.92960599825676"/>
    <n v="0.18287455227074631"/>
    <n v="5.6148374522707467"/>
    <n v="111.38385559485414"/>
    <n v="0"/>
    <n v="22.298841843541982"/>
    <n v="4.3025961257875025"/>
    <n v="1.8173687969090213"/>
    <n v="1.4282228806433515"/>
    <n v="0"/>
    <n v="19.698720756520771"/>
    <n v="0"/>
    <n v="160.92960599825676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515"/>
    <s v="COUV M15 GAUCHE GRIS 35402077B70"/>
    <n v="1.71"/>
    <n v="700"/>
    <n v="1197"/>
    <n v="3775.8766500000002"/>
    <n v="1.5734580251825139E-2"/>
    <n v="127.12011560283585"/>
    <n v="0.18160016514690835"/>
    <n v="5.575709665146908"/>
    <n v="87.983367085735665"/>
    <n v="0"/>
    <n v="17.614107332066144"/>
    <n v="3.39866933439423"/>
    <n v="1.4355601638555184"/>
    <n v="1.1281694040558625"/>
    <n v="0"/>
    <n v="15.560242282728437"/>
    <n v="0"/>
    <n v="127.12011560283585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00M1606"/>
    <s v="BAC M16 GRIS C96 P0 20891032B74"/>
    <n v="4.681"/>
    <n v="240"/>
    <n v="1123.44"/>
    <n v="3543.8353080000002"/>
    <n v="1.4767633114545056E-2"/>
    <n v="119.3081225337092"/>
    <n v="0.49711717722378829"/>
    <n v="15.263097627223789"/>
    <n v="82.576469439263889"/>
    <n v="0"/>
    <n v="16.531656425343684"/>
    <n v="3.1898087527417323"/>
    <n v="1.3473397748386329"/>
    <n v="1.0588392943128806"/>
    <n v="0"/>
    <n v="14.604008847208382"/>
    <n v="0"/>
    <n v="119.3081225337092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NS4002"/>
    <s v="COUV NS40 D MFP NOIR 27342006B70"/>
    <n v="1.6065"/>
    <n v="1440"/>
    <n v="2313.36"/>
    <n v="7297.3784520000008"/>
    <n v="3.0409146676158898E-2"/>
    <n v="245.67634973348063"/>
    <n v="0.17060857620380598"/>
    <n v="5.2382325012038065"/>
    <n v="170.03943365201124"/>
    <n v="0"/>
    <n v="34.041580064919408"/>
    <n v="6.5683756820503216"/>
    <n v="2.7744089061460335"/>
    <n v="2.1803358166805928"/>
    <n v="0"/>
    <n v="30.072215611673062"/>
    <n v="0"/>
    <n v="245.67634973348063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L0340"/>
    <s v="COUV L3 EK D NOIR RS 24822022B70"/>
    <n v="1.722"/>
    <n v="827"/>
    <n v="1424.0940000000001"/>
    <n v="4492.2333183000001"/>
    <n v="1.8719733775390698E-2"/>
    <n v="151.23725472790719"/>
    <n v="0.18287455227074628"/>
    <n v="5.6148374522707467"/>
    <n v="104.67550974652768"/>
    <n v="0"/>
    <n v="20.955843414328655"/>
    <n v="4.0434624954843912"/>
    <n v="1.7079136307315459"/>
    <n v="1.342204911695513"/>
    <n v="0"/>
    <n v="18.512320529139405"/>
    <n v="0"/>
    <n v="151.23725472790719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00L0509"/>
    <s v="BAC L5 GRIS P0 C45 27231006B77"/>
    <n v="1.5129999999999999"/>
    <n v="528"/>
    <n v="798.86399999999992"/>
    <n v="2519.9765447999998"/>
    <n v="1.050107745889226E-2"/>
    <n v="84.838499608140225"/>
    <n v="0.16067897653056862"/>
    <n v="4.9333618265305681"/>
    <n v="58.719084848437035"/>
    <n v="0"/>
    <n v="11.755452163511851"/>
    <n v="2.2682327311207282"/>
    <n v="0.95807630303949431"/>
    <n v="0.75292725380257508"/>
    <n v="0"/>
    <n v="10.384726308228545"/>
    <n v="0"/>
    <n v="84.838499608140225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L0521"/>
    <s v="COUV L5 KAM D GRIS 21162157B70"/>
    <n v="1.5049999999999999"/>
    <n v="640"/>
    <n v="963.19999999999993"/>
    <n v="3038.3662399999998"/>
    <n v="1.2661276272813677E-2"/>
    <n v="102.29080647339305"/>
    <n v="0.15982938511467665"/>
    <n v="4.9072766351146759"/>
    <n v="70.7983117602177"/>
    <n v="0"/>
    <n v="14.173691046153808"/>
    <n v="2.734835674927754"/>
    <n v="1.1551642020264288"/>
    <n v="0.90781350876074063"/>
    <n v="0"/>
    <n v="12.520990281306624"/>
    <n v="0"/>
    <n v="102.29080647339305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00L0518"/>
    <s v="BAC L5 NOIR P0 C52 20641062B77"/>
    <n v="1.5129999999999999"/>
    <n v="264"/>
    <n v="399.43199999999996"/>
    <n v="1259.9882723999999"/>
    <n v="5.2505387294461301E-3"/>
    <n v="42.419249804070112"/>
    <n v="0.16067897653056862"/>
    <n v="4.9333618265305681"/>
    <n v="29.359542424218517"/>
    <n v="0"/>
    <n v="5.8777260817559256"/>
    <n v="1.1341163655603641"/>
    <n v="0.47903815151974716"/>
    <n v="0.37646362690128754"/>
    <n v="0"/>
    <n v="5.1923631541142727"/>
    <n v="0"/>
    <n v="42.419249804070112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013"/>
    <s v="COUV M10 G FLAT GRIS 22462035B70"/>
    <n v="0.77200000000000002"/>
    <n v="1344"/>
    <n v="1037.568"/>
    <n v="3272.9563776"/>
    <n v="1.3638844580389059E-2"/>
    <n v="110.18860827552479"/>
    <n v="8.1985571633574991E-2"/>
    <n v="2.5172209716335749"/>
    <n v="76.264600017053112"/>
    <n v="0"/>
    <n v="15.268031843205684"/>
    <n v="2.9459904293640369"/>
    <n v="1.2443536241363762"/>
    <n v="0.97790515641389553"/>
    <n v="0"/>
    <n v="13.487727205351693"/>
    <n v="0"/>
    <n v="110.18860827552479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125"/>
    <s v="COUV M11 G FLAT NOIR M18 "/>
    <n v="0.85799999999999998"/>
    <n v="1392"/>
    <n v="1194.336"/>
    <n v="3767.4731952000002"/>
    <n v="1.5699561937881225E-2"/>
    <n v="126.83720166134381"/>
    <n v="9.1118679354413659E-2"/>
    <n v="2.7976367793544141"/>
    <n v="87.787554479289213"/>
    <n v="0"/>
    <n v="17.574906010485002"/>
    <n v="3.3911053785823446"/>
    <n v="1.4323652329645316"/>
    <n v="1.1256585909460839"/>
    <n v="0"/>
    <n v="15.525611969076648"/>
    <n v="0"/>
    <n v="126.83720166134381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126"/>
    <s v="COUV M11 D FLAT NOIR M18 "/>
    <n v="0.85799999999999998"/>
    <n v="1392"/>
    <n v="1194.336"/>
    <n v="3767.4731952000002"/>
    <n v="1.5699561937881225E-2"/>
    <n v="126.83720166134381"/>
    <n v="9.1118679354413659E-2"/>
    <n v="2.7976367793544141"/>
    <n v="87.787554479289213"/>
    <n v="0"/>
    <n v="17.574906010485002"/>
    <n v="3.3911053785823446"/>
    <n v="1.4323652329645316"/>
    <n v="1.1256585909460839"/>
    <n v="0"/>
    <n v="15.525611969076648"/>
    <n v="0"/>
    <n v="126.83720166134381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124"/>
    <s v="COUV M11 G FLAT GRIS M18 22482043B70"/>
    <n v="0.85799999999999998"/>
    <n v="1392"/>
    <n v="1194.336"/>
    <n v="3767.4731952000002"/>
    <n v="1.5699561937881225E-2"/>
    <n v="126.83720166134381"/>
    <n v="9.1118679354413659E-2"/>
    <n v="2.7976367793544141"/>
    <n v="87.787554479289213"/>
    <n v="0"/>
    <n v="17.574906010485002"/>
    <n v="3.3911053785823446"/>
    <n v="1.4323652329645316"/>
    <n v="1.1256585909460839"/>
    <n v="0"/>
    <n v="15.525611969076648"/>
    <n v="0"/>
    <n v="126.83720166134381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00M1606"/>
    <s v="BAC M16 GRIS C96 P0 20891032B74"/>
    <n v="4.681"/>
    <n v="540"/>
    <n v="2527.7400000000002"/>
    <n v="7973.6294430000016"/>
    <n v="3.322717450772638E-2"/>
    <n v="268.44327570084573"/>
    <n v="0.4971171772237884"/>
    <n v="15.263097627223791"/>
    <n v="185.79705623834377"/>
    <n v="0"/>
    <n v="37.196226957023292"/>
    <n v="7.1770696936688978"/>
    <n v="3.0315144933869242"/>
    <n v="2.3823884122039813"/>
    <n v="0"/>
    <n v="32.859019906218862"/>
    <n v="0"/>
    <n v="268.44327570084573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90A0002"/>
    <s v="ADAPTATEUR JIS/DIN (+) POUR NS40 "/>
    <n v="0.37"/>
    <n v="500"/>
    <n v="185"/>
    <n v="583.57325000000003"/>
    <n v="2.4318273572160824E-3"/>
    <n v="19.64680149250178"/>
    <n v="3.9293602985003562E-2"/>
    <n v="1.2064401029850036"/>
    <n v="13.598097669892313"/>
    <n v="0"/>
    <n v="2.722313998690256"/>
    <n v="0.5252747091586738"/>
    <n v="0.22187020076296651"/>
    <n v="0.17436202151239311"/>
    <n v="0"/>
    <n v="2.4048828924851802"/>
    <n v="0"/>
    <n v="19.64680149250178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90A0003"/>
    <s v="ADAPTATEUR JIS/DIN (-) POUR NS40 "/>
    <n v="0.36"/>
    <n v="500"/>
    <n v="180"/>
    <n v="567.80100000000004"/>
    <n v="2.3661022935075396E-3"/>
    <n v="19.1158068575693"/>
    <n v="3.8231613715138599E-2"/>
    <n v="1.1738336137151386"/>
    <n v="13.230581516651981"/>
    <n v="0"/>
    <n v="2.6487379446716006"/>
    <n v="0.51107809539762861"/>
    <n v="0.2158737088504539"/>
    <n v="0.1696495344444906"/>
    <n v="0"/>
    <n v="2.3398860575531484"/>
    <n v="0"/>
    <n v="19.1158068575693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00M1606"/>
    <s v="BAC M16 GRIS C96 P0 20891032B74"/>
    <n v="4.681"/>
    <n v="240"/>
    <n v="1123.44"/>
    <n v="3543.8353080000002"/>
    <n v="1.4767633114545056E-2"/>
    <n v="119.3081225337092"/>
    <n v="0.49711717722378829"/>
    <n v="15.263097627223789"/>
    <n v="82.576469439263889"/>
    <n v="0"/>
    <n v="16.531656425343684"/>
    <n v="3.1898087527417323"/>
    <n v="1.3473397748386329"/>
    <n v="1.0588392943128806"/>
    <n v="0"/>
    <n v="14.604008847208382"/>
    <n v="0"/>
    <n v="119.3081225337092"/>
    <s v="AST"/>
    <s v="STB 4271"/>
    <n v="5664.02"/>
    <m/>
    <m/>
    <m/>
    <m/>
    <m/>
    <m/>
    <s v="STB 4273"/>
    <n v="14397.84"/>
    <n v="216"/>
    <m/>
    <m/>
    <m/>
  </r>
  <r>
    <x v="7"/>
    <x v="1"/>
    <d v="2019-11-13T00:00:00"/>
    <x v="4"/>
    <x v="0"/>
    <s v="ACCUMA 22"/>
    <s v=" 19-1426 DU 30/10/2019"/>
    <n v="5591.72"/>
    <m/>
    <n v="1119.4519999999993"/>
    <n v="216"/>
    <n v="91.236000000000004"/>
    <n v="71.7"/>
    <n v="0"/>
    <n v="988.92007500000011"/>
    <n v="0"/>
    <n v="8079.0280749999993"/>
    <s v="EUR"/>
    <n v="3.1544500000000002"/>
    <s v="420M1611"/>
    <s v="COUV M16 GAUCHE GRIS 36352070B70"/>
    <n v="1.99"/>
    <n v="552"/>
    <n v="1098.48"/>
    <n v="3465.1002360000002"/>
    <n v="1.4439533596512011E-2"/>
    <n v="116.65739731612625"/>
    <n v="0.21133586470312726"/>
    <n v="6.4886913647031275"/>
    <n v="80.74182880228814"/>
    <n v="0"/>
    <n v="16.164364763682553"/>
    <n v="3.1189392568465943"/>
    <n v="1.31740528721137"/>
    <n v="1.0353145588699113"/>
    <n v="0"/>
    <n v="14.279544647227679"/>
    <n v="0"/>
    <n v="116.65739731612625"/>
    <s v="AST"/>
    <s v="STB 4271"/>
    <n v="5664.02"/>
    <m/>
    <m/>
    <m/>
    <m/>
    <m/>
    <m/>
    <s v="STB 4273"/>
    <n v="14397.84"/>
    <n v="2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L0212"/>
    <s v="BAC L2 GRIS PO C28 25691011B77"/>
    <n v="1.294"/>
    <n v="792"/>
    <n v="1024.848"/>
    <n v="3224.6842320000001"/>
    <n v="2.9340943248343299E-2"/>
    <n v="516.41226419578322"/>
    <n v="0.65203568711588789"/>
    <n v="4.7236066871158879"/>
    <n v="327.93081267170373"/>
    <n v="0"/>
    <n v="107.79971110931348"/>
    <n v="12.205832391310812"/>
    <n v="4.9896914678700126"/>
    <n v="5.6007752929032586"/>
    <n v="0"/>
    <n v="57.885441262681944"/>
    <n v="0"/>
    <n v="516.41226419578322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L0216"/>
    <s v="COUV L2 EK DROITE ROUGE 24582156B70"/>
    <n v="1.129"/>
    <n v="960"/>
    <n v="1083.8399999999999"/>
    <n v="3410.3025599999996"/>
    <n v="3.1029858018246998E-2"/>
    <n v="546.13783548970935"/>
    <n v="0.56889357863511392"/>
    <n v="4.1212920786351139"/>
    <n v="346.80706993241864"/>
    <n v="0"/>
    <n v="114.00484646378615"/>
    <n v="12.908420935590751"/>
    <n v="5.2769066247250658"/>
    <n v="5.9231654776710965"/>
    <n v="0"/>
    <n v="61.217426055517691"/>
    <n v="0"/>
    <n v="546.13783548970935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L0318"/>
    <s v="BAC L3 NOIR P0 C40 2B331002B74"/>
    <n v="1.32"/>
    <n v="1536"/>
    <n v="2027.52"/>
    <n v="6379.5916800000005"/>
    <n v="5.804699746194656E-2"/>
    <n v="1021.6502290117505"/>
    <n v="0.66513686784619175"/>
    <n v="4.818516867846192"/>
    <n v="648.76574995329338"/>
    <n v="0"/>
    <n v="213.26681641409778"/>
    <n v="24.147550944169769"/>
    <n v="9.8714143413811701"/>
    <n v="11.08035915752113"/>
    <n v="0"/>
    <n v="114.51833820128732"/>
    <n v="0"/>
    <n v="1021.6502290117505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L0321"/>
    <s v="COUV L3 KAM D GRIS 24142134B70"/>
    <n v="1.3140000000000001"/>
    <n v="2640"/>
    <n v="3468.96"/>
    <n v="10915.082640000001"/>
    <n v="9.931478472004919E-2"/>
    <n v="1747.979688699792"/>
    <n v="0.66211351844689093"/>
    <n v="4.7966145184468907"/>
    <n v="1109.997650310713"/>
    <n v="0"/>
    <n v="364.8861937084954"/>
    <n v="41.314950443540461"/>
    <n v="16.889372974706845"/>
    <n v="18.957801996071311"/>
    <n v="0"/>
    <n v="195.93371926626503"/>
    <n v="0"/>
    <n v="1747.979688699792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L0331"/>
    <s v="COUV L3 EK  D NOIR FAI 24142128B70"/>
    <n v="1.5"/>
    <n v="880"/>
    <n v="1320"/>
    <n v="4153.38"/>
    <n v="3.7791013972621461E-2"/>
    <n v="665.13686784619176"/>
    <n v="0.75583734982521789"/>
    <n v="5.4755873498252186"/>
    <n v="422.37353512584207"/>
    <n v="0"/>
    <n v="138.84558360292826"/>
    <n v="15.721061812610527"/>
    <n v="6.4267020451700327"/>
    <n v="7.2137754931778204"/>
    <n v="0"/>
    <n v="74.556209766463098"/>
    <n v="0"/>
    <n v="665.13686784619176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M1014"/>
    <s v="COUV M10 G FLAT NOIR 22462007B70"/>
    <n v="0.77200000000000002"/>
    <n v="2688"/>
    <n v="2075.136"/>
    <n v="6529.4154239999998"/>
    <n v="5.9410222402340757E-2"/>
    <n v="1045.6435298446022"/>
    <n v="0.38900428937671211"/>
    <n v="2.818102289376712"/>
    <n v="664.00191529310553"/>
    <n v="0"/>
    <n v="218.27535528442885"/>
    <n v="24.714652519373754"/>
    <n v="10.103243011519666"/>
    <n v="11.340579713493218"/>
    <n v="0"/>
    <n v="117.20778402268118"/>
    <n v="0"/>
    <n v="1045.6435298446022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202"/>
    <s v="BAC M12 P12.5 C49 NOIR "/>
    <n v="2.4620000000000002"/>
    <n v="240"/>
    <n v="590.88"/>
    <n v="1859.2039199999999"/>
    <n v="1.6916632072835277E-2"/>
    <n v="297.73944884314983"/>
    <n v="1.2405810368464576"/>
    <n v="8.987264036846458"/>
    <n v="189.06975335996782"/>
    <n v="0"/>
    <n v="62.152332150983504"/>
    <n v="7.0373189422994749"/>
    <n v="2.8768255336742943"/>
    <n v="3.2291482298552348"/>
    <n v="0"/>
    <n v="33.37407062636948"/>
    <n v="0"/>
    <n v="297.73944884314983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203"/>
    <s v="BAC M12 GRIS C49 P12,5 21631007B70"/>
    <n v="2.4620000000000002"/>
    <n v="720"/>
    <n v="1772.64"/>
    <n v="5577.6117600000007"/>
    <n v="5.0749896218505841E-2"/>
    <n v="893.2183465294496"/>
    <n v="1.2405810368464578"/>
    <n v="8.987264036846458"/>
    <n v="567.20926007990363"/>
    <n v="0"/>
    <n v="186.45699645295056"/>
    <n v="21.111956826898428"/>
    <n v="8.6304766010228846"/>
    <n v="9.6874446895657051"/>
    <n v="0"/>
    <n v="100.12221187910846"/>
    <n v="0"/>
    <n v="893.2183465294496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M1208"/>
    <s v="COUV.M12 GAUCHE NOIR AVEC BOUCHON"/>
    <n v="1.282"/>
    <n v="1120"/>
    <n v="1435.8400000000001"/>
    <n v="4517.8705600000003"/>
    <n v="4.1107461744279393E-2"/>
    <n v="723.50766691536069"/>
    <n v="0.64598898831728635"/>
    <n v="4.679801988317287"/>
    <n v="459.44001263264329"/>
    <n v="0"/>
    <n v="151.03033542456703"/>
    <n v="17.100704085620226"/>
    <n v="6.9906938367704088"/>
    <n v="7.8468389425185157"/>
    <n v="0"/>
    <n v="81.099081993241199"/>
    <n v="0"/>
    <n v="723.50766691536069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M1515"/>
    <s v="COUV M15 GAUCHE GRIS 35402077B70"/>
    <n v="1.71"/>
    <n v="700"/>
    <n v="1197"/>
    <n v="3766.3605000000002"/>
    <n v="3.4269578579718095E-2"/>
    <n v="603.15820516052383"/>
    <n v="0.86165457880074836"/>
    <n v="6.2421695788007483"/>
    <n v="383.01600117093403"/>
    <n v="0"/>
    <n v="125.90769967629174"/>
    <n v="14.256144689162728"/>
    <n v="5.8278502636882799"/>
    <n v="6.5415827767680685"/>
    <n v="0"/>
    <n v="67.608926583679036"/>
    <n v="0"/>
    <n v="603.15820516052383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60D1815"/>
    <s v="BOUCHON D18 NOIR FILETAGE 29963006D40"/>
    <n v="2.3E-2"/>
    <n v="39000"/>
    <n v="897"/>
    <n v="2822.4105"/>
    <n v="2.5680711767758671E-2"/>
    <n v="451.99073519548028"/>
    <n v="1.158950603065334E-2"/>
    <n v="8.3959006030653344E-2"/>
    <n v="287.02201591506082"/>
    <n v="0"/>
    <n v="94.351885221080778"/>
    <n v="10.683176095387607"/>
    <n v="4.3672361625132714"/>
    <n v="4.9020883465003813"/>
    <n v="0"/>
    <n v="50.66433345493742"/>
    <n v="0"/>
    <n v="451.99073519548028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60D1839"/>
    <s v="BOUCHON M18 RS\21 NOIR 28533013B72 NON DEVISSABLE"/>
    <n v="0.09"/>
    <n v="87500"/>
    <n v="7875"/>
    <n v="24778.6875"/>
    <n v="0.22545775381393482"/>
    <n v="3968.1460865823938"/>
    <n v="4.5350240989513069E-2"/>
    <n v="0.32853524098951309"/>
    <n v="2519.8421129666713"/>
    <n v="0"/>
    <n v="828.3401294492877"/>
    <n v="93.790425586596882"/>
    <n v="38.341120155843939"/>
    <n v="43.036728794526759"/>
    <n v="0"/>
    <n v="444.79556962946731"/>
    <n v="0"/>
    <n v="3968.1460865823938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NAT003"/>
    <s v="BAC NATO AGM GRIS P0 27581004B70"/>
    <n v="9.7799999999999994"/>
    <n v="108"/>
    <n v="1056.24"/>
    <n v="3323.4591599999999"/>
    <n v="3.0239682271546733E-2"/>
    <n v="532.23042825292544"/>
    <n v="4.9280595208604208"/>
    <n v="35.700829520860417"/>
    <n v="337.97562328887835"/>
    <n v="0"/>
    <n v="111.10171153390675"/>
    <n v="12.579707824963441"/>
    <n v="5.1425301274169657"/>
    <n v="5.77233199008647"/>
    <n v="0"/>
    <n v="59.65852348767347"/>
    <n v="0"/>
    <n v="532.23042825292544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M1013"/>
    <s v="COUV M10 G FLAT GRIS 22462035B70"/>
    <n v="0.77200000000000002"/>
    <n v="1344"/>
    <n v="1037.568"/>
    <n v="3264.7077119999999"/>
    <n v="2.9705111201170378E-2"/>
    <n v="522.8217649223011"/>
    <n v="0.38900428937671211"/>
    <n v="2.818102289376712"/>
    <n v="332.00095764655276"/>
    <n v="0"/>
    <n v="109.13767764221443"/>
    <n v="12.357326259686877"/>
    <n v="5.051621505759833"/>
    <n v="5.6702898567466091"/>
    <n v="0"/>
    <n v="58.603892011340591"/>
    <n v="0"/>
    <n v="522.8217649223011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202"/>
    <s v="BAC M12 P12.5 C49 NOIR "/>
    <n v="2.4620000000000002"/>
    <n v="840"/>
    <n v="2068.0800000000004"/>
    <n v="6507.2137200000016"/>
    <n v="5.9208212254923488E-2"/>
    <n v="1042.0880709510247"/>
    <n v="1.240581036846458"/>
    <n v="8.9872640368464598"/>
    <n v="661.74413675988762"/>
    <n v="0"/>
    <n v="217.53316252844235"/>
    <n v="24.630616298048171"/>
    <n v="10.068889367860033"/>
    <n v="11.302018804493324"/>
    <n v="0"/>
    <n v="116.80924719229321"/>
    <n v="0"/>
    <n v="1042.0880709510247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203"/>
    <s v="BAC M12 GRIS C49 P12,5 21631007B70"/>
    <n v="2.4620000000000002"/>
    <n v="480"/>
    <n v="1181.76"/>
    <n v="3718.4078399999999"/>
    <n v="3.3833264145670554E-2"/>
    <n v="595.47889768629966"/>
    <n v="1.2405810368464576"/>
    <n v="8.987264036846458"/>
    <n v="378.13950671993564"/>
    <n v="0"/>
    <n v="124.30466430196701"/>
    <n v="14.07463788459895"/>
    <n v="5.7536510673485886"/>
    <n v="6.4582964597104695"/>
    <n v="0"/>
    <n v="66.748141252738961"/>
    <n v="0"/>
    <n v="595.47889768629966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20M1515"/>
    <s v="COUV M15 GAUCHE GRIS 35402077B70"/>
    <n v="1.71"/>
    <n v="700"/>
    <n v="1197"/>
    <n v="3766.3605000000002"/>
    <n v="3.4269578579718095E-2"/>
    <n v="603.15820516052383"/>
    <n v="0.86165457880074836"/>
    <n v="6.2421695788007483"/>
    <n v="383.01600117093403"/>
    <n v="0"/>
    <n v="125.90769967629174"/>
    <n v="14.256144689162728"/>
    <n v="5.8278502636882799"/>
    <n v="6.5415827767680685"/>
    <n v="0"/>
    <n v="67.608926583679036"/>
    <n v="0"/>
    <n v="603.15820516052383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L0120"/>
    <s v="BAC L1 GRIS P0 C22 25391019B70"/>
    <n v="1.194"/>
    <n v="880"/>
    <n v="1050.72"/>
    <n v="3306.0904800000003"/>
    <n v="3.0081647122206682E-2"/>
    <n v="529.44894680556865"/>
    <n v="0.60164653046087346"/>
    <n v="4.3585675304608733"/>
    <n v="336.20933396017028"/>
    <n v="0"/>
    <n v="110.52108454793088"/>
    <n v="12.51396520283798"/>
    <n v="5.1156548279553462"/>
    <n v="5.7421652925695446"/>
    <n v="0"/>
    <n v="59.346742974104629"/>
    <n v="0"/>
    <n v="529.44894680556865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L0213"/>
    <s v="BAC L2 NOIR PO C28 25691010B77"/>
    <n v="1.3180000000000001"/>
    <n v="396"/>
    <n v="521.928"/>
    <n v="1642.2464520000001"/>
    <n v="1.4942566924774525E-2"/>
    <n v="262.99511754638422"/>
    <n v="0.66412908471309151"/>
    <n v="4.8112160847130916"/>
    <n v="167.00649578875797"/>
    <n v="0"/>
    <n v="54.899543756597829"/>
    <n v="6.2161078407062025"/>
    <n v="2.5411179886602309"/>
    <n v="2.85232683000251"/>
    <n v="0"/>
    <n v="29.47952534165951"/>
    <n v="0"/>
    <n v="262.99511754638422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008"/>
    <s v="BAC M10 P15,4 C33 GRIS 30241012B70"/>
    <n v="1.7629999999999999"/>
    <n v="108"/>
    <n v="190.404"/>
    <n v="599.10618599999998"/>
    <n v="5.4511819882144055E-3"/>
    <n v="95.942969837413841"/>
    <n v="0.88836083182790593"/>
    <n v="6.4356403318279058"/>
    <n v="60.925462562197595"/>
    <n v="0"/>
    <n v="20.027844318433292"/>
    <n v="2.2676917070971925"/>
    <n v="0.92702255773375353"/>
    <n v="1.0405543250022951"/>
    <n v="0"/>
    <n v="10.754394366949725"/>
    <n v="0"/>
    <n v="95.942969837413841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009"/>
    <s v="BAC M10 P15,4 C33 NOIR 30241008B70"/>
    <n v="1.8380000000000001"/>
    <n v="972"/>
    <n v="1786.5360000000001"/>
    <n v="5621.3355240000001"/>
    <n v="5.1147732529235795E-2"/>
    <n v="900.22042373823035"/>
    <n v="0.92615269931916699"/>
    <n v="6.7094196993191675"/>
    <n v="571.65570147695564"/>
    <n v="0"/>
    <n v="187.91866177851591"/>
    <n v="21.27745673216209"/>
    <n v="8.69813224618931"/>
    <n v="9.7633860715757042"/>
    <n v="0"/>
    <n v="100.90708543283175"/>
    <n v="0"/>
    <n v="900.22042373823035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0T00:00:00"/>
    <x v="4"/>
    <x v="0"/>
    <s v="ACCUMA 23"/>
    <s v=" 19-1495 DU 08/11/2019"/>
    <n v="11176.56"/>
    <m/>
    <n v="3674.0370000000003"/>
    <n v="416"/>
    <n v="170.059"/>
    <n v="190.886"/>
    <n v="0"/>
    <n v="1972.8555000000001"/>
    <n v="0"/>
    <n v="17600.397499999999"/>
    <s v="EUR"/>
    <n v="3.1465000000000001"/>
    <s v="400M1606"/>
    <s v="BAC M16 GRIS C96 P0 20891032B74"/>
    <n v="4.681"/>
    <n v="540"/>
    <n v="2527.7400000000002"/>
    <n v="7953.533910000001"/>
    <n v="7.2368073984207706E-2"/>
    <n v="1273.7068684314643"/>
    <n v="2.3587164230212303"/>
    <n v="17.087482923021234"/>
    <n v="808.82612096893649"/>
    <n v="0"/>
    <n v="265.88298143671653"/>
    <n v="30.105118777430405"/>
    <n v="12.306842293680377"/>
    <n v="13.814052170549472"/>
    <n v="0"/>
    <n v="142.77175278415109"/>
    <n v="0"/>
    <n v="1273.7068684314643"/>
    <s v="AST"/>
    <s v="STB 4309"/>
    <n v="11368.046"/>
    <m/>
    <m/>
    <m/>
    <m/>
    <m/>
    <m/>
    <s v="STB 4310"/>
    <n v="29094.157999999999"/>
    <n v="4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313"/>
    <s v="BAC L3 GRIS P0 C33 2B341004B70"/>
    <n v="1.32"/>
    <n v="3264"/>
    <n v="4308.4800000000005"/>
    <n v="13593.2544"/>
    <n v="0.16943762079665523"/>
    <n v="3942.6056206962598"/>
    <n v="1.2079061337917463"/>
    <n v="5.3725061337917461"/>
    <n v="2804.1587366604849"/>
    <n v="0"/>
    <n v="455.86480237332722"/>
    <n v="104.37357441073962"/>
    <n v="23.541324158245683"/>
    <n v="51.898743250015485"/>
    <n v="0"/>
    <n v="502.76843984344708"/>
    <n v="0"/>
    <n v="3942.6056206962598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104"/>
    <s v="BAC M11 P8.5 C46,3 NOIR 22241008B70"/>
    <n v="2.1379999999999999"/>
    <n v="630"/>
    <n v="1346.9399999999998"/>
    <n v="4249.5956999999989"/>
    <n v="5.2970492831775177E-2"/>
    <n v="1232.5583998859502"/>
    <n v="1.9564419045808732"/>
    <n v="8.701831904580871"/>
    <n v="876.65106226731302"/>
    <n v="0"/>
    <n v="142.51488620319211"/>
    <n v="32.629823584373511"/>
    <n v="7.3596143330611792"/>
    <n v="16.224861954372734"/>
    <n v="0"/>
    <n v="157.17815154363774"/>
    <n v="0"/>
    <n v="1232.5583998859502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20M1611"/>
    <s v="COUV M16 GAUCHE GRIS 36352070B70"/>
    <n v="1.99"/>
    <n v="552"/>
    <n v="1098.48"/>
    <n v="3465.7043999999996"/>
    <n v="4.3199420141838842E-2"/>
    <n v="1005.1975226117859"/>
    <n v="1.8210100047314961"/>
    <n v="8.0994600047314957"/>
    <n v="714.94176346340464"/>
    <n v="0"/>
    <n v="116.22622551597139"/>
    <n v="26.610842807372727"/>
    <n v="6.0020410356668048"/>
    <n v="13.231982389445236"/>
    <n v="0"/>
    <n v="128.18466739992519"/>
    <n v="0"/>
    <n v="1005.1975226117859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60D1811"/>
    <s v="BOUCHON KAM D18 JAUNE "/>
    <n v="2.8000000000000001E-2"/>
    <n v="2060"/>
    <n v="57.68"/>
    <n v="181.98039999999997"/>
    <n v="2.2683549575606876E-3"/>
    <n v="52.781837725081751"/>
    <n v="2.562225132285522E-2"/>
    <n v="0.1139622513228552"/>
    <n v="37.540820876637873"/>
    <n v="0"/>
    <n v="6.10291374240881"/>
    <n v="1.3973066538573835"/>
    <n v="0.31516070109356681"/>
    <n v="0.69479712350083855"/>
    <n v="0"/>
    <n v="6.7308386275832826"/>
    <n v="0"/>
    <n v="52.781837725081751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60D1818"/>
    <s v="BOUCHON D18 ROUGE FILETEE 29963003D40"/>
    <n v="2.3E-2"/>
    <n v="26000"/>
    <n v="598"/>
    <n v="1886.6899999999998"/>
    <n v="2.3517272271520308E-2"/>
    <n v="547.21808182383654"/>
    <n v="2.1046849300916791E-2"/>
    <n v="9.3611849300916788E-2"/>
    <n v="389.20615263920689"/>
    <n v="0"/>
    <n v="63.272233321089956"/>
    <n v="14.486639719256511"/>
    <n v="3.2674427748604882"/>
    <n v="7.2033404967666694"/>
    <n v="0"/>
    <n v="69.782272872656094"/>
    <n v="0"/>
    <n v="547.21808182383654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104"/>
    <s v="BAC M11 P8.5 C46,3 NOIR 22241008B70"/>
    <n v="2.1379999999999999"/>
    <n v="2142"/>
    <n v="4579.5959999999995"/>
    <n v="14448.625379999998"/>
    <n v="0.18009967562803564"/>
    <n v="4190.6985596122313"/>
    <n v="1.9564419045808736"/>
    <n v="8.7018319045808727"/>
    <n v="2980.6136117088649"/>
    <n v="0"/>
    <n v="484.55061309085329"/>
    <n v="110.94140018686996"/>
    <n v="25.022688732408014"/>
    <n v="55.164530644867305"/>
    <n v="0"/>
    <n v="534.40571524836844"/>
    <n v="0"/>
    <n v="4190.6985596122313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509"/>
    <s v="BAC M15 GRIS PO C78 35331028B74"/>
    <n v="3.6230000000000002"/>
    <n v="693"/>
    <n v="2510.739"/>
    <n v="7921.3815449999993"/>
    <n v="9.8738683387499374E-2"/>
    <n v="2297.5280594319356"/>
    <n v="3.3153363050965883"/>
    <n v="14.745901305096588"/>
    <n v="1634.1054623264374"/>
    <n v="0"/>
    <n v="265.65228062936467"/>
    <n v="60.823028966699617"/>
    <n v="13.718555192492387"/>
    <n v="30.243658721591054"/>
    <n v="0"/>
    <n v="292.98507359535063"/>
    <n v="0"/>
    <n v="2297.5280594319356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111"/>
    <s v="BAC L1B PO NOIR C28 25331003P70"/>
    <n v="1.2090000000000001"/>
    <n v="240"/>
    <n v="290.16000000000003"/>
    <n v="915.45479999999998"/>
    <n v="1.1410989502181159E-2"/>
    <n v="265.51973013713115"/>
    <n v="1.1063322089047132"/>
    <n v="4.9207272089047134"/>
    <n v="188.84959406319777"/>
    <n v="0"/>
    <n v="30.700787994059304"/>
    <n v="7.0291695333435937"/>
    <n v="1.5854200594540457"/>
    <n v="3.4951860845180884"/>
    <n v="0"/>
    <n v="33.859572402558349"/>
    <n v="0"/>
    <n v="265.51973013713115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213"/>
    <s v="BAC L2 NOIR PO C28 25691010B77"/>
    <n v="1.3180000000000001"/>
    <n v="198"/>
    <n v="260.964"/>
    <n v="823.34141999999997"/>
    <n v="1.026281177435623E-2"/>
    <n v="238.80304265062821"/>
    <n v="1.2060759729829709"/>
    <n v="5.3643659729829709"/>
    <n v="169.84748230324078"/>
    <n v="0"/>
    <n v="27.611664040810901"/>
    <n v="6.3218920530034381"/>
    <n v="1.4258945423055058"/>
    <n v="3.1434992464853129"/>
    <n v="0"/>
    <n v="30.452610464782317"/>
    <n v="0"/>
    <n v="238.80304265062821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60D1815"/>
    <s v="BOUCHON D18 NOIR FILETAGE 29963006D40"/>
    <n v="2.3E-2"/>
    <n v="9448"/>
    <n v="217.304"/>
    <n v="685.59411999999998"/>
    <n v="8.5458149392816877E-3"/>
    <n v="198.85063219506185"/>
    <n v="2.1046849300916791E-2"/>
    <n v="9.3611849300916788E-2"/>
    <n v="141.43152808212409"/>
    <n v="0"/>
    <n v="22.992156169909919"/>
    <n v="5.2642220025975197"/>
    <n v="1.187338436033919"/>
    <n v="2.6175831159019807"/>
    <n v="0"/>
    <n v="25.357804388494415"/>
    <n v="0"/>
    <n v="198.85063219506185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120"/>
    <s v="BAC L1 GRIS P0 C22 25391019B70"/>
    <n v="1.194"/>
    <n v="660"/>
    <n v="788.04"/>
    <n v="2486.2661999999996"/>
    <n v="3.0990888362623516E-2"/>
    <n v="721.11996187367242"/>
    <n v="1.0926060028388975"/>
    <n v="4.8596760028388974"/>
    <n v="512.89300422374674"/>
    <n v="0"/>
    <n v="83.379683522327298"/>
    <n v="19.090387231376084"/>
    <n v="4.3058120473261861"/>
    <n v="9.4925091054715818"/>
    <n v="0"/>
    <n v="91.958565743424586"/>
    <n v="0"/>
    <n v="721.11996187367242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121"/>
    <s v="BAC L1 NOIR P0 C22 25391020B70"/>
    <n v="1.194"/>
    <n v="434"/>
    <n v="518.19600000000003"/>
    <n v="1634.9083800000001"/>
    <n v="2.0378856892997892E-2"/>
    <n v="474.19100523208164"/>
    <n v="1.0926060028388977"/>
    <n v="4.8596760028388983"/>
    <n v="337.26600580773658"/>
    <n v="0"/>
    <n v="54.828458558621293"/>
    <n v="12.553375846086702"/>
    <n v="2.8313976189993406"/>
    <n v="6.2420438663252531"/>
    <n v="0"/>
    <n v="60.469723534312543"/>
    <n v="0"/>
    <n v="474.19100523208164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008"/>
    <s v="BAC M10 P15,4 C33 GRIS 30241012B70"/>
    <n v="1.7629999999999999"/>
    <n v="162"/>
    <n v="285.60599999999999"/>
    <n v="901.08692999999994"/>
    <n v="1.1231896428728811E-2"/>
    <n v="261.35245397554957"/>
    <n v="1.6132867529354911"/>
    <n v="7.1755517529354913"/>
    <n v="185.8856395161761"/>
    <n v="0"/>
    <n v="30.218945601844844"/>
    <n v="6.9188482000969476"/>
    <n v="1.5605372260147234"/>
    <n v="3.4403298761196344"/>
    <n v="0"/>
    <n v="33.328153555297348"/>
    <n v="0"/>
    <n v="261.35245397554957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009"/>
    <s v="BAC M10 P15,4 C33 NOIR 30241008B70"/>
    <n v="1.8380000000000001"/>
    <n v="486"/>
    <n v="893.26800000000003"/>
    <n v="2818.2605399999998"/>
    <n v="3.5129141751565889E-2"/>
    <n v="817.41204266657985"/>
    <n v="1.6819177832645675"/>
    <n v="7.4808077832645665"/>
    <n v="581.38027016006527"/>
    <n v="0"/>
    <n v="94.513480458634419"/>
    <n v="21.639551318964589"/>
    <n v="4.8807726966790614"/>
    <n v="10.760056118504631"/>
    <n v="0"/>
    <n v="104.23791191373203"/>
    <n v="0"/>
    <n v="817.41204266657985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509"/>
    <s v="BAC M15 GRIS PO C78 35331028B74"/>
    <n v="3.6230000000000002"/>
    <n v="63"/>
    <n v="228.24900000000002"/>
    <n v="720.12559499999998"/>
    <n v="8.9762439443181255E-3"/>
    <n v="208.86618722108506"/>
    <n v="3.3153363050965883"/>
    <n v="14.745901305096588"/>
    <n v="148.55504202967614"/>
    <n v="0"/>
    <n v="24.150207329942244"/>
    <n v="5.529366269699965"/>
    <n v="1.2471413811356715"/>
    <n v="2.7494235201446413"/>
    <n v="0"/>
    <n v="26.635006690486424"/>
    <n v="0"/>
    <n v="208.86618722108506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M1110"/>
    <s v="BAC M11 P8,5 C46 GRIS 22241025B70"/>
    <n v="2.1379999999999999"/>
    <n v="378"/>
    <n v="808.16399999999999"/>
    <n v="2549.7574199999999"/>
    <n v="3.1782295699065113E-2"/>
    <n v="739.53503993157028"/>
    <n v="1.9564419045808739"/>
    <n v="8.7018319045808727"/>
    <n v="525.99063736038795"/>
    <n v="0"/>
    <n v="85.508931721915289"/>
    <n v="19.577894150624111"/>
    <n v="4.4157685998367082"/>
    <n v="9.7349171726236428"/>
    <n v="0"/>
    <n v="94.306890926182675"/>
    <n v="0"/>
    <n v="739.53503993157028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60D1842"/>
    <s v="BOUCHON NATO AGM 27883006"/>
    <n v="0.25"/>
    <n v="764"/>
    <n v="191"/>
    <n v="602.60500000000002"/>
    <n v="7.5113695716728752E-3"/>
    <n v="174.78035723804814"/>
    <n v="0.22877010109692164"/>
    <n v="1.0175201010969217"/>
    <n v="124.31166413727178"/>
    <n v="0"/>
    <n v="20.20902435506385"/>
    <n v="4.6270036561504915"/>
    <n v="1.0436146655490859"/>
    <n v="2.3007324998034013"/>
    <n v="0"/>
    <n v="22.288317924209558"/>
    <n v="0"/>
    <n v="174.78035723804814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60D1825"/>
    <s v="BOUCHON M18 NOIR NON DEVISSABLE"/>
    <n v="3.2000000000000001E-2"/>
    <n v="104000"/>
    <n v="3328"/>
    <n v="10499.84"/>
    <n v="0.13087873264150435"/>
    <n v="3045.3875858022211"/>
    <n v="2.9282572940405972E-2"/>
    <n v="0.13024257294040598"/>
    <n v="2166.0168494703689"/>
    <n v="0"/>
    <n v="352.12373326519634"/>
    <n v="80.62129930716668"/>
    <n v="18.184029355745331"/>
    <n v="40.088155808092779"/>
    <n v="0"/>
    <n v="388.35351859565139"/>
    <n v="0"/>
    <n v="3045.3875858022211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213"/>
    <s v="BAC L2 NOIR PO C28 25691010B77"/>
    <n v="1.2"/>
    <n v="792"/>
    <n v="950.4"/>
    <n v="2998.5119999999997"/>
    <n v="3.7375945763968063E-2"/>
    <n v="869.69241633005731"/>
    <n v="1.098096485265224"/>
    <n v="4.8840964852652231"/>
    <n v="618.56442720451878"/>
    <n v="0"/>
    <n v="100.55841228823394"/>
    <n v="23.023582590604327"/>
    <n v="5.1929391525541941"/>
    <n v="11.448252187503416"/>
    <n v="0"/>
    <n v="110.90480290664273"/>
    <n v="0"/>
    <n v="869.69241633005731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314"/>
    <s v="Bac L3 Noir P0 C33"/>
    <n v="1.25"/>
    <n v="2384"/>
    <n v="2980"/>
    <n v="9401.9"/>
    <n v="0.11719309593500087"/>
    <n v="2726.9396050753057"/>
    <n v="1.1438505054846082"/>
    <n v="5.0876005054846081"/>
    <n v="1939.5222991050778"/>
    <n v="0"/>
    <n v="315.30310250309043"/>
    <n v="72.190947095960539"/>
    <n v="16.282574363017147"/>
    <n v="35.89624528489076"/>
    <n v="0"/>
    <n v="347.74443672326947"/>
    <n v="0"/>
    <n v="2726.9396050753057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316"/>
    <s v="BAC L3 C39 P0 GRIS POUR TAXI"/>
    <n v="1.25"/>
    <n v="176"/>
    <n v="220"/>
    <n v="694.09999999999991"/>
    <n v="8.6518392972148288E-3"/>
    <n v="201.31768896529104"/>
    <n v="1.1438505054846082"/>
    <n v="5.0876005054846081"/>
    <n v="143.18621000104599"/>
    <n v="0"/>
    <n v="23.277410251906002"/>
    <n v="5.3295330070843345"/>
    <n v="1.2020692482764337"/>
    <n v="2.6500583767369017"/>
    <n v="0"/>
    <n v="25.672408080241372"/>
    <n v="0"/>
    <n v="201.31768896529104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111"/>
    <s v="BAC L1B PO NOIR C28 25331003P70"/>
    <n v="1.1499999999999999"/>
    <n v="480"/>
    <n v="552"/>
    <n v="1741.56"/>
    <n v="2.1708251327557208E-2"/>
    <n v="505.12438322200296"/>
    <n v="1.0523424650458395"/>
    <n v="4.680592465045839"/>
    <n v="359.26721782080637"/>
    <n v="0"/>
    <n v="58.405138450236883"/>
    <n v="13.37228281777524"/>
    <n v="3.0161010229481433"/>
    <n v="6.6492373816307717"/>
    <n v="0"/>
    <n v="64.41440572860563"/>
    <n v="0"/>
    <n v="505.12438322200296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118"/>
    <s v="BAC L1 NOIR P0 C28 25341044B70"/>
    <n v="1.1499999999999999"/>
    <n v="1100"/>
    <n v="1265"/>
    <n v="3991.0749999999998"/>
    <n v="4.9748075958985269E-2"/>
    <n v="1157.5767115504234"/>
    <n v="1.0523424650458395"/>
    <n v="4.680592465045839"/>
    <n v="823.32070750601451"/>
    <n v="0"/>
    <n v="133.84510894845951"/>
    <n v="30.644814790734927"/>
    <n v="6.911898177589495"/>
    <n v="15.237835666237185"/>
    <n v="0"/>
    <n v="147.61634646138791"/>
    <n v="0"/>
    <n v="1157.5767115504234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4"/>
    <x v="0"/>
    <s v="ACCUMA 25"/>
    <s v=" 19-1522 DU 14/11/2019"/>
    <n v="16549.800000000003"/>
    <m/>
    <n v="2690.4579999999987"/>
    <n v="616"/>
    <n v="138.93799999999999"/>
    <n v="306.29999999999995"/>
    <n v="0"/>
    <n v="2967.2774999999997"/>
    <n v="0"/>
    <n v="23268.773499999999"/>
    <s v="EUR"/>
    <n v="3.1549999999999998"/>
    <s v="400L0218"/>
    <s v="BAC L2 NOIR P0 C34,3 38881090B77"/>
    <n v="1.25"/>
    <n v="1386"/>
    <n v="1732.5"/>
    <n v="5466.0374999999995"/>
    <n v="6.813323446556678E-2"/>
    <n v="1585.3768006016669"/>
    <n v="1.1438505054846082"/>
    <n v="5.0876005054846081"/>
    <n v="1127.5914037582372"/>
    <n v="0"/>
    <n v="183.30960573375978"/>
    <n v="41.970072430789138"/>
    <n v="9.4662953301769157"/>
    <n v="20.869209716803102"/>
    <n v="0"/>
    <n v="202.17021363190082"/>
    <n v="0"/>
    <n v="1585.3768006016669"/>
    <s v="VECTORYS"/>
    <s v="STB 4360"/>
    <n v="16951.95"/>
    <m/>
    <m/>
    <m/>
    <m/>
    <m/>
    <m/>
    <s v="STB 4361"/>
    <n v="25215.173999999999"/>
    <n v="616"/>
    <m/>
    <m/>
    <m/>
  </r>
  <r>
    <x v="7"/>
    <x v="1"/>
    <d v="2019-11-28T00:00:00"/>
    <x v="20"/>
    <x v="0"/>
    <s v="WIRTZ 1"/>
    <s v=" 43473 DU 16/09/19"/>
    <n v="216.4"/>
    <m/>
    <n v="1138.6490000000001"/>
    <n v="0"/>
    <n v="7.1289999999999996"/>
    <n v="206.09"/>
    <n v="0"/>
    <n v="0"/>
    <n v="0"/>
    <n v="1568.268"/>
    <s v="USD"/>
    <n v="2.8519000000000001"/>
    <s v="690X0007"/>
    <s v="KLEEN KOTE"/>
    <n v="84.5"/>
    <n v="12"/>
    <n v="1014"/>
    <n v="2891.8266000000003"/>
    <n v="0.52026776900267302"/>
    <n v="815.91929355828404"/>
    <n v="67.993274463190332"/>
    <n v="308.97882446319034"/>
    <n v="112.58594521217844"/>
    <n v="0"/>
    <n v="592.40237490712468"/>
    <n v="0"/>
    <n v="3.7089889252200559"/>
    <n v="107.22198451376089"/>
    <n v="0"/>
    <n v="0"/>
    <n v="0"/>
    <n v="815.91929355828404"/>
    <s v="ASA"/>
    <s v="STB 4346"/>
    <n v="258.11599999999999"/>
    <m/>
    <m/>
    <m/>
    <m/>
    <s v="STB 4374"/>
    <n v="245.84700000000001"/>
    <s v="STB 4347"/>
    <n v="2695.0010000000002"/>
    <m/>
    <m/>
    <m/>
    <m/>
  </r>
  <r>
    <x v="7"/>
    <x v="1"/>
    <d v="2019-11-28T00:00:00"/>
    <x v="20"/>
    <x v="0"/>
    <s v="WIRTZ 1"/>
    <s v=" 43473 DU 16/09/19"/>
    <n v="216.4"/>
    <m/>
    <n v="1138.6490000000001"/>
    <n v="0"/>
    <n v="7.1289999999999996"/>
    <n v="206.09"/>
    <n v="0"/>
    <n v="0"/>
    <n v="0"/>
    <n v="1568.268"/>
    <s v="USD"/>
    <n v="2.8519000000000001"/>
    <s v="690X0008"/>
    <s v="CARTON DE KLEEN WASH"/>
    <n v="43.75"/>
    <n v="4"/>
    <n v="175"/>
    <n v="499.08250000000004"/>
    <n v="8.9789802342670394E-2"/>
    <n v="140.81447374033502"/>
    <n v="35.203618435083754"/>
    <n v="159.97424343508376"/>
    <n v="19.430513226953874"/>
    <n v="0"/>
    <n v="102.23906864767932"/>
    <n v="0"/>
    <n v="0.64011150090089719"/>
    <n v="18.504780364800943"/>
    <n v="0"/>
    <n v="0"/>
    <n v="0"/>
    <n v="140.81447374033502"/>
    <s v="ASA"/>
    <s v="STB 4346"/>
    <n v="258.11599999999999"/>
    <m/>
    <m/>
    <m/>
    <m/>
    <s v="STB 4374"/>
    <n v="245.84700000000001"/>
    <s v="STB 4347"/>
    <n v="2695.0010000000002"/>
    <m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20L0211"/>
    <s v="COUV L2 EK D GRIS 24582126P70"/>
    <n v="1.1200000000000001"/>
    <n v="1920"/>
    <n v="2150.4"/>
    <n v="6784.5119999999997"/>
    <n v="0.11789860569434084"/>
    <n v="1787.350407836971"/>
    <n v="0.9309116707484224"/>
    <n v="4.464511670748422"/>
    <n v="1316.0785556447879"/>
    <n v="0"/>
    <n v="159.82441096669953"/>
    <n v="49.045819968845791"/>
    <n v="12.26970789461005"/>
    <n v="16.906660056568477"/>
    <n v="0"/>
    <n v="233.22525330545963"/>
    <n v="0"/>
    <n v="1787.350407836971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20L0540"/>
    <s v="COUV L5 EK D NOIR RS 24842008B70"/>
    <n v="1.9359999999999999"/>
    <n v="640"/>
    <n v="1239.04"/>
    <n v="3909.1711999999998"/>
    <n v="6.7932053757215435E-2"/>
    <n v="1029.8542826108262"/>
    <n v="1.6091473165794159"/>
    <n v="7.7172273165794154"/>
    <n v="758.31192968104438"/>
    <n v="0"/>
    <n v="92.089303461764956"/>
    <n v="28.25973436300162"/>
    <n v="7.0696888345134097"/>
    <n v="9.7414565087846938"/>
    <n v="0"/>
    <n v="134.38216976171722"/>
    <n v="0"/>
    <n v="1029.8542826108262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110"/>
    <s v="BAC M11 P8,5 C46 GRIS 22241025B70"/>
    <n v="2.1379999999999999"/>
    <n v="882"/>
    <n v="1885.7159999999999"/>
    <n v="5949.4339799999989"/>
    <n v="0.10338694528251004"/>
    <n v="1567.3527072473498"/>
    <n v="1.7770438857679702"/>
    <n v="8.5224338857679687"/>
    <n v="1154.087792799603"/>
    <n v="0"/>
    <n v="140.15227350747799"/>
    <n v="43.008969237524177"/>
    <n v="10.759479395550819"/>
    <n v="14.82568795351194"/>
    <n v="0"/>
    <n v="204.51850435368212"/>
    <n v="0"/>
    <n v="1567.3527072473498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20M1213"/>
    <s v="COUV M12 G GRIS 21822022B70"/>
    <n v="1.282"/>
    <n v="1120"/>
    <n v="1435.8400000000001"/>
    <n v="4530.0752000000002"/>
    <n v="7.872188151049217E-2"/>
    <n v="1193.4287618994776"/>
    <n v="1.0655613945531051"/>
    <n v="5.1102713945531058"/>
    <n v="878.75661892532196"/>
    <n v="0"/>
    <n v="106.71609107255667"/>
    <n v="32.74830270836474"/>
    <n v="8.1925862087969197"/>
    <n v="11.288717808604577"/>
    <n v="0"/>
    <n v="155.72644517583294"/>
    <n v="0"/>
    <n v="1193.4287618994776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20NAT005"/>
    <s v="COUV NATO AGM GRIS PETITE BUSELURE 36832006B70"/>
    <n v="3.82"/>
    <n v="150"/>
    <n v="573"/>
    <n v="1807.8149999999998"/>
    <n v="3.1415504586522182E-2"/>
    <n v="476.26106012396968"/>
    <n v="3.1750737341597981"/>
    <n v="15.227173734159798"/>
    <n v="350.6849945984298"/>
    <n v="0"/>
    <n v="42.587140757030703"/>
    <n v="13.068849907993227"/>
    <n v="3.2694115623193634"/>
    <n v="4.5049833577072809"/>
    <n v="0"/>
    <n v="62.14567994048938"/>
    <n v="0"/>
    <n v="476.26106012396968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008"/>
    <s v="BAC M10 P15,4 C33 GRIS 30241012B70"/>
    <n v="1.7629999999999999"/>
    <n v="1296"/>
    <n v="2284.848"/>
    <n v="7208.6954399999995"/>
    <n v="0.12526990021554282"/>
    <n v="1899.0997045412425"/>
    <n v="1.4653547102941686"/>
    <n v="7.0276197102941689"/>
    <n v="1398.3628421260614"/>
    <n v="0"/>
    <n v="169.81700416129161"/>
    <n v="52.112278489665812"/>
    <n v="13.03683851543154"/>
    <n v="17.96370369090884"/>
    <n v="0"/>
    <n v="247.80703755788358"/>
    <n v="0"/>
    <n v="1899.0997045412425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L0120"/>
    <s v="BAC L1 GRIS P0 C22 25391019B70"/>
    <n v="1.194"/>
    <n v="2200"/>
    <n v="2626.7999999999997"/>
    <n v="8287.5539999999983"/>
    <n v="0.14401788385318753"/>
    <n v="2183.3203363588891"/>
    <n v="0.99241833470858598"/>
    <n v="4.7594883347085855"/>
    <n v="1607.6428338763617"/>
    <n v="0"/>
    <n v="195.23193951233549"/>
    <n v="59.911439682926016"/>
    <n v="14.987941172601225"/>
    <n v="20.652164544547094"/>
    <n v="0"/>
    <n v="284.8940175701178"/>
    <n v="0"/>
    <n v="2183.3203363588891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L0121"/>
    <s v="BAC L1 NOIR P0 C22 25391020B70"/>
    <n v="1.194"/>
    <n v="2420"/>
    <n v="2889.48"/>
    <n v="9116.3094000000001"/>
    <n v="0.15841967223850631"/>
    <n v="2401.6523699947784"/>
    <n v="0.99241833470858609"/>
    <n v="4.7594883347085863"/>
    <n v="1768.4071172639981"/>
    <n v="0"/>
    <n v="214.75513346356908"/>
    <n v="65.90258365121862"/>
    <n v="16.48673528986135"/>
    <n v="22.717380999001804"/>
    <n v="0"/>
    <n v="313.38341932712962"/>
    <n v="0"/>
    <n v="2401.6523699947784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008"/>
    <s v="BAC M10 P15,4 C33 GRIS 30241012B70"/>
    <n v="1.7629999999999999"/>
    <n v="648"/>
    <n v="1142.424"/>
    <n v="3604.3477199999998"/>
    <n v="6.2634950107771412E-2"/>
    <n v="949.54985227062127"/>
    <n v="1.4653547102941686"/>
    <n v="7.0276197102941689"/>
    <n v="699.18142106303071"/>
    <n v="0"/>
    <n v="84.908502080645803"/>
    <n v="26.056139244832906"/>
    <n v="6.5184192577157702"/>
    <n v="8.9818518454544201"/>
    <n v="0"/>
    <n v="123.90351877894179"/>
    <n v="0"/>
    <n v="949.54985227062127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009"/>
    <s v="BAC M10 P15,4 C33 NOIR 30241008B70"/>
    <n v="1.8380000000000001"/>
    <n v="810"/>
    <n v="1488.78"/>
    <n v="4697.1008999999995"/>
    <n v="8.1624389037212031E-2"/>
    <n v="1237.4309617650324"/>
    <n v="1.527692545388929"/>
    <n v="7.3265825453889279"/>
    <n v="911.15672994459044"/>
    <n v="0"/>
    <n v="110.65075639834585"/>
    <n v="33.955745839480201"/>
    <n v="8.4946501671026553"/>
    <n v="11.704937387936205"/>
    <n v="0"/>
    <n v="161.46814202757727"/>
    <n v="0"/>
    <n v="1237.4309617650324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509"/>
    <s v="BAC M15 GRIS PO C78 35331028B74"/>
    <n v="3.6230000000000002"/>
    <n v="1155"/>
    <n v="4184.5650000000005"/>
    <n v="13202.302575000002"/>
    <n v="0.22942446937190264"/>
    <n v="3478.0896388440829"/>
    <n v="3.0113330206442277"/>
    <n v="14.44189802064423"/>
    <n v="2561.0194667046744"/>
    <n v="0"/>
    <n v="311.00987550077525"/>
    <n v="95.440579258711495"/>
    <n v="23.876204527533908"/>
    <n v="32.899468907930839"/>
    <n v="0"/>
    <n v="453.84404394445721"/>
    <n v="0"/>
    <n v="3478.0896388440829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1-29T00:00:00"/>
    <x v="4"/>
    <x v="0"/>
    <s v="ACCUMA 24"/>
    <s v=" 19-1514 DU 29/11/2019"/>
    <n v="11162.8"/>
    <m/>
    <n v="1355.6089999999986"/>
    <n v="416"/>
    <n v="104.07"/>
    <n v="143.4"/>
    <n v="0"/>
    <n v="1978.1849999999999"/>
    <n v="0"/>
    <n v="15160.063999999997"/>
    <s v="EUR"/>
    <n v="3.1549999999999998"/>
    <s v="400M1110"/>
    <s v="BAC M11 P8,5 C46 GRIS 22241025B70"/>
    <n v="2.1379999999999999"/>
    <n v="252"/>
    <n v="538.77599999999995"/>
    <n v="1699.8382799999997"/>
    <n v="2.95391272235743E-2"/>
    <n v="447.81505921352857"/>
    <n v="1.7770438857679705"/>
    <n v="8.5224338857679687"/>
    <n v="329.73936937131515"/>
    <n v="0"/>
    <n v="40.043506716422293"/>
    <n v="12.288276925006908"/>
    <n v="3.0741369701573773"/>
    <n v="4.2359108438605544"/>
    <n v="0"/>
    <n v="58.433858386766325"/>
    <n v="0"/>
    <n v="447.81505921352857"/>
    <s v="AST"/>
    <s v="STB 4358"/>
    <n v="11334.646000000001"/>
    <m/>
    <m/>
    <m/>
    <m/>
    <m/>
    <m/>
    <s v="STB 4359"/>
    <n v="17485.031999999999"/>
    <n v="4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L0109"/>
    <s v="COUV L1 KAM  D GRIS 25032083B70"/>
    <n v="0.99399999999999999"/>
    <n v="4480"/>
    <n v="4453.12"/>
    <n v="14088.558399999998"/>
    <n v="0.17139043977405444"/>
    <n v="1622.2417055214642"/>
    <n v="0.36210752355389825"/>
    <n v="3.5068750235538979"/>
    <n v="958.36734989337572"/>
    <n v="0"/>
    <n v="429.39886556287928"/>
    <n v="37.02033499119576"/>
    <n v="20.326563376323307"/>
    <n v="12.288694531799704"/>
    <n v="0"/>
    <n v="164.83989716589008"/>
    <n v="0"/>
    <n v="1622.2417055214642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L0113"/>
    <s v="COUV L1 EK D+ ROUGE 25032103B70"/>
    <n v="0.99299999999999999"/>
    <n v="2240"/>
    <n v="2224.3200000000002"/>
    <n v="7037.1923999999999"/>
    <n v="8.560900739217106E-2"/>
    <n v="810.30483580624457"/>
    <n v="0.36174323027064492"/>
    <n v="3.5033469802706447"/>
    <n v="478.70159881495078"/>
    <n v="0"/>
    <n v="214.48343737622696"/>
    <n v="18.491545596708949"/>
    <n v="10.153057058696703"/>
    <n v="6.1381658300186652"/>
    <n v="0"/>
    <n v="82.337031129642284"/>
    <n v="0"/>
    <n v="810.30483580624457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60D1810"/>
    <s v="BOUCHON KAMINA D18 ROUGE 24593044B72"/>
    <n v="2.8000000000000001E-2"/>
    <n v="96000"/>
    <n v="2688"/>
    <n v="8504.16"/>
    <n v="0.10345499382739705"/>
    <n v="979.22034538518972"/>
    <n v="1.0200211931095726E-2"/>
    <n v="9.8785211931095726E-2"/>
    <n v="578.49135808453264"/>
    <n v="0"/>
    <n v="259.19448625525916"/>
    <n v="22.346278666717762"/>
    <n v="12.269555357941636"/>
    <n v="7.4177230574243689"/>
    <n v="0"/>
    <n v="99.500943963313929"/>
    <n v="0"/>
    <n v="979.22034538518972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60D1811"/>
    <s v="BOUCHON KAM D18 JAUNE "/>
    <n v="2.8000000000000001E-2"/>
    <n v="93940"/>
    <n v="2630.32"/>
    <n v="8321.6749"/>
    <n v="0.10123502208485083"/>
    <n v="958.20790880713264"/>
    <n v="1.0200211931095727E-2"/>
    <n v="9.8785211931095726E-2"/>
    <n v="566.07789769230214"/>
    <n v="0"/>
    <n v="253.63260457103172"/>
    <n v="21.86676477032778"/>
    <n v="12.006271149219138"/>
    <n v="7.2585510834838045"/>
    <n v="0"/>
    <n v="97.365819540767831"/>
    <n v="0"/>
    <n v="958.20790880713264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00M1104"/>
    <s v="BAC M11 P8.5 C46,3 NOIR 22241008B70"/>
    <n v="2.1379999999999999"/>
    <n v="854"/>
    <n v="1825.8519999999999"/>
    <n v="5776.5392649999994"/>
    <n v="7.0272882213445145E-2"/>
    <n v="665.1456198148212"/>
    <n v="0.77885903959580938"/>
    <n v="7.5429565395958083"/>
    <n v="392.94628093056548"/>
    <n v="0"/>
    <n v="176.06055473144991"/>
    <n v="15.178942558104151"/>
    <n v="8.334223284750168"/>
    <n v="5.0385656547040174"/>
    <n v="0"/>
    <n v="67.587052655247277"/>
    <n v="0"/>
    <n v="665.1456198148212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00L0121"/>
    <s v="BAC L1 NOIR P0 C22 25391020B70"/>
    <n v="1.194"/>
    <n v="220"/>
    <n v="262.68"/>
    <n v="831.05385000000001"/>
    <n v="1.0109954530721971E-2"/>
    <n v="95.692559645008046"/>
    <n v="0.43496618020458205"/>
    <n v="4.2124836802045822"/>
    <n v="56.532034948528661"/>
    <n v="0"/>
    <n v="25.329318321998315"/>
    <n v="2.1837501786359459"/>
    <n v="1.1990203874345642"/>
    <n v="0.72488373985276533"/>
    <n v="0"/>
    <n v="9.7235520685577761"/>
    <n v="0"/>
    <n v="95.692559645008046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L0140"/>
    <s v="COUV L1 EK D NOIR RS 24802027B70"/>
    <n v="1.423"/>
    <n v="2080"/>
    <n v="2959.84"/>
    <n v="9364.1937999999991"/>
    <n v="0.11391749588172725"/>
    <n v="1078.249831504799"/>
    <n v="0.51838934206961484"/>
    <n v="5.0204055920696149"/>
    <n v="636.99474007177196"/>
    <n v="0"/>
    <n v="285.40707150214513"/>
    <n v="24.606179110453088"/>
    <n v="13.510387176581089"/>
    <n v="8.1678844547198448"/>
    <n v="0"/>
    <n v="109.56356918912763"/>
    <n v="0"/>
    <n v="1078.249831504799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L0240"/>
    <s v="COUV L2 EK D NOIR RS 24812039B70"/>
    <n v="1.518"/>
    <n v="960"/>
    <n v="1457.28"/>
    <n v="4610.4695999999994"/>
    <n v="5.6087385939281684E-2"/>
    <n v="530.8773158195421"/>
    <n v="0.55299720397868968"/>
    <n v="5.3555697039786887"/>
    <n v="313.62495770440017"/>
    <n v="0"/>
    <n v="140.52043933410121"/>
    <n v="12.114875362884844"/>
    <n v="6.6518517976269287"/>
    <n v="4.0214655718464964"/>
    <n v="0"/>
    <n v="53.943726048682336"/>
    <n v="0"/>
    <n v="530.8773158195421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L0340"/>
    <s v="COUV L3 EK D NOIR RS 24822022B70"/>
    <n v="1.722"/>
    <n v="1672"/>
    <n v="2879.1839999999997"/>
    <n v="9109.0183799999995"/>
    <n v="0.11081323026337066"/>
    <n v="1048.8673924507113"/>
    <n v="0.62731303376238712"/>
    <n v="6.0752905337623861"/>
    <n v="619.63655592829502"/>
    <n v="0"/>
    <n v="277.62969409016443"/>
    <n v="23.935657736888061"/>
    <n v="13.142227482775233"/>
    <n v="7.9453086098836767"/>
    <n v="0"/>
    <n v="106.57794860270462"/>
    <n v="0"/>
    <n v="1048.8673924507113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00M1110"/>
    <s v="BAC M11 P8,5 C46 GRIS 22241025B70"/>
    <n v="2.1379999999999999"/>
    <n v="1008"/>
    <n v="2155.1039999999998"/>
    <n v="6818.2102799999993"/>
    <n v="8.2945041301115574E-2"/>
    <n v="785.08991191257576"/>
    <n v="0.77885903959580927"/>
    <n v="7.5429565395958083"/>
    <n v="463.805446344274"/>
    <n v="0"/>
    <n v="207.80917935515399"/>
    <n v="17.916128921040965"/>
    <n v="9.8371160082297049"/>
    <n v="5.9471594612899867"/>
    <n v="0"/>
    <n v="79.774881822586934"/>
    <n v="0"/>
    <n v="785.08991191257576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M1124"/>
    <s v="COUV M11 G FLAT GRIS M18 22482043B70"/>
    <n v="0.85799999999999998"/>
    <n v="1392"/>
    <n v="1194.336"/>
    <n v="3778.58052"/>
    <n v="4.5967270650237382E-2"/>
    <n v="435.0885827477552"/>
    <n v="0.31256363703143331"/>
    <n v="3.0270611370314331"/>
    <n v="257.03610664034539"/>
    <n v="0"/>
    <n v="115.16566441077426"/>
    <n v="9.9289304604512747"/>
    <n v="5.4516263645768532"/>
    <n v="3.2958533056220203"/>
    <n v="0"/>
    <n v="44.210401565985308"/>
    <n v="0"/>
    <n v="435.0885827477552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00M1409"/>
    <s v="BAC M14 GRIS PO C60 35321021B74"/>
    <n v="3.3633000000000002"/>
    <n v="99"/>
    <n v="332.9667"/>
    <n v="1053.4233971250001"/>
    <n v="1.2815129424564274E-2"/>
    <n v="121.29753235705613"/>
    <n v="1.2252275995662234"/>
    <n v="11.865867974566223"/>
    <n v="71.658615505924544"/>
    <n v="0"/>
    <n v="32.106820218232514"/>
    <n v="2.7680679557058832"/>
    <n v="1.5198487194944739"/>
    <n v="0.91884477974125844"/>
    <n v="0"/>
    <n v="12.325335177957427"/>
    <n v="0"/>
    <n v="121.29753235705613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20M1413"/>
    <s v="COUV M14 GAUCHE GRIS 35422083B70"/>
    <n v="1.6850000000000001"/>
    <n v="46"/>
    <n v="77.510000000000005"/>
    <n v="245.2222625"/>
    <n v="2.9831832483487894E-3"/>
    <n v="28.236372384972494"/>
    <n v="0.6138341822820107"/>
    <n v="5.944752932282011"/>
    <n v="16.681125433456895"/>
    <n v="0"/>
    <n v="7.4740195794810775"/>
    <n v="0.64436758164333852"/>
    <n v="0.35379956688766973"/>
    <n v="0.21389423890660822"/>
    <n v="0"/>
    <n v="2.8691659845968984"/>
    <n v="0"/>
    <n v="28.236372384972494"/>
    <s v="VECTORYS"/>
    <m/>
    <m/>
    <m/>
    <m/>
    <m/>
    <m/>
    <m/>
    <m/>
    <s v="STB 4433"/>
    <n v="19715.407999999999"/>
    <n v="216"/>
    <m/>
    <m/>
    <m/>
  </r>
  <r>
    <x v="7"/>
    <x v="1"/>
    <d v="2019-12-16T00:00:00"/>
    <x v="4"/>
    <x v="0"/>
    <s v="ACCUMA 26"/>
    <s v=" 19-1603 DU 28/11/19"/>
    <n v="5591.72"/>
    <m/>
    <n v="2505.3839999999982"/>
    <n v="216"/>
    <n v="118.598"/>
    <n v="71.7"/>
    <n v="0"/>
    <n v="961.78"/>
    <n v="0"/>
    <n v="9465.1820000000007"/>
    <s v="EUR"/>
    <n v="3.1637499999999998"/>
    <s v="460D1818"/>
    <s v="BOUCHON D18 ROUGE FILETEE 29963003D40"/>
    <n v="2.3E-2"/>
    <n v="36600"/>
    <n v="841.8"/>
    <n v="2663.2447499999998"/>
    <n v="3.2398963468713855E-2"/>
    <n v="306.66208584272795"/>
    <n v="8.3787455148286328E-3"/>
    <n v="8.1144995514828622E-2"/>
    <n v="181.16593200727664"/>
    <n v="0"/>
    <n v="81.171844691100134"/>
    <n v="6.998176109242193"/>
    <n v="3.8424522694625258"/>
    <n v="2.3230056807067836"/>
    <n v="0"/>
    <n v="31.160675084939612"/>
    <n v="0"/>
    <n v="306.66208584272795"/>
    <s v="VECTORYS"/>
    <m/>
    <m/>
    <m/>
    <m/>
    <m/>
    <m/>
    <m/>
    <m/>
    <s v="STB 4433"/>
    <n v="19715.407999999999"/>
    <n v="2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118"/>
    <s v="BAC L1 NOIR P0 C28 25341044B70"/>
    <n v="1.194"/>
    <n v="1100"/>
    <n v="1313.3999999999999"/>
    <n v="4163.2809899999993"/>
    <n v="2.8221825846026425E-2"/>
    <n v="667.90608201587497"/>
    <n v="0.60718734728715906"/>
    <n v="4.3919882472871583"/>
    <n v="467.06557338656819"/>
    <n v="0"/>
    <n v="84.659353401870675"/>
    <n v="17.384644721152277"/>
    <n v="6.0160183937716072"/>
    <n v="8.6443452566378927"/>
    <n v="0"/>
    <n v="84.136146855874259"/>
    <n v="0"/>
    <n v="667.90608201587497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109"/>
    <s v="COUV L1 KAM  D GRIS 25032083B70"/>
    <n v="0.99399999999999999"/>
    <n v="5600"/>
    <n v="5566.4"/>
    <n v="17644.653039999997"/>
    <n v="0.11960862752346696"/>
    <n v="2830.693174153469"/>
    <n v="0.50548092395597666"/>
    <n v="3.656311823955976"/>
    <n v="1979.4988637878739"/>
    <n v="0"/>
    <n v="358.79992749822821"/>
    <n v="73.678914554455645"/>
    <n v="25.496851520549928"/>
    <n v="36.636122610437923"/>
    <n v="0"/>
    <n v="356.58249418192366"/>
    <n v="0"/>
    <n v="2830.693174153469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113"/>
    <s v="COUV L1 EK D+ ROUGE 25032103B70"/>
    <n v="0.99299999999999999"/>
    <n v="1120"/>
    <n v="1112.1600000000001"/>
    <n v="3525.3803760000001"/>
    <n v="2.3897659382455274E-2"/>
    <n v="565.56907886003933"/>
    <n v="0.50497239183932086"/>
    <n v="3.6526334418393209"/>
    <n v="395.50148324775836"/>
    <n v="0"/>
    <n v="71.687792355279811"/>
    <n v="14.720958179592449"/>
    <n v="5.0942401528986085"/>
    <n v="7.319853068846049"/>
    <n v="0"/>
    <n v="71.244751855664035"/>
    <n v="0"/>
    <n v="565.56907886003933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212"/>
    <s v="BAC L2 GRIS PO C28 25691011B77"/>
    <n v="1.294"/>
    <n v="4752"/>
    <n v="6149.0879999999997"/>
    <n v="19491.686596799998"/>
    <n v="0.13212919951872312"/>
    <n v="3127.0087361434694"/>
    <n v="0.65804055895275027"/>
    <n v="4.7598264589527499"/>
    <n v="2186.7118261949645"/>
    <n v="0"/>
    <n v="396.35892651987371"/>
    <n v="81.391586903533437"/>
    <n v="28.16584933220669"/>
    <n v="40.471173812584887"/>
    <n v="0"/>
    <n v="393.90937338030619"/>
    <n v="0"/>
    <n v="3127.0087361434694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213"/>
    <s v="BAC L2 NOIR PO C28 25691010B77"/>
    <n v="1.3180000000000001"/>
    <n v="990"/>
    <n v="1304.8200000000002"/>
    <n v="4136.0836770000005"/>
    <n v="2.8037462159595104E-2"/>
    <n v="663.54287645496731"/>
    <n v="0.67024532975249218"/>
    <n v="4.8481076297524925"/>
    <n v="464.01439124886713"/>
    <n v="0"/>
    <n v="84.106302349496659"/>
    <n v="17.271076690310583"/>
    <n v="5.9767177710987287"/>
    <n v="8.5878746594839797"/>
    <n v="0"/>
    <n v="83.58651373571027"/>
    <n v="0"/>
    <n v="663.54287645496731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211"/>
    <s v="COUV L2 EK D GRIS 24582126P70"/>
    <n v="1.1200000000000001"/>
    <n v="4800"/>
    <n v="5376.0000000000009"/>
    <n v="17041.113600000001"/>
    <n v="0.11551738674298621"/>
    <n v="2733.8686591421838"/>
    <n v="0.5695559706546216"/>
    <n v="4.1197879706546221"/>
    <n v="1911.7896471190736"/>
    <n v="0"/>
    <n v="346.52709295603535"/>
    <n v="71.158710233679514"/>
    <n v="24.62472581461563"/>
    <n v="35.382975559376675"/>
    <n v="0"/>
    <n v="344.38550745940319"/>
    <n v="0"/>
    <n v="2733.868659142183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216"/>
    <s v="COUV L2 EK DROITE ROUGE 24582156B70"/>
    <n v="1.129"/>
    <n v="960"/>
    <n v="1083.8399999999999"/>
    <n v="3435.6102239999996"/>
    <n v="2.3289130291577038E-2"/>
    <n v="551.16744931634378"/>
    <n v="0.57413275970452482"/>
    <n v="4.1528934097045243"/>
    <n v="385.43044849954174"/>
    <n v="0"/>
    <n v="69.862337133457828"/>
    <n v="14.346104259611456"/>
    <n v="4.9645206151251857"/>
    <n v="7.1334606083100462"/>
    <n v="0"/>
    <n v="69.430578200297518"/>
    <n v="0"/>
    <n v="551.1674493163437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231"/>
    <s v="COUV L2 EK D NOIR FAI 25812011B70"/>
    <n v="1.3075000000000001"/>
    <n v="960"/>
    <n v="1255.2"/>
    <n v="3978.7957200000001"/>
    <n v="2.6971246994009726E-2"/>
    <n v="638.30951282650096"/>
    <n v="0.66490574252760515"/>
    <n v="4.8094846175276045"/>
    <n v="446.36874350146223"/>
    <n v="0"/>
    <n v="80.907888221431463"/>
    <n v="16.614288148309992"/>
    <n v="5.7494337504660598"/>
    <n v="8.2612929542651781"/>
    <n v="0"/>
    <n v="80.407866250566002"/>
    <n v="0"/>
    <n v="638.30951282650096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240"/>
    <s v="COUV L2 EK D NOIR RS 24812039B70"/>
    <n v="1.518"/>
    <n v="2880"/>
    <n v="4371.84"/>
    <n v="13858.077024"/>
    <n v="9.3940389147778428E-2"/>
    <n v="2223.2210488809828"/>
    <n v="0.77195175308367459"/>
    <n v="5.583784053083674"/>
    <n v="1554.6946523179038"/>
    <n v="0"/>
    <n v="281.80078237889018"/>
    <n v="57.867279715031515"/>
    <n v="20.025178814242782"/>
    <n v="28.773941195964529"/>
    <n v="0"/>
    <n v="280.05921445895035"/>
    <n v="0"/>
    <n v="2223.221048880982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313"/>
    <s v="BAC L3 GRIS P0 C33 2B341004B70"/>
    <n v="1.32"/>
    <n v="2816"/>
    <n v="3717.1200000000003"/>
    <n v="11782.712832000001"/>
    <n v="7.9872021690864756E-2"/>
    <n v="1890.2749014640244"/>
    <n v="0.67126239398580412"/>
    <n v="4.8554643939858044"/>
    <n v="1321.8659845794737"/>
    <n v="0"/>
    <n v="239.59873284388732"/>
    <n v="49.201165361572691"/>
    <n v="17.026238991819952"/>
    <n v="24.464800243911871"/>
    <n v="0"/>
    <n v="238.11797944335876"/>
    <n v="0"/>
    <n v="1890.2749014640244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321"/>
    <s v="COUV L3 KAM D GRIS 24142134B70"/>
    <n v="1.3140000000000001"/>
    <n v="880"/>
    <n v="1156.3200000000002"/>
    <n v="3665.3609520000005"/>
    <n v="2.4846552202129803E-2"/>
    <n v="588.02585713156441"/>
    <n v="0.66821120128586864"/>
    <n v="4.8333941012858688"/>
    <n v="411.20546963480791"/>
    <n v="0"/>
    <n v="74.534264904561539"/>
    <n v="15.305476156511959"/>
    <n v="5.2965146863758079"/>
    <n v="7.6104989395123575"/>
    <n v="0"/>
    <n v="74.073632809794844"/>
    <n v="0"/>
    <n v="588.02585713156441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110"/>
    <s v="BAC M11 P8,5 C46 GRIS 22241025B70"/>
    <n v="2.1379999999999999"/>
    <n v="630"/>
    <n v="1346.9399999999998"/>
    <n v="4269.5977589999993"/>
    <n v="2.8942520256621619E-2"/>
    <n v="684.96224920851421"/>
    <n v="1.0872416654103401"/>
    <n v="7.8643809654103389"/>
    <n v="478.99292174303656"/>
    <n v="0"/>
    <n v="86.821280242969152"/>
    <n v="17.828592478078917"/>
    <n v="6.1696481005837747"/>
    <n v="8.8650939546031999"/>
    <n v="0"/>
    <n v="86.284712689242639"/>
    <n v="0"/>
    <n v="684.96224920851421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409"/>
    <s v="BAC M14 GRIS PO C60 35321021B74"/>
    <n v="3.3633000000000002"/>
    <n v="693"/>
    <n v="2330.7669000000001"/>
    <n v="7388.1814579649999"/>
    <n v="5.0082608146400864E-2"/>
    <n v="1185.2698250885387"/>
    <n v="1.7103460679488294"/>
    <n v="12.371502572948829"/>
    <n v="828.85714830130519"/>
    <n v="0"/>
    <n v="150.23695651323479"/>
    <n v="30.850886618182933"/>
    <n v="10.676059495960127"/>
    <n v="15.340302875242582"/>
    <n v="0"/>
    <n v="149.30847128461306"/>
    <n v="0"/>
    <n v="1185.2698250885387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413"/>
    <s v="BAC M14 NOIR PO C60 35321017B70"/>
    <n v="3.3633000000000002"/>
    <n v="180"/>
    <n v="605.39400000000001"/>
    <n v="1919.0081708999999"/>
    <n v="1.3008469648415809E-2"/>
    <n v="307.86229223078925"/>
    <n v="1.7103460679488292"/>
    <n v="12.371502572948827"/>
    <n v="215.28757098735198"/>
    <n v="0"/>
    <n v="39.022586107333716"/>
    <n v="8.0132173034241383"/>
    <n v="2.7730024664831499"/>
    <n v="3.9844942533097618"/>
    <n v="0"/>
    <n v="38.781421112886513"/>
    <n v="0"/>
    <n v="307.86229223078925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M1413"/>
    <s v="COUV M14 GAUCHE GRIS 35422083B70"/>
    <n v="1.6850000000000001"/>
    <n v="768"/>
    <n v="1294.08"/>
    <n v="4102.0394879999994"/>
    <n v="2.7806685237418818E-2"/>
    <n v="658.08124152208268"/>
    <n v="0.85687661656521186"/>
    <n v="6.1980738665652115"/>
    <n v="460.19507934223407"/>
    <n v="0"/>
    <n v="83.414021661559914"/>
    <n v="17.128918106249991"/>
    <n v="5.9275232853753321"/>
    <n v="8.5171876882213819"/>
    <n v="0"/>
    <n v="82.898511438442029"/>
    <n v="0"/>
    <n v="658.0812415220826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60D1815"/>
    <s v="BOUCHON D18 NOIR FILETAGE 29963006D40"/>
    <n v="2.3E-2"/>
    <n v="39000"/>
    <n v="897"/>
    <n v="2843.35545"/>
    <n v="1.9274385399638883E-2"/>
    <n v="456.1533086403532"/>
    <n v="1.169623868308598E-2"/>
    <n v="8.4602788683085975E-2"/>
    <n v="318.98722348694366"/>
    <n v="0"/>
    <n v="57.818973657284914"/>
    <n v="11.873021406177552"/>
    <n v="4.1087014612556212"/>
    <n v="5.9037442479093887"/>
    <n v="0"/>
    <n v="57.461644380782111"/>
    <n v="0"/>
    <n v="456.1533086403532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60D2709"/>
    <s v="BOUCHON D27 ROUGE "/>
    <n v="2.3E-2"/>
    <n v="36000"/>
    <n v="828"/>
    <n v="2624.6358"/>
    <n v="1.779174036889743E-2"/>
    <n v="421.06459259109528"/>
    <n v="1.169623868308598E-2"/>
    <n v="8.4602788683085975E-2"/>
    <n v="294.44974475717873"/>
    <n v="0"/>
    <n v="53.371360299032233"/>
    <n v="10.959712067240817"/>
    <n v="3.7926475026974966"/>
    <n v="5.4496100749932816"/>
    <n v="0"/>
    <n v="53.041517889952722"/>
    <n v="0"/>
    <n v="421.0645925910952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104"/>
    <s v="BAC M11 P8.5 C46.5  NOIR "/>
    <n v="2.1379999999999999"/>
    <n v="882"/>
    <n v="1885.7159999999999"/>
    <n v="5977.4368625999996"/>
    <n v="4.0519528359270272E-2"/>
    <n v="958.94714889192005"/>
    <n v="1.0872416654103403"/>
    <n v="7.8643809654103389"/>
    <n v="670.59009044025129"/>
    <n v="0"/>
    <n v="121.54979234015683"/>
    <n v="24.960029469310488"/>
    <n v="8.6375073408172849"/>
    <n v="12.411131536444483"/>
    <n v="0"/>
    <n v="120.79859776493971"/>
    <n v="0"/>
    <n v="958.94714889192005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207"/>
    <s v="BAC L2 GRIS P0 C34 -TAXI"/>
    <n v="1.294"/>
    <n v="198"/>
    <n v="256.21199999999999"/>
    <n v="812.15360819999989"/>
    <n v="5.5053833132801301E-3"/>
    <n v="130.29203067264456"/>
    <n v="0.65804055895275027"/>
    <n v="4.7598264589527499"/>
    <n v="91.112992758123511"/>
    <n v="0"/>
    <n v="16.514955271661407"/>
    <n v="3.39131612098056"/>
    <n v="1.173577055508612"/>
    <n v="1.6862989088577036"/>
    <n v="0"/>
    <n v="16.412890557512757"/>
    <n v="0"/>
    <n v="130.29203067264456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20L0307"/>
    <s v="COUV. L3 EURO KAM DROITE NOIR"/>
    <n v="1.35"/>
    <n v="2640"/>
    <n v="3564.0000000000005"/>
    <n v="11297.3454"/>
    <n v="7.6581838979167191E-2"/>
    <n v="1812.4084637616709"/>
    <n v="0.6865183574854814"/>
    <n v="4.9658158574854818"/>
    <n v="1267.4141187374214"/>
    <n v="0"/>
    <n v="229.72889867844304"/>
    <n v="47.174412811166988"/>
    <n v="16.324874033350092"/>
    <n v="23.457017279318908"/>
    <n v="0"/>
    <n v="228.30914222197038"/>
    <n v="0"/>
    <n v="1812.4084637616709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013"/>
    <s v="BAC M10 Noir"/>
    <n v="1.75"/>
    <n v="160"/>
    <n v="280"/>
    <n v="887.55799999999999"/>
    <n v="6.0165305595305313E-3"/>
    <n v="142.38899266365539"/>
    <n v="0.88993120414784621"/>
    <n v="6.4371687041478456"/>
    <n v="99.57237745411841"/>
    <n v="0"/>
    <n v="18.048286091460174"/>
    <n v="3.7061828246708073"/>
    <n v="1.282537802844564"/>
    <n v="1.8428633103842014"/>
    <n v="0"/>
    <n v="17.936745180177244"/>
    <n v="0"/>
    <n v="142.38899266365539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115"/>
    <s v="BAC L1 BASSE GRIS P0 C22"/>
    <n v="1.2090000000000001"/>
    <n v="240"/>
    <n v="290.16000000000003"/>
    <n v="919.76367600000003"/>
    <n v="6.2348446684049258E-3"/>
    <n v="147.55567896887948"/>
    <n v="0.61481532903699787"/>
    <n v="4.4471639790369979"/>
    <n v="103.18543229316786"/>
    <n v="0"/>
    <n v="18.703181043921731"/>
    <n v="3.8406643157374343"/>
    <n v="1.3290756031192097"/>
    <n v="1.9097329219324286"/>
    <n v="0"/>
    <n v="18.587592791000823"/>
    <n v="0"/>
    <n v="147.55567896887948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M1201"/>
    <s v="BAC M12 P12.5 C49 OPAQUE"/>
    <n v="1.288"/>
    <n v="120"/>
    <n v="154.56"/>
    <n v="489.93201599999998"/>
    <n v="3.3211248688608534E-3"/>
    <n v="78.598723950337785"/>
    <n v="0.6549893662528149"/>
    <n v="4.7377561662528151"/>
    <n v="54.96395235467336"/>
    <n v="0"/>
    <n v="9.962653922486016"/>
    <n v="2.0458129192182857"/>
    <n v="0.70796086717019935"/>
    <n v="1.0172605473320793"/>
    <n v="0"/>
    <n v="9.9010833394578395"/>
    <n v="0"/>
    <n v="78.598723950337785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518"/>
    <s v="Bac L5 Noir P0 C52"/>
    <n v="1.5129999999999999"/>
    <n v="132"/>
    <n v="199.71599999999998"/>
    <n v="633.06976259999988"/>
    <n v="4.2914193472399983E-3"/>
    <n v="101.56200021005215"/>
    <n v="0.76940909250039502"/>
    <n v="5.5653921425003947"/>
    <n v="71.022131912952531"/>
    <n v="0"/>
    <n v="12.873326803721641"/>
    <n v="2.643514317899839"/>
    <n v="0.91479757083180324"/>
    <n v="1.3144617460596113"/>
    <n v="0"/>
    <n v="12.79376785858671"/>
    <n v="0"/>
    <n v="101.56200021005215"/>
    <s v="VECTORYS"/>
    <m/>
    <m/>
    <m/>
    <m/>
    <m/>
    <m/>
    <m/>
    <m/>
    <s v="STB 4478"/>
    <n v="35083.97"/>
    <n v="616"/>
    <m/>
    <m/>
    <m/>
  </r>
  <r>
    <x v="7"/>
    <x v="1"/>
    <d v="2019-12-21T00:00:00"/>
    <x v="4"/>
    <x v="0"/>
    <s v="ACCUMA 27"/>
    <s v=" 19-1657 DU 05/12/19"/>
    <n v="16549.800000000003"/>
    <m/>
    <n v="2999.7829999999994"/>
    <n v="616"/>
    <n v="213.16900000000001"/>
    <n v="306.29999999999995"/>
    <n v="0"/>
    <n v="2981.2439249999998"/>
    <n v="0"/>
    <n v="23666.295925000002"/>
    <s v="EUR"/>
    <n v="3.1698499999999998"/>
    <s v="400L0511"/>
    <s v="BAC L5 P0 C52 OPAQUE"/>
    <n v="1.5129999999999999"/>
    <n v="132"/>
    <n v="199.71599999999998"/>
    <n v="633.06976259999988"/>
    <n v="4.2914193472399983E-3"/>
    <n v="101.56200021005215"/>
    <n v="0.76940909250039502"/>
    <n v="5.5653921425003947"/>
    <n v="71.022131912952531"/>
    <n v="0"/>
    <n v="12.873326803721641"/>
    <n v="2.643514317899839"/>
    <n v="0.91479757083180324"/>
    <n v="1.3144617460596113"/>
    <n v="0"/>
    <n v="12.79376785858671"/>
    <n v="0"/>
    <n v="101.56200021005215"/>
    <s v="VECTORYS"/>
    <m/>
    <m/>
    <m/>
    <m/>
    <m/>
    <m/>
    <m/>
    <m/>
    <s v="STB 4478"/>
    <n v="35083.97"/>
    <n v="6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00L0116"/>
    <s v="BAC L1 GRIS P0 C26 26901010B70"/>
    <n v="1.194"/>
    <n v="1980"/>
    <n v="2364.12"/>
    <n v="7415.0623799999994"/>
    <n v="0.22379107834562043"/>
    <n v="1781.2923346557543"/>
    <n v="0.89964259326048202"/>
    <n v="4.6446235932604818"/>
    <n v="1230.7614144695742"/>
    <n v="0"/>
    <n v="207.32408321879311"/>
    <n v="48.338872922654012"/>
    <n v="11.356054479570163"/>
    <n v="32.039497313507439"/>
    <n v="31.420267399725109"/>
    <n v="220.05214485193054"/>
    <n v="0"/>
    <n v="1781.2923346557543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00L0118"/>
    <s v="BAC L1 NOIR P0 C28 25341044B70"/>
    <n v="1.194"/>
    <n v="1100"/>
    <n v="1313.3999999999999"/>
    <n v="4119.4790999999996"/>
    <n v="0.12432837685867801"/>
    <n v="989.60685258653018"/>
    <n v="0.89964259326048202"/>
    <n v="4.6446235932604818"/>
    <n v="683.75634137198563"/>
    <n v="0"/>
    <n v="115.18004623266283"/>
    <n v="26.85492940147445"/>
    <n v="6.3089191553167572"/>
    <n v="17.799720729726353"/>
    <n v="17.455704110958393"/>
    <n v="122.25119158440586"/>
    <n v="0"/>
    <n v="989.60685258653018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00L0120"/>
    <s v="BAC L1 GRIS P0 C22 25391019B70"/>
    <n v="1.194"/>
    <n v="1980"/>
    <n v="2364.12"/>
    <n v="7415.0623799999994"/>
    <n v="0.22379107834562043"/>
    <n v="1781.2923346557543"/>
    <n v="0.89964259326048202"/>
    <n v="4.6446235932604818"/>
    <n v="1230.7614144695742"/>
    <n v="0"/>
    <n v="207.32408321879311"/>
    <n v="48.338872922654012"/>
    <n v="11.356054479570163"/>
    <n v="32.039497313507439"/>
    <n v="31.420267399725109"/>
    <n v="220.05214485193054"/>
    <n v="0"/>
    <n v="1781.2923346557543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00L0121"/>
    <s v="BAC L1 NOIR P0 C22 25391020B70"/>
    <n v="1.194"/>
    <n v="440"/>
    <n v="525.36"/>
    <n v="1647.7916399999999"/>
    <n v="4.9731350743471202E-2"/>
    <n v="395.84274103461206"/>
    <n v="0.8996425932604819"/>
    <n v="4.6446235932604818"/>
    <n v="273.50253654879424"/>
    <n v="0"/>
    <n v="46.07201849306513"/>
    <n v="10.741971760589779"/>
    <n v="2.5235676621267027"/>
    <n v="7.1198882918905415"/>
    <n v="6.9822816443833569"/>
    <n v="48.900476633762338"/>
    <n v="0"/>
    <n v="395.84274103461206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00L0318"/>
    <s v="BAC L3 NOIR P0 C40 2B331002B74"/>
    <n v="1.32"/>
    <n v="1152"/>
    <n v="1520.64"/>
    <n v="4769.4873600000001"/>
    <n v="0.14394602024240913"/>
    <n v="1145.7558735474199"/>
    <n v="0.9945797513432465"/>
    <n v="5.1347597513432461"/>
    <n v="791.64553292515325"/>
    <n v="0"/>
    <n v="133.35418418093226"/>
    <n v="31.092340372360372"/>
    <n v="7.3043968511808091"/>
    <n v="20.608319880044988"/>
    <n v="20.210021242034241"/>
    <n v="141.54107809571414"/>
    <n v="0"/>
    <n v="1145.7558735474199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20L0321"/>
    <s v="COUV L3 KAM D GRIS 24142134B70"/>
    <n v="1.3140000000000001"/>
    <n v="880"/>
    <n v="1156.3200000000002"/>
    <n v="3626.7976800000001"/>
    <n v="0.10945895289266527"/>
    <n v="871.25186217668397"/>
    <n v="0.99005893429168634"/>
    <n v="5.1114199342916864"/>
    <n v="601.98045732850198"/>
    <n v="0"/>
    <n v="101.40474422091724"/>
    <n v="23.643133824815699"/>
    <n v="5.554385105585407"/>
    <n v="15.670909908784209"/>
    <n v="15.368036986130205"/>
    <n v="107.63019480194929"/>
    <n v="0"/>
    <n v="871.25186217668397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8"/>
    <s v=" 19-1732 DU 20/12/19"/>
    <n v="5499.6"/>
    <m/>
    <n v="926.41800000000057"/>
    <n v="216"/>
    <n v="50.744"/>
    <n v="143.167"/>
    <n v="140.4"/>
    <n v="983.29274999999996"/>
    <n v="0"/>
    <n v="7959.6217500000002"/>
    <s v="EUR"/>
    <n v="3.1364999999999998"/>
    <s v="420L0331"/>
    <s v="COUV L3 EK  D NOIR FAI 24142128B70"/>
    <n v="1.5"/>
    <n v="880"/>
    <n v="1320"/>
    <n v="4140.1799999999994"/>
    <n v="0.12495314257153568"/>
    <n v="994.57975134324636"/>
    <n v="1.1302042628900526"/>
    <n v="5.8349542628900517"/>
    <n v="687.19230288641768"/>
    <n v="0"/>
    <n v="115.75884043483701"/>
    <n v="26.989878795451709"/>
    <n v="6.3406222666500067"/>
    <n v="17.889166562539049"/>
    <n v="17.543421217043612"/>
    <n v="122.86551918030739"/>
    <n v="0"/>
    <n v="994.57975134324636"/>
    <s v="VECTORYS"/>
    <s v="STB 4593"/>
    <n v="5531.55"/>
    <m/>
    <m/>
    <m/>
    <n v="167.07599999999999"/>
    <m/>
    <n v="143.767"/>
    <s v="STB 4594"/>
    <n v="8621.7430000000004"/>
    <n v="216"/>
    <m/>
    <m/>
    <m/>
  </r>
  <r>
    <x v="8"/>
    <x v="1"/>
    <d v="2020-01-17T00:00:00"/>
    <x v="4"/>
    <x v="0"/>
    <s v="ACCUMA 29"/>
    <s v=" 19-1762 DU 23/12/19"/>
    <n v="5499.6"/>
    <m/>
    <n v="640.37899999999991"/>
    <n v="216"/>
    <n v="50.215000000000003"/>
    <n v="256.45499999999998"/>
    <n v="140.4"/>
    <n v="983.29274999999996"/>
    <n v="0"/>
    <n v="7786.3417499999996"/>
    <s v="EUR"/>
    <n v="3.1364999999999998"/>
    <s v="400L0111"/>
    <s v="BAC L1B PO NOIR C28 25331003P70"/>
    <n v="1.2090000000000001"/>
    <n v="240"/>
    <n v="290.16000000000003"/>
    <n v="910.08684000000005"/>
    <n v="2.72012215425875E-2"/>
    <n v="211.79800694804845"/>
    <n v="0.88249169561686858"/>
    <n v="4.6745201956168687"/>
    <n v="149.59583799561423"/>
    <n v="0"/>
    <n v="17.41909105022064"/>
    <n v="5.8754638531988999"/>
    <n v="1.3659093397610313"/>
    <n v="6.9758892707042772"/>
    <n v="3.819051504579285"/>
    <n v="26.746763933970104"/>
    <n v="0"/>
    <n v="211.79800694804845"/>
    <s v="VECTORYS"/>
    <s v="STB 4595"/>
    <n v="5531.55"/>
    <m/>
    <m/>
    <m/>
    <n v="167.07599999999999"/>
    <m/>
    <n v="257.05500000000001"/>
    <s v="STB 4596"/>
    <n v="8221.9650000000001"/>
    <n v="216"/>
    <m/>
    <m/>
    <m/>
  </r>
  <r>
    <x v="8"/>
    <x v="1"/>
    <d v="2020-01-17T00:00:00"/>
    <x v="4"/>
    <x v="0"/>
    <s v="ACCUMA 29"/>
    <s v=" 19-1762 DU 23/12/19"/>
    <n v="5499.6"/>
    <m/>
    <n v="640.37899999999991"/>
    <n v="216"/>
    <n v="50.215000000000003"/>
    <n v="256.45499999999998"/>
    <n v="140.4"/>
    <n v="983.29274999999996"/>
    <n v="0"/>
    <n v="7786.3417499999996"/>
    <s v="EUR"/>
    <n v="3.1364999999999998"/>
    <s v="420L0109"/>
    <s v="COUV L1 KAM  D GRIS 25032083B70"/>
    <n v="0.99399999999999999"/>
    <n v="1120"/>
    <n v="1113.28"/>
    <n v="3491.8027199999997"/>
    <n v="0.10436509484054249"/>
    <n v="812.62229519962557"/>
    <n v="0.72555562071395141"/>
    <n v="3.843236620713951"/>
    <n v="573.96627558504747"/>
    <n v="0"/>
    <n v="66.833215068891747"/>
    <n v="22.542860485557178"/>
    <n v="5.2406932374178412"/>
    <n v="26.764950397331322"/>
    <n v="14.652859315612165"/>
    <n v="102.62144110976783"/>
    <n v="0"/>
    <n v="812.62229519962557"/>
    <s v="VECTORYS"/>
    <s v="STB 4595"/>
    <n v="5531.55"/>
    <m/>
    <m/>
    <m/>
    <n v="167.07599999999999"/>
    <m/>
    <n v="257.05500000000001"/>
    <s v="STB 4596"/>
    <n v="8221.9650000000001"/>
    <n v="216"/>
    <m/>
    <m/>
    <m/>
  </r>
  <r>
    <x v="8"/>
    <x v="1"/>
    <d v="2020-01-17T00:00:00"/>
    <x v="4"/>
    <x v="0"/>
    <s v="ACCUMA 29"/>
    <s v=" 19-1762 DU 23/12/19"/>
    <n v="5499.6"/>
    <m/>
    <n v="640.37899999999991"/>
    <n v="216"/>
    <n v="50.215000000000003"/>
    <n v="256.45499999999998"/>
    <n v="140.4"/>
    <n v="983.29274999999996"/>
    <n v="0"/>
    <n v="7786.3417499999996"/>
    <s v="EUR"/>
    <n v="3.1364999999999998"/>
    <s v="400L0218"/>
    <s v="BAC L2 NOIR P0 C34,3 38881090B77"/>
    <n v="1.3180000000000001"/>
    <n v="4356"/>
    <n v="5741.2080000000005"/>
    <n v="18007.298892000003"/>
    <n v="0.53821295399116242"/>
    <n v="4190.7099940522166"/>
    <n v="0.96205463591648688"/>
    <n v="5.0959616359164874"/>
    <n v="2959.9559617697969"/>
    <n v="0"/>
    <n v="344.66027326390656"/>
    <n v="116.25399806209109"/>
    <n v="27.026363484666224"/>
    <n v="138.02740311580354"/>
    <n v="75.565098740359204"/>
    <n v="529.22089561559358"/>
    <n v="0"/>
    <n v="4190.7099940522166"/>
    <s v="VECTORYS"/>
    <s v="STB 4595"/>
    <n v="5531.55"/>
    <m/>
    <m/>
    <m/>
    <n v="167.07599999999999"/>
    <m/>
    <n v="257.05500000000001"/>
    <s v="STB 4596"/>
    <n v="8221.9650000000001"/>
    <n v="216"/>
    <m/>
    <m/>
    <m/>
  </r>
  <r>
    <x v="8"/>
    <x v="1"/>
    <d v="2020-01-17T00:00:00"/>
    <x v="4"/>
    <x v="0"/>
    <s v="ACCUMA 29"/>
    <s v=" 19-1762 DU 23/12/19"/>
    <n v="5499.6"/>
    <m/>
    <n v="640.37899999999991"/>
    <n v="216"/>
    <n v="50.215000000000003"/>
    <n v="256.45499999999998"/>
    <n v="140.4"/>
    <n v="983.29274999999996"/>
    <n v="0"/>
    <n v="7786.3417499999996"/>
    <s v="EUR"/>
    <n v="3.1364999999999998"/>
    <s v="400L0318"/>
    <s v="BAC L3 NOIR P0 C40 2B331002B74"/>
    <n v="1.32"/>
    <n v="1536"/>
    <n v="2027.52"/>
    <n v="6359.3164799999995"/>
    <n v="0.19007106665986698"/>
    <n v="1479.9582818007552"/>
    <n v="0.96351450638070002"/>
    <n v="5.1036945063807"/>
    <n v="1045.3148382026045"/>
    <n v="0"/>
    <n v="121.71751959657894"/>
    <n v="41.055350398531267"/>
    <n v="9.5444186123252202"/>
    <n v="48.744675400256185"/>
    <n v="26.685977759045326"/>
    <n v="186.8955018314139"/>
    <n v="0"/>
    <n v="1479.9582818007552"/>
    <s v="VECTORYS"/>
    <s v="STB 4595"/>
    <n v="5531.55"/>
    <m/>
    <m/>
    <m/>
    <n v="167.07599999999999"/>
    <m/>
    <n v="257.05500000000001"/>
    <s v="STB 4596"/>
    <n v="8221.9650000000001"/>
    <n v="216"/>
    <m/>
    <m/>
    <m/>
  </r>
  <r>
    <x v="8"/>
    <x v="1"/>
    <d v="2020-01-17T00:00:00"/>
    <x v="4"/>
    <x v="0"/>
    <s v="ACCUMA 29"/>
    <s v=" 19-1762 DU 23/12/19"/>
    <n v="5499.6"/>
    <m/>
    <n v="640.37899999999991"/>
    <n v="216"/>
    <n v="50.215000000000003"/>
    <n v="256.45499999999998"/>
    <n v="140.4"/>
    <n v="983.29274999999996"/>
    <n v="0"/>
    <n v="7786.3417499999996"/>
    <s v="EUR"/>
    <n v="3.1364999999999998"/>
    <s v="460D1818"/>
    <s v="BOUCHON D18 ROUGE FILETEE 29963003D40"/>
    <n v="2.3E-2"/>
    <n v="65000"/>
    <n v="1495"/>
    <n v="4689.0675000000001"/>
    <n v="0.14014966296584061"/>
    <n v="1091.2531719993535"/>
    <n v="1.6788510338451593E-2"/>
    <n v="8.8928010338451588E-2"/>
    <n v="770.76708644693701"/>
    <n v="0"/>
    <n v="89.74890102040203"/>
    <n v="30.272327200621572"/>
    <n v="7.0376153258296865"/>
    <n v="35.94208181590465"/>
    <n v="19.677012680404022"/>
    <n v="137.80814750925455"/>
    <n v="0"/>
    <n v="1091.2531719993535"/>
    <s v="VECTORYS"/>
    <s v="STB 4595"/>
    <n v="5531.55"/>
    <m/>
    <m/>
    <m/>
    <n v="167.07599999999999"/>
    <m/>
    <n v="257.05500000000001"/>
    <s v="STB 4596"/>
    <n v="8221.9650000000001"/>
    <n v="216"/>
    <m/>
    <m/>
    <m/>
  </r>
  <r>
    <x v="8"/>
    <x v="1"/>
    <d v="2020-01-21T00:00:00"/>
    <x v="42"/>
    <x v="0"/>
    <s v="METACONCEPT 1"/>
    <s v=" 4499 DU 09/01/20"/>
    <n v="416"/>
    <m/>
    <n v="317.06400000000031"/>
    <n v="0"/>
    <n v="78.838999999999999"/>
    <n v="200"/>
    <n v="0"/>
    <n v="0"/>
    <n v="0"/>
    <n v="1011.9030000000002"/>
    <s v="EUR"/>
    <n v="3.1364999999999998"/>
    <s v="610P0002"/>
    <s v="ANTIMOINE"/>
    <n v="6.85"/>
    <n v="2536"/>
    <n v="17371.599999999999"/>
    <n v="54486.023399999991"/>
    <n v="1"/>
    <n v="1011.9030000000002"/>
    <n v="0.39901537854889602"/>
    <n v="21.884040378548892"/>
    <n v="416"/>
    <n v="0"/>
    <n v="317.06400000000031"/>
    <n v="0"/>
    <n v="78.838999999999999"/>
    <n v="200"/>
    <n v="0"/>
    <n v="0"/>
    <n v="0"/>
    <n v="1011.9030000000002"/>
    <s v="MAGHREB SOLUTION"/>
    <s v="STB 4657"/>
    <n v="718.28"/>
    <m/>
    <m/>
    <m/>
    <m/>
    <m/>
    <m/>
    <s v="STB 4658"/>
    <n v="10685.868"/>
    <m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10ELE049"/>
    <s v="Resistance A13013405 D16xL960 5000W 230V"/>
    <n v="178.5"/>
    <n v="4"/>
    <n v="714"/>
    <n v="2223.2532000000001"/>
    <n v="1.2546142409042676E-2"/>
    <n v="53.879370937206552"/>
    <n v="13.469842734301638"/>
    <n v="569.28314273430169"/>
    <n v="11.113510953496503"/>
    <n v="0"/>
    <n v="41.560639905470182"/>
    <n v="0"/>
    <n v="0.35710085138858172"/>
    <n v="0.84811922685128482"/>
    <n v="0"/>
    <n v="0"/>
    <n v="0"/>
    <n v="53.879370937206552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01ele063"/>
    <s v="CONNECTOR 6 PIN MALE A3036224"/>
    <n v="18.420000000000002"/>
    <n v="5"/>
    <n v="92.100000000000009"/>
    <n v="286.78098"/>
    <n v="1.618346940998362E-3"/>
    <n v="6.9499860830766433"/>
    <n v="1.3899972166153287"/>
    <n v="58.746193216615325"/>
    <n v="1.4335495221527002"/>
    <n v="0"/>
    <n v="5.3609732987308174"/>
    <n v="0"/>
    <n v="4.6063008981636379E-2"/>
    <n v="0.10940025321148926"/>
    <n v="0"/>
    <n v="0"/>
    <n v="0"/>
    <n v="6.9499860830766433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25MEC250"/>
    <s v="GR RUOTA GRAFFAGGIO G0109772/2"/>
    <n v="416.52"/>
    <n v="4"/>
    <n v="1666.08"/>
    <n v="5187.8399039999995"/>
    <n v="2.927573801800815E-2"/>
    <n v="125.72456909112195"/>
    <n v="31.431142272780487"/>
    <n v="1328.3911182727804"/>
    <n v="25.932770769469819"/>
    <n v="0"/>
    <n v="96.979483100428226"/>
    <n v="0"/>
    <n v="0.83327533120656594"/>
    <n v="1.9790398900173507"/>
    <n v="0"/>
    <n v="0"/>
    <n v="0"/>
    <n v="125.72456909112195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01ELE021"/>
    <s v="Corps CONNECTOR 6PINS FEMALE DOUBLE A3036356"/>
    <n v="58.65"/>
    <n v="5"/>
    <n v="293.25"/>
    <n v="913.12184999999999"/>
    <n v="5.1528799179996702E-3"/>
    <n v="22.129027349209831"/>
    <n v="4.4258054698419667"/>
    <n v="187.05017546984197"/>
    <n v="4.5644777130432059"/>
    <n v="0"/>
    <n v="17.069548532603825"/>
    <n v="0"/>
    <n v="0.14666642110602462"/>
    <n v="0.34833468245677768"/>
    <n v="0"/>
    <n v="0"/>
    <n v="0"/>
    <n v="22.129027349209831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02MECO77"/>
    <s v="VERIN A7005732 D80 C35 PN05374,35 PANIE"/>
    <n v="141.69999999999999"/>
    <n v="4"/>
    <n v="566.79999999999995"/>
    <n v="1764.9018399999998"/>
    <n v="9.9595987639291145E-3"/>
    <n v="42.77146701289729"/>
    <n v="10.692866753224322"/>
    <n v="451.91832675322428"/>
    <n v="8.8223221406748138"/>
    <n v="0"/>
    <n v="32.992395936163163"/>
    <n v="0"/>
    <n v="0.28348005961771439"/>
    <n v="0.67326887644160804"/>
    <n v="0"/>
    <n v="0"/>
    <n v="0"/>
    <n v="42.77146701289729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27T00:00:00"/>
    <x v="9"/>
    <x v="2"/>
    <s v="SOVEMA 2"/>
    <s v=" 80057 DU 27/01/20"/>
    <n v="885.81100000000004"/>
    <m/>
    <n v="3312.6230000000005"/>
    <n v="0"/>
    <n v="28.463000000000001"/>
    <n v="67.599999999999994"/>
    <n v="0"/>
    <n v="0"/>
    <n v="0"/>
    <n v="4294.4970000000003"/>
    <s v="EUR"/>
    <n v="3.1137999999999999"/>
    <s v="710MEC005"/>
    <s v="Block Connecteur moule A7004017 AVEC MANETTE"/>
    <n v="867.34"/>
    <n v="3"/>
    <n v="2602.02"/>
    <n v="8102.1698759999999"/>
    <n v="4.5721727550668376E-2"/>
    <n v="196.35182180116271"/>
    <n v="65.450607267054238"/>
    <n v="2766.1738992670544"/>
    <n v="40.500809203385103"/>
    <n v="0"/>
    <n v="151.45884628407774"/>
    <n v="0"/>
    <n v="1.301377531274674"/>
    <n v="3.0907887824251818"/>
    <n v="0"/>
    <n v="0"/>
    <n v="0"/>
    <n v="196.35182180116271"/>
    <s v="AST"/>
    <s v="STB 4788"/>
    <n v="932.36300000000006"/>
    <m/>
    <m/>
    <m/>
    <m/>
    <m/>
    <n v="80.33"/>
    <s v="STB 4789"/>
    <n v="7540.8850000000002"/>
    <n v="0"/>
    <m/>
    <m/>
    <m/>
  </r>
  <r>
    <x v="8"/>
    <x v="1"/>
    <d v="2020-01-30T00:00:00"/>
    <x v="7"/>
    <x v="0"/>
    <s v="DARAMIC 1"/>
    <s v=" 109860F2 DU 07/01/20"/>
    <n v="7359.848"/>
    <m/>
    <n v="10825.796000000002"/>
    <n v="0"/>
    <n v="214.76400000000001"/>
    <n v="550"/>
    <n v="0"/>
    <n v="0"/>
    <n v="0"/>
    <n v="18950.407999999999"/>
    <s v="EUR"/>
    <n v="3.14235"/>
    <s v="430P1001"/>
    <s v="SEPARATEUR LV 160X1.3X0.2 "/>
    <n v="1.7410000000000001"/>
    <n v="1792"/>
    <n v="3119.8720000000003"/>
    <n v="9803.7297792000008"/>
    <n v="1.2735632815269107"/>
    <n v="24134.543798753821"/>
    <n v="13.467937387697445"/>
    <n v="18.938768737697444"/>
    <n v="9373.2321704192709"/>
    <n v="0"/>
    <n v="13787.336278900906"/>
    <n v="0"/>
    <n v="273.51554459384545"/>
    <n v="700.45980483980088"/>
    <n v="0"/>
    <n v="0"/>
    <n v="0"/>
    <n v="24134.543798753821"/>
    <s v="AST"/>
    <s v="STB 4690"/>
    <n v="8015.5479999999998"/>
    <m/>
    <m/>
    <m/>
    <m/>
    <m/>
    <m/>
    <s v="STB 4691"/>
    <n v="42946.122000000003"/>
    <n v="0"/>
    <m/>
    <m/>
    <m/>
  </r>
  <r>
    <x v="8"/>
    <x v="1"/>
    <d v="2020-01-30T00:00:00"/>
    <x v="7"/>
    <x v="0"/>
    <s v="DARAMIC 1"/>
    <s v=" 109860F2 DU 07/01/20"/>
    <n v="7359.848"/>
    <m/>
    <n v="10825.796000000002"/>
    <n v="0"/>
    <n v="214.76400000000001"/>
    <n v="550"/>
    <n v="0"/>
    <n v="0"/>
    <n v="0"/>
    <n v="18950.407999999999"/>
    <s v="EUR"/>
    <n v="3.14235"/>
    <s v="430P1004"/>
    <s v="SEPARATEUR 161X1.2X0.2 "/>
    <n v="0.69899999999999995"/>
    <n v="61534.2"/>
    <n v="43012.405799999993"/>
    <n v="135160.03336562999"/>
    <n v="17.558098754376822"/>
    <n v="332733.13509973255"/>
    <n v="5.4072879000577334"/>
    <n v="7.6037905500577327"/>
    <n v="129224.93800120274"/>
    <n v="0"/>
    <n v="190080.39526273761"/>
    <n v="0"/>
    <n v="3770.8475208849841"/>
    <n v="9656.9543149072524"/>
    <n v="0"/>
    <n v="0"/>
    <n v="0"/>
    <n v="332733.13509973255"/>
    <s v="AST"/>
    <s v="STB 4690"/>
    <n v="8015.5479999999998"/>
    <m/>
    <m/>
    <m/>
    <m/>
    <m/>
    <m/>
    <s v="STB 4691"/>
    <n v="42946.122000000003"/>
    <n v="0"/>
    <m/>
    <m/>
    <m/>
  </r>
  <r>
    <x v="8"/>
    <x v="1"/>
    <d v="2020-01-30T00:00:00"/>
    <x v="7"/>
    <x v="0"/>
    <s v="DARAMIC 1"/>
    <s v=" 109860F2 DU 07/01/20"/>
    <n v="7359.848"/>
    <m/>
    <n v="10825.796000000002"/>
    <n v="0"/>
    <n v="214.76400000000001"/>
    <n v="550"/>
    <n v="0"/>
    <n v="0"/>
    <n v="0"/>
    <n v="18950.407999999999"/>
    <s v="EUR"/>
    <n v="3.14235"/>
    <s v="430P1005"/>
    <s v="SEPRATEUR 161X1,0X0,2"/>
    <n v="0.69899999999999995"/>
    <n v="3155.6"/>
    <n v="2205.7643999999996"/>
    <n v="6931.2837623399982"/>
    <n v="0.90041532073727271"/>
    <n v="17063.237697422177"/>
    <n v="5.4072879000577316"/>
    <n v="7.603790550057731"/>
    <n v="6626.9198974975752"/>
    <n v="0"/>
    <n v="9747.7125775762852"/>
    <n v="0"/>
    <n v="193.37679594281965"/>
    <n v="495.22842640549999"/>
    <n v="0"/>
    <n v="0"/>
    <n v="0"/>
    <n v="17063.237697422177"/>
    <s v="AST"/>
    <s v="STB 4690"/>
    <n v="8015.5479999999998"/>
    <m/>
    <m/>
    <m/>
    <m/>
    <m/>
    <m/>
    <s v="STB 4691"/>
    <n v="42946.122000000003"/>
    <n v="0"/>
    <m/>
    <m/>
    <m/>
  </r>
  <r>
    <x v="8"/>
    <x v="1"/>
    <d v="2020-02-04T00:00:00"/>
    <x v="9"/>
    <x v="2"/>
    <s v="SOVEMA 1"/>
    <s v=" 80055 DU 27/01/20"/>
    <n v="1520.4770000000001"/>
    <m/>
    <n v="981.67200000000003"/>
    <n v="0"/>
    <n v="24.158000000000001"/>
    <n v="289.02300000000002"/>
    <n v="0"/>
    <n v="0"/>
    <n v="0"/>
    <n v="2815.3300000000004"/>
    <s v="EUR"/>
    <n v="3.12"/>
    <s v="690X0003"/>
    <s v="FLUX COS 2 ET 5 PP"/>
    <n v="16.5"/>
    <n v="300"/>
    <n v="4950"/>
    <n v="15444"/>
    <n v="16.913405368626321"/>
    <n v="47616.81753645475"/>
    <n v="158.72272512151582"/>
    <n v="210.20272512151581"/>
    <n v="25716.443854672845"/>
    <n v="0"/>
    <n v="16603.416475030139"/>
    <n v="0"/>
    <n v="408.59404689527469"/>
    <n v="4888.3631598564862"/>
    <n v="0"/>
    <n v="0"/>
    <n v="0"/>
    <n v="47616.81753645475"/>
    <s v="AST"/>
    <s v="STB 4713"/>
    <n v="1865.0139999999999"/>
    <m/>
    <m/>
    <m/>
    <m/>
    <m/>
    <m/>
    <s v="STB 4714"/>
    <n v="4367.7150000000001"/>
    <n v="0"/>
    <m/>
    <m/>
    <m/>
  </r>
  <r>
    <x v="8"/>
    <x v="1"/>
    <d v="2020-02-26T00:00:00"/>
    <x v="10"/>
    <x v="0"/>
    <s v="SORFIN 1"/>
    <s v=" SOR-59619F DU 13/01/20"/>
    <n v="6383.2709999999997"/>
    <m/>
    <n v="1043.8890000000001"/>
    <n v="0"/>
    <n v="75.569999999999993"/>
    <n v="297.5"/>
    <n v="0"/>
    <n v="0"/>
    <n v="0"/>
    <n v="7800.23"/>
    <s v="EUR"/>
    <n v="3.1112000000000002"/>
    <s v="430P2010"/>
    <s v="SEP BAT G  laize 103 mm 12,5 g/m²"/>
    <n v="5.3319999999999999E-2"/>
    <n v="94739"/>
    <n v="5051.4834799999999"/>
    <n v="15716.175402976001"/>
    <n v="0.30799915473268424"/>
    <n v="2402.4642467205254"/>
    <n v="2.5358767210130202E-2"/>
    <n v="0.19124795121013022"/>
    <n v="1966.0420724296559"/>
    <n v="0"/>
    <n v="321.51692963474704"/>
    <n v="0"/>
    <n v="23.275496123148947"/>
    <n v="91.629748532973565"/>
    <n v="0"/>
    <n v="0"/>
    <n v="0"/>
    <n v="2402.4642467205254"/>
    <s v="TIMAR"/>
    <s v="STB 4800"/>
    <n v="6854.0929999999998"/>
    <m/>
    <m/>
    <m/>
    <m/>
    <m/>
    <m/>
    <s v="STB 4801"/>
    <n v="12195.286"/>
    <m/>
    <m/>
    <m/>
    <m/>
  </r>
  <r>
    <x v="8"/>
    <x v="1"/>
    <d v="2020-02-26T00:00:00"/>
    <x v="10"/>
    <x v="0"/>
    <s v="SORFIN 1"/>
    <s v=" SOR-59619F DU 13/01/20"/>
    <n v="6383.2709999999997"/>
    <m/>
    <n v="1043.8890000000001"/>
    <n v="0"/>
    <n v="75.569999999999993"/>
    <n v="297.5"/>
    <n v="0"/>
    <n v="0"/>
    <n v="0"/>
    <n v="7800.23"/>
    <s v="EUR"/>
    <n v="3.1112000000000002"/>
    <s v="430P1014"/>
    <s v="SEP PAPIER laize 127mm 12.5 g/m²"/>
    <n v="5.3319999999999999E-2"/>
    <n v="89611"/>
    <n v="4778.0585199999996"/>
    <n v="14865.495667424"/>
    <n v="0.29132788244282254"/>
    <n v="2272.4244884669774"/>
    <n v="2.5358767210130202E-2"/>
    <n v="0.19124795121013019"/>
    <n v="1859.6248234886782"/>
    <n v="0"/>
    <n v="304.11397187535562"/>
    <n v="0"/>
    <n v="22.015648076204098"/>
    <n v="86.6700450267397"/>
    <n v="0"/>
    <n v="0"/>
    <n v="0"/>
    <n v="2272.4244884669774"/>
    <s v="TIMAR"/>
    <s v="STB 4800"/>
    <n v="6854.0929999999998"/>
    <m/>
    <m/>
    <m/>
    <m/>
    <m/>
    <m/>
    <s v="STB 4801"/>
    <n v="12195.286"/>
    <m/>
    <m/>
    <m/>
    <m/>
  </r>
  <r>
    <x v="8"/>
    <x v="1"/>
    <d v="2020-02-26T00:00:00"/>
    <x v="10"/>
    <x v="0"/>
    <s v="SORFIN 1"/>
    <s v=" SOR-59619F DU 13/01/20"/>
    <n v="6383.2709999999997"/>
    <m/>
    <n v="1043.8890000000001"/>
    <n v="0"/>
    <n v="75.569999999999993"/>
    <n v="297.5"/>
    <n v="0"/>
    <n v="0"/>
    <n v="0"/>
    <n v="7800.23"/>
    <s v="EUR"/>
    <n v="3.1112000000000002"/>
    <s v="430P2011"/>
    <s v="SEP BAT G  laize 128 mm 12,5 g/m²"/>
    <n v="5.3319999999999999E-2"/>
    <n v="89779"/>
    <n v="4787.0162799999998"/>
    <n v="14893.365050336"/>
    <n v="0.29187405516994752"/>
    <n v="2276.6847613582795"/>
    <n v="2.5358767210130202E-2"/>
    <n v="0.19124795121013019"/>
    <n v="1863.1111920187261"/>
    <n v="0"/>
    <n v="304.68411557730138"/>
    <n v="0"/>
    <n v="22.056922349192931"/>
    <n v="86.832531413059385"/>
    <n v="0"/>
    <n v="0"/>
    <n v="0"/>
    <n v="2276.6847613582795"/>
    <s v="TIMAR"/>
    <s v="STB 4800"/>
    <n v="6854.0929999999998"/>
    <m/>
    <m/>
    <m/>
    <m/>
    <m/>
    <m/>
    <s v="STB 4801"/>
    <n v="12195.286"/>
    <m/>
    <m/>
    <m/>
    <m/>
  </r>
  <r>
    <x v="8"/>
    <x v="1"/>
    <d v="2020-02-26T00:00:00"/>
    <x v="10"/>
    <x v="0"/>
    <s v="SORFIN 1"/>
    <s v=" SOR-59619F DU 13/01/20"/>
    <n v="6383.2709999999997"/>
    <m/>
    <n v="1043.8890000000001"/>
    <n v="0"/>
    <n v="75.569999999999993"/>
    <n v="297.5"/>
    <n v="0"/>
    <n v="0"/>
    <n v="0"/>
    <n v="7800.23"/>
    <s v="EUR"/>
    <n v="3.1112000000000002"/>
    <s v="430P2012"/>
    <s v="SEP BAT G  laize 124 mm 12,5 g/m²"/>
    <n v="5.3319999999999999E-2"/>
    <n v="16666"/>
    <n v="888.63112000000001"/>
    <n v="2764.7091405440001"/>
    <n v="5.418163494205043E-2"/>
    <n v="422.62921432402999"/>
    <n v="2.5358767210130206E-2"/>
    <n v="0.19124795121013019"/>
    <n v="345.85605905817715"/>
    <n v="0"/>
    <n v="56.559612718022088"/>
    <n v="0"/>
    <n v="4.0945061525707507"/>
    <n v="16.119036395260004"/>
    <n v="0"/>
    <n v="0"/>
    <n v="0"/>
    <n v="422.62921432402999"/>
    <s v="TIMAR"/>
    <s v="STB 4800"/>
    <n v="6854.0929999999998"/>
    <m/>
    <m/>
    <m/>
    <m/>
    <m/>
    <m/>
    <s v="STB 4801"/>
    <n v="12195.286"/>
    <m/>
    <m/>
    <m/>
    <m/>
  </r>
  <r>
    <x v="8"/>
    <x v="1"/>
    <d v="2020-02-26T00:00:00"/>
    <x v="10"/>
    <x v="0"/>
    <s v="SORFIN 1"/>
    <s v=" SOR-59619F DU 13/01/20"/>
    <n v="6383.2709999999997"/>
    <m/>
    <n v="1043.8890000000001"/>
    <n v="0"/>
    <n v="75.569999999999993"/>
    <n v="297.5"/>
    <n v="0"/>
    <n v="0"/>
    <n v="0"/>
    <n v="7800.23"/>
    <s v="EUR"/>
    <n v="3.1112000000000002"/>
    <s v="430P2013"/>
    <s v="SEP BAT G  laize 125 mm 12,5 g/m²"/>
    <n v="5.3319999999999999E-2"/>
    <n v="16800"/>
    <n v="895.77599999999995"/>
    <n v="2786.9382912000001"/>
    <n v="5.4617272712495335E-2"/>
    <n v="426.02728913018746"/>
    <n v="2.5358767210130206E-2"/>
    <n v="0.19124795121013019"/>
    <n v="348.63685300476277"/>
    <n v="0"/>
    <n v="57.014370194574049"/>
    <n v="0"/>
    <n v="4.1274272988832719"/>
    <n v="16.248638631967363"/>
    <n v="0"/>
    <n v="0"/>
    <n v="0"/>
    <n v="426.02728913018746"/>
    <s v="TIMAR"/>
    <s v="STB 4800"/>
    <n v="6854.0929999999998"/>
    <m/>
    <m/>
    <m/>
    <m/>
    <m/>
    <m/>
    <s v="STB 4801"/>
    <n v="12195.286"/>
    <m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60D1842"/>
    <s v="BOUCHON NATO AGM 27883006"/>
    <n v="0.25"/>
    <n v="1500"/>
    <n v="375"/>
    <n v="1191.3187499999999"/>
    <n v="9.6969784230748843E-3"/>
    <n v="234.23923551419199"/>
    <n v="0.15615949034279467"/>
    <n v="0.95037199034279463"/>
    <n v="174.01712629129034"/>
    <n v="0"/>
    <n v="22.734051973042643"/>
    <n v="5.9733387086141292"/>
    <n v="1.7282439794525213"/>
    <n v="0.81357648969598284"/>
    <n v="0"/>
    <n v="28.972898072096392"/>
    <n v="0"/>
    <n v="234.23923551419199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L0116"/>
    <s v="BAC L1 GRIS P0 C26 26901010B70"/>
    <n v="1.194"/>
    <n v="440"/>
    <n v="525.36"/>
    <n v="1668.989916"/>
    <n v="1.3585078891590992E-2"/>
    <n v="328.15979938596246"/>
    <n v="0.74581772587718742"/>
    <n v="4.5389766258771873"/>
    <n v="243.79103324904617"/>
    <n v="0"/>
    <n v="31.84949745215383"/>
    <n v="8.3684085972200517"/>
    <n v="2.4212006854538046"/>
    <n v="1.1397881190044843"/>
    <n v="0"/>
    <n v="40.589871283084172"/>
    <n v="0"/>
    <n v="328.15979938596246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L0106"/>
    <s v="COUV L1 KAM  G NOIR 25032100B70"/>
    <n v="0.99399999999999999"/>
    <n v="168"/>
    <n v="166.99199999999999"/>
    <n v="530.50853519999998"/>
    <n v="4.3181808555363237E-3"/>
    <n v="104.30954244529589"/>
    <n v="0.62089013360295175"/>
    <n v="3.7786790336029519"/>
    <n v="77.491914543027093"/>
    <n v="0"/>
    <n v="10.123746152219567"/>
    <n v="2.6599994070103752"/>
    <n v="0.76960778297796129"/>
    <n v="0.36229537377949755"/>
    <n v="0"/>
    <n v="12.901979186281391"/>
    <n v="0"/>
    <n v="104.30954244529589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L0218"/>
    <s v="BAC L2 NOIR P0 C34,3 38881090B77"/>
    <n v="1.3180000000000001"/>
    <n v="1188"/>
    <n v="1565.7840000000001"/>
    <n v="4974.2609004000005"/>
    <n v="4.0488996435189037E-2"/>
    <n v="978.04812570760987"/>
    <n v="0.82327283308721366"/>
    <n v="5.0103611330872138"/>
    <n v="726.59528552768484"/>
    <n v="0"/>
    <n v="94.92430622548963"/>
    <n v="24.941221804076445"/>
    <n v="7.2161513896615661"/>
    <n v="3.3970268009123603"/>
    <n v="0"/>
    <n v="120.97413395978504"/>
    <n v="0"/>
    <n v="978.04812570760987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60D1818"/>
    <s v="BOUCHON D18 ROUGE FILETEE 29963003D40"/>
    <n v="2.3E-2"/>
    <n v="2400"/>
    <n v="55.199999999999996"/>
    <n v="175.36211999999998"/>
    <n v="1.4273952238766231E-3"/>
    <n v="34.480015467689064"/>
    <n v="1.4366673111537109E-2"/>
    <n v="8.7434223111537104E-2"/>
    <n v="25.61532099007794"/>
    <n v="0"/>
    <n v="3.3464524504318778"/>
    <n v="0.87927545790799988"/>
    <n v="0.25439751377541114"/>
    <n v="0.11975845928324869"/>
    <n v="0"/>
    <n v="4.2648105962125893"/>
    <n v="0"/>
    <n v="34.480015467689064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L0106"/>
    <s v="COUV L1 KAM  G NOIR 25032100B70"/>
    <n v="0.99399999999999999"/>
    <n v="1120"/>
    <n v="1113.28"/>
    <n v="3536.7235679999999"/>
    <n v="2.8787872370242155E-2"/>
    <n v="695.39694963530587"/>
    <n v="0.62089013360295164"/>
    <n v="3.7786790336029514"/>
    <n v="516.61276362018054"/>
    <n v="0"/>
    <n v="67.491641014797111"/>
    <n v="17.733329380069168"/>
    <n v="5.1307185531864077"/>
    <n v="2.4153024918633168"/>
    <n v="0"/>
    <n v="86.013194575209269"/>
    <n v="0"/>
    <n v="695.39694963530587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M1409"/>
    <s v="BAC M14 GRIS PO C60 35321021B74"/>
    <n v="3.3633000000000002"/>
    <n v="1584"/>
    <n v="5327.4672"/>
    <n v="16924.564174319999"/>
    <n v="0.13776089196810448"/>
    <n v="3327.738251079822"/>
    <n v="2.1008448554796857"/>
    <n v="12.785544460479686"/>
    <n v="2472.1880868136191"/>
    <n v="0"/>
    <n v="322.97310989194665"/>
    <n v="84.860709452352367"/>
    <n v="24.552434971015419"/>
    <n v="11.558138836123966"/>
    <n v="0"/>
    <n v="411.60577111476476"/>
    <n v="0"/>
    <n v="3327.738251079822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M1413"/>
    <s v="COUV M14 GAUCHE GRIS 35422083B70"/>
    <n v="1.6850000000000001"/>
    <n v="1536"/>
    <n v="2588.16"/>
    <n v="8222.1960959999997"/>
    <n v="6.6926217801241319E-2"/>
    <n v="1616.6629861024298"/>
    <n v="1.0525149649104362"/>
    <n v="6.4055072149104362"/>
    <n v="1201.0244415521761"/>
    <n v="0"/>
    <n v="156.90497054546682"/>
    <n v="41.226550165564653"/>
    <n v="11.927925167626233"/>
    <n v="5.615109673524147"/>
    <n v="0"/>
    <n v="199.96398899807201"/>
    <n v="0"/>
    <n v="1616.6629861024298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M1509"/>
    <s v="BAC M15 GRIS PO C78 35331028B74"/>
    <n v="3.6230000000000002"/>
    <n v="3927"/>
    <n v="14227.521000000001"/>
    <n v="45198.700088850004"/>
    <n v="0.3679039044022529"/>
    <n v="8887.0497128056359"/>
    <n v="2.2630633340477808"/>
    <n v="13.772790884047781"/>
    <n v="6602.2195164506293"/>
    <n v="0"/>
    <n v="862.53120496414863"/>
    <n v="226.62880511178778"/>
    <n v="65.569673362091521"/>
    <n v="30.86713757934902"/>
    <n v="0"/>
    <n v="1099.2333753376295"/>
    <n v="0"/>
    <n v="8887.0497128056359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M1502"/>
    <s v="COUV.M15 GAUCHE NOIR 35402021D40"/>
    <n v="1.7509999999999999"/>
    <n v="700"/>
    <n v="1225.6999999999998"/>
    <n v="3893.8650449999996"/>
    <n v="3.1694897208434367E-2"/>
    <n v="765.61874925265386"/>
    <n v="1.093741070360934"/>
    <n v="6.6564054203609331"/>
    <n v="568.78077785395897"/>
    <n v="0"/>
    <n v="74.307006675622333"/>
    <n v="19.524056680395571"/>
    <n v="5.6488230549732146"/>
    <n v="2.6592018757876437"/>
    <n v="0"/>
    <n v="94.698883111916146"/>
    <n v="0"/>
    <n v="765.61874925265386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M1515"/>
    <s v="COUV M15 GAUCHE GRIS 35402077B70"/>
    <n v="1.71"/>
    <n v="2800"/>
    <n v="4788"/>
    <n v="15210.757799999999"/>
    <n v="0.12381102050582014"/>
    <n v="2990.7665590452038"/>
    <n v="1.0681309139447157"/>
    <n v="6.5005444139447155"/>
    <n v="2221.8506684871954"/>
    <n v="0"/>
    <n v="290.26837559180854"/>
    <n v="76.267588631585213"/>
    <n v="22.066219129649795"/>
    <n v="10.38774462043831"/>
    <n v="0"/>
    <n v="369.92596258452681"/>
    <n v="0"/>
    <n v="2990.7665590452038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L0116"/>
    <s v="BAC L1 GRIS P0 C26 26901010B70"/>
    <n v="1.194"/>
    <n v="1760"/>
    <n v="2101.44"/>
    <n v="6675.959664"/>
    <n v="5.434031556636397E-2"/>
    <n v="1312.6391975438498"/>
    <n v="0.74581772587718742"/>
    <n v="4.5389766258771873"/>
    <n v="975.16413299618466"/>
    <n v="0"/>
    <n v="127.39798980861532"/>
    <n v="33.473634388880207"/>
    <n v="9.6848027418152185"/>
    <n v="4.5591524760179372"/>
    <n v="0"/>
    <n v="162.35948513233669"/>
    <n v="0"/>
    <n v="1312.6391975438498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L0211"/>
    <s v="COUV L2 EK D GRIS 24582126P70"/>
    <n v="1.1200000000000001"/>
    <n v="1920"/>
    <n v="2150.4"/>
    <n v="6831.4982399999999"/>
    <n v="5.5606353069280627E-2"/>
    <n v="1343.2214721325829"/>
    <n v="0.69959451673572026"/>
    <n v="4.2576665167357204"/>
    <n v="997.88380900477546"/>
    <n v="0"/>
    <n v="130.36614763421576"/>
    <n v="34.253513490676866"/>
    <n v="9.9104422757725388"/>
    <n v="4.6653730225126449"/>
    <n v="0"/>
    <n v="166.14218670462958"/>
    <n v="0"/>
    <n v="1343.2214721325829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00L0318"/>
    <s v="BAC L3 NOIR P0 C40 2B331002B74"/>
    <n v="1.32"/>
    <n v="960"/>
    <n v="1267.2"/>
    <n v="4025.7043200000003"/>
    <n v="3.2768029487254657E-2"/>
    <n v="791.54122464955776"/>
    <n v="0.82452210900995604"/>
    <n v="5.0179641090099558"/>
    <n v="588.03867316352841"/>
    <n v="0"/>
    <n v="76.82290842730572"/>
    <n v="20.18510616414887"/>
    <n v="5.8400820553659614"/>
    <n v="2.7492376739806659"/>
    <n v="0"/>
    <n v="97.905217165228152"/>
    <n v="0"/>
    <n v="791.54122464955776"/>
    <s v="AST"/>
    <s v="STB 4928"/>
    <n v="18045.940999999999"/>
    <m/>
    <m/>
    <m/>
    <m/>
    <m/>
    <m/>
    <s v="STB 4929"/>
    <n v="29976.14"/>
    <n v="616"/>
    <m/>
    <m/>
    <m/>
  </r>
  <r>
    <x v="8"/>
    <x v="1"/>
    <d v="2020-03-13T00:00:00"/>
    <x v="4"/>
    <x v="0"/>
    <s v="ACCUMA 1"/>
    <s v=" 20-0304 DU 03/03/20"/>
    <n v="17945.5"/>
    <m/>
    <n v="2344.4470000000001"/>
    <n v="616"/>
    <n v="178.22499999999999"/>
    <n v="83.9"/>
    <n v="0"/>
    <n v="2987.8274249999999"/>
    <n v="0"/>
    <n v="24155.899425"/>
    <s v="EUR"/>
    <n v="3.17685"/>
    <s v="420M1124"/>
    <s v="COUV M11 G FLAT GRIS M18 22482043B70"/>
    <n v="0.85799999999999998"/>
    <n v="1392"/>
    <n v="1194.336"/>
    <n v="3794.2263216000001"/>
    <n v="3.0883867791737511E-2"/>
    <n v="746.0276042322082"/>
    <n v="0.53593937085647136"/>
    <n v="3.2616766708564713"/>
    <n v="554.22644945662546"/>
    <n v="0"/>
    <n v="72.405591192735642"/>
    <n v="19.024462559710308"/>
    <n v="5.5042773371824181"/>
    <n v="2.5911565077267773"/>
    <n v="0"/>
    <n v="92.275667178227522"/>
    <n v="0"/>
    <n v="746.0276042322082"/>
    <s v="AST"/>
    <s v="STB 4928"/>
    <n v="18045.940999999999"/>
    <m/>
    <m/>
    <m/>
    <m/>
    <m/>
    <m/>
    <s v="STB 4929"/>
    <n v="29976.14"/>
    <n v="616"/>
    <m/>
    <m/>
    <m/>
  </r>
  <r>
    <x v="8"/>
    <x v="1"/>
    <d v="2020-03-30T00:00:00"/>
    <x v="32"/>
    <x v="0"/>
    <s v="BIASIN 1"/>
    <s v=" 42/B/2020 DU 05/03/20"/>
    <n v="3846.6110000000003"/>
    <m/>
    <n v="372.79699999999957"/>
    <n v="0"/>
    <n v="29.492000000000001"/>
    <n v="262"/>
    <n v="0"/>
    <n v="309.13239999999996"/>
    <n v="0"/>
    <n v="4820.0324000000001"/>
    <s v="EUR"/>
    <n v="3.1383999999999999"/>
    <s v="400B9001"/>
    <s v="BAC COMPACT B90 C49 P19,5  T2 OPAQUE"/>
    <n v="4.226"/>
    <n v="960"/>
    <n v="4056.96"/>
    <n v="12732.363264"/>
    <n v="0.62936478789315708"/>
    <n v="3033.5586690641449"/>
    <n v="3.1599569469418176"/>
    <n v="16.422835346941817"/>
    <n v="2420.9215161224852"/>
    <n v="0"/>
    <n v="234.62530483220502"/>
    <n v="0"/>
    <n v="18.56122632454499"/>
    <n v="164.89357442800716"/>
    <n v="0"/>
    <n v="194.55704735690256"/>
    <n v="0"/>
    <n v="3033.5586690641449"/>
    <s v="AST"/>
    <s v="STB 4956"/>
    <n v="4308.0320000000002"/>
    <m/>
    <m/>
    <m/>
    <m/>
    <m/>
    <m/>
    <s v="STB 4953"/>
    <n v="4655.6719999999996"/>
    <n v="0"/>
    <m/>
    <m/>
    <m/>
  </r>
  <r>
    <x v="8"/>
    <x v="1"/>
    <d v="2020-03-30T00:00:00"/>
    <x v="32"/>
    <x v="0"/>
    <s v="BIASIN 1"/>
    <s v=" 42/B/2020 DU 05/03/20"/>
    <n v="3846.6110000000003"/>
    <m/>
    <n v="372.79699999999957"/>
    <n v="0"/>
    <n v="29.492000000000001"/>
    <n v="262"/>
    <n v="0"/>
    <n v="309.13239999999996"/>
    <n v="0"/>
    <n v="4820.0324000000001"/>
    <s v="EUR"/>
    <n v="3.1383999999999999"/>
    <s v="420B9002"/>
    <s v="COUVB90 COMPACT DROITE PUSH-IN B11,4 NOIR"/>
    <n v="1.849"/>
    <n v="1000"/>
    <n v="1849"/>
    <n v="5802.9016000000001"/>
    <n v="0.28683928183034774"/>
    <n v="1382.5746320150074"/>
    <n v="1.3825746320150074"/>
    <n v="7.1854762320150076"/>
    <n v="1103.3591367207159"/>
    <n v="0"/>
    <n v="106.93282374850803"/>
    <n v="0"/>
    <n v="8.4594640997406163"/>
    <n v="75.151891839551112"/>
    <n v="0"/>
    <n v="88.671315606491774"/>
    <n v="0"/>
    <n v="1382.5746320150074"/>
    <s v="AST"/>
    <s v="STB 4956"/>
    <n v="4308.0320000000002"/>
    <m/>
    <m/>
    <m/>
    <m/>
    <m/>
    <m/>
    <s v="STB 4953"/>
    <n v="4655.6719999999996"/>
    <n v="0"/>
    <m/>
    <m/>
    <m/>
  </r>
  <r>
    <x v="8"/>
    <x v="1"/>
    <d v="2020-03-30T00:00:00"/>
    <x v="32"/>
    <x v="0"/>
    <s v="BIASIN 1"/>
    <s v=" 42/B/2020 DU 05/03/20"/>
    <n v="3846.6110000000003"/>
    <m/>
    <n v="372.79699999999957"/>
    <n v="0"/>
    <n v="29.492000000000001"/>
    <n v="262"/>
    <n v="0"/>
    <n v="309.13239999999996"/>
    <n v="0"/>
    <n v="4820.0324000000001"/>
    <s v="EUR"/>
    <n v="3.1383999999999999"/>
    <s v="450C0007"/>
    <s v="INSERT FIXATION POIGNEE COMPACT B90 NOIR"/>
    <n v="0.01"/>
    <n v="1760"/>
    <n v="17.600000000000001"/>
    <n v="55.235840000000003"/>
    <n v="2.7303252353781072E-3"/>
    <n v="13.160256097060103"/>
    <n v="7.4774182369659672E-3"/>
    <n v="3.8861418236965969E-2"/>
    <n v="10.502499083983018"/>
    <n v="0"/>
    <n v="1.017857056773251"/>
    <n v="0"/>
    <n v="8.0522751841771142E-2"/>
    <n v="0.71534521166906406"/>
    <n v="0"/>
    <n v="0.84403199279299912"/>
    <n v="0"/>
    <n v="13.160256097060103"/>
    <s v="AST"/>
    <s v="STB 4956"/>
    <n v="4308.0320000000002"/>
    <m/>
    <m/>
    <m/>
    <m/>
    <m/>
    <m/>
    <s v="STB 4953"/>
    <n v="4655.6719999999996"/>
    <n v="0"/>
    <m/>
    <m/>
    <m/>
  </r>
  <r>
    <x v="8"/>
    <x v="1"/>
    <d v="2020-03-30T00:00:00"/>
    <x v="32"/>
    <x v="0"/>
    <s v="BIASIN 1"/>
    <s v=" 42/B/2020 DU 05/03/20"/>
    <n v="3846.6110000000003"/>
    <m/>
    <n v="372.79699999999957"/>
    <n v="0"/>
    <n v="29.492000000000001"/>
    <n v="262"/>
    <n v="0"/>
    <n v="309.13239999999996"/>
    <n v="0"/>
    <n v="4820.0324000000001"/>
    <s v="EUR"/>
    <n v="3.1383999999999999"/>
    <s v="450C0008"/>
    <s v="POIGNEE COUV COMPACT B90 NOIR"/>
    <n v="0.06"/>
    <n v="880"/>
    <n v="52.8"/>
    <n v="165.70751999999999"/>
    <n v="8.1909757061343208E-3"/>
    <n v="39.480768291180304"/>
    <n v="4.4864509421795803E-2"/>
    <n v="0.23316850942179579"/>
    <n v="31.507497251949047"/>
    <n v="0"/>
    <n v="3.0535711703197528"/>
    <n v="0"/>
    <n v="0.24156825552531339"/>
    <n v="2.1460356350071921"/>
    <n v="0"/>
    <n v="2.5320959783789969"/>
    <n v="0"/>
    <n v="39.480768291180304"/>
    <s v="AST"/>
    <s v="STB 4956"/>
    <n v="4308.0320000000002"/>
    <m/>
    <m/>
    <m/>
    <m/>
    <m/>
    <m/>
    <s v="STB 4953"/>
    <n v="4655.6719999999996"/>
    <n v="0"/>
    <m/>
    <m/>
    <m/>
  </r>
  <r>
    <x v="8"/>
    <x v="1"/>
    <d v="2020-03-30T00:00:00"/>
    <x v="15"/>
    <x v="0"/>
    <s v="GOONVEAN 1"/>
    <s v=" 13831 DU 06/02/20"/>
    <n v="399.1"/>
    <m/>
    <n v="128.70400000000018"/>
    <n v="0"/>
    <n v="33.754999999999995"/>
    <n v="221"/>
    <n v="0"/>
    <n v="1700.8799999999999"/>
    <n v="0"/>
    <n v="2483.4390000000003"/>
    <s v="GBP"/>
    <n v="3.5808"/>
    <s v="600A0003"/>
    <s v="FIBRE DE VERRE 3mm"/>
    <n v="3.07"/>
    <n v="1800"/>
    <n v="5526"/>
    <n v="19787.500800000002"/>
    <n v="1"/>
    <n v="2483.4390000000003"/>
    <n v="1.3796883333333334"/>
    <n v="12.372744333333335"/>
    <n v="399.1"/>
    <n v="0"/>
    <n v="128.70400000000018"/>
    <n v="0"/>
    <n v="33.754999999999995"/>
    <n v="221"/>
    <n v="0"/>
    <n v="1700.8799999999999"/>
    <n v="0"/>
    <n v="2483.4390000000003"/>
    <s v="ECULINE"/>
    <s v="STB 4954"/>
    <n v="723.82999999999993"/>
    <m/>
    <m/>
    <m/>
    <m/>
    <m/>
    <m/>
    <s v="STB 4955"/>
    <n v="4218.8450000000003"/>
    <n v="0"/>
    <m/>
    <m/>
    <m/>
  </r>
  <r>
    <x v="8"/>
    <x v="1"/>
    <d v="2020-03-30T00:00:00"/>
    <x v="67"/>
    <x v="2"/>
    <s v="POWERCONN 1"/>
    <s v=" FA020331 DU 28/02/20"/>
    <n v="1544.181"/>
    <m/>
    <n v="652.51699999999983"/>
    <n v="0"/>
    <n v="45.819000000000003"/>
    <n v="75.099999999999994"/>
    <n v="0"/>
    <n v="0"/>
    <n v="0"/>
    <n v="2317.6169999999997"/>
    <s v="EUR"/>
    <n v="3.1876500000000001"/>
    <m/>
    <s v="CABLE ELECTRIQUE + BOUCHON PLASTIQUE"/>
    <n v="9778.2199999999993"/>
    <n v="1"/>
    <n v="9778.2199999999993"/>
    <n v="31169.542982999999"/>
    <n v="15.656010409425594"/>
    <n v="36284.635877061715"/>
    <n v="36284.635877061715"/>
    <n v="67454.178860061715"/>
    <n v="24175.713810037225"/>
    <n v="0"/>
    <n v="10215.812944327157"/>
    <n v="0"/>
    <n v="717.34274094947136"/>
    <n v="1175.7663817478619"/>
    <n v="0"/>
    <n v="0"/>
    <n v="0"/>
    <n v="36284.635877061715"/>
    <s v="AST"/>
    <s v="STB 5165"/>
    <n v="1672.373"/>
    <m/>
    <m/>
    <m/>
    <m/>
    <m/>
    <m/>
    <s v="STB 5166"/>
    <n v="6934.9790000000003"/>
    <m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60D1842"/>
    <s v="BOUCHON NATO AGM 27883006"/>
    <n v="0.25"/>
    <n v="236"/>
    <n v="59"/>
    <n v="187.03295"/>
    <n v="1.4231625740282728E-3"/>
    <n v="23.876013325521672"/>
    <n v="0.10116954798949861"/>
    <n v="0.89368204798949857"/>
    <n v="16.926751250149362"/>
    <n v="0"/>
    <n v="3.0154808284429726"/>
    <n v="0.59203563079576149"/>
    <n v="0.33956659016314589"/>
    <n v="0.17347070931088021"/>
    <n v="0"/>
    <n v="2.8287083166595504"/>
    <n v="0"/>
    <n v="23.876013325521672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L0120"/>
    <s v="BAC L1 GRIS P0 C22 25391019B70"/>
    <n v="1.194"/>
    <n v="168"/>
    <n v="200.59199999999998"/>
    <n v="635.88666959999989"/>
    <n v="4.8385597804996485E-3"/>
    <n v="81.175207881238023"/>
    <n v="0.4831857611978454"/>
    <n v="4.2682254611978454"/>
    <n v="57.548659097795941"/>
    <n v="0"/>
    <n v="10.252225937949706"/>
    <n v="2.0128408686878538"/>
    <n v="1.1544803636272161"/>
    <n v="0.58977689020488266"/>
    <n v="0"/>
    <n v="9.6172247229724146"/>
    <n v="0"/>
    <n v="81.175207881238023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L0116"/>
    <s v="BAC L1 GRIS P0 C26 26901010B70"/>
    <n v="1.194"/>
    <n v="440"/>
    <n v="525.36"/>
    <n v="1665.4174679999999"/>
    <n v="1.2672418472737175E-2"/>
    <n v="212.60173492705195"/>
    <n v="0.48318576119784534"/>
    <n v="4.2682254611978445"/>
    <n v="150.72267858946554"/>
    <n v="0"/>
    <n v="26.851067932725424"/>
    <n v="5.2717260846586651"/>
    <n v="3.0236390475950898"/>
    <n v="1.5446537600604071"/>
    <n v="0"/>
    <n v="25.1879695125468"/>
    <n v="0"/>
    <n v="212.60173492705195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L0118"/>
    <s v="BAC L1 NOIR P0 C28 25341044B70"/>
    <n v="1.194"/>
    <n v="440"/>
    <n v="525.36"/>
    <n v="1665.4174679999999"/>
    <n v="1.2672418472737175E-2"/>
    <n v="212.60173492705195"/>
    <n v="0.48318576119784534"/>
    <n v="4.2682254611978445"/>
    <n v="150.72267858946554"/>
    <n v="0"/>
    <n v="26.851067932725424"/>
    <n v="5.2717260846586651"/>
    <n v="3.0236390475950898"/>
    <n v="1.5446537600604071"/>
    <n v="0"/>
    <n v="25.1879695125468"/>
    <n v="0"/>
    <n v="212.60173492705195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L0131"/>
    <s v="COUV L1 EK D NOIR FAI 25032008D40"/>
    <n v="1.1819999999999999"/>
    <n v="1120"/>
    <n v="1323.84"/>
    <n v="4196.6389919999992"/>
    <n v="3.1932873593247257E-2"/>
    <n v="535.7291776416713"/>
    <n v="0.47832962289434938"/>
    <n v="4.2253287228943481"/>
    <n v="379.80187076267333"/>
    <n v="0"/>
    <n v="67.6612566089143"/>
    <n v="13.284075414790859"/>
    <n v="7.6191836393487957"/>
    <n v="3.8923298951545018"/>
    <n v="0"/>
    <n v="63.470461320789461"/>
    <n v="0"/>
    <n v="535.7291776416713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L0140"/>
    <s v="COUV L1 EK D NOIR RS 24802027B70"/>
    <n v="1.423"/>
    <n v="1091"/>
    <n v="1552.4929999999999"/>
    <n v="4921.4804346499996"/>
    <n v="3.7448303966794494E-2"/>
    <n v="628.26006026744267"/>
    <n v="0.57585706715622609"/>
    <n v="5.0868382171562256"/>
    <n v="445.40106489149372"/>
    <n v="0"/>
    <n v="79.347675894778234"/>
    <n v="15.578494450186509"/>
    <n v="8.9351653264771667"/>
    <n v="4.5646112188165482"/>
    <n v="0"/>
    <n v="74.433048485690421"/>
    <n v="0"/>
    <n v="628.26006026744267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L0212"/>
    <s v="BAC L2 GRIS PO C28 25691011B77"/>
    <n v="1.294"/>
    <n v="3762"/>
    <n v="4868.0280000000002"/>
    <n v="15431.892161399999"/>
    <n v="0.11742364845630007"/>
    <n v="1969.9847694408918"/>
    <n v="0.52365358039364485"/>
    <n v="4.6256982803936442"/>
    <n v="1396.6084582163066"/>
    <n v="0"/>
    <n v="248.80415434446755"/>
    <n v="48.848237757820833"/>
    <n v="28.017282521673195"/>
    <n v="14.312885933986873"/>
    <n v="0"/>
    <n v="233.39375066663655"/>
    <n v="0"/>
    <n v="1969.9847694408918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M1008"/>
    <s v="BAC M10 P15,4 C33 GRIS 30241012B70"/>
    <n v="1.7629999999999999"/>
    <n v="1620"/>
    <n v="2856.06"/>
    <n v="9053.8530030000002"/>
    <n v="6.8892164426765906E-2"/>
    <n v="1155.7851969235496"/>
    <n v="0.71344765242194419"/>
    <n v="6.3022458024219441"/>
    <n v="819.38673178816236"/>
    <n v="0"/>
    <n v="145.97278262513279"/>
    <n v="28.659140401534618"/>
    <n v="16.437670432226344"/>
    <n v="8.3973348141429227"/>
    <n v="0"/>
    <n v="136.93153686235041"/>
    <n v="0"/>
    <n v="1155.7851969235496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M1009"/>
    <s v="BAC M10 P15,4 C33 NOIR 30241008B70"/>
    <n v="1.8380000000000001"/>
    <n v="1134"/>
    <n v="2084.2919999999999"/>
    <n v="6607.3098545999992"/>
    <n v="5.0276040131297224E-2"/>
    <n v="843.46751807251212"/>
    <n v="0.74379851681879372"/>
    <n v="6.5703504168187932"/>
    <n v="597.97105451993741"/>
    <n v="0"/>
    <n v="106.52784011656033"/>
    <n v="20.914832694619644"/>
    <n v="11.995863175327518"/>
    <n v="6.1281968076439499"/>
    <n v="0"/>
    <n v="99.929730758423162"/>
    <n v="0"/>
    <n v="843.46751807251212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M1013"/>
    <s v="COUV M10 G FLAT GRIS 22462035B70"/>
    <n v="0.77200000000000002"/>
    <n v="1344"/>
    <n v="1037.568"/>
    <n v="3289.1424383999997"/>
    <n v="2.5027592298463845E-2"/>
    <n v="419.88114227347239"/>
    <n v="0.31241156419157173"/>
    <n v="2.7596901641915714"/>
    <n v="297.67212612059274"/>
    <n v="0"/>
    <n v="53.029939189930815"/>
    <n v="10.411478396160959"/>
    <n v="5.9715835224134732"/>
    <n v="3.0506382528520568"/>
    <n v="0"/>
    <n v="49.745376791522311"/>
    <n v="0"/>
    <n v="419.88114227347239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M1014"/>
    <s v="COUV M10 G FLAT NOIR 22462007B70"/>
    <n v="0.77200000000000002"/>
    <n v="1904"/>
    <n v="1469.8880000000001"/>
    <n v="4659.6184543999998"/>
    <n v="3.5455755756157115E-2"/>
    <n v="594.8316182207526"/>
    <n v="0.31241156419157173"/>
    <n v="2.7596901641915714"/>
    <n v="421.70217867083971"/>
    <n v="0"/>
    <n v="75.125747185735321"/>
    <n v="14.74959439456136"/>
    <n v="8.4597433234190866"/>
    <n v="4.3217375248737468"/>
    <n v="0"/>
    <n v="70.472617121323267"/>
    <n v="0"/>
    <n v="594.8316182207526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M1110"/>
    <s v="BAC M11 P8,5 C46 GRIS 22241025B70"/>
    <n v="2.1379999999999999"/>
    <n v="1386"/>
    <n v="2963.268"/>
    <n v="9393.7077233999989"/>
    <n v="7.1478171430773077E-2"/>
    <n v="1199.1699365269824"/>
    <n v="0.86520197440619218"/>
    <n v="7.6427688744061912"/>
    <n v="850.14407328012874"/>
    <n v="0"/>
    <n v="151.45216683963645"/>
    <n v="29.734919315201601"/>
    <n v="17.054691703382456"/>
    <n v="8.7125457938683617"/>
    <n v="0"/>
    <n v="142.0715395947646"/>
    <n v="0"/>
    <n v="1199.1699365269824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M1124"/>
    <s v="COUV M11 G FLAT GRIS M18 22482043B70"/>
    <n v="0.85799999999999998"/>
    <n v="1392"/>
    <n v="1194.336"/>
    <n v="3786.1048367999997"/>
    <n v="2.8809055864654765E-2"/>
    <n v="483.32173307034327"/>
    <n v="0.34721388869995923"/>
    <n v="3.0671167886999591"/>
    <n v="342.64793866268451"/>
    <n v="0"/>
    <n v="61.042327300326541"/>
    <n v="11.984567239696382"/>
    <n v="6.873840729306627"/>
    <n v="3.5115646283986339"/>
    <n v="0"/>
    <n v="57.261494509930515"/>
    <n v="0"/>
    <n v="483.32173307034327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00M1202"/>
    <s v="BAC M12 P12.5 C49 NOIR 21631003B70"/>
    <n v="2.4620000000000002"/>
    <n v="432"/>
    <n v="1063.5840000000001"/>
    <n v="3371.6144592000001"/>
    <n v="2.5655134629411634E-2"/>
    <n v="430.40925011545158"/>
    <n v="0.99631770860058233"/>
    <n v="8.800980808600583"/>
    <n v="305.13596273964163"/>
    <n v="0"/>
    <n v="54.359612905740512"/>
    <n v="10.672536005835239"/>
    <n v="6.1213151225776157"/>
    <n v="3.1271300151136137"/>
    <n v="0"/>
    <n v="50.992693326542899"/>
    <n v="0"/>
    <n v="430.40925011545158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20M1208"/>
    <s v="COUV.M12 GAUCHE NOIR AVEC BOUCHON"/>
    <n v="1.282"/>
    <n v="1120"/>
    <n v="1435.8400000000001"/>
    <n v="4551.6845920000005"/>
    <n v="3.4634470343945005E-2"/>
    <n v="581.05313514096679"/>
    <n v="0.51879744209014889"/>
    <n v="4.5828015420901496"/>
    <n v="411.93400872905863"/>
    <n v="0"/>
    <n v="73.385559198500985"/>
    <n v="14.407939663081121"/>
    <n v="8.2637846240652788"/>
    <n v="4.2216302246938007"/>
    <n v="0"/>
    <n v="68.840212701566927"/>
    <n v="0"/>
    <n v="581.05313514096679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60D1810"/>
    <s v="BOUCHON KAMINA D18 ROUGE 24593044B72"/>
    <n v="2.8000000000000001E-2"/>
    <n v="96000"/>
    <n v="2688"/>
    <n v="8521.0944"/>
    <n v="6.483832201674572E-2"/>
    <n v="1087.7749799830892"/>
    <n v="1.1330989374823847E-2"/>
    <n v="0.10009238937482386"/>
    <n v="771.17131119324551"/>
    <n v="0"/>
    <n v="137.38326215007984"/>
    <n v="26.972741958966218"/>
    <n v="15.470423633195528"/>
    <n v="7.9032079089431528"/>
    <n v="0"/>
    <n v="128.87403313865883"/>
    <n v="0"/>
    <n v="1087.7749799830892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90B0006"/>
    <s v="COUVRE BORNE D+ NOIR COUV DR - 32163005D40"/>
    <n v="7.1999999999999995E-2"/>
    <n v="8800"/>
    <n v="633.59999999999991"/>
    <n v="2008.5436799999995"/>
    <n v="1.5283318761090058E-2"/>
    <n v="256.40410242458523"/>
    <n v="2.9136829820975596E-2"/>
    <n v="0.25738042982097553"/>
    <n v="181.77609478126496"/>
    <n v="0"/>
    <n v="32.383197506804528"/>
    <n v="6.3578606046134638"/>
    <n v="3.6465998563960875"/>
    <n v="1.8628990071080282"/>
    <n v="0"/>
    <n v="30.377450668398147"/>
    <n v="0"/>
    <n v="256.40410242458523"/>
    <s v="AST"/>
    <s v="STB 4964"/>
    <n v="12178.291999999999"/>
    <m/>
    <m/>
    <m/>
    <m/>
    <m/>
    <m/>
    <s v="STB 4965"/>
    <n v="21395.391"/>
    <n v="416"/>
    <m/>
    <m/>
    <m/>
  </r>
  <r>
    <x v="8"/>
    <x v="1"/>
    <d v="2020-04-03T00:00:00"/>
    <x v="4"/>
    <x v="0"/>
    <s v="ACCUMA 3"/>
    <s v=" 20-0359 DU 17/03/20"/>
    <n v="11893.758"/>
    <m/>
    <n v="2118.8590000000004"/>
    <n v="416"/>
    <n v="238.6"/>
    <n v="121.89100000000001"/>
    <n v="0"/>
    <n v="1987.6213499999999"/>
    <n v="0"/>
    <n v="16776.729350000001"/>
    <s v="EUR"/>
    <n v="3.1700499999999998"/>
    <s v="490B0007"/>
    <s v="COUVRE BORNE G- NOIR COUV DR - 2B233004D40"/>
    <n v="7.1999999999999995E-2"/>
    <n v="8800"/>
    <n v="633.59999999999991"/>
    <n v="2008.5436799999995"/>
    <n v="1.5283318761090058E-2"/>
    <n v="256.40410242458523"/>
    <n v="2.9136829820975596E-2"/>
    <n v="0.25738042982097553"/>
    <n v="181.77609478126496"/>
    <n v="0"/>
    <n v="32.383197506804528"/>
    <n v="6.3578606046134638"/>
    <n v="3.6465998563960875"/>
    <n v="1.8628990071080282"/>
    <n v="0"/>
    <n v="30.377450668398147"/>
    <n v="0"/>
    <n v="256.40410242458523"/>
    <s v="AST"/>
    <s v="STB 4964"/>
    <n v="12178.291999999999"/>
    <m/>
    <m/>
    <m/>
    <m/>
    <m/>
    <m/>
    <s v="STB 4965"/>
    <n v="21395.391"/>
    <n v="4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2720"/>
    <s v="BAC 2MA 720 PM.50 204207"/>
    <n v="2.63"/>
    <n v="240"/>
    <n v="631.19999999999993"/>
    <n v="1990.8994799999998"/>
    <n v="8.9631067761880116E-3"/>
    <n v="81.265182111820565"/>
    <n v="0.33860492546591903"/>
    <n v="8.6340194254659188"/>
    <n v="57.118213573974742"/>
    <n v="0"/>
    <n v="6.9573337787058831"/>
    <n v="1.9360310636566105"/>
    <n v="0.46168963004144448"/>
    <n v="1.9476831024656551"/>
    <n v="7.2578846751250188"/>
    <n v="5.5863462878512111"/>
    <n v="0"/>
    <n v="81.265182111820565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3720"/>
    <s v="BAC 3MA720 PM.50 200727"/>
    <n v="2.35"/>
    <n v="174"/>
    <n v="408.90000000000003"/>
    <n v="1289.731935"/>
    <n v="5.8064232585286419E-3"/>
    <n v="52.644697347153731"/>
    <n v="0.30255573188019386"/>
    <n v="7.7148082318801938"/>
    <n v="37.001960599490296"/>
    <n v="0"/>
    <n v="4.5070560553118444"/>
    <n v="1.2541874238421866"/>
    <n v="0.29908886204681034"/>
    <n v="1.261735774078274"/>
    <n v="4.701757040016826"/>
    <n v="3.6189115923674917"/>
    <n v="0"/>
    <n v="52.644697347153731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4720"/>
    <s v="BAC 4MA720 PM.50 203971"/>
    <n v="2.5099999999999998"/>
    <n v="138"/>
    <n v="346.38"/>
    <n v="1092.5344769999999"/>
    <n v="4.9186326443853038E-3"/>
    <n v="44.595427407941081"/>
    <n v="0.32315527107203684"/>
    <n v="8.2400717710720368"/>
    <n v="31.344434121915988"/>
    <n v="0"/>
    <n v="3.8179361125921165"/>
    <n v="1.0624246511872257"/>
    <n v="0.25335876751228698"/>
    <n v="1.0688188736249267"/>
    <n v="3.9828677024236439"/>
    <n v="3.0655871786848903"/>
    <n v="0"/>
    <n v="44.595427407941081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5720"/>
    <s v="BAC 5MA720 PM.50 201112"/>
    <n v="2.81"/>
    <n v="228"/>
    <n v="640.68000000000006"/>
    <n v="2020.8008220000002"/>
    <n v="9.0977237791003435E-3"/>
    <n v="82.485704808937285"/>
    <n v="0.3617794070567425"/>
    <n v="9.2249409070567427"/>
    <n v="57.976072675180838"/>
    <n v="0"/>
    <n v="7.0618260540894902"/>
    <n v="1.9651083362856743"/>
    <n v="0.46862375186145866"/>
    <n v="1.9769353771985048"/>
    <n v="7.3668909278502817"/>
    <n v="5.6702476864710309"/>
    <n v="0"/>
    <n v="82.485704808937285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6720"/>
    <s v="BAC 6MA 720 PM.50 203979"/>
    <n v="2.9"/>
    <n v="96"/>
    <n v="278.39999999999998"/>
    <n v="878.1153599999999"/>
    <n v="3.9533094526152451E-3"/>
    <n v="35.843198193806792"/>
    <n v="0.37336664785215407"/>
    <n v="9.5204016478521538"/>
    <n v="25.192824237950838"/>
    <n v="0"/>
    <n v="3.0686339099995532"/>
    <n v="0.85391484176489296"/>
    <n v="0.20363496990421126"/>
    <n v="0.85905414405329283"/>
    <n v="3.2011962825646472"/>
    <n v="2.4639398075693557"/>
    <n v="0"/>
    <n v="35.843198193806792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7720"/>
    <s v="BAC 7MA 720 PM.50 203973"/>
    <n v="3.19"/>
    <n v="84"/>
    <n v="267.95999999999998"/>
    <n v="845.18603399999995"/>
    <n v="3.8050603481421734E-3"/>
    <n v="34.499078261539033"/>
    <n v="0.41070331263736942"/>
    <n v="10.472441812637369"/>
    <n v="24.248093329027682"/>
    <n v="0"/>
    <n v="2.95356013837457"/>
    <n v="0.82189303519870949"/>
    <n v="0.19599865853280335"/>
    <n v="0.82683961365129433"/>
    <n v="3.0811514219684728"/>
    <n v="2.3715420647855048"/>
    <n v="0"/>
    <n v="34.499078261539033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2570"/>
    <s v="BAC 2MA 570 PF.30 204122"/>
    <n v="1.69"/>
    <n v="640"/>
    <n v="1081.5999999999999"/>
    <n v="3411.5286399999995"/>
    <n v="1.5358834425102906E-2"/>
    <n v="139.25288493685858"/>
    <n v="0.21758263271384154"/>
    <n v="5.5480961327138409"/>
    <n v="97.875570027900963"/>
    <n v="0"/>
    <n v="11.921819098618954"/>
    <n v="3.3175082358222276"/>
    <n v="0.7911335612370507"/>
    <n v="3.3374747205748618"/>
    <n v="12.436831534561502"/>
    <n v="9.5725477581430134"/>
    <n v="0"/>
    <n v="139.25288493685858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3570"/>
    <s v="BAC 3MA 570 PF.30 203220"/>
    <n v="1.79"/>
    <n v="464"/>
    <n v="830.56000000000006"/>
    <n v="2619.7108240000002"/>
    <n v="1.1794039866968817E-2"/>
    <n v="106.93220794485696"/>
    <n v="0.23045734470874343"/>
    <n v="5.8763858447087438"/>
    <n v="75.158592309886686"/>
    <n v="0"/>
    <n v="9.1547578314986691"/>
    <n v="2.5475126112652644"/>
    <n v="0.60751099354756377"/>
    <n v="2.562844863092324"/>
    <n v="9.550235576317867"/>
    <n v="7.3507537592485797"/>
    <n v="0"/>
    <n v="106.93220794485696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4570"/>
    <s v="BAC 4MA 570 PF.30 203221"/>
    <n v="1.88"/>
    <n v="368"/>
    <n v="691.83999999999992"/>
    <n v="2182.1671359999996"/>
    <n v="9.8242011914415617E-3"/>
    <n v="89.072407465529054"/>
    <n v="0.24204458550415503"/>
    <n v="6.171846585504154"/>
    <n v="62.605616094769779"/>
    <n v="0"/>
    <n v="7.6257316246195783"/>
    <n v="2.1220274573513773"/>
    <n v="0.50604460337115487"/>
    <n v="2.1347989189002514"/>
    <n v="7.9551567389709961"/>
    <n v="6.1230320275459151"/>
    <n v="0"/>
    <n v="89.072407465529054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5570"/>
    <s v="BAC 5MA 570 PF.30 203222"/>
    <n v="1.98"/>
    <n v="760"/>
    <n v="1504.8"/>
    <n v="4746.36492"/>
    <n v="2.1368319196463439E-2"/>
    <n v="193.73866609928328"/>
    <n v="0.25491929749905695"/>
    <n v="6.5001362974990569"/>
    <n v="136.17155859651015"/>
    <n v="0"/>
    <n v="16.586495358359656"/>
    <n v="4.6155569464361026"/>
    <n v="1.1006821218098317"/>
    <n v="4.6433357613915058"/>
    <n v="17.303017837655467"/>
    <n v="13.318019477120572"/>
    <n v="0"/>
    <n v="193.73866609928328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6570"/>
    <s v="BAC 6MA 570 PF.30 204223"/>
    <n v="2.12"/>
    <n v="384"/>
    <n v="814.08"/>
    <n v="2567.7304320000003"/>
    <n v="1.1560022123509409E-2"/>
    <n v="104.81045540809713"/>
    <n v="0.27294389429191962"/>
    <n v="6.9597418942919198"/>
    <n v="73.667292944076948"/>
    <n v="0"/>
    <n v="8.9731088126883503"/>
    <n v="2.4969647786780325"/>
    <n v="0.59545673958196965"/>
    <n v="2.5119928074385949"/>
    <n v="9.360739474533867"/>
    <n v="7.2048998510993592"/>
    <n v="0"/>
    <n v="104.81045540809713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7570"/>
    <s v="BAC 7MA 570 PF.30 204407"/>
    <n v="2.37"/>
    <n v="224"/>
    <n v="530.88"/>
    <n v="1674.475152"/>
    <n v="7.5385521630904504E-3"/>
    <n v="68.349271038535022"/>
    <n v="0.30513067427917423"/>
    <n v="7.7804661742791739"/>
    <n v="48.04010966754074"/>
    <n v="0"/>
    <n v="5.8515674214819065"/>
    <n v="1.6283272672275373"/>
    <n v="0.38831082192078908"/>
    <n v="1.638127385039555"/>
    <n v="6.1043501526146553"/>
    <n v="4.6984783227098408"/>
    <n v="0"/>
    <n v="68.349271038535022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00EPZ08720"/>
    <s v="BAC 8MA 720 PM.50 203974"/>
    <n v="3.5"/>
    <n v="72"/>
    <n v="252"/>
    <n v="794.84580000000005"/>
    <n v="3.5784266596948344E-3"/>
    <n v="32.444274227152704"/>
    <n v="0.45061491982156532"/>
    <n v="11.490139919821566"/>
    <n v="22.803849525731366"/>
    <n v="0"/>
    <n v="2.7776427633616647"/>
    <n v="0.77294015849408426"/>
    <n v="0.1843247572408809"/>
    <n v="0.77759211315168753"/>
    <n v="2.8976345661145517"/>
    <n v="2.2302903430584688"/>
    <n v="0"/>
    <n v="32.444274227152704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20EPZ02"/>
    <s v="COUVERCLE 2DIN/TPD35 RAL"/>
    <n v="0.27229999999999999"/>
    <n v="1000"/>
    <n v="272.3"/>
    <n v="858.875045"/>
    <n v="3.8666888072813625E-3"/>
    <n v="35.057840762117777"/>
    <n v="3.5057840762117778E-2"/>
    <n v="0.89393288576211782"/>
    <n v="24.640826293081947"/>
    <n v="0"/>
    <n v="3.0013973192991319"/>
    <n v="0.83520478237277429"/>
    <n v="0.19917314046306298"/>
    <n v="0.84023147782224006"/>
    <n v="3.1310551283848906"/>
    <n v="2.4099526206937343"/>
    <n v="0"/>
    <n v="35.057840762117777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20EPZ04"/>
    <s v="COUVERCLE 4DIN/TP D35 RA"/>
    <n v="0.36120000000000002"/>
    <n v="560"/>
    <n v="202.27200000000002"/>
    <n v="637.99622880000004"/>
    <n v="2.872283798848387E-3"/>
    <n v="26.041937446327903"/>
    <n v="4.650345972558554E-2"/>
    <n v="1.1857824397255856"/>
    <n v="18.303889885987044"/>
    <n v="0"/>
    <n v="2.2295212580582962"/>
    <n v="0.62041330055125155"/>
    <n v="0.14795133847868042"/>
    <n v="0.62414726948975452"/>
    <n v="2.32583467840128"/>
    <n v="1.7901797153615977"/>
    <n v="0"/>
    <n v="26.041937446327903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20EPZ05"/>
    <s v="COUVERCLE 5DIN/TPD35 RAL"/>
    <n v="0.37459999999999999"/>
    <n v="1080"/>
    <n v="404.56799999999998"/>
    <n v="1276.0681571999999"/>
    <n v="5.7449084002357915E-3"/>
    <n v="52.086964823534572"/>
    <n v="4.8228671132902384E-2"/>
    <n v="1.2297732611329022"/>
    <n v="36.609951567167002"/>
    <n v="0"/>
    <n v="4.4593070535226262"/>
    <n v="1.2409002144509309"/>
    <n v="0.29592023169614562"/>
    <n v="1.2483685953712376"/>
    <n v="4.6519453219993325"/>
    <n v="3.5805718393272956"/>
    <n v="0"/>
    <n v="52.086964823534572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20EPZ06"/>
    <s v="COUVERCLE 6DIN/TP D35"/>
    <n v="0.41360000000000002"/>
    <n v="570"/>
    <n v="235.75200000000001"/>
    <n v="743.59717080000007"/>
    <n v="3.3477033407792725E-3"/>
    <n v="30.352391022221049"/>
    <n v="5.3249808810914123E-2"/>
    <n v="1.3578062488109142"/>
    <n v="21.333544180119926"/>
    <n v="0"/>
    <n v="2.5985509394763464"/>
    <n v="0.72310392160832282"/>
    <n v="0.17244019908354033"/>
    <n v="0.72745593595133595"/>
    <n v="2.7108061278993567"/>
    <n v="2.0864897180822228"/>
    <n v="0"/>
    <n v="30.352391022221049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20EPZ03"/>
    <s v="COUVERCLE 3DIN/TPD 35 RA"/>
    <n v="0.32269999999999999"/>
    <n v="570"/>
    <n v="183.93899999999999"/>
    <n v="580.17119685"/>
    <n v="2.6119532593555875E-3"/>
    <n v="23.681616496302542"/>
    <n v="4.1546695607548319E-2"/>
    <n v="1.0593909006075484"/>
    <n v="16.644909832990084"/>
    <n v="0"/>
    <n v="2.0274477470237349"/>
    <n v="0.56418190402080692"/>
    <n v="0.13454171238940632"/>
    <n v="0.56757744325796922"/>
    <n v="2.1150317637164462"/>
    <n v="1.627926092904094"/>
    <n v="0"/>
    <n v="23.681616496302542"/>
    <s v="AST"/>
    <s v="STB 4966"/>
    <n v="7595.982"/>
    <m/>
    <m/>
    <m/>
    <m/>
    <m/>
    <m/>
    <s v="STB 4967"/>
    <n v="8786.1360000000004"/>
    <n v="216"/>
    <m/>
    <m/>
    <m/>
  </r>
  <r>
    <x v="8"/>
    <x v="0"/>
    <d v="2020-04-03T00:00:00"/>
    <x v="1"/>
    <x v="0"/>
    <s v="ICS 1"/>
    <s v="FACUTRE 12000175 DU 05/03/20"/>
    <n v="6372.5910000000003"/>
    <m/>
    <n v="776.21900000000005"/>
    <n v="216"/>
    <n v="51.51"/>
    <n v="217.3"/>
    <n v="809.75099999999998"/>
    <n v="623.26004"/>
    <n v="0"/>
    <n v="9066.6310400000002"/>
    <s v="EUR"/>
    <n v="3.15415"/>
    <s v="490C0014"/>
    <s v="OEUILLET EN CAOUTCHOU"/>
    <n v="0.23649999999999999"/>
    <n v="6000"/>
    <n v="1419"/>
    <n v="4475.7388499999997"/>
    <n v="2.0149950119472102E-2"/>
    <n v="182.69216320765747"/>
    <n v="3.0448693867942911E-2"/>
    <n v="0.77640516886794286"/>
    <n v="128.40739078179686"/>
    <n v="0"/>
    <n v="15.640774131786516"/>
    <n v="4.3523892258059744"/>
    <n v="1.037923930654008"/>
    <n v="4.3785841609612879"/>
    <n v="16.316442259192655"/>
    <n v="12.558658717460187"/>
    <n v="0"/>
    <n v="182.69216320765747"/>
    <s v="AST"/>
    <s v="STB 4966"/>
    <n v="7595.982"/>
    <m/>
    <m/>
    <m/>
    <m/>
    <m/>
    <m/>
    <s v="STB 4967"/>
    <n v="8786.1360000000004"/>
    <n v="216"/>
    <m/>
    <m/>
    <m/>
  </r>
  <r>
    <x v="8"/>
    <x v="1"/>
    <d v="2020-04-06T00:00:00"/>
    <x v="42"/>
    <x v="0"/>
    <s v="METACONCEPT 2"/>
    <s v=" 4591 DU 17/03/20"/>
    <n v="440"/>
    <m/>
    <n v="411.21500000000015"/>
    <n v="0"/>
    <n v="101.88"/>
    <n v="215.6"/>
    <n v="0"/>
    <n v="0"/>
    <n v="0"/>
    <n v="1168.6950000000002"/>
    <s v="EUR"/>
    <n v="3.1833499999999999"/>
    <s v="610P0002"/>
    <s v="ANTIMOINE"/>
    <n v="6.8"/>
    <n v="3279"/>
    <n v="22297.200000000001"/>
    <n v="70979.791620000004"/>
    <n v="35.338933540145874"/>
    <n v="41300.434933700788"/>
    <n v="12.595436088350347"/>
    <n v="34.242216088350347"/>
    <n v="15549.130757664185"/>
    <n v="0"/>
    <n v="14531.89955571109"/>
    <n v="0"/>
    <n v="3600.3305490700614"/>
    <n v="7619.0740712554498"/>
    <n v="0"/>
    <n v="0"/>
    <n v="0"/>
    <n v="41300.434933700788"/>
    <s v="MAGHREB SOLUTION"/>
    <s v="STB 4975"/>
    <n v="762.38"/>
    <m/>
    <m/>
    <m/>
    <m/>
    <m/>
    <m/>
    <s v="STB 4976"/>
    <n v="13918.413"/>
    <m/>
    <m/>
    <m/>
    <m/>
  </r>
  <r>
    <x v="8"/>
    <x v="1"/>
    <d v="2020-04-10T00:00:00"/>
    <x v="51"/>
    <x v="0"/>
    <s v="MICROPOROUS 1"/>
    <s v=" A20-0210 DU 03/03/20"/>
    <n v="9346.6149999999998"/>
    <m/>
    <n v="8849.9199999999983"/>
    <n v="216"/>
    <n v="169.90299999999999"/>
    <n v="706.9"/>
    <n v="2758.2539999999999"/>
    <n v="0"/>
    <n v="0"/>
    <n v="22047.591999999997"/>
    <s v="EUR"/>
    <n v="3.15415"/>
    <s v="430P1004"/>
    <s v="SEPARATEUR 161X1.2X0.2"/>
    <n v="0.64"/>
    <n v="57004"/>
    <n v="36482.559999999998"/>
    <n v="115071.46662399999"/>
    <n v="48.303357695159413"/>
    <n v="1064972.722692935"/>
    <n v="18.682420929986229"/>
    <n v="20.701076929986229"/>
    <n v="451472.88758394239"/>
    <n v="0"/>
    <n v="427480.85133354511"/>
    <n v="10433.525262154433"/>
    <n v="8206.8853824806702"/>
    <n v="34145.643554708186"/>
    <n v="133232.92957610422"/>
    <n v="0"/>
    <n v="0"/>
    <n v="1064972.722692935"/>
    <s v="AST"/>
    <s v="STB 4968"/>
    <n v="13471.348"/>
    <m/>
    <m/>
    <m/>
    <m/>
    <m/>
    <m/>
    <s v="STB 4969"/>
    <n v="35204.538999999997"/>
    <n v="216"/>
    <m/>
    <m/>
    <m/>
  </r>
  <r>
    <x v="8"/>
    <x v="1"/>
    <d v="2020-04-10T00:00:00"/>
    <x v="51"/>
    <x v="0"/>
    <s v="MICROPOROUS 1"/>
    <s v=" A20-0210 DU 03/03/20"/>
    <n v="9346.6149999999998"/>
    <m/>
    <n v="8849.9199999999983"/>
    <n v="216"/>
    <n v="169.90299999999999"/>
    <n v="706.9"/>
    <n v="2758.2539999999999"/>
    <n v="0"/>
    <n v="0"/>
    <n v="22047.591999999997"/>
    <s v="EUR"/>
    <n v="3.15415"/>
    <s v="430P1005"/>
    <s v="SEPARATEUR 161X1.0X0.2"/>
    <n v="0.6"/>
    <n v="3042"/>
    <n v="1825.2"/>
    <n v="5756.9545800000005"/>
    <n v="2.4165872259294567"/>
    <n v="53279.929189704475"/>
    <n v="17.51476962186209"/>
    <n v="19.407259621862089"/>
    <n v="22586.910414680649"/>
    <n v="0"/>
    <n v="21386.603622497612"/>
    <n v="521.98284080076269"/>
    <n v="410.58541944709248"/>
    <n v="1708.285510009533"/>
    <n v="6665.5613822688274"/>
    <n v="0"/>
    <n v="0"/>
    <n v="53279.929189704475"/>
    <s v="AST"/>
    <s v="STB 4968"/>
    <n v="13471.348"/>
    <m/>
    <m/>
    <m/>
    <m/>
    <m/>
    <m/>
    <s v="STB 4969"/>
    <n v="35204.538999999997"/>
    <n v="216"/>
    <m/>
    <m/>
    <m/>
  </r>
  <r>
    <x v="8"/>
    <x v="1"/>
    <d v="2020-04-28T00:00:00"/>
    <x v="22"/>
    <x v="0"/>
    <s v="DEMETAL 1"/>
    <s v=" 6413/20 DU 15/03/20"/>
    <n v="1245.5999999999999"/>
    <m/>
    <n v="4484.0139999999992"/>
    <n v="516"/>
    <n v="112.694"/>
    <n v="2669.5"/>
    <n v="0"/>
    <n v="0"/>
    <n v="2000"/>
    <n v="11027.808000000001"/>
    <s v="EUR"/>
    <n v="3.1585999999999999"/>
    <s v="610X0012"/>
    <s v="COKE ANTHRACITE"/>
    <n v="0.23"/>
    <n v="107060"/>
    <n v="24623.8"/>
    <n v="77776.734679999994"/>
    <n v="16.977138497751032"/>
    <n v="187220.62374260681"/>
    <n v="1.7487448509490642"/>
    <n v="2.4752228509490641"/>
    <n v="21146.723712798685"/>
    <n v="0"/>
    <n v="76125.726703854583"/>
    <n v="8760.2034648395329"/>
    <n v="1913.2216458655548"/>
    <n v="45320.471219746381"/>
    <n v="0"/>
    <n v="0"/>
    <n v="33954.276995502063"/>
    <n v="187220.62374260681"/>
    <s v="MSC"/>
    <s v="STB 4998"/>
    <n v="1482.15"/>
    <m/>
    <m/>
    <m/>
    <m/>
    <s v="STB 4999"/>
    <n v="3177.3049999999998"/>
    <s v="STB 4997"/>
    <n v="20024.832999999999"/>
    <n v="5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L0313"/>
    <s v="BAC L3 GRIS P0 C33 2B341004B70"/>
    <n v="1.32"/>
    <n v="3344"/>
    <n v="4414.08"/>
    <n v="14083.784352000001"/>
    <n v="6.9263868693825753E-2"/>
    <n v="2912.7899566558854"/>
    <n v="0.87104962818656861"/>
    <n v="5.0827076281865686"/>
    <n v="1246.8011688071717"/>
    <n v="0"/>
    <n v="171.16972078699081"/>
    <n v="42.666543115396664"/>
    <n v="13.059217595139989"/>
    <n v="294.28139891945744"/>
    <n v="1075.5294223415949"/>
    <n v="69.282485090133946"/>
    <n v="0"/>
    <n v="2912.7899566558854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L0318"/>
    <s v="BAC L3 NOIR P0 C40 2B331002B74"/>
    <n v="1.32"/>
    <n v="2880"/>
    <n v="3801.6000000000004"/>
    <n v="12129.575040000002"/>
    <n v="5.9653092654969556E-2"/>
    <n v="2508.6229291773179"/>
    <n v="0.87104962818656873"/>
    <n v="5.0827076281865695"/>
    <n v="1073.8000496903871"/>
    <n v="0"/>
    <n v="147.41889828544663"/>
    <n v="36.746305075461244"/>
    <n v="11.247173048445925"/>
    <n v="253.44809476316914"/>
    <n v="926.29328239945994"/>
    <n v="59.669125914947905"/>
    <n v="0"/>
    <n v="2508.6229291773179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L0321"/>
    <s v="COUV L3 KAM D GRIS 24142134B70"/>
    <n v="1.3140000000000001"/>
    <n v="4400"/>
    <n v="5781.6"/>
    <n v="18447.062040000001"/>
    <n v="9.0722411746099532E-2"/>
    <n v="3815.1973714571709"/>
    <n v="0.86709031169481154"/>
    <n v="5.0596044116948118"/>
    <n v="1633.0709089041306"/>
    <n v="0"/>
    <n v="224.19957447578344"/>
    <n v="55.885005635597309"/>
    <n v="17.105075677844845"/>
    <n v="385.45231078565308"/>
    <n v="1408.7377003158454"/>
    <n v="90.7467956623166"/>
    <n v="0"/>
    <n v="3815.1973714571709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L0331"/>
    <s v="COUV L3 EK  D NOIR FAI 24142128B70"/>
    <n v="1.5"/>
    <n v="880"/>
    <n v="1320"/>
    <n v="4211.6580000000004"/>
    <n v="2.0712879394086652E-2"/>
    <n v="871.04962818656873"/>
    <n v="0.9898291229392826"/>
    <n v="5.7758041229392827"/>
    <n v="372.84723947582893"/>
    <n v="0"/>
    <n v="51.187117460224528"/>
    <n v="12.759133706757378"/>
    <n v="3.9052684195992797"/>
    <n v="88.002810681655959"/>
    <n v="321.62961194425691"/>
    <n v="20.7184464982458"/>
    <n v="0"/>
    <n v="871.04962818656873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L0340"/>
    <s v="COUV L3 EK D NOIR RS 24822022B70"/>
    <n v="1.722"/>
    <n v="3520"/>
    <n v="6061.44"/>
    <n v="19339.933536"/>
    <n v="9.5113542177645893E-2"/>
    <n v="3999.8598926327231"/>
    <n v="1.1363238331342964"/>
    <n v="6.6306231331342964"/>
    <n v="1712.114523673006"/>
    <n v="0"/>
    <n v="235.051243377351"/>
    <n v="58.589941981429874"/>
    <n v="17.932992582799891"/>
    <n v="404.1089066501641"/>
    <n v="1476.9231780480277"/>
    <n v="95.139106319944702"/>
    <n v="0"/>
    <n v="3999.8598926327231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L0509"/>
    <s v="BAC L5 GRIS P0 C45 27231006B77"/>
    <n v="1.5129999999999999"/>
    <n v="660"/>
    <n v="998.57999999999993"/>
    <n v="3186.1192769999998"/>
    <n v="1.5669293261626548E-2"/>
    <n v="658.94904372313908"/>
    <n v="0.99840764200475618"/>
    <n v="5.8258610920047555"/>
    <n v="282.05893666346446"/>
    <n v="0"/>
    <n v="38.723054358659844"/>
    <n v="9.6522846491619525"/>
    <n v="2.9543355594268541"/>
    <n v="66.574126280672715"/>
    <n v="243.31280143583029"/>
    <n v="15.673504775922943"/>
    <n v="0"/>
    <n v="658.94904372313908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L0521"/>
    <s v="COUV L5 KAM D GRIS 21162177B70"/>
    <n v="1.5049999999999999"/>
    <n v="640"/>
    <n v="963.19999999999993"/>
    <n v="3073.2340800000002"/>
    <n v="1.5114125327563835E-2"/>
    <n v="635.60227414341136"/>
    <n v="0.99312855334908023"/>
    <n v="5.7950568033490804"/>
    <n v="272.06550080539273"/>
    <n v="0"/>
    <n v="37.351084498248682"/>
    <n v="9.3103012017793212"/>
    <n v="2.849662531634868"/>
    <n v="64.215384279220459"/>
    <n v="234.69215320053655"/>
    <n v="15.118187626598752"/>
    <n v="0"/>
    <n v="635.60227414341136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M1008"/>
    <s v="BAC M10 P15,4 C33 GRIS 30241012B70"/>
    <n v="1.7629999999999999"/>
    <n v="2430"/>
    <n v="4284.09"/>
    <n v="13669.031758500001"/>
    <n v="6.7224120820767189E-2"/>
    <n v="2827.0113648619676"/>
    <n v="1.1633791624946368"/>
    <n v="6.7884951124946369"/>
    <n v="1210.0841895197"/>
    <n v="0"/>
    <n v="166.12895306073736"/>
    <n v="41.410058425592588"/>
    <n v="12.674637411909908"/>
    <n v="285.61512213119352"/>
    <n v="1043.8562153289938"/>
    <n v="67.242188983840805"/>
    <n v="0"/>
    <n v="2827.0113648619676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M1009"/>
    <s v="BAC M10 P15,4 C33 NOIR 30241008B70"/>
    <n v="1.8380000000000001"/>
    <n v="810"/>
    <n v="1488.78"/>
    <n v="4750.1759069999998"/>
    <n v="2.3361303472976002E-2"/>
    <n v="982.42520109969678"/>
    <n v="1.212870618641601"/>
    <n v="7.0772853186416009"/>
    <n v="420.52084332335193"/>
    <n v="0"/>
    <n v="57.732088433661417"/>
    <n v="14.390562939353217"/>
    <n v="4.4046102407053143"/>
    <n v="99.255170065633138"/>
    <n v="362.75434368967484"/>
    <n v="23.367582407316952"/>
    <n v="0"/>
    <n v="982.42520109969678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M1013"/>
    <s v="COUV M10 G FLAT GRIS 22462035B70"/>
    <n v="0.77200000000000002"/>
    <n v="2688"/>
    <n v="2075.136"/>
    <n v="6621.0326783999999"/>
    <n v="3.2562152798732875E-2"/>
    <n v="1369.3533645731541"/>
    <n v="0.50943205527275082"/>
    <n v="2.9726138552727508"/>
    <n v="586.14297661887394"/>
    <n v="0"/>
    <n v="80.469871346924606"/>
    <n v="20.05828612401945"/>
    <n v="6.1393659751314926"/>
    <n v="138.34681859597637"/>
    <n v="505.62514122087691"/>
    <n v="32.570904691351359"/>
    <n v="0"/>
    <n v="1369.3533645731541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M1110"/>
    <s v="BAC M11 P8,5 C46 GRIS 22241025B70"/>
    <n v="2.1379999999999999"/>
    <n v="2016"/>
    <n v="4310.2079999999996"/>
    <n v="13752.365155199999"/>
    <n v="6.7633953384414719E-2"/>
    <n v="2844.246269550586"/>
    <n v="1.4108364432294573"/>
    <n v="8.2324461432294562"/>
    <n v="1217.4614805807828"/>
    <n v="0"/>
    <n v="167.1417599803026"/>
    <n v="41.662515284799468"/>
    <n v="12.751908472957705"/>
    <n v="287.35637774436282"/>
    <n v="1050.2200957871451"/>
    <n v="67.652131700235628"/>
    <n v="0"/>
    <n v="2844.246269550586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M1124"/>
    <s v="COUV M11 G FLAT GRIS M18 22482043B70"/>
    <n v="0.85799999999999998"/>
    <n v="1392"/>
    <n v="1194.336"/>
    <n v="3810.7081584000002"/>
    <n v="1.8741013275769602E-2"/>
    <n v="788.12570358320738"/>
    <n v="0.56618225832126967"/>
    <n v="3.3037599583212698"/>
    <n v="337.35218227772998"/>
    <n v="0"/>
    <n v="46.314103878011153"/>
    <n v="11.544464177874076"/>
    <n v="3.5334868660534284"/>
    <n v="79.624943104762309"/>
    <n v="291.01047288716364"/>
    <n v="18.746050391612801"/>
    <n v="0"/>
    <n v="788.12570358320738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00M1203"/>
    <s v="BAC M12 GRIS C49 P12,5 21631007B70"/>
    <n v="2.4620000000000002"/>
    <n v="1080"/>
    <n v="2658.96"/>
    <n v="8483.8107240000008"/>
    <n v="4.1723271055833823E-2"/>
    <n v="1754.6106964870901"/>
    <n v="1.6246395337843427"/>
    <n v="9.4800198337843433"/>
    <n v="751.04992111867432"/>
    <n v="0"/>
    <n v="103.10946806215047"/>
    <n v="25.701534970393634"/>
    <n v="7.8666306946800768"/>
    <n v="177.26966173492116"/>
    <n v="647.87899467825866"/>
    <n v="41.734485228011863"/>
    <n v="0"/>
    <n v="1754.6106964870901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5-08T00:00:00"/>
    <x v="4"/>
    <x v="0"/>
    <s v="ACCUMA 2"/>
    <s v=" 20-0337 DU 11/03/20"/>
    <n v="18000.743999999999"/>
    <m/>
    <n v="2471.2700000000004"/>
    <n v="616"/>
    <n v="188.54300000000001"/>
    <n v="4248.7"/>
    <n v="15528.001"/>
    <n v="1000.2687750000001"/>
    <n v="0"/>
    <n v="42053.526774999998"/>
    <s v="EUR"/>
    <n v="3.1906500000000002"/>
    <s v="420M1213"/>
    <s v="COUV M12 G GRIS 21822022B70"/>
    <n v="1.282"/>
    <n v="1120"/>
    <n v="1435.8400000000001"/>
    <n v="4581.2628960000011"/>
    <n v="2.2530591476670744E-2"/>
    <n v="947.49083192075989"/>
    <n v="0.8459739570721071"/>
    <n v="4.9363872570721075"/>
    <n v="405.56740934013197"/>
    <n v="0"/>
    <n v="55.679174798552118"/>
    <n v="13.878844349629178"/>
    <n v="4.2479853087859318"/>
    <n v="95.725724006930989"/>
    <n v="349.85504698033481"/>
    <n v="22.536647136394887"/>
    <n v="0"/>
    <n v="947.49083192075989"/>
    <s v="AST"/>
    <s v="STB 4952"/>
    <n v="41536.218000000001"/>
    <m/>
    <m/>
    <m/>
    <m/>
    <m/>
    <m/>
    <s v="STB 4957"/>
    <n v="31934.154999999999"/>
    <n v="616"/>
    <m/>
    <m/>
    <m/>
  </r>
  <r>
    <x v="8"/>
    <x v="1"/>
    <d v="2020-06-01T00:00:00"/>
    <x v="16"/>
    <x v="0"/>
    <s v="AKUMSAN 1"/>
    <s v=" AKM2020000000786 DU 30/04/20"/>
    <n v="2184.8599999999997"/>
    <m/>
    <n v="266.75999999999976"/>
    <n v="0"/>
    <n v="23.199000000000002"/>
    <n v="300"/>
    <n v="0"/>
    <n v="0"/>
    <n v="0"/>
    <n v="2774.8189999999995"/>
    <s v="EUR"/>
    <n v="3.1638500000000001"/>
    <s v="420N5004"/>
    <s v="COUV N50 T-AKUMSAN G+ NOIR"/>
    <n v="1.34"/>
    <n v="1104"/>
    <n v="1479.3600000000001"/>
    <n v="4680.4731360000005"/>
    <n v="0.31623230043094608"/>
    <n v="877.48739564949722"/>
    <n v="0.79482553953758805"/>
    <n v="5.034384539537589"/>
    <n v="690.9233039195567"/>
    <n v="0"/>
    <n v="84.358128462959101"/>
    <n v="0"/>
    <n v="7.3362731376975185"/>
    <n v="94.869690129283825"/>
    <n v="0"/>
    <n v="0"/>
    <n v="0"/>
    <n v="877.48739564949722"/>
    <s v="TUNISHIP"/>
    <s v="STB 5136"/>
    <n v="2338.2199999999998"/>
    <m/>
    <m/>
    <m/>
    <m/>
    <m/>
    <n v="357.6"/>
    <s v="STB 5137"/>
    <n v="3377.3009999999999"/>
    <n v="0"/>
    <m/>
    <m/>
    <m/>
  </r>
  <r>
    <x v="8"/>
    <x v="1"/>
    <d v="2020-06-01T00:00:00"/>
    <x v="16"/>
    <x v="0"/>
    <s v="AKUMSAN 1"/>
    <s v=" AKM2020000000786 DU 30/04/20"/>
    <n v="2184.8599999999997"/>
    <m/>
    <n v="266.75999999999976"/>
    <n v="0"/>
    <n v="23.199000000000002"/>
    <n v="300"/>
    <n v="0"/>
    <n v="0"/>
    <n v="0"/>
    <n v="2774.8189999999995"/>
    <s v="EUR"/>
    <n v="3.1638500000000001"/>
    <s v="400N7002"/>
    <s v="BAC N70 P0 C46,5 B01 NOIR"/>
    <n v="2.39"/>
    <n v="480"/>
    <n v="1147.2"/>
    <n v="3629.5687200000002"/>
    <n v="0.24522881182023396"/>
    <n v="680.46556638620962"/>
    <n v="1.4176365966379367"/>
    <n v="8.9792380966379373"/>
    <n v="535.79062179355628"/>
    <n v="0"/>
    <n v="65.417237841165559"/>
    <n v="0"/>
    <n v="5.6890632054176082"/>
    <n v="73.568643546070192"/>
    <n v="0"/>
    <n v="0"/>
    <n v="0"/>
    <n v="680.46556638620962"/>
    <s v="TUNISHIP"/>
    <s v="STB 5136"/>
    <n v="2338.2199999999998"/>
    <m/>
    <m/>
    <m/>
    <m/>
    <m/>
    <n v="357.6"/>
    <s v="STB 5137"/>
    <n v="3377.3009999999999"/>
    <n v="0"/>
    <m/>
    <m/>
    <m/>
  </r>
  <r>
    <x v="8"/>
    <x v="1"/>
    <d v="2020-06-01T00:00:00"/>
    <x v="16"/>
    <x v="0"/>
    <s v="AKUMSAN 1"/>
    <s v=" AKM2020000000786 DU 30/04/20"/>
    <n v="2184.8599999999997"/>
    <m/>
    <n v="266.75999999999976"/>
    <n v="0"/>
    <n v="23.199000000000002"/>
    <n v="300"/>
    <n v="0"/>
    <n v="0"/>
    <n v="0"/>
    <n v="2774.8189999999995"/>
    <s v="EUR"/>
    <n v="3.1638500000000001"/>
    <s v="420N7004"/>
    <s v="COUV N70 T-AKUMSAN G+ NOIR"/>
    <n v="1.48"/>
    <n v="1080"/>
    <n v="1598.4"/>
    <n v="5057.0978400000004"/>
    <n v="0.34167863738969834"/>
    <n v="948.09637492304523"/>
    <n v="0.87786701381763443"/>
    <n v="5.560365013817635"/>
    <n v="746.51998768725616"/>
    <n v="0"/>
    <n v="91.146193310075844"/>
    <n v="0"/>
    <n v="7.9266027088036122"/>
    <n v="102.5035912169095"/>
    <n v="0"/>
    <n v="0"/>
    <n v="0"/>
    <n v="948.09637492304523"/>
    <s v="TUNISHIP"/>
    <s v="STB 5136"/>
    <n v="2338.2199999999998"/>
    <m/>
    <m/>
    <m/>
    <m/>
    <m/>
    <n v="357.6"/>
    <s v="STB 5137"/>
    <n v="3377.3009999999999"/>
    <n v="0"/>
    <m/>
    <m/>
    <m/>
  </r>
  <r>
    <x v="8"/>
    <x v="1"/>
    <d v="2020-06-01T00:00:00"/>
    <x v="16"/>
    <x v="0"/>
    <s v="AKUMSAN 1"/>
    <s v=" AKM2020000000786 DU 30/04/20"/>
    <n v="2184.8599999999997"/>
    <m/>
    <n v="266.75999999999976"/>
    <n v="0"/>
    <n v="23.199000000000002"/>
    <n v="300"/>
    <n v="0"/>
    <n v="0"/>
    <n v="0"/>
    <n v="2774.8189999999995"/>
    <s v="EUR"/>
    <n v="3.1638500000000001"/>
    <s v="490T7001"/>
    <s v="COUVRE COUVERCLE N70 T-AKUMSAN NOIR"/>
    <n v="0.59"/>
    <n v="768"/>
    <n v="453.12"/>
    <n v="1433.6037120000001"/>
    <n v="9.68602503591217E-2"/>
    <n v="268.76966304124767"/>
    <n v="0.34996049875162455"/>
    <n v="2.2166319987516245"/>
    <n v="211.62608659963061"/>
    <n v="0"/>
    <n v="25.838440385799281"/>
    <n v="0"/>
    <n v="2.2470609480812644"/>
    <n v="29.05807510773651"/>
    <n v="0"/>
    <n v="0"/>
    <n v="0"/>
    <n v="268.76966304124767"/>
    <s v="TUNISHIP"/>
    <s v="STB 5136"/>
    <n v="2338.2199999999998"/>
    <m/>
    <m/>
    <m/>
    <m/>
    <m/>
    <n v="357.6"/>
    <s v="STB 5137"/>
    <n v="3377.3009999999999"/>
    <n v="0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L0120"/>
    <s v="BAC L1 GRIS P0 C2225391019B70"/>
    <n v="1.194"/>
    <n v="2640"/>
    <n v="3152.16"/>
    <n v="10052.080631999999"/>
    <n v="0.10107025141744473"/>
    <n v="1728.3431069478036"/>
    <n v="0.65467541929841044"/>
    <n v="4.4622817192984101"/>
    <n v="1237.8275831597291"/>
    <n v="0"/>
    <n v="222.31574214183394"/>
    <n v="42.04522458965701"/>
    <n v="14.5533076421007"/>
    <n v="9.5141470469297431"/>
    <n v="0"/>
    <n v="202.08710236755309"/>
    <n v="0"/>
    <n v="1728.3431069478036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L0109"/>
    <s v="COUV L1 KAM  D GRIS25032083B70"/>
    <n v="0.99399999999999999"/>
    <n v="4480"/>
    <n v="4453.12"/>
    <n v="14200.777024000001"/>
    <n v="0.14278398240953871"/>
    <n v="2441.6651617974353"/>
    <n v="0.54501454504407043"/>
    <n v="3.7148308450440708"/>
    <n v="1748.7039893661026"/>
    <n v="0"/>
    <n v="314.06993225173966"/>
    <n v="59.398136682368104"/>
    <n v="20.559751195114298"/>
    <n v="13.440827400139517"/>
    <n v="0"/>
    <n v="285.49252490197136"/>
    <n v="0"/>
    <n v="2441.6651617974353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L0212"/>
    <s v="BAC L2 GRIS PO C28 25691011B77"/>
    <n v="1.294"/>
    <n v="792"/>
    <n v="1024.848"/>
    <n v="3268.1890296000001"/>
    <n v="3.2860528978435555E-2"/>
    <n v="561.9286382890599"/>
    <n v="0.70950585642558073"/>
    <n v="4.8360071564255804"/>
    <n v="402.44947050469597"/>
    <n v="0"/>
    <n v="72.280545309430437"/>
    <n v="13.669980055029191"/>
    <n v="4.7316532886628924"/>
    <n v="3.0932930348560523"/>
    <n v="0"/>
    <n v="65.703696096385357"/>
    <n v="0"/>
    <n v="561.9286382890599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L0213"/>
    <s v="BAC L2 NOIR PO C28 25691010B77"/>
    <n v="1.3180000000000001"/>
    <n v="2970"/>
    <n v="3914.46"/>
    <n v="12483.017217000001"/>
    <n v="0.12551249186701524"/>
    <n v="2146.315529168221"/>
    <n v="0.72266516133610137"/>
    <n v="4.9257012613361013"/>
    <n v="1537.1765903937091"/>
    <n v="0"/>
    <n v="276.07928531055637"/>
    <n v="52.213196616678339"/>
    <n v="18.072794728915259"/>
    <n v="11.814992909409613"/>
    <n v="0"/>
    <n v="250.95866920895256"/>
    <n v="0"/>
    <n v="2146.315529168221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L0211"/>
    <s v="COUV L2 EK D GRIS 24582126P70"/>
    <n v="1.1200000000000001"/>
    <n v="2880"/>
    <n v="3225.6000000000004"/>
    <n v="10286.277120000002"/>
    <n v="0.10342501743950491"/>
    <n v="1768.6105799739978"/>
    <n v="0.61410089582430483"/>
    <n v="4.1857248958243058"/>
    <n v="1266.6668735851047"/>
    <n v="0"/>
    <n v="227.49532316021384"/>
    <n v="43.024807254834045"/>
    <n v="14.892375111149191"/>
    <n v="9.7358105916503561"/>
    <n v="0"/>
    <n v="206.79539027104568"/>
    <n v="0"/>
    <n v="1768.6105799739978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L0216"/>
    <s v="COUV L2 EK DROITE ROUGE 24582156B70"/>
    <n v="1.129"/>
    <n v="3840"/>
    <n v="4335.3599999999997"/>
    <n v="13825.246272"/>
    <n v="0.13900814843952503"/>
    <n v="2377.0968390364797"/>
    <n v="0.61903563516574989"/>
    <n v="4.2193601851657503"/>
    <n v="1702.4605955685511"/>
    <n v="0"/>
    <n v="305.76454743795404"/>
    <n v="57.827389750842414"/>
    <n v="20.016061310104085"/>
    <n v="13.085393045206249"/>
    <n v="0"/>
    <n v="277.94285192382205"/>
    <n v="0"/>
    <n v="2377.0968390364797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L0314"/>
    <s v="BAC L3 NOIR P0 C33"/>
    <n v="1.32"/>
    <n v="704"/>
    <n v="929.28000000000009"/>
    <n v="2963.4274560000003"/>
    <n v="2.9796255024238317E-2"/>
    <n v="509.52828613536593"/>
    <n v="0.72376177007864484"/>
    <n v="4.9331757700786456"/>
    <n v="364.92069453285154"/>
    <n v="0"/>
    <n v="65.540319291394937"/>
    <n v="12.395242090083141"/>
    <n v="4.2904223534501238"/>
    <n v="2.8048406704516498"/>
    <n v="0"/>
    <n v="59.576767197134586"/>
    <n v="0"/>
    <n v="509.52828613536593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L0307"/>
    <s v="COUV. L3 EURO KAM DROITENOIR"/>
    <n v="1.3140000000000001"/>
    <n v="880"/>
    <n v="1156.3200000000002"/>
    <n v="3687.4466640000005"/>
    <n v="3.7076021876751089E-2"/>
    <n v="634.01531058889293"/>
    <n v="0.72047194385101465"/>
    <n v="4.9107522438510154"/>
    <n v="454.07745512894599"/>
    <n v="0"/>
    <n v="81.553010936451656"/>
    <n v="15.423625100728453"/>
    <n v="5.3386505420771426"/>
    <n v="3.490114243346087"/>
    <n v="0"/>
    <n v="74.132454637343599"/>
    <n v="0"/>
    <n v="634.01531058889293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L0331"/>
    <s v="COUV L3 EK  D NOIR FAI24142128B70"/>
    <n v="1.5"/>
    <n v="1760"/>
    <n v="2640"/>
    <n v="8418.8280000000013"/>
    <n v="8.4648451773404312E-2"/>
    <n v="1447.5235401572897"/>
    <n v="0.82245655690755104"/>
    <n v="5.6058815569075522"/>
    <n v="1036.7065185592373"/>
    <n v="0"/>
    <n v="186.19408889600834"/>
    <n v="35.213755937736195"/>
    <n v="12.188699867756032"/>
    <n v="7.9682973592376412"/>
    <n v="0"/>
    <n v="169.25217953731416"/>
    <n v="0"/>
    <n v="1447.5235401572897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L0518"/>
    <s v="BAC L5 NOIR P0 C5220641062B77"/>
    <n v="1.5129999999999999"/>
    <n v="528"/>
    <n v="798.86399999999992"/>
    <n v="2547.5373528"/>
    <n v="2.5614621506632143E-2"/>
    <n v="438.02062325159585"/>
    <n v="0.82958451373408304"/>
    <n v="5.6544658637340834"/>
    <n v="313.70739251602521"/>
    <n v="0"/>
    <n v="56.34233129993212"/>
    <n v="10.655682546758971"/>
    <n v="3.6883005799829753"/>
    <n v="2.4112067809053102"/>
    <n v="0"/>
    <n v="51.215709527991265"/>
    <n v="0"/>
    <n v="438.02062325159585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M1009"/>
    <s v="BAC M10 P15,4 C33 NOIR30241008B70"/>
    <n v="1.7"/>
    <n v="810"/>
    <n v="1377"/>
    <n v="4391.18415"/>
    <n v="4.4151862913627923E-2"/>
    <n v="755.01511924113163"/>
    <n v="0.93211743116189094"/>
    <n v="6.3533324311618911"/>
    <n v="540.7366954757839"/>
    <n v="0"/>
    <n v="97.117144094622518"/>
    <n v="18.367174972069215"/>
    <n v="6.3575150446591113"/>
    <n v="4.1561914635114512"/>
    <n v="0"/>
    <n v="88.280398190485442"/>
    <n v="0"/>
    <n v="755.01511924113163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20M1014"/>
    <s v="COUV M10 G FLAT NOIR22462007B70"/>
    <n v="0.7"/>
    <n v="1344"/>
    <n v="940.8"/>
    <n v="3000.1641599999998"/>
    <n v="3.016563008652226E-2"/>
    <n v="515.84475249241586"/>
    <n v="0.38381305989019038"/>
    <n v="2.6160780598901905"/>
    <n v="369.44450479565546"/>
    <n v="0"/>
    <n v="66.35280258839569"/>
    <n v="12.548902115993261"/>
    <n v="4.343609407418513"/>
    <n v="2.8396114225646865"/>
    <n v="0"/>
    <n v="60.315322162388313"/>
    <n v="0"/>
    <n v="515.84475249241586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00M1202"/>
    <s v="BAC M12 P12.5 C49 NOIR21631003B70"/>
    <n v="2.2000000000000002"/>
    <n v="720"/>
    <n v="1584.0000000000002"/>
    <n v="5051.296800000001"/>
    <n v="5.0789071064042589E-2"/>
    <n v="868.51412409437387"/>
    <n v="1.2062696167977416"/>
    <n v="8.2219596167977436"/>
    <n v="622.02391113554245"/>
    <n v="0"/>
    <n v="111.716453337605"/>
    <n v="21.128253562641717"/>
    <n v="7.3132199206536201"/>
    <n v="4.7809784155425854"/>
    <n v="0"/>
    <n v="101.5513077223885"/>
    <n v="0"/>
    <n v="868.51412409437387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6T00:00:00"/>
    <x v="4"/>
    <x v="0"/>
    <s v="ACCUMA 4"/>
    <s v=" 20-0609 DU 27/05/20"/>
    <n v="12247.2"/>
    <m/>
    <n v="2199.6159999999982"/>
    <n v="416"/>
    <n v="143.99199999999999"/>
    <n v="94.134"/>
    <n v="0"/>
    <n v="1999.4716500000002"/>
    <n v="0"/>
    <n v="17100.413649999999"/>
    <s v="EUR"/>
    <n v="3.1889500000000002"/>
    <s v="460D2709"/>
    <s v="BOUCHON D27 ROUGE "/>
    <n v="2.3E-2"/>
    <n v="72000"/>
    <n v="1656"/>
    <n v="5280.9012000000002"/>
    <n v="5.3097665203317247E-2"/>
    <n v="907.99203882593622"/>
    <n v="1.2611000539249115E-2"/>
    <n v="8.5956850539249119E-2"/>
    <n v="650.29772527806699"/>
    <n v="0"/>
    <n v="116.79447394385977"/>
    <n v="22.088628724579976"/>
    <n v="7.6456390079560563"/>
    <n v="4.9982956162490657"/>
    <n v="0"/>
    <n v="106.16727625522434"/>
    <n v="0"/>
    <n v="907.99203882593622"/>
    <s v="TIMAR"/>
    <s v="STB 5176"/>
    <n v="12341.933999999999"/>
    <m/>
    <m/>
    <m/>
    <m/>
    <m/>
    <m/>
    <s v="STB 5177"/>
    <n v="24620.885999999999"/>
    <n v="416"/>
    <m/>
    <m/>
    <m/>
  </r>
  <r>
    <x v="8"/>
    <x v="1"/>
    <d v="2020-06-09T00:00:00"/>
    <x v="71"/>
    <x v="0"/>
    <s v="ELINOIL 1"/>
    <s v=" 7/2020 DU 30/04/20"/>
    <n v="362.6"/>
    <m/>
    <n v="876.07200000000012"/>
    <n v="216"/>
    <n v="21.036000000000001"/>
    <n v="403.5"/>
    <n v="0"/>
    <n v="0"/>
    <n v="400"/>
    <n v="2279.2080000000001"/>
    <s v="EUR"/>
    <n v="3.1838500000000001"/>
    <s v="610X0014"/>
    <s v="COKE DE PETROLE"/>
    <n v="0.18790000000000001"/>
    <n v="22350"/>
    <n v="4199.5650000000005"/>
    <n v="13370.785025250001"/>
    <n v="1"/>
    <n v="2279.2080000000001"/>
    <n v="0.10197798657718121"/>
    <n v="0.70022340157718133"/>
    <n v="362.6"/>
    <n v="0"/>
    <n v="876.07200000000012"/>
    <n v="216"/>
    <n v="21.036000000000001"/>
    <n v="403.5"/>
    <n v="0"/>
    <n v="0"/>
    <n v="400"/>
    <n v="2279.2080000000001"/>
    <s v="MSC"/>
    <s v="STB 5169"/>
    <n v="431.38"/>
    <s v="Facture 571/20 du 29/08/20"/>
    <n v="96.44"/>
    <s v="STB 5170"/>
    <n v="2000"/>
    <s v="STB 5172"/>
    <n v="480.76499999999999"/>
    <s v="STB 5171"/>
    <n v="3548.5880000000002"/>
    <n v="216"/>
    <m/>
    <m/>
    <m/>
  </r>
  <r>
    <x v="8"/>
    <x v="1"/>
    <d v="2020-06-19T00:00:00"/>
    <x v="10"/>
    <x v="0"/>
    <s v="SORFIN 2"/>
    <s v=" SOR-59760F DU 21/02/20"/>
    <n v="1545.05"/>
    <m/>
    <n v="2126.4349999999977"/>
    <n v="216"/>
    <n v="63.781999999999996"/>
    <n v="803.4"/>
    <n v="0"/>
    <n v="8944.8269999999993"/>
    <n v="400"/>
    <n v="14099.493999999997"/>
    <s v="EUR"/>
    <n v="3.5922999999999998"/>
    <s v="690X0018"/>
    <s v="EXPANDER HE-631 A - 10KG"/>
    <n v="2.9350000000000001"/>
    <n v="12020.76"/>
    <n v="35280.9306"/>
    <n v="126739.68699438"/>
    <n v="1"/>
    <n v="14099.493999999997"/>
    <n v="1.1729286667398731"/>
    <n v="11.716329166739872"/>
    <n v="1545.05"/>
    <n v="0"/>
    <n v="2126.4349999999977"/>
    <n v="216"/>
    <n v="63.781999999999996"/>
    <n v="803.4"/>
    <n v="0"/>
    <n v="8944.8269999999993"/>
    <n v="400"/>
    <n v="14099.493999999997"/>
    <s v="STAR CONTAINER TUNISIE"/>
    <s v="STB 5085"/>
    <n v="1573.2"/>
    <m/>
    <m/>
    <s v="STB 5084"/>
    <n v="1000"/>
    <s v="STB 5087"/>
    <n v="956.64599999999996"/>
    <s v="STB 5086"/>
    <n v="28192.832999999999"/>
    <n v="1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00M1008"/>
    <s v="BAC M10 P15,4 C33 GRIS30241012B70"/>
    <n v="1.7"/>
    <n v="1296"/>
    <n v="2203.1999999999998"/>
    <n v="7060.9255199999998"/>
    <n v="4.2591422065406934E-2"/>
    <n v="376.8475597401399"/>
    <n v="0.29077743807109563"/>
    <n v="5.7390224380710952"/>
    <n v="258.01346835305498"/>
    <n v="0"/>
    <n v="34.458249290640936"/>
    <n v="9.1997471661278976"/>
    <n v="2.7165660821757851"/>
    <n v="29.667055039659196"/>
    <n v="0"/>
    <n v="42.792473808481134"/>
    <n v="0"/>
    <n v="376.8475597401399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20M1013"/>
    <s v="COUV M10 G FLAT GRIS22462035B70"/>
    <n v="0.7"/>
    <n v="1344"/>
    <n v="940.8"/>
    <n v="3015.1228799999999"/>
    <n v="1.8187186764313201E-2"/>
    <n v="160.91965513958044"/>
    <n v="0.11973188626456878"/>
    <n v="2.3631268862645687"/>
    <n v="110.17568583267706"/>
    <n v="0"/>
    <n v="14.714197954173471"/>
    <n v="3.9284323410916513"/>
    <n v="1.1600151462014245"/>
    <n v="12.668284940682359"/>
    <n v="0"/>
    <n v="18.27303892475447"/>
    <n v="0"/>
    <n v="160.91965513958044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00M1110"/>
    <s v="BAC M11 P8,5 C46 GRIS 22241025B70"/>
    <n v="2.0379999999999998"/>
    <n v="882"/>
    <n v="1797.5159999999998"/>
    <n v="5760.7691525999999"/>
    <n v="3.4748893711565913E-2"/>
    <n v="307.45711610106093"/>
    <n v="0.34859083458170176"/>
    <n v="6.8800751345817019"/>
    <n v="210.50441974405865"/>
    <n v="0"/>
    <n v="28.113314466192691"/>
    <n v="7.5057610416982374"/>
    <n v="2.2163539387110971"/>
    <n v="24.204341914791236"/>
    <n v="0"/>
    <n v="34.912924995609018"/>
    <n v="0"/>
    <n v="307.45711610106093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20M1124"/>
    <s v="COUV M11 G FLAT GRIS M1822482043B70"/>
    <n v="0.85799999999999998"/>
    <n v="2784"/>
    <n v="2388.672"/>
    <n v="7655.3354591999996"/>
    <n v="4.6176896027514396E-2"/>
    <n v="408.57172032480008"/>
    <n v="0.14675708345000002"/>
    <n v="2.8965183834499997"/>
    <n v="279.73381784578271"/>
    <n v="0"/>
    <n v="37.359048315892274"/>
    <n v="9.9742095419431092"/>
    <n v="2.9452547824269231"/>
    <n v="32.164516927965153"/>
    <n v="0"/>
    <n v="46.394872910789871"/>
    <n v="0"/>
    <n v="408.57172032480008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00M1509"/>
    <s v="BAC M15 GRIS PO C7835331028B74"/>
    <n v="3.6230000000000002"/>
    <n v="1001"/>
    <n v="3626.623"/>
    <n v="11622.78272155"/>
    <n v="7.0108492585835291E-2"/>
    <n v="620.31773222924187"/>
    <n v="0.61969803419504688"/>
    <n v="12.230869584195046"/>
    <n v="424.70841441492439"/>
    <n v="0"/>
    <n v="56.720715058629317"/>
    <n v="15.143434398540423"/>
    <n v="4.4716598741097462"/>
    <n v="48.834070510663572"/>
    <n v="0"/>
    <n v="70.439437972374407"/>
    <n v="0"/>
    <n v="620.31773222924187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20M1502"/>
    <s v="COUV.M15 GAUCHE NOIR35402021D40"/>
    <n v="1.7509999999999999"/>
    <n v="700"/>
    <n v="1225.6999999999998"/>
    <n v="3928.1846449999994"/>
    <n v="2.3694764899041973E-2"/>
    <n v="209.65053284925992"/>
    <n v="0.29950076121322844"/>
    <n v="5.9111931112132279"/>
    <n v="143.539900218019"/>
    <n v="0"/>
    <n v="19.170059983450702"/>
    <n v="5.1180692181930665"/>
    <n v="1.511299494790695"/>
    <n v="16.504588490427686"/>
    <n v="0"/>
    <n v="23.806615444378778"/>
    <n v="0"/>
    <n v="209.65053284925992"/>
    <s v="AST"/>
    <s v="STB 5304"/>
    <n v="6754.424"/>
    <m/>
    <m/>
    <m/>
    <m/>
    <m/>
    <m/>
    <s v="STB 5305"/>
    <n v="10406.346"/>
    <n v="216"/>
    <m/>
    <m/>
    <m/>
  </r>
  <r>
    <x v="8"/>
    <x v="1"/>
    <d v="2020-07-10T00:00:00"/>
    <x v="4"/>
    <x v="0"/>
    <s v="ACCUMA 5"/>
    <s v=" 20-0649 DU 03/06/20"/>
    <n v="6057.8739999999998"/>
    <m/>
    <n v="809.04199999999946"/>
    <n v="216"/>
    <n v="63.781999999999996"/>
    <n v="696.55"/>
    <n v="0"/>
    <n v="1004.720475"/>
    <n v="0"/>
    <n v="8847.9684749999997"/>
    <s v="EUR"/>
    <n v="3.20485"/>
    <s v="420M1515"/>
    <s v="COUV M15 GAUCHE GRIS35402077B70"/>
    <n v="1.71"/>
    <n v="700"/>
    <n v="1197"/>
    <n v="3836.2054499999999"/>
    <n v="2.3139947445666349E-2"/>
    <n v="204.74152551241261"/>
    <n v="0.29248789358916089"/>
    <n v="5.7727813935891614"/>
    <n v="140.17888599246859"/>
    <n v="0"/>
    <n v="18.72118936133678"/>
    <n v="4.9982286482639315"/>
    <n v="1.4759121279794909"/>
    <n v="16.118130393278893"/>
    <n v="0"/>
    <n v="23.249178989084928"/>
    <n v="0"/>
    <n v="204.74152551241261"/>
    <s v="AST"/>
    <s v="STB 5304"/>
    <n v="6754.424"/>
    <m/>
    <m/>
    <m/>
    <m/>
    <m/>
    <m/>
    <s v="STB 5305"/>
    <n v="10406.346"/>
    <n v="2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40B9002"/>
    <s v="RAMPE B90 COMPACT NOIR "/>
    <n v="0.16800000000000001"/>
    <n v="5000"/>
    <n v="840"/>
    <n v="2692.0740000000001"/>
    <n v="2.9045498528638029E-2"/>
    <n v="526.97982686393254"/>
    <n v="0.1053959653727865"/>
    <n v="0.64381076537278648"/>
    <n v="366.54701719327534"/>
    <n v="0"/>
    <n v="59.076946504830666"/>
    <n v="12.08292738791342"/>
    <n v="3.8919806208433814"/>
    <n v="8.0432213615533854"/>
    <n v="18.972519638906363"/>
    <n v="58.365214156610001"/>
    <n v="0"/>
    <n v="526.97982686393254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00L0118"/>
    <s v="BAC L1 NOIR P0 C2825341044B70"/>
    <n v="1.1339999999999999"/>
    <n v="4840"/>
    <n v="5488.5599999999995"/>
    <n v="17590.011515999999"/>
    <n v="0.18978328738612085"/>
    <n v="3443.2861887289346"/>
    <n v="0.71142276626630885"/>
    <n v="4.3457226662663082"/>
    <n v="2395.0182103408611"/>
    <n v="0"/>
    <n v="386.00876846256352"/>
    <n v="78.949847552626281"/>
    <n v="25.430201376590652"/>
    <n v="52.554408376389816"/>
    <n v="123.96644332061415"/>
    <n v="381.35830929928971"/>
    <n v="0"/>
    <n v="3443.2861887289346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20L0131"/>
    <s v="COUV L1 EK D NOIR FAI25032008D40"/>
    <n v="1.1819999999999999"/>
    <n v="5600"/>
    <n v="6619.2"/>
    <n v="21213.543119999998"/>
    <n v="0.22887852840566764"/>
    <n v="4152.6010356877878"/>
    <n v="0.7415358992299621"/>
    <n v="4.5296685992299617"/>
    <n v="2888.3904954830095"/>
    <n v="0"/>
    <n v="465.5263384580656"/>
    <n v="95.213467816757742"/>
    <n v="30.668807292245841"/>
    <n v="63.380584329040673"/>
    <n v="149.50345475458212"/>
    <n v="459.91788755408675"/>
    <n v="0"/>
    <n v="4152.6010356877878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00L0202"/>
    <s v="BAC L2 BASSE P0 NOIR C3424931002B77"/>
    <n v="1.32"/>
    <n v="216"/>
    <n v="285.12"/>
    <n v="913.76683200000002"/>
    <n v="9.8588720720062788E-3"/>
    <n v="178.87200980410051"/>
    <n v="0.8281111565004653"/>
    <n v="5.0585131565004655"/>
    <n v="124.41653040731745"/>
    <n v="0"/>
    <n v="20.05240355649681"/>
    <n v="4.1012907819546118"/>
    <n v="1.3210494221605533"/>
    <n v="2.7300991364358347"/>
    <n v="6.4398152374345017"/>
    <n v="19.810821262300763"/>
    <n v="0"/>
    <n v="178.87200980410051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00L0218"/>
    <s v="BAC L2 NOIR P0 C34,338881090B77"/>
    <n v="1.252"/>
    <n v="594"/>
    <n v="743.68799999999999"/>
    <n v="2383.4084868"/>
    <n v="2.5715224654483046E-2"/>
    <n v="466.55782557236222"/>
    <n v="0.78545088480195657"/>
    <n v="4.7979230848019565"/>
    <n v="324.51978347908641"/>
    <n v="0"/>
    <n v="52.303352609862515"/>
    <n v="10.697533456264948"/>
    <n v="3.4457372428021102"/>
    <n v="7.1210085808701367"/>
    <n v="16.797184744308328"/>
    <n v="51.673225459167831"/>
    <n v="0"/>
    <n v="466.55782557236222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20L0231"/>
    <s v="COUV L2 EK D NOIR FAI25812011B70"/>
    <n v="1.3075000000000001"/>
    <n v="1920"/>
    <n v="2510.4"/>
    <n v="8045.4554400000006"/>
    <n v="8.6804547031301083E-2"/>
    <n v="1574.9168539990669"/>
    <n v="0.82026919479118066"/>
    <n v="5.0106105697911811"/>
    <n v="1095.4519428119029"/>
    <n v="0"/>
    <n v="176.55567441157964"/>
    <n v="36.110691565021249"/>
    <n v="11.631462084006222"/>
    <n v="24.037741554813834"/>
    <n v="56.700730120845868"/>
    <n v="174.42861145089731"/>
    <n v="0"/>
    <n v="1574.9168539990669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00L0318"/>
    <s v="BAC L3 NOIR P0 C402B331002B74"/>
    <n v="1.254"/>
    <n v="768"/>
    <n v="963.072"/>
    <n v="3086.5012992000002"/>
    <n v="3.3301078998776767E-2"/>
    <n v="604.18989978273953"/>
    <n v="0.7867055986754421"/>
    <n v="4.8055874986754423"/>
    <n v="420.25139159805013"/>
    <n v="0"/>
    <n v="67.732563124167001"/>
    <n v="13.853248863491135"/>
    <n v="4.4622113815200919"/>
    <n v="9.2216681941832643"/>
    <n v="21.752264802000987"/>
    <n v="66.91655181932704"/>
    <n v="0"/>
    <n v="604.18989978273953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00M1008"/>
    <s v="BAC M10 P15,4 C33 GRIS30241012B70"/>
    <n v="1.7"/>
    <n v="4212"/>
    <n v="7160.4"/>
    <n v="22948.00794"/>
    <n v="0.24759212817197587"/>
    <n v="4492.1266098529786"/>
    <n v="1.0665067924627205"/>
    <n v="6.5147517924627207"/>
    <n v="3124.5515022746772"/>
    <n v="0"/>
    <n v="503.58877113474938"/>
    <n v="102.99832531954196"/>
    <n v="33.176354806532082"/>
    <n v="68.562716949127221"/>
    <n v="161.72717812193466"/>
    <n v="497.52176124641693"/>
    <n v="0"/>
    <n v="4492.1266098529786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20M1013"/>
    <s v="COUV M10 G FLAT GRIS22462035B70"/>
    <n v="0.77200000000000002"/>
    <n v="4032"/>
    <n v="3112.7040000000002"/>
    <n v="9975.7494144000011"/>
    <n v="0.10763099934772109"/>
    <n v="1952.7764464269885"/>
    <n v="0.48431955516542374"/>
    <n v="2.958463755165424"/>
    <n v="1358.2766269114013"/>
    <n v="0"/>
    <n v="218.91553296830054"/>
    <n v="44.774495728651978"/>
    <n v="14.422123388597237"/>
    <n v="29.80496107737223"/>
    <n v="70.304568773931422"/>
    <n v="216.27813757873403"/>
    <n v="0"/>
    <n v="1952.7764464269885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1T00:00:00"/>
    <x v="4"/>
    <x v="0"/>
    <s v="ACCUMA 6"/>
    <s v=" 20-0724 DU 24/06/20"/>
    <n v="12619.753000000001"/>
    <m/>
    <n v="2033.9449999999997"/>
    <n v="416"/>
    <n v="133.99600000000001"/>
    <n v="276.91800000000001"/>
    <n v="653.20000000000005"/>
    <n v="2009.4409499999999"/>
    <n v="0"/>
    <n v="18143.252949999998"/>
    <s v="EUR"/>
    <n v="3.20485"/>
    <s v="460D1818"/>
    <s v="BOUCHON D18 ROUGE FILETEE 29963003D40"/>
    <n v="2.3E-2"/>
    <n v="39000"/>
    <n v="897"/>
    <n v="2874.75045"/>
    <n v="3.1016443071652751E-2"/>
    <n v="562.73917225827074"/>
    <n v="1.4429209545083865E-2"/>
    <n v="8.8140759545083866E-2"/>
    <n v="391.41985050281903"/>
    <n v="0"/>
    <n v="63.085739303372748"/>
    <n v="12.902840317807545"/>
    <n v="4.1560793058291825"/>
    <n v="8.5890113825159364"/>
    <n v="20.259940614403579"/>
    <n v="62.325710831522819"/>
    <n v="0"/>
    <n v="562.73917225827074"/>
    <s v="TIMAR"/>
    <s v="STB 5308"/>
    <n v="13709.579"/>
    <m/>
    <m/>
    <m/>
    <m/>
    <m/>
    <m/>
    <s v="STB 5309"/>
    <n v="22434.024000000001"/>
    <n v="416"/>
    <m/>
    <m/>
    <m/>
  </r>
  <r>
    <x v="8"/>
    <x v="1"/>
    <d v="2020-07-17T00:00:00"/>
    <x v="61"/>
    <x v="0"/>
    <s v="MECONDOR 1"/>
    <s v=" F00093/2020 DU 26/05/20"/>
    <n v="751.30899999999997"/>
    <m/>
    <n v="43.801999999999907"/>
    <n v="0"/>
    <n v="10.834"/>
    <n v="163.4"/>
    <n v="0"/>
    <n v="385.40999999999997"/>
    <n v="0"/>
    <n v="1354.7549999999997"/>
    <s v="EUR"/>
    <n v="3.2117499999999999"/>
    <s v="430T405"/>
    <s v="GAINE TUBULAIRE 399mm "/>
    <n v="0.40560000000000002"/>
    <n v="2160"/>
    <n v="876.096"/>
    <n v="2813.801328"/>
    <n v="0.49907715023994093"/>
    <n v="676.12726467331095"/>
    <n v="0.31302188179319951"/>
    <n v="1.6157076817931997"/>
    <n v="374.96115466961976"/>
    <n v="0"/>
    <n v="21.860577334809847"/>
    <n v="0"/>
    <n v="5.4070018456995195"/>
    <n v="81.549206349206344"/>
    <n v="0"/>
    <n v="192.34932447397563"/>
    <n v="0"/>
    <n v="676.12726467331095"/>
    <s v="INTERNATIONAL TRANSIT"/>
    <s v="STB 5375"/>
    <n v="979.28200000000004"/>
    <m/>
    <m/>
    <m/>
    <m/>
    <m/>
    <m/>
    <s v="STB 5376"/>
    <n v="1403.8689999999999"/>
    <n v="0"/>
    <m/>
    <m/>
    <m/>
  </r>
  <r>
    <x v="8"/>
    <x v="1"/>
    <d v="2020-07-17T00:00:00"/>
    <x v="61"/>
    <x v="0"/>
    <s v="MECONDOR 1"/>
    <s v=" F00093/2020 DU 26/05/20"/>
    <n v="751.30899999999997"/>
    <m/>
    <n v="43.801999999999907"/>
    <n v="0"/>
    <n v="10.834"/>
    <n v="163.4"/>
    <n v="0"/>
    <n v="385.40999999999997"/>
    <n v="0"/>
    <n v="1354.7549999999997"/>
    <s v="EUR"/>
    <n v="3.2117499999999999"/>
    <s v="430T540"/>
    <s v="GAINE TUBULAIRE 534mm "/>
    <n v="0.54279999999999995"/>
    <n v="1620"/>
    <n v="879.3359999999999"/>
    <n v="2824.2073979999996"/>
    <n v="0.50092284976005896"/>
    <n v="678.62773532668848"/>
    <n v="0.41890600946091883"/>
    <n v="2.1622439094609187"/>
    <n v="376.3478453303801"/>
    <n v="0"/>
    <n v="21.941422665190057"/>
    <n v="0"/>
    <n v="5.4269981543004784"/>
    <n v="81.850793650793634"/>
    <n v="0"/>
    <n v="193.06067552602431"/>
    <n v="0"/>
    <n v="678.62773532668848"/>
    <s v="INTERNATIONAL TRANSIT"/>
    <s v="STB 5375"/>
    <n v="979.28200000000004"/>
    <m/>
    <m/>
    <m/>
    <m/>
    <m/>
    <m/>
    <s v="STB 5376"/>
    <n v="1403.8689999999999"/>
    <n v="0"/>
    <m/>
    <m/>
    <m/>
  </r>
  <r>
    <x v="8"/>
    <x v="1"/>
    <d v="2020-07-21T00:00:00"/>
    <x v="72"/>
    <x v="0"/>
    <s v="SASHA'S INTERNATIONAL 1"/>
    <s v=" DT-135935 DU 29/05/20"/>
    <n v="2144.471"/>
    <m/>
    <n v="1418.88"/>
    <n v="0"/>
    <n v="12.028"/>
    <n v="58"/>
    <n v="0"/>
    <n v="338.44200000000001"/>
    <n v="0"/>
    <n v="3971.8209999999999"/>
    <s v="USD"/>
    <n v="2.8203499999999999"/>
    <s v="690X0025"/>
    <s v="LIEGE PREPARE AC23#5 GOLDE SUPERKOTE"/>
    <n v="7.25"/>
    <n v="312"/>
    <n v="2262"/>
    <n v="6379.6316999999999"/>
    <n v="1"/>
    <n v="3971.8209999999999"/>
    <n v="12.730195512820513"/>
    <n v="33.177733012820511"/>
    <n v="2144.471"/>
    <n v="0"/>
    <n v="1418.88"/>
    <n v="0"/>
    <n v="12.028"/>
    <n v="58"/>
    <n v="0"/>
    <n v="338.44200000000001"/>
    <n v="0"/>
    <n v="3971.8209999999999"/>
    <s v="INTERNATIONAL TRANSIT"/>
    <s v="STB 5387"/>
    <n v="2249.9369999999999"/>
    <m/>
    <m/>
    <m/>
    <m/>
    <m/>
    <m/>
    <s v="STB 5388"/>
    <n v="3335.7060000000001"/>
    <n v="0"/>
    <m/>
    <m/>
    <m/>
  </r>
  <r>
    <x v="8"/>
    <x v="1"/>
    <d v="2020-07-27T00:00:00"/>
    <x v="51"/>
    <x v="0"/>
    <s v="MICROPOROUS 2"/>
    <s v=" A20-0511 DU 29/06/20"/>
    <n v="10356.480000000001"/>
    <m/>
    <n v="9225.4829999999965"/>
    <n v="216"/>
    <n v="179.01499999999999"/>
    <n v="345.58100000000002"/>
    <n v="0"/>
    <n v="0"/>
    <n v="0"/>
    <n v="20322.558999999994"/>
    <s v="EUR"/>
    <n v="3.2117499999999999"/>
    <s v="430P1001"/>
    <s v="SEPARATEUR LV 160X1.3X0.2 "/>
    <n v="1.42"/>
    <n v="1646"/>
    <n v="2337.3199999999997"/>
    <n v="7506.8875099999987"/>
    <n v="1.2698678565078578"/>
    <n v="25806.964436084469"/>
    <n v="15.678593217548279"/>
    <n v="20.239278217548279"/>
    <n v="13151.361058566501"/>
    <n v="0"/>
    <n v="11715.144322459677"/>
    <n v="274.29145700569728"/>
    <n v="227.32539433275414"/>
    <n v="438.84220371984202"/>
    <n v="0"/>
    <n v="0"/>
    <n v="0"/>
    <n v="25806.964436084469"/>
    <s v="TIMAR"/>
    <s v="STB 5377"/>
    <n v="10819.811000000002"/>
    <m/>
    <m/>
    <m/>
    <m/>
    <m/>
    <m/>
    <s v="STB 5378"/>
    <n v="36595.019999999997"/>
    <n v="216"/>
    <m/>
    <m/>
    <m/>
  </r>
  <r>
    <x v="8"/>
    <x v="1"/>
    <d v="2020-07-27T00:00:00"/>
    <x v="51"/>
    <x v="0"/>
    <s v="MICROPOROUS 2"/>
    <s v=" A20-0511 DU 29/06/20"/>
    <n v="10356.480000000001"/>
    <m/>
    <n v="9225.4829999999965"/>
    <n v="216"/>
    <n v="179.01499999999999"/>
    <n v="345.58100000000002"/>
    <n v="0"/>
    <n v="0"/>
    <n v="0"/>
    <n v="20322.558999999994"/>
    <s v="EUR"/>
    <n v="3.2117499999999999"/>
    <s v="430P1004"/>
    <s v="SEPARATEUR 161X1.2X0.2 "/>
    <n v="0.64"/>
    <n v="47952"/>
    <n v="30689.279999999999"/>
    <n v="98566.295039999997"/>
    <n v="16.673510777886417"/>
    <n v="338848.4065207325"/>
    <n v="7.0664082107259869"/>
    <n v="9.1219282107259865"/>
    <n v="172678.88090096513"/>
    <n v="0"/>
    <n v="153821.19023170785"/>
    <n v="3601.478328023466"/>
    <n v="2984.8085319033366"/>
    <n v="5762.0485281327665"/>
    <n v="0"/>
    <n v="0"/>
    <n v="0"/>
    <n v="338848.4065207325"/>
    <s v="TIMAR"/>
    <s v="STB 5377"/>
    <n v="10819.811000000002"/>
    <m/>
    <m/>
    <m/>
    <m/>
    <m/>
    <m/>
    <s v="STB 5378"/>
    <n v="36595.019999999997"/>
    <n v="216"/>
    <m/>
    <m/>
    <m/>
  </r>
  <r>
    <x v="8"/>
    <x v="1"/>
    <d v="2020-07-27T00:00:00"/>
    <x v="51"/>
    <x v="0"/>
    <s v="MICROPOROUS 2"/>
    <s v=" A20-0511 DU 29/06/20"/>
    <n v="10356.480000000001"/>
    <m/>
    <n v="9225.4829999999965"/>
    <n v="216"/>
    <n v="179.01499999999999"/>
    <n v="345.58100000000002"/>
    <n v="0"/>
    <n v="0"/>
    <n v="0"/>
    <n v="20322.558999999994"/>
    <s v="EUR"/>
    <n v="3.2117499999999999"/>
    <s v="430P1005"/>
    <s v="SEPARATEUR 161X1.0X0.2 "/>
    <n v="0.6"/>
    <n v="10430"/>
    <n v="6258"/>
    <n v="20099.1315"/>
    <n v="3.3999764884680643"/>
    <n v="69096.22278550503"/>
    <n v="6.6247576975556113"/>
    <n v="8.5518076975556117"/>
    <n v="35211.788503289747"/>
    <n v="0"/>
    <n v="31366.425294761812"/>
    <n v="734.39492150910189"/>
    <n v="608.64679108311054"/>
    <n v="1174.9672748612822"/>
    <n v="0"/>
    <n v="0"/>
    <n v="0"/>
    <n v="69096.22278550503"/>
    <s v="TIMAR"/>
    <s v="STB 5377"/>
    <n v="10819.811000000002"/>
    <m/>
    <m/>
    <m/>
    <m/>
    <m/>
    <m/>
    <s v="STB 5378"/>
    <n v="36595.019999999997"/>
    <n v="216"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01ELE068"/>
    <s v="Sortie complet pour redresseur  ZU300000"/>
    <n v="1512.7"/>
    <n v="5"/>
    <n v="7563.5"/>
    <n v="24274.675074999999"/>
    <n v="0.15097343546411171"/>
    <n v="255.95115310629177"/>
    <n v="51.190230621258351"/>
    <n v="4906.1252456212587"/>
    <n v="99.298247973455545"/>
    <n v="0"/>
    <n v="90.247692464253106"/>
    <n v="13.957041188350736"/>
    <n v="7.9713973925050983"/>
    <n v="14.282086994904967"/>
    <n v="30.194687092822342"/>
    <n v="0"/>
    <n v="0"/>
    <n v="255.95115310629177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06"/>
    <s v="PUFFER D.15 A1503311 ENV SOVEMA"/>
    <n v="8.76"/>
    <n v="4"/>
    <n v="35.04"/>
    <n v="112.45912799999999"/>
    <n v="6.9942608298571743E-4"/>
    <n v="1.1857643161029237"/>
    <n v="0.29644107902573091"/>
    <n v="28.411223079025728"/>
    <n v="0.46002652330136601"/>
    <n v="0"/>
    <n v="0.41809732847853887"/>
    <n v="6.4659843093780617E-2"/>
    <n v="3.6929697181645876E-2"/>
    <n v="6.6165707450448863E-2"/>
    <n v="0.13988521659714348"/>
    <n v="0"/>
    <n v="0"/>
    <n v="1.1857643161029237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07"/>
    <s v="PUFFER D.20 A1503312 ENV SOVEMA"/>
    <n v="8.9499999999999993"/>
    <n v="4"/>
    <n v="35.799999999999997"/>
    <n v="114.89830999999998"/>
    <n v="7.1459628341577291E-4"/>
    <n v="1.2114829485298135"/>
    <n v="0.30287073713245338"/>
    <n v="29.02744823713245"/>
    <n v="0.47000426752822211"/>
    <n v="0"/>
    <n v="0.42716564953001401"/>
    <n v="6.6062282612937964E-2"/>
    <n v="3.7730683764352804E-2"/>
    <n v="6.7600808411132113E-2"/>
    <n v="0.14291925668315458"/>
    <n v="0"/>
    <n v="0"/>
    <n v="1.2114829485298135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08"/>
    <s v="Cylindre A7006324 ENV SOVEMA"/>
    <n v="26.94"/>
    <n v="2"/>
    <n v="53.88"/>
    <n v="172.92516599999999"/>
    <n v="1.075487367330778E-3"/>
    <n v="1.8233156778431945"/>
    <n v="0.91165783892159724"/>
    <n v="87.374240838921594"/>
    <n v="0.70736955124079914"/>
    <n v="0"/>
    <n v="0.64289623454405476"/>
    <n v="9.9425580647628437E-2"/>
    <n v="5.678573299506507E-2"/>
    <n v="0.1017411049494916"/>
    <n v="0.2150974734661556"/>
    <n v="0"/>
    <n v="0"/>
    <n v="1.8233156778431945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09"/>
    <s v="Cylindre A7006325 ENV SOVEMA"/>
    <n v="28.24"/>
    <n v="2"/>
    <n v="56.48"/>
    <n v="181.26973599999999"/>
    <n v="1.1273854214335995E-3"/>
    <n v="1.9113004729878178"/>
    <n v="0.9556502364939089"/>
    <n v="91.590518236493907"/>
    <n v="0.7415039393853069"/>
    <n v="0"/>
    <n v="0.67391943814120658"/>
    <n v="0.10422340005527198"/>
    <n v="5.9525950251694049E-2"/>
    <n v="0.1066506608676185"/>
    <n v="0.22547708428671989"/>
    <n v="0"/>
    <n v="0"/>
    <n v="1.9113004729878178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10"/>
    <s v="Tateur F0080406 (Squencer tracer) ENV SO"/>
    <n v="73.5"/>
    <n v="2"/>
    <n v="147"/>
    <n v="471.78915000000001"/>
    <n v="2.9342361358133695E-3"/>
    <n v="4.9745249562537035"/>
    <n v="2.4872624781268518"/>
    <n v="238.38183747812687"/>
    <n v="1.9299057912471691"/>
    <n v="0"/>
    <n v="1.7540042033774319"/>
    <n v="0.27126132804753855"/>
    <n v="0.1549276679709459"/>
    <n v="0.27757873844794473"/>
    <n v="0.5868472271626739"/>
    <n v="0"/>
    <n v="0"/>
    <n v="4.9745249562537035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11"/>
    <s v="Tateur F0080407 (Feeler Pin) ENV SO"/>
    <n v="105"/>
    <n v="2"/>
    <n v="210"/>
    <n v="673.98450000000003"/>
    <n v="4.1917659083048142E-3"/>
    <n v="7.1064642232195778"/>
    <n v="3.5532321116097889"/>
    <n v="340.54548211160983"/>
    <n v="2.7570082732102419"/>
    <n v="0"/>
    <n v="2.5057202905391889"/>
    <n v="0.38751618292505519"/>
    <n v="0.22132523995849418"/>
    <n v="0.39654105492563541"/>
    <n v="0.83835318166096284"/>
    <n v="0"/>
    <n v="0"/>
    <n v="7.1064642232195778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01MEC039"/>
    <s v="taillant F0080409/1 (Selecting NAIL) ENV"/>
    <n v="116"/>
    <n v="6"/>
    <n v="696"/>
    <n v="2233.7772"/>
    <n v="1.3892709867524526E-2"/>
    <n v="23.552852854099172"/>
    <n v="3.9254754756831951"/>
    <n v="376.22167547568318"/>
    <n v="9.1375131340682305"/>
    <n v="0"/>
    <n v="8.3046729629298834"/>
    <n v="1.2843393491230399"/>
    <n v="0.73353508100529496"/>
    <n v="1.31425035346782"/>
    <n v="2.7785419735049053"/>
    <n v="0"/>
    <n v="0"/>
    <n v="23.552852854099172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12"/>
    <s v="Clavette F0080416 (Selecting Key) ENV SO"/>
    <n v="82.41"/>
    <n v="2"/>
    <n v="164.82"/>
    <n v="528.98154899999997"/>
    <n v="3.2899374143180921E-3"/>
    <n v="5.577559206052622"/>
    <n v="2.788779603026311"/>
    <n v="267.27955410302627"/>
    <n v="2.1638576361452952"/>
    <n v="0"/>
    <n v="1.9666324680317573"/>
    <n v="0.3041448441414647"/>
    <n v="0.17370869547599527"/>
    <n v="0.31122807939449149"/>
    <n v="0.65798748286361841"/>
    <n v="0"/>
    <n v="0"/>
    <n v="5.577559206052622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10MEC013"/>
    <s v="Bracket F0080001 ENV SOVEMA"/>
    <n v="82.3"/>
    <n v="12"/>
    <n v="987.59999999999991"/>
    <n v="3169.6528199999998"/>
    <n v="1.9713276243056351E-2"/>
    <n v="33.420686032626925"/>
    <n v="2.7850571693855772"/>
    <n v="266.92279216938556"/>
    <n v="12.965816050583022"/>
    <n v="0"/>
    <n v="11.784044566364297"/>
    <n v="1.8224332488418304"/>
    <n v="1.0408609856333753"/>
    <n v="1.8648759325931308"/>
    <n v="3.94265524861127"/>
    <n v="0"/>
    <n v="0"/>
    <n v="33.420686032626925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01MEC028"/>
    <s v="spring A0080588 ENV SOVEMA"/>
    <n v="13.79"/>
    <n v="50"/>
    <n v="689.5"/>
    <n v="2212.9157749999999"/>
    <n v="1.3762964732267471E-2"/>
    <n v="23.332890866237612"/>
    <n v="0.46665781732475226"/>
    <n v="44.724973317324753"/>
    <n v="9.0521771637069595"/>
    <n v="0"/>
    <n v="8.2271149539370025"/>
    <n v="1.2723448006039311"/>
    <n v="0.72668453786372245"/>
    <n v="1.3019764636725026"/>
    <n v="2.7525929464534942"/>
    <n v="0"/>
    <n v="0"/>
    <n v="23.332890866237612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7-29T00:00:00"/>
    <x v="9"/>
    <x v="2"/>
    <s v="SOVEMA 3"/>
    <s v=" 80367 DU 10/06/20"/>
    <n v="657.71999999999991"/>
    <m/>
    <n v="597.77200000000084"/>
    <n v="92.447000000000003"/>
    <n v="52.8"/>
    <n v="94.6"/>
    <n v="200"/>
    <n v="0"/>
    <n v="0"/>
    <n v="1695.3390000000006"/>
    <s v="EUR"/>
    <n v="3.2094499999999999"/>
    <s v="702ELE020"/>
    <s v="THERMOCOUPLE D2*100 A3025007"/>
    <n v="26.87"/>
    <n v="30"/>
    <n v="806.1"/>
    <n v="2587.1376449999998"/>
    <n v="1.609039285087862E-2"/>
    <n v="27.278670525415716"/>
    <n v="0.90928901751385716"/>
    <n v="87.147210517513855"/>
    <n v="10.582973185879885"/>
    <n v="0"/>
    <n v="9.6183863152554281"/>
    <n v="1.4875085478851757"/>
    <n v="0.84957274252639103"/>
    <n v="1.5221511636931173"/>
    <n v="3.2180785701757237"/>
    <n v="0"/>
    <n v="0"/>
    <n v="27.278670525415716"/>
    <s v="AST"/>
    <s v="STB 5306"/>
    <n v="801.09699999999998"/>
    <m/>
    <m/>
    <m/>
    <m/>
    <m/>
    <m/>
    <s v="STB 5307/STB 5360"/>
    <n v="7394.0780000000004"/>
    <m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20L0331"/>
    <s v="COUV L3 EK  D NOIR FAI24142128B70"/>
    <n v="1.5"/>
    <n v="2640"/>
    <n v="3960"/>
    <n v="12800.699999999999"/>
    <n v="0.13034429747856846"/>
    <n v="3501.2736517697308"/>
    <n v="1.3262400196097466"/>
    <n v="6.174990019609746"/>
    <n v="1647.3564036828875"/>
    <n v="0"/>
    <n v="293.11669203823504"/>
    <n v="54.22322775108448"/>
    <n v="19.022055741129847"/>
    <n v="279.94435802364586"/>
    <n v="943.43202514987854"/>
    <n v="264.17888938286927"/>
    <n v="0"/>
    <n v="3501.2736517697308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00M1409"/>
    <s v="BAC M14 GRIS PO C6035321021B74"/>
    <n v="3.3"/>
    <n v="1485"/>
    <n v="4900.5"/>
    <n v="15840.866249999999"/>
    <n v="0.1613010681297285"/>
    <n v="4332.8261440650422"/>
    <n v="2.9177280431414427"/>
    <n v="13.584978043141442"/>
    <n v="2038.6035495575736"/>
    <n v="0"/>
    <n v="362.73190639731598"/>
    <n v="67.10124434196706"/>
    <n v="23.539793979648191"/>
    <n v="346.43114305426178"/>
    <n v="1167.4971311229749"/>
    <n v="326.92137561130079"/>
    <n v="0"/>
    <n v="4332.8261440650422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20M1413"/>
    <s v="COUV M14 GAUCHE GRIS35422083B70"/>
    <n v="1.6"/>
    <n v="1536"/>
    <n v="2457.6000000000004"/>
    <n v="7944.1920000000009"/>
    <n v="8.0892460980638875E-2"/>
    <n v="2172.9116481286092"/>
    <n v="1.4146560209170633"/>
    <n v="6.5866560209170641"/>
    <n v="1022.3593681038044"/>
    <n v="0"/>
    <n v="181.90999554372897"/>
    <n v="33.651263767945771"/>
    <n v="11.805203078131496"/>
    <n v="173.73516522194754"/>
    <n v="585.49963257786419"/>
    <n v="163.9510198351868"/>
    <n v="0"/>
    <n v="2172.9116481286092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60D1810"/>
    <s v="BOUCHON KAMINA D18 ROUGE 24593044B72"/>
    <n v="2.8000000000000001E-2"/>
    <n v="72000"/>
    <n v="2016"/>
    <n v="6516.72"/>
    <n v="6.6357096898180326E-2"/>
    <n v="1782.4665863554999"/>
    <n v="2.4756480366048609E-2"/>
    <n v="0.11526648036604861"/>
    <n v="838.65416914765206"/>
    <n v="0"/>
    <n v="149.22304321946518"/>
    <n v="27.604552309643015"/>
    <n v="9.683955650029743"/>
    <n v="142.51712772112884"/>
    <n v="480.29266734902922"/>
    <n v="134.49107095855166"/>
    <n v="0"/>
    <n v="1782.4665863554999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90B0006"/>
    <s v="COUVRE BORNE D+ NOIR COUV DR - 32163005D40"/>
    <n v="7.1999999999999995E-2"/>
    <n v="13200"/>
    <n v="950.4"/>
    <n v="3072.1679999999997"/>
    <n v="3.1282631394856431E-2"/>
    <n v="840.30567642473534"/>
    <n v="6.3659520941267825E-2"/>
    <n v="0.29639952094126781"/>
    <n v="395.36553688389301"/>
    <n v="0"/>
    <n v="70.348006089176423"/>
    <n v="13.013574660260275"/>
    <n v="4.5652933778711633"/>
    <n v="67.186645925675009"/>
    <n v="226.42368603597083"/>
    <n v="63.402933451888629"/>
    <n v="0"/>
    <n v="840.30567642473534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90B0007"/>
    <s v="COUVRE BORNE G- NOIR COUV DR - 2B233004D40"/>
    <n v="7.1999999999999995E-2"/>
    <n v="13200"/>
    <n v="950.4"/>
    <n v="3072.1679999999997"/>
    <n v="3.1282631394856431E-2"/>
    <n v="840.30567642473534"/>
    <n v="6.3659520941267825E-2"/>
    <n v="0.29639952094126781"/>
    <n v="395.36553688389301"/>
    <n v="0"/>
    <n v="70.348006089176423"/>
    <n v="13.013574660260275"/>
    <n v="4.5652933778711633"/>
    <n v="67.186645925675009"/>
    <n v="226.42368603597083"/>
    <n v="63.402933451888629"/>
    <n v="0"/>
    <n v="840.30567642473534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00L0202"/>
    <s v="BAC L2 BASSE P0 NOIR C3424931002B77"/>
    <n v="1.32"/>
    <n v="190"/>
    <n v="250.8"/>
    <n v="810.71100000000001"/>
    <n v="8.2551388403093364E-3"/>
    <n v="221.74733127874964"/>
    <n v="1.1670912172565771"/>
    <n v="5.433991217256577"/>
    <n v="104.33257223324955"/>
    <n v="0"/>
    <n v="18.564057162421555"/>
    <n v="3.434137757568684"/>
    <n v="1.2047301969382238"/>
    <n v="17.729809341497571"/>
    <n v="59.750694926158978"/>
    <n v="16.731329660915055"/>
    <n v="0"/>
    <n v="221.74733127874964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00L0218"/>
    <s v="BAC L2 NOIR P0 C34,338881090B77"/>
    <n v="1.252"/>
    <n v="3366"/>
    <n v="4214.232"/>
    <n v="13622.504939999999"/>
    <n v="0.13871240137669255"/>
    <n v="3726.0554202133471"/>
    <n v="1.1069683363676017"/>
    <n v="5.1540583363676014"/>
    <n v="1753.1166847993288"/>
    <n v="0"/>
    <n v="311.93478366708973"/>
    <n v="57.7043589727041"/>
    <n v="20.243271719710382"/>
    <n v="297.9167858087639"/>
    <n v="1004.0003611645006"/>
    <n v="281.13917408124945"/>
    <n v="0"/>
    <n v="3726.0554202133471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20L0231"/>
    <s v="COUV L2 EK D NOIR FAI25812011B70"/>
    <n v="1.3069999999999999"/>
    <n v="3840"/>
    <n v="5018.88"/>
    <n v="16223.5296"/>
    <n v="0.16519757265889842"/>
    <n v="4437.4930064126438"/>
    <n v="1.155597137086626"/>
    <n v="5.3804746370866257"/>
    <n v="2087.8495220494879"/>
    <n v="0"/>
    <n v="371.49431902445895"/>
    <n v="68.722190226101745"/>
    <n v="24.108438161121661"/>
    <n v="354.79978272669592"/>
    <n v="1195.7000309051068"/>
    <n v="334.81872331967048"/>
    <n v="0"/>
    <n v="4437.4930064126438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00L0318"/>
    <s v="BAC L3 NOIR P0 C402B331002B74"/>
    <n v="1.254"/>
    <n v="1728"/>
    <n v="2166.9119999999998"/>
    <n v="7004.5430399999996"/>
    <n v="7.1324399580272674E-2"/>
    <n v="1915.896942248397"/>
    <n v="1.1087366563937482"/>
    <n v="5.162291656393748"/>
    <n v="901.43342409527622"/>
    <n v="0"/>
    <n v="160.39345388332225"/>
    <n v="29.670950225393433"/>
    <n v="10.408868901546255"/>
    <n v="153.18555271053904"/>
    <n v="516.24600416201361"/>
    <n v="144.55868827030611"/>
    <n v="0"/>
    <n v="1915.896942248397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00M1509"/>
    <s v="BAC M15 GRIS PO C7835331028B74"/>
    <n v="3.5"/>
    <n v="770"/>
    <n v="2695"/>
    <n v="8711.5874999999996"/>
    <n v="8.8706535784025764E-2"/>
    <n v="2382.8112352321782"/>
    <n v="3.0945600457560758"/>
    <n v="14.408310045756075"/>
    <n v="1121.1175525064095"/>
    <n v="0"/>
    <n v="199.48219319268776"/>
    <n v="36.901918886154718"/>
    <n v="12.945565712713369"/>
    <n v="190.51768809942567"/>
    <n v="642.05790600477849"/>
    <n v="179.78841083000827"/>
    <n v="0"/>
    <n v="2382.8112352321782"/>
    <s v="TIMAR"/>
    <s v="STB 5432"/>
    <n v="23405.05"/>
    <m/>
    <m/>
    <m/>
    <m/>
    <m/>
    <m/>
    <s v="STB 5433"/>
    <n v="24529.215"/>
    <n v="416"/>
    <m/>
    <m/>
    <m/>
  </r>
  <r>
    <x v="8"/>
    <x v="1"/>
    <d v="2020-08-11T00:00:00"/>
    <x v="4"/>
    <x v="0"/>
    <s v="ACCUMA 7"/>
    <s v=" 20-0768 DU 30/06/20"/>
    <n v="12638.5"/>
    <m/>
    <n v="2248.7880000000005"/>
    <n v="416"/>
    <n v="145.93700000000001"/>
    <n v="2147.73"/>
    <n v="7238"/>
    <n v="2026.7774999999999"/>
    <n v="0"/>
    <n v="26861.732500000002"/>
    <s v="EUR"/>
    <n v="3.2324999999999999"/>
    <s v="491BB001"/>
    <s v="REGLE DE FERMETURE 19 TUBES 43753002B70"/>
    <n v="5.5E-2"/>
    <n v="31500"/>
    <n v="1732.5"/>
    <n v="5600.3062499999996"/>
    <n v="5.7025630146873708E-2"/>
    <n v="1531.8072226492575"/>
    <n v="4.8628800719024048E-2"/>
    <n v="0.22641630071902402"/>
    <n v="720.71842661126334"/>
    <n v="0"/>
    <n v="128.23855276672785"/>
    <n v="23.722662141099462"/>
    <n v="8.322149386744309"/>
    <n v="122.47565663534508"/>
    <n v="412.75151100307193"/>
    <n v="115.57826410500532"/>
    <n v="0"/>
    <n v="1531.8072226492575"/>
    <s v="TIMAR"/>
    <s v="STB 5432"/>
    <n v="23405.05"/>
    <m/>
    <m/>
    <m/>
    <m/>
    <m/>
    <m/>
    <s v="STB 5433"/>
    <n v="24529.215"/>
    <n v="416"/>
    <m/>
    <m/>
    <m/>
  </r>
  <r>
    <x v="8"/>
    <x v="1"/>
    <d v="2020-08-12T00:00:00"/>
    <x v="4"/>
    <x v="0"/>
    <s v="ACCUMA 8"/>
    <s v=" 20-0833 DU 21/07/20"/>
    <n v="6081.1970000000001"/>
    <m/>
    <n v="10885.361999999999"/>
    <n v="216"/>
    <n v="66.561000000000007"/>
    <n v="254.1"/>
    <n v="994.80100000000004"/>
    <n v="1014.4076249999999"/>
    <n v="0"/>
    <n v="19512.428625"/>
    <s v="EUR"/>
    <n v="3.2357499999999999"/>
    <s v="420M1502"/>
    <s v="COUV.M15 GAUCHE NOIR35402021D40"/>
    <n v="1.7"/>
    <n v="700"/>
    <n v="1190"/>
    <n v="3850.5425"/>
    <n v="8.2086629030166197E-2"/>
    <n v="1601.7094900179709"/>
    <n v="2.2881564143113868"/>
    <n v="7.7889314143113868"/>
    <n v="499.18496219835959"/>
    <n v="0"/>
    <n v="893.54267235306793"/>
    <n v="17.730711870515897"/>
    <n v="5.4637681148768928"/>
    <n v="20.858212436565232"/>
    <n v="81.659860645838364"/>
    <n v="83.269302398746945"/>
    <n v="0"/>
    <n v="1601.7094900179709"/>
    <s v="AST"/>
    <s v="STB 5505"/>
    <n v="7568.5889999999999"/>
    <m/>
    <m/>
    <m/>
    <m/>
    <m/>
    <m/>
    <s v="STB 5507"/>
    <n v="10885.361999999999"/>
    <n v="216"/>
    <m/>
    <m/>
    <m/>
  </r>
  <r>
    <x v="8"/>
    <x v="1"/>
    <d v="2020-08-12T00:00:00"/>
    <x v="4"/>
    <x v="0"/>
    <s v="ACCUMA 8"/>
    <s v=" 20-0833 DU 21/07/20"/>
    <n v="6081.1970000000001"/>
    <m/>
    <n v="10885.361999999999"/>
    <n v="216"/>
    <n v="66.561000000000007"/>
    <n v="254.1"/>
    <n v="994.80100000000004"/>
    <n v="1014.4076249999999"/>
    <n v="0"/>
    <n v="19512.428625"/>
    <s v="EUR"/>
    <n v="3.2357499999999999"/>
    <s v="420M1515"/>
    <s v="COUV M15 GAUCHE GRIS35402077B70"/>
    <n v="1.65"/>
    <n v="2100"/>
    <n v="3465"/>
    <n v="11211.873749999999"/>
    <n v="0.23901694923489566"/>
    <n v="4663.80116211115"/>
    <n v="2.2208576962434048"/>
    <n v="7.5598451962434039"/>
    <n v="1453.5091546363999"/>
    <n v="0"/>
    <n v="2601.7860165574621"/>
    <n v="51.627661034737464"/>
    <n v="15.909207158023891"/>
    <n v="60.734206800586989"/>
    <n v="237.77430011582345"/>
    <n v="242.46061580811607"/>
    <n v="0"/>
    <n v="4663.80116211115"/>
    <s v="AST"/>
    <s v="STB 5505"/>
    <n v="7568.5889999999999"/>
    <m/>
    <m/>
    <m/>
    <m/>
    <m/>
    <m/>
    <s v="STB 5507"/>
    <n v="10885.361999999999"/>
    <n v="216"/>
    <m/>
    <m/>
    <m/>
  </r>
  <r>
    <x v="8"/>
    <x v="1"/>
    <d v="2020-08-12T00:00:00"/>
    <x v="4"/>
    <x v="0"/>
    <s v="ACCUMA 8"/>
    <s v=" 20-0833 DU 21/07/20"/>
    <n v="6081.1970000000001"/>
    <m/>
    <n v="10885.361999999999"/>
    <n v="216"/>
    <n v="66.561000000000007"/>
    <n v="254.1"/>
    <n v="994.80100000000004"/>
    <n v="1014.4076249999999"/>
    <n v="0"/>
    <n v="19512.428625"/>
    <s v="EUR"/>
    <n v="3.2357499999999999"/>
    <s v="400M1509"/>
    <s v="BAC M15 GRIS PO C7835331028B74"/>
    <n v="3.5"/>
    <n v="616"/>
    <n v="2156"/>
    <n v="6976.277"/>
    <n v="0.14872165730171288"/>
    <n v="2901.920723091383"/>
    <n v="4.7109102647587386"/>
    <n v="16.036035264758738"/>
    <n v="904.40569621820453"/>
    <n v="0"/>
    <n v="1618.8890769690879"/>
    <n v="32.123877977169983"/>
    <n v="9.8990622316593129"/>
    <n v="37.790173120365246"/>
    <n v="147.9484534054013"/>
    <n v="150.86438316949446"/>
    <n v="0"/>
    <n v="2901.920723091383"/>
    <s v="AST"/>
    <s v="STB 5505"/>
    <n v="7568.5889999999999"/>
    <m/>
    <m/>
    <m/>
    <m/>
    <m/>
    <m/>
    <s v="STB 5507"/>
    <n v="10885.361999999999"/>
    <n v="216"/>
    <m/>
    <m/>
    <m/>
  </r>
  <r>
    <x v="8"/>
    <x v="1"/>
    <d v="2020-08-12T00:00:00"/>
    <x v="4"/>
    <x v="0"/>
    <s v="ACCUMA 8"/>
    <s v=" 20-0833 DU 21/07/20"/>
    <n v="6081.1970000000001"/>
    <m/>
    <n v="10885.361999999999"/>
    <n v="216"/>
    <n v="66.561000000000007"/>
    <n v="254.1"/>
    <n v="994.80100000000004"/>
    <n v="1014.4076249999999"/>
    <n v="0"/>
    <n v="19512.428625"/>
    <s v="EUR"/>
    <n v="3.2357499999999999"/>
    <s v="400M1009"/>
    <s v="BAC M10 P15,4 C33 NOIR30241008B70"/>
    <n v="1.8380000000000001"/>
    <n v="3240"/>
    <n v="5955.12"/>
    <n v="19269.27954"/>
    <n v="0.41078632459674225"/>
    <n v="8015.438838820015"/>
    <n v="2.4739008761790169"/>
    <n v="8.4212093761790179"/>
    <n v="2498.0725647787353"/>
    <n v="0"/>
    <n v="4471.557847885043"/>
    <n v="88.729846112896325"/>
    <n v="27.342348551483763"/>
    <n v="104.3808050800322"/>
    <n v="408.65064649516381"/>
    <n v="416.70477991666036"/>
    <n v="0"/>
    <n v="8015.438838820015"/>
    <s v="AST"/>
    <s v="STB 5505"/>
    <n v="7568.5889999999999"/>
    <m/>
    <m/>
    <m/>
    <m/>
    <m/>
    <m/>
    <s v="STB 5507"/>
    <n v="10885.361999999999"/>
    <n v="216"/>
    <m/>
    <m/>
    <m/>
  </r>
  <r>
    <x v="8"/>
    <x v="1"/>
    <d v="2020-08-12T00:00:00"/>
    <x v="4"/>
    <x v="0"/>
    <s v="ACCUMA 8"/>
    <s v=" 20-0833 DU 21/07/20"/>
    <n v="6081.1970000000001"/>
    <m/>
    <n v="10885.361999999999"/>
    <n v="216"/>
    <n v="66.561000000000007"/>
    <n v="254.1"/>
    <n v="994.80100000000004"/>
    <n v="1014.4076249999999"/>
    <n v="0"/>
    <n v="19512.428625"/>
    <s v="EUR"/>
    <n v="3.2357499999999999"/>
    <s v="420M1014"/>
    <s v="COUV M10 G FLAT NOIR22462007B70"/>
    <n v="0.77200000000000002"/>
    <n v="1344"/>
    <n v="1037.568"/>
    <n v="3357.3106559999997"/>
    <n v="7.1571814713925611E-2"/>
    <n v="1396.5399261671982"/>
    <n v="1.0390922069696416"/>
    <n v="3.5370912069696412"/>
    <n v="435.24230492288029"/>
    <n v="0"/>
    <n v="779.08511215800661"/>
    <n v="15.459511978207932"/>
    <n v="4.7638915591736026"/>
    <n v="18.186398118808498"/>
    <n v="71.199712849227907"/>
    <n v="72.602994580893323"/>
    <n v="0"/>
    <n v="1396.5399261671982"/>
    <s v="AST"/>
    <s v="STB 5505"/>
    <n v="7568.5889999999999"/>
    <m/>
    <m/>
    <m/>
    <m/>
    <m/>
    <m/>
    <s v="STB 5507"/>
    <n v="10885.36199999999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00L0318"/>
    <s v="BAC L3 NOIR P0 C402B331002B74"/>
    <n v="1.32"/>
    <n v="576"/>
    <n v="760.32"/>
    <n v="2460.2054400000002"/>
    <n v="7.4002957315150303E-2"/>
    <n v="599.91012593116898"/>
    <n v="1.0415106352971684"/>
    <n v="5.3127006352971691"/>
    <n v="448.02870417738296"/>
    <n v="0"/>
    <n v="56.403574006461277"/>
    <n v="15.984638780072466"/>
    <n v="4.4240447942143151"/>
    <n v="0"/>
    <n v="0"/>
    <n v="75.06916417303799"/>
    <n v="0"/>
    <n v="599.91012593116898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20L0331"/>
    <s v="COUV L3 EK  D NOIR FAI24142128B70"/>
    <n v="1.5"/>
    <n v="880"/>
    <n v="1320"/>
    <n v="4271.1899999999996"/>
    <n v="0.1284773564499137"/>
    <n v="1041.5106352971684"/>
    <n v="1.1835348128376915"/>
    <n v="6.0371598128376904"/>
    <n v="777.82761141906758"/>
    <n v="0"/>
    <n v="97.922871538995267"/>
    <n v="27.751108993181361"/>
    <n v="7.6806333232887409"/>
    <n v="0"/>
    <n v="0"/>
    <n v="130.32841002263538"/>
    <n v="0"/>
    <n v="1041.5106352971684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00L0218"/>
    <s v="BAC L2 NOIR P0 C34,338881090B77"/>
    <n v="1.31"/>
    <n v="396"/>
    <n v="518.76"/>
    <n v="1678.5776699999999"/>
    <n v="5.0491601084816082E-2"/>
    <n v="409.3136796717871"/>
    <n v="1.0336204032115837"/>
    <n v="5.2724529032115832"/>
    <n v="305.68625128769349"/>
    <n v="0"/>
    <n v="38.483688514825133"/>
    <n v="10.906185834320274"/>
    <n v="3.0184888960524749"/>
    <n v="0"/>
    <n v="0"/>
    <n v="51.219065138895701"/>
    <n v="0"/>
    <n v="409.3136796717871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00M1509"/>
    <s v="BAC M15 GRIS PO C7835331028B74"/>
    <n v="3.5"/>
    <n v="1386"/>
    <n v="4851"/>
    <n v="15696.623249999999"/>
    <n v="0.47215428495343287"/>
    <n v="3827.5515847170936"/>
    <n v="2.7615812299546132"/>
    <n v="14.086706229954613"/>
    <n v="2858.5164719650734"/>
    <n v="0"/>
    <n v="359.86655290580762"/>
    <n v="101.98532554994149"/>
    <n v="28.226327463086122"/>
    <n v="0"/>
    <n v="0"/>
    <n v="478.95690683318503"/>
    <n v="0"/>
    <n v="3827.5515847170936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00M1009"/>
    <s v="BAC M10 P15,4 C33 NOIR30241008B70"/>
    <n v="1.8380000000000001"/>
    <n v="972"/>
    <n v="1786.5360000000001"/>
    <n v="5780.7838620000002"/>
    <n v="0.17388592612318413"/>
    <n v="1409.6183669251984"/>
    <n v="1.4502246573304511"/>
    <n v="7.397533157330451"/>
    <n v="1052.7401739349814"/>
    <n v="0"/>
    <n v="132.53237517256852"/>
    <n v="37.559360042607771"/>
    <n v="10.395248435496192"/>
    <n v="0"/>
    <n v="0"/>
    <n v="176.39120933954464"/>
    <n v="0"/>
    <n v="1409.6183669251984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12T00:00:00"/>
    <x v="4"/>
    <x v="0"/>
    <s v="ACCUMA 9"/>
    <s v=" 20-0855 DU 28/07/20"/>
    <n v="6054.2"/>
    <m/>
    <n v="762.18000000000029"/>
    <n v="216"/>
    <n v="59.781999999999996"/>
    <n v="0"/>
    <n v="0"/>
    <n v="1014.4076249999999"/>
    <n v="0"/>
    <n v="8106.5696250000001"/>
    <s v="EUR"/>
    <n v="3.2357499999999999"/>
    <s v="420M1014"/>
    <s v="COUV M10 G FLAT NOIR22462007B70"/>
    <n v="0.77200000000000002"/>
    <n v="4032"/>
    <n v="3112.7040000000002"/>
    <n v="10071.931968000001"/>
    <n v="0.30296362222050927"/>
    <n v="2455.9956973727553"/>
    <n v="0.60912591700713181"/>
    <n v="3.1071249170071318"/>
    <n v="1834.2023616474071"/>
    <n v="0"/>
    <n v="230.91281358402784"/>
    <n v="65.440142399630005"/>
    <n v="18.111771263586483"/>
    <n v="0"/>
    <n v="0"/>
    <n v="307.328608478104"/>
    <n v="0"/>
    <n v="2455.9956973727553"/>
    <s v="TUNISHIP"/>
    <s v="STB 5494"/>
    <n v="6054.2"/>
    <m/>
    <m/>
    <m/>
    <m/>
    <m/>
    <m/>
    <s v="STB 5496"/>
    <n v="9799.4330000000009"/>
    <n v="216"/>
    <m/>
    <m/>
    <m/>
  </r>
  <r>
    <x v="8"/>
    <x v="1"/>
    <d v="2020-08-21T00:00:00"/>
    <x v="73"/>
    <x v="0"/>
    <s v="PELIPAPER1"/>
    <s v=" VZR2020000000302 DU 22/06/20"/>
    <n v="3956.096"/>
    <m/>
    <n v="1005.8979999999992"/>
    <n v="0"/>
    <n v="84.641000000000005"/>
    <n v="427.28"/>
    <n v="0"/>
    <n v="0"/>
    <n v="0"/>
    <n v="5473.9149999999981"/>
    <s v="EUR"/>
    <n v="3.2320500000000001"/>
    <s v="430P2010"/>
    <s v="SEP BAT G  laize 103 mm 12,5 g/m²"/>
    <n v="4.3130000000000002E-2"/>
    <n v="236612.56"/>
    <n v="10205.0997128"/>
    <n v="32983.39252675524"/>
    <n v="0.76607000211490894"/>
    <n v="4193.4020756268301"/>
    <n v="1.772265206727331E-2"/>
    <n v="0.15712096856727331"/>
    <n v="3030.6464710867826"/>
    <n v="0"/>
    <n v="770.58828298738206"/>
    <n v="0"/>
    <n v="64.840931049008006"/>
    <n v="327.32639050365827"/>
    <n v="0"/>
    <n v="0"/>
    <n v="0"/>
    <n v="4193.4020756268301"/>
    <s v="TIMAR"/>
    <m/>
    <n v="4656.6279999999997"/>
    <m/>
    <m/>
    <m/>
    <m/>
    <m/>
    <m/>
    <s v="STB 5459"/>
    <n v="12955.874"/>
    <n v="0"/>
    <m/>
    <m/>
    <m/>
  </r>
  <r>
    <x v="8"/>
    <x v="1"/>
    <d v="2020-08-21T00:00:00"/>
    <x v="73"/>
    <x v="0"/>
    <s v="PELIPAPER1"/>
    <s v=" VZR2020000000302 DU 22/06/20"/>
    <n v="3956.096"/>
    <m/>
    <n v="1005.8979999999992"/>
    <n v="0"/>
    <n v="84.641000000000005"/>
    <n v="427.28"/>
    <n v="0"/>
    <n v="0"/>
    <n v="0"/>
    <n v="5473.9149999999981"/>
    <s v="EUR"/>
    <n v="3.2320500000000001"/>
    <s v="430P2011"/>
    <s v="SEP BAT G  laize 128 mm 12,5 g/m² "/>
    <n v="4.3130000000000002E-2"/>
    <n v="186938.32"/>
    <n v="8062.6497416000002"/>
    <n v="26058.88709733828"/>
    <n v="0.60524191614239553"/>
    <n v="3313.0428034006"/>
    <n v="1.772265206727331E-2"/>
    <n v="0.15712096856727331"/>
    <n v="2394.3951234832666"/>
    <n v="0"/>
    <n v="608.81163296380294"/>
    <n v="0"/>
    <n v="51.228281024208506"/>
    <n v="258.60776592932274"/>
    <n v="0"/>
    <n v="0"/>
    <n v="0"/>
    <n v="3313.0428034006"/>
    <s v="TIMAR"/>
    <m/>
    <n v="4656.6279999999997"/>
    <m/>
    <m/>
    <m/>
    <m/>
    <m/>
    <m/>
    <s v="STB 5459"/>
    <n v="12955.874"/>
    <n v="0"/>
    <m/>
    <m/>
    <m/>
  </r>
  <r>
    <x v="8"/>
    <x v="1"/>
    <d v="2020-08-29T00:00:00"/>
    <x v="10"/>
    <x v="0"/>
    <s v="SORFIN 3"/>
    <s v=" YNT-0434/20 DU 20/05/20"/>
    <n v="311.8"/>
    <n v="80.537999999999997"/>
    <n v="5861.9179999999997"/>
    <n v="0"/>
    <n v="26.667000000000002"/>
    <n v="336"/>
    <n v="0"/>
    <n v="2682.72975"/>
    <n v="0"/>
    <n v="9299.6527499999993"/>
    <s v="EUR"/>
    <n v="3.21285"/>
    <s v="690X0034"/>
    <s v="FLUXAC 1072"/>
    <n v="12.9"/>
    <n v="360"/>
    <n v="4644"/>
    <n v="14920.475399999999"/>
    <n v="1"/>
    <n v="9299.6527499999993"/>
    <n v="25.832368749999997"/>
    <n v="67.278133749999995"/>
    <n v="311.8"/>
    <n v="80.537999999999997"/>
    <n v="5861.9179999999997"/>
    <n v="0"/>
    <n v="26.667000000000002"/>
    <n v="336"/>
    <n v="0"/>
    <n v="2682.72975"/>
    <n v="0"/>
    <n v="9299.6527499999993"/>
    <s v="FLOT MAGHREB"/>
    <m/>
    <m/>
    <m/>
    <m/>
    <m/>
    <m/>
    <m/>
    <m/>
    <m/>
    <m/>
    <m/>
    <m/>
    <m/>
    <m/>
  </r>
  <r>
    <x v="8"/>
    <x v="1"/>
    <d v="2020-09-01T00:00:00"/>
    <x v="74"/>
    <x v="0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430T405"/>
    <s v="GAINE TUBULAIRE 399mm "/>
    <n v="0.42699999999999999"/>
    <n v="6480"/>
    <n v="2766.96"/>
    <n v="8960.6616119999999"/>
    <n v="0.32723207440119906"/>
    <n v="7618.8115320609095"/>
    <n v="1.17574252037977"/>
    <n v="2.5585606703797703"/>
    <n v="1903.6235080178155"/>
    <n v="0"/>
    <n v="5524.8721401958783"/>
    <n v="70.68212807065899"/>
    <n v="119.63375577655758"/>
    <n v="0"/>
    <n v="0"/>
    <n v="0"/>
    <n v="0"/>
    <n v="7618.8115320609095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0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430T540"/>
    <s v="GAINE TUBULAIRE 534mm "/>
    <n v="0.57099999999999995"/>
    <n v="4860"/>
    <n v="2775.06"/>
    <n v="8986.8930569999993"/>
    <n v="0.32819001372907142"/>
    <n v="7641.1148445083945"/>
    <n v="1.5722458527795051"/>
    <n v="3.4214008027795053"/>
    <n v="1909.1961763668137"/>
    <n v="0"/>
    <n v="5541.0456534868499"/>
    <n v="70.889042965479433"/>
    <n v="119.98397168925241"/>
    <n v="0"/>
    <n v="0"/>
    <n v="0"/>
    <n v="0"/>
    <n v="7641.1148445083945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L5H1553"/>
    <m/>
    <n v="37"/>
    <n v="480"/>
    <n v="17760"/>
    <n v="57514.871999999996"/>
    <n v="2.1003706744460691"/>
    <n v="48902.077662633994"/>
    <n v="101.87932846382083"/>
    <n v="221.70197846382081"/>
    <n v="12218.591342988841"/>
    <n v="0"/>
    <n v="35461.925437982041"/>
    <n v="453.68006568035094"/>
    <n v="767.88081598276176"/>
    <n v="0"/>
    <n v="0"/>
    <n v="0"/>
    <n v="0"/>
    <n v="48902.077662633994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S2EFB"/>
    <m/>
    <n v="37.799999999999997"/>
    <n v="240"/>
    <n v="9072"/>
    <n v="29379.218399999998"/>
    <n v="1.072892047217046"/>
    <n v="24979.709941183308"/>
    <n v="104.08212475493045"/>
    <n v="226.49553475493042"/>
    <n v="6241.3885508780832"/>
    <n v="0"/>
    <n v="18114.334885888125"/>
    <n v="231.74468219888195"/>
    <n v="392.2418222182215"/>
    <n v="0"/>
    <n v="0"/>
    <n v="0"/>
    <n v="0"/>
    <n v="24979.709941183308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S3EFB"/>
    <m/>
    <n v="43.7"/>
    <n v="512"/>
    <n v="22374.400000000001"/>
    <n v="72458.375679999997"/>
    <n v="2.6460886046354801"/>
    <n v="61607.806669754398"/>
    <n v="120.32774740186406"/>
    <n v="261.84801240186403"/>
    <n v="15393.223544176211"/>
    <n v="0"/>
    <n v="44675.636515742422"/>
    <n v="571.55513860126371"/>
    <n v="967.39147123449914"/>
    <n v="0"/>
    <n v="0"/>
    <n v="0"/>
    <n v="0"/>
    <n v="61607.806669754398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S5EFB"/>
    <m/>
    <n v="56.7"/>
    <n v="238"/>
    <n v="13494.6"/>
    <n v="43701.587370000001"/>
    <n v="1.5959269202353561"/>
    <n v="37157.318537510175"/>
    <n v="156.12318713239569"/>
    <n v="339.74330213239568"/>
    <n v="9284.0654694311488"/>
    <n v="0"/>
    <n v="26945.073142758589"/>
    <n v="344.72021477083689"/>
    <n v="583.45971054960455"/>
    <n v="0"/>
    <n v="0"/>
    <n v="0"/>
    <n v="0"/>
    <n v="37157.318537510175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M15SMF"/>
    <m/>
    <n v="90"/>
    <n v="55"/>
    <n v="4950"/>
    <n v="16030.327499999999"/>
    <n v="0.58540736703311047"/>
    <n v="13629.802051240895"/>
    <n v="247.81458274983444"/>
    <n v="539.27508274983438"/>
    <n v="3405.5195466100654"/>
    <n v="0"/>
    <n v="9883.8136778159424"/>
    <n v="126.44799127915186"/>
    <n v="214.02083553573596"/>
    <n v="0"/>
    <n v="0"/>
    <n v="0"/>
    <n v="0"/>
    <n v="13629.802051240895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M151552"/>
    <m/>
    <n v="74.849999999999994"/>
    <n v="57"/>
    <n v="4266.45"/>
    <n v="13816.685002499999"/>
    <n v="0.50456793153099277"/>
    <n v="11747.650295255902"/>
    <n v="206.09912798694566"/>
    <n v="448.49711048694564"/>
    <n v="2935.2482564918209"/>
    <n v="0"/>
    <n v="8518.9488617611769"/>
    <n v="108.98667321069443"/>
    <n v="184.46650379221026"/>
    <n v="0"/>
    <n v="0"/>
    <n v="0"/>
    <n v="0"/>
    <n v="11747.650295255902"/>
    <s v="FERCAM"/>
    <m/>
    <m/>
    <m/>
    <n v="0"/>
    <m/>
    <m/>
    <m/>
    <m/>
    <s v="STB 5554 STB 5509"/>
    <n v="101546.447"/>
    <n v="216"/>
    <m/>
    <m/>
    <m/>
  </r>
  <r>
    <x v="8"/>
    <x v="1"/>
    <d v="2020-09-01T00:00:00"/>
    <x v="74"/>
    <x v="4"/>
    <s v="SIA 1"/>
    <s v=" 4/1084 DU 31/07/20"/>
    <n v="5817.35"/>
    <n v="0"/>
    <n v="16883.650999999998"/>
    <n v="216"/>
    <n v="365.59300000000002"/>
    <m/>
    <n v="0"/>
    <n v="0"/>
    <n v="0"/>
    <n v="23282.593999999997"/>
    <s v="EUR"/>
    <n v="3.2384499999999998"/>
    <s v="21M15SMF"/>
    <m/>
    <n v="89.75"/>
    <n v="30"/>
    <n v="2692.5"/>
    <n v="8719.5266250000004"/>
    <n v="0.31842612843164647"/>
    <n v="7413.7862672658803"/>
    <n v="247.12620890886268"/>
    <n v="537.77709640886269"/>
    <n v="1852.3962382318387"/>
    <n v="0"/>
    <n v="5376.1956217210954"/>
    <n v="68.780043741235644"/>
    <n v="116.41436357171094"/>
    <n v="0"/>
    <n v="0"/>
    <n v="0"/>
    <n v="0"/>
    <n v="7413.7862672658803"/>
    <s v="FERCAM"/>
    <m/>
    <m/>
    <m/>
    <n v="0"/>
    <m/>
    <m/>
    <m/>
    <m/>
    <s v="STB 5554 STB 5509"/>
    <n v="101546.447"/>
    <n v="2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111"/>
    <s v="BAC L1B PO NOIR C2825331003P70"/>
    <n v="1.2"/>
    <n v="480"/>
    <n v="576"/>
    <n v="1868.1120000000001"/>
    <n v="5.2670329734887068E-3"/>
    <n v="89.508262522621308"/>
    <n v="0.18647554692212773"/>
    <n v="4.0783755469221274"/>
    <n v="63.924083067361977"/>
    <n v="2.4228351678048052"/>
    <n v="9.4974875226299673"/>
    <n v="2.1910857169713021"/>
    <n v="0.76216600642868337"/>
    <n v="0"/>
    <n v="0"/>
    <n v="10.710605041424566"/>
    <n v="0"/>
    <n v="89.508262522621308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116"/>
    <s v="BAC L1 GRIS P0 C2626901010B70"/>
    <n v="1.19"/>
    <n v="2420"/>
    <n v="2879.7999999999997"/>
    <n v="9339.9113500000003"/>
    <n v="2.6333336036549963E-2"/>
    <n v="447.51023335528618"/>
    <n v="0.18492158403111"/>
    <n v="4.0443890840311099"/>
    <n v="319.59821947463371"/>
    <n v="12.113334576812983"/>
    <n v="47.484139874426702"/>
    <n v="10.954667791204784"/>
    <n v="3.810565391168963"/>
    <n v="0"/>
    <n v="0"/>
    <n v="53.549306247039006"/>
    <n v="0"/>
    <n v="447.51023335528618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218"/>
    <s v="BAC L2 NOIR P0 C34,338881090B77"/>
    <n v="1.31"/>
    <n v="198"/>
    <n v="259.38"/>
    <n v="841.23418500000002"/>
    <n v="2.3718107858741334E-3"/>
    <n v="40.306689467217907"/>
    <n v="0.20356913872332277"/>
    <n v="4.4522266387233227"/>
    <n v="28.78581365627144"/>
    <n v="1.0910329615021013"/>
    <n v="4.2768373500343069"/>
    <n v="0.98667328692363943"/>
    <n v="0.34321287976991649"/>
    <n v="0"/>
    <n v="0"/>
    <n v="4.8231193327164998"/>
    <n v="0"/>
    <n v="40.306689467217907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313"/>
    <s v="BAC L3 GRIS P0 C332B341004B70"/>
    <n v="1.32"/>
    <n v="1584"/>
    <n v="2090.88"/>
    <n v="6781.2465600000005"/>
    <n v="1.9119329693764005E-2"/>
    <n v="324.91499295711532"/>
    <n v="0.20512310161434047"/>
    <n v="4.4862131016143412"/>
    <n v="232.04442153452396"/>
    <n v="8.7948916591314426"/>
    <n v="34.475879707146781"/>
    <n v="7.9536411526058259"/>
    <n v="2.7666626033361208"/>
    <n v="0"/>
    <n v="0"/>
    <n v="38.879496300371173"/>
    <n v="0"/>
    <n v="324.91499295711532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509"/>
    <s v="BAC L5 GRIS P0 C4527231006B77"/>
    <n v="1.51"/>
    <n v="660"/>
    <n v="996.6"/>
    <n v="3232.2229500000003"/>
    <n v="9.1130643426716069E-3"/>
    <n v="154.86794171882707"/>
    <n v="0.23464839654367739"/>
    <n v="5.1319558965436771"/>
    <n v="110.60198122384193"/>
    <n v="4.1920095976289389"/>
    <n v="16.432632057383724"/>
    <n v="3.7910347665513884"/>
    <n v="1.3187059757062951"/>
    <n v="0"/>
    <n v="0"/>
    <n v="18.531578097714796"/>
    <n v="0"/>
    <n v="154.86794171882707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L0518"/>
    <s v="BAC L5 NOIR P0 C5220641062B77"/>
    <n v="1.51"/>
    <n v="660"/>
    <n v="996.6"/>
    <n v="3232.2229500000003"/>
    <n v="9.1130643426716069E-3"/>
    <n v="154.86794171882707"/>
    <n v="0.23464839654367739"/>
    <n v="5.1319558965436771"/>
    <n v="110.60198122384193"/>
    <n v="4.1920095976289389"/>
    <n v="16.432632057383724"/>
    <n v="3.7910347665513884"/>
    <n v="1.3187059757062951"/>
    <n v="0"/>
    <n v="0"/>
    <n v="18.531578097714796"/>
    <n v="0"/>
    <n v="154.86794171882707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M1110"/>
    <s v="BAC M11 P8,5 C46 GRIS22241025B70"/>
    <n v="2.13"/>
    <n v="1008"/>
    <n v="2147.04"/>
    <n v="6963.3874800000003"/>
    <n v="1.9632865408679156E-2"/>
    <n v="333.64204855307094"/>
    <n v="0.33099409578677674"/>
    <n v="7.2391165957867774"/>
    <n v="238.27701963359178"/>
    <n v="9.0311180879924109"/>
    <n v="35.401884740603208"/>
    <n v="8.167272010010528"/>
    <n v="2.8409737889629176"/>
    <n v="0"/>
    <n v="0"/>
    <n v="39.92378029191007"/>
    <n v="0"/>
    <n v="333.64204855307094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M1203"/>
    <s v="BAC M12 GRIS C49 P12,521631007B70"/>
    <n v="2.46"/>
    <n v="1200"/>
    <n v="2952"/>
    <n v="9574.0740000000005"/>
    <n v="2.6993543989129624E-2"/>
    <n v="458.7298454284342"/>
    <n v="0.38227487119036185"/>
    <n v="8.3606698711903622"/>
    <n v="327.61092572023011"/>
    <n v="12.417030234999627"/>
    <n v="48.674623553478582"/>
    <n v="11.229314299477924"/>
    <n v="3.9061007829470027"/>
    <n v="0"/>
    <n v="0"/>
    <n v="54.8918508373009"/>
    <n v="0"/>
    <n v="458.7298454284342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00NS4003"/>
    <s v="BAC NS40 P0 NOIR V250LISTEAUX KOREAN 2B221014B70"/>
    <n v="1.45"/>
    <n v="1080"/>
    <n v="1566"/>
    <n v="5078.9295000000002"/>
    <n v="1.4319745896672422E-2"/>
    <n v="243.35058873337667"/>
    <n v="0.22532461919757099"/>
    <n v="4.9280371191975716"/>
    <n v="173.79360083939036"/>
    <n v="6.5870831124693145"/>
    <n v="25.821294202150224"/>
    <n v="5.9570142930157273"/>
    <n v="2.072138829977983"/>
    <n v="0"/>
    <n v="0"/>
    <n v="29.119457456373038"/>
    <n v="0"/>
    <n v="243.35058873337667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L0109"/>
    <s v="COUV L1 KAM  D GRIS25032083B70"/>
    <n v="0.99399999999999999"/>
    <n v="2240"/>
    <n v="2226.56"/>
    <n v="7221.29072"/>
    <n v="2.0360008571963566E-2"/>
    <n v="345.99916146244385"/>
    <n v="0.15446391136716242"/>
    <n v="3.3782544113671622"/>
    <n v="247.10209443483589"/>
    <n v="9.3656039431032401"/>
    <n v="36.713065656921835"/>
    <n v="8.4697635659368427"/>
    <n v="2.9461950404059882"/>
    <n v="0"/>
    <n v="0"/>
    <n v="41.402438821240068"/>
    <n v="0"/>
    <n v="345.99916146244385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L0321"/>
    <s v="COUV L3 KAM D GRIS24142134B70"/>
    <n v="1.31"/>
    <n v="3520"/>
    <n v="4611.2"/>
    <n v="14955.2744"/>
    <n v="4.2165525082206813E-2"/>
    <n v="716.56336830609609"/>
    <n v="0.20356913872332275"/>
    <n v="4.4522266387233227"/>
    <n v="511.74779833371446"/>
    <n v="19.396141537815133"/>
    <n v="76.032664000609898"/>
    <n v="17.540858434198036"/>
    <n v="6.1015623070207372"/>
    <n v="0"/>
    <n v="0"/>
    <n v="85.744343692737772"/>
    <n v="0"/>
    <n v="716.56336830609609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L0507"/>
    <s v="COUV. L5 EK DROITE NOIR"/>
    <n v="1.5"/>
    <n v="640"/>
    <n v="960"/>
    <n v="3113.52"/>
    <n v="8.7783882891478444E-3"/>
    <n v="149.18043753770218"/>
    <n v="0.23309443365265964"/>
    <n v="5.0979694336526595"/>
    <n v="106.54013844560329"/>
    <n v="4.0380586130080083"/>
    <n v="15.829145871049946"/>
    <n v="3.6518095282855034"/>
    <n v="1.2702766773811389"/>
    <n v="0"/>
    <n v="0"/>
    <n v="17.851008402374276"/>
    <n v="0"/>
    <n v="149.18043753770218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L0521"/>
    <s v="COUV L5 KAM D GRIS21162177B70"/>
    <n v="1.5"/>
    <n v="640"/>
    <n v="960"/>
    <n v="3113.52"/>
    <n v="8.7783882891478444E-3"/>
    <n v="149.18043753770218"/>
    <n v="0.23309443365265964"/>
    <n v="5.0979694336526595"/>
    <n v="106.54013844560329"/>
    <n v="4.0380586130080083"/>
    <n v="15.829145871049946"/>
    <n v="3.6518095282855034"/>
    <n v="1.2702766773811389"/>
    <n v="0"/>
    <n v="0"/>
    <n v="17.851008402374276"/>
    <n v="0"/>
    <n v="149.18043753770218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L0531"/>
    <s v="COUV L5 EK D NOIR FAI21162094B70"/>
    <n v="1.69"/>
    <n v="680"/>
    <n v="1149.2"/>
    <n v="3727.1429000000003"/>
    <n v="1.05084623144674E-2"/>
    <n v="178.58141543575766"/>
    <n v="0.26261972858199656"/>
    <n v="5.7437122285819973"/>
    <n v="127.53742406425762"/>
    <n v="4.8338926646550036"/>
    <n v="18.948806703136039"/>
    <n v="4.3715203228184381"/>
    <n v="1.5206270392150052"/>
    <n v="0"/>
    <n v="0"/>
    <n v="21.36914464167554"/>
    <n v="0"/>
    <n v="178.58141543575766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M1125"/>
    <s v="COUV M11 G FLAT NOIR M18"/>
    <n v="0.85799999999999998"/>
    <n v="1392"/>
    <n v="1194.336"/>
    <n v="3873.5302320000001"/>
    <n v="1.0921192870528833E-2"/>
    <n v="185.59538234065525"/>
    <n v="0.13333001604932129"/>
    <n v="2.9160385160493214"/>
    <n v="132.54658624017506"/>
    <n v="5.0237487204432627"/>
    <n v="19.693040378173237"/>
    <n v="4.5432162341399946"/>
    <n v="1.5803512143298748"/>
    <n v="0"/>
    <n v="0"/>
    <n v="22.208439553393834"/>
    <n v="0"/>
    <n v="185.59538234065525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M1213"/>
    <s v="COUV M12 G GRIS21822022B70"/>
    <n v="1.28"/>
    <n v="1120"/>
    <n v="1433.6000000000001"/>
    <n v="4649.5232000000005"/>
    <n v="1.310905984512745E-2"/>
    <n v="222.77612005630195"/>
    <n v="0.1989072500502696"/>
    <n v="4.3502672500502699"/>
    <n v="159.09994007876762"/>
    <n v="6.0301675287586267"/>
    <n v="23.638191167434588"/>
    <n v="5.4533688955730195"/>
    <n v="1.8969465048891678"/>
    <n v="0"/>
    <n v="0"/>
    <n v="26.657505880878922"/>
    <n v="0"/>
    <n v="222.77612005630195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NS4002"/>
    <s v="COUV NS40 D MFP NOIR27342006B70"/>
    <n v="1.6"/>
    <n v="1440"/>
    <n v="2304"/>
    <n v="7472.4480000000003"/>
    <n v="2.1068131893954827E-2"/>
    <n v="358.03305009048523"/>
    <n v="0.24863406256283696"/>
    <n v="5.4378340625628372"/>
    <n v="255.69633226944791"/>
    <n v="9.6913406712192209"/>
    <n v="37.989950090519869"/>
    <n v="8.7643428678852082"/>
    <n v="3.0486640257147335"/>
    <n v="0"/>
    <n v="0"/>
    <n v="42.842420165698265"/>
    <n v="0"/>
    <n v="358.03305009048523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NS4005"/>
    <s v="COUV NS40 D MFP NOIR GRANDE BUSELURE BUSELURE 27342001B70"/>
    <n v="1.6"/>
    <n v="300"/>
    <n v="480"/>
    <n v="1556.76"/>
    <n v="4.3891941445739222E-3"/>
    <n v="74.590218768851088"/>
    <n v="0.24863406256283696"/>
    <n v="5.4378340625628363"/>
    <n v="53.270069222801645"/>
    <n v="2.0190293065040041"/>
    <n v="7.9145729355249728"/>
    <n v="1.8259047641427517"/>
    <n v="0.63513833869056946"/>
    <n v="0"/>
    <n v="0"/>
    <n v="8.9255042011871382"/>
    <n v="0"/>
    <n v="74.590218768851088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20NS4006"/>
    <s v="COUV NS40 G MFP NOIR GRANDE BUSELURE 27342012B70"/>
    <n v="1.6"/>
    <n v="120"/>
    <n v="192"/>
    <n v="622.70400000000006"/>
    <n v="1.755677657829569E-3"/>
    <n v="29.836087507540434"/>
    <n v="0.24863406256283696"/>
    <n v="5.4378340625628372"/>
    <n v="21.30802768912066"/>
    <n v="0.80761172260160174"/>
    <n v="3.1658291742099891"/>
    <n v="0.73036190565710069"/>
    <n v="0.25405533547622783"/>
    <n v="0"/>
    <n v="0"/>
    <n v="3.5702016804748555"/>
    <n v="0"/>
    <n v="29.836087507540434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90A0002"/>
    <s v="ADAPTATEUR JIS/DIN (+) POUR NS40 "/>
    <n v="0.37"/>
    <n v="1000"/>
    <n v="370"/>
    <n v="1200.0025000000001"/>
    <n v="3.3833371531090651E-3"/>
    <n v="57.496626967656042"/>
    <n v="5.7496626967656041E-2"/>
    <n v="1.2574991269676561"/>
    <n v="41.0623450259096"/>
    <n v="1.55633509043017"/>
    <n v="6.1008166378004995"/>
    <n v="1.4074682556933711"/>
    <n v="0.48958580274064728"/>
    <n v="0"/>
    <n v="0"/>
    <n v="6.8800761550817526"/>
    <n v="0"/>
    <n v="57.496626967656042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3T00:00:00"/>
    <x v="4"/>
    <x v="0"/>
    <s v="ACCUMA 10"/>
    <s v=" 20-0943 DU 19/08/20"/>
    <n v="12136.64"/>
    <n v="460"/>
    <n v="1803.1949999999997"/>
    <n v="416"/>
    <n v="144.70500000000001"/>
    <n v="0"/>
    <n v="0"/>
    <n v="2033.5177500000002"/>
    <n v="0"/>
    <n v="16994.05775"/>
    <s v="EUR"/>
    <n v="3.2432500000000002"/>
    <s v="490A0003"/>
    <s v="ADAPTATEUR JIS/DIN (-) POUR NS40 "/>
    <n v="0.36"/>
    <n v="1000"/>
    <n v="360"/>
    <n v="1167.5700000000002"/>
    <n v="3.2918956084304423E-3"/>
    <n v="55.942664076638323"/>
    <n v="5.5942664076638324E-2"/>
    <n v="1.2235126640766385"/>
    <n v="39.952551917101239"/>
    <n v="1.5142719798780035"/>
    <n v="5.9359297016437305"/>
    <n v="1.3694285731070639"/>
    <n v="0.47635375401792718"/>
    <n v="0"/>
    <n v="0"/>
    <n v="6.6941281508903545"/>
    <n v="0"/>
    <n v="55.942664076638323"/>
    <s v="TUNISHIP"/>
    <s v="STB 5589"/>
    <n v="12137.24"/>
    <s v="Facture 583/20 du 03/09/20"/>
    <n v="548"/>
    <m/>
    <m/>
    <m/>
    <m/>
    <m/>
    <n v="23618.830999999998"/>
    <n v="416"/>
    <m/>
    <m/>
    <m/>
  </r>
  <r>
    <x v="8"/>
    <x v="1"/>
    <d v="2020-09-09T00:00:00"/>
    <x v="51"/>
    <x v="0"/>
    <s v="MICROPOROUS 3"/>
    <s v=" A20-0680 DU 25/08/20"/>
    <n v="9442.0570000000007"/>
    <n v="375"/>
    <n v="2243.9960000000028"/>
    <n v="216"/>
    <n v="183.68199999999999"/>
    <n v="56.1"/>
    <n v="0"/>
    <n v="0"/>
    <n v="0"/>
    <n v="12516.835000000005"/>
    <s v="EUR"/>
    <n v="3.2541500000000001"/>
    <s v="430P1001"/>
    <s v="SEPARATEUR LV 160X1.3X0.2 "/>
    <n v="1.42"/>
    <n v="2469"/>
    <n v="3505.98"/>
    <n v="11408.984817"/>
    <n v="8.9199130095957382E-2"/>
    <n v="1116.4907935546332"/>
    <n v="0.45220364258996892"/>
    <n v="5.0730966425899693"/>
    <n v="842.22327071644509"/>
    <n v="33.449673785984018"/>
    <n v="200.16249113880824"/>
    <n v="19.267012100726795"/>
    <n v="16.384274614285644"/>
    <n v="5.0040711983832091"/>
    <n v="0"/>
    <n v="0"/>
    <n v="0"/>
    <n v="1116.4907935546332"/>
    <s v="AST"/>
    <s v="STB 5610"/>
    <n v="9509.4159999999993"/>
    <s v="Facture 590/20 du 10/09/20"/>
    <n v="446.85"/>
    <m/>
    <m/>
    <m/>
    <m/>
    <s v="STB 5611"/>
    <n v="28990.687000000002"/>
    <n v="216"/>
    <m/>
    <m/>
    <m/>
  </r>
  <r>
    <x v="8"/>
    <x v="1"/>
    <d v="2020-09-09T00:00:00"/>
    <x v="51"/>
    <x v="0"/>
    <s v="MICROPOROUS 3"/>
    <s v=" A20-0680 DU 25/08/20"/>
    <n v="9442.0570000000007"/>
    <n v="375"/>
    <n v="2243.9960000000028"/>
    <n v="216"/>
    <n v="183.68199999999999"/>
    <n v="56.1"/>
    <n v="0"/>
    <n v="0"/>
    <n v="0"/>
    <n v="12516.835000000005"/>
    <s v="EUR"/>
    <n v="3.2541500000000001"/>
    <s v="430P1004"/>
    <s v="SEPARATEUR 161X1.2X0.2 "/>
    <n v="0.64"/>
    <n v="44064"/>
    <n v="28200.959999999999"/>
    <n v="91770.153984000004"/>
    <n v="0.71748871923710067"/>
    <n v="8980.6879130521174"/>
    <n v="0.20381009243491552"/>
    <n v="2.2864660924349156"/>
    <n v="6774.5693838937013"/>
    <n v="269.05826971391275"/>
    <n v="1610.041816013179"/>
    <n v="154.97756335521373"/>
    <n v="131.78976292690911"/>
    <n v="40.251117149201349"/>
    <n v="0"/>
    <n v="0"/>
    <n v="0"/>
    <n v="8980.6879130521174"/>
    <s v="AST"/>
    <s v="STB 5610"/>
    <n v="9509.4159999999993"/>
    <s v="Facture 590/20 du 10/09/20"/>
    <n v="446.85"/>
    <m/>
    <m/>
    <m/>
    <m/>
    <s v="STB 5611"/>
    <n v="28990.687000000002"/>
    <n v="216"/>
    <m/>
    <m/>
    <m/>
  </r>
  <r>
    <x v="8"/>
    <x v="1"/>
    <d v="2020-09-09T00:00:00"/>
    <x v="51"/>
    <x v="0"/>
    <s v="MICROPOROUS 3"/>
    <s v=" A20-0680 DU 25/08/20"/>
    <n v="9442.0570000000007"/>
    <n v="375"/>
    <n v="2243.9960000000028"/>
    <n v="216"/>
    <n v="183.68199999999999"/>
    <n v="56.1"/>
    <n v="0"/>
    <n v="0"/>
    <n v="0"/>
    <n v="12516.835000000005"/>
    <s v="EUR"/>
    <n v="3.2541500000000001"/>
    <s v="430P1005"/>
    <s v="SEPARATEUR 161X1.0X0.2 "/>
    <n v="0.6"/>
    <n v="13689"/>
    <n v="8213.4"/>
    <n v="26727.635610000001"/>
    <n v="0.2089652921950885"/>
    <n v="2615.5840831327114"/>
    <n v="0.19107196165773332"/>
    <n v="2.1435619616577335"/>
    <n v="1973.0621999276809"/>
    <n v="78.361984573158182"/>
    <n v="468.91727982461038"/>
    <n v="45.136503114139117"/>
    <n v="38.383162800978241"/>
    <n v="11.722952892144464"/>
    <n v="0"/>
    <n v="0"/>
    <n v="0"/>
    <n v="2615.5840831327114"/>
    <s v="AST"/>
    <s v="STB 5610"/>
    <n v="9509.4159999999993"/>
    <s v="Facture 590/20 du 10/09/20"/>
    <n v="446.85"/>
    <m/>
    <m/>
    <m/>
    <m/>
    <s v="STB 5611"/>
    <n v="28990.687000000002"/>
    <n v="216"/>
    <m/>
    <m/>
    <m/>
  </r>
  <r>
    <x v="8"/>
    <x v="1"/>
    <d v="2020-09-11T00:00:00"/>
    <x v="75"/>
    <x v="0"/>
    <s v="YUCRY 1"/>
    <s v=" TN,NAS-2020R01-INV-01 DU 25/08/20"/>
    <n v="2808.8604374999995"/>
    <n v="119.46299999999999"/>
    <n v="31.65300000000002"/>
    <n v="0"/>
    <n v="0"/>
    <n v="30"/>
    <n v="0"/>
    <n v="0"/>
    <n v="0"/>
    <n v="2989.9764374999995"/>
    <s v="USD"/>
    <n v="3.2437499999999999"/>
    <s v="460D1828"/>
    <s v="OEIL MAGIQUE S2-A2  D=22,9mm M=20,77mm L=68m"/>
    <n v="0.28999999999999998"/>
    <n v="10000"/>
    <n v="2900"/>
    <n v="9406.875"/>
    <n v="1"/>
    <n v="2989.9764374999995"/>
    <n v="0.29899764374999993"/>
    <n v="1.2396851437500001"/>
    <n v="2808.8604374999995"/>
    <n v="119.46299999999999"/>
    <n v="31.65300000000002"/>
    <n v="0"/>
    <n v="0"/>
    <n v="30"/>
    <n v="0"/>
    <n v="0"/>
    <n v="0"/>
    <n v="2989.9764374999995"/>
    <s v="DHL"/>
    <n v="0"/>
    <n v="0"/>
    <s v="Facture 596/20 du 11/09/20"/>
    <n v="135.39699999999999"/>
    <m/>
    <m/>
    <s v="STB 5620"/>
    <n v="30"/>
    <s v="STB 5621"/>
    <n v="886.75400000000002"/>
    <n v="0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L0313"/>
    <s v="BAC L3 GRIS P0 C332B341004B70"/>
    <n v="1.32"/>
    <n v="1584"/>
    <n v="2090.88"/>
    <n v="6773.3012160000007"/>
    <n v="0.12969915017678804"/>
    <n v="1079.7207272610881"/>
    <n v="0.68164187327088899"/>
    <n v="4.9577158732708897"/>
    <n v="785.86271481917993"/>
    <n v="38.168125312325536"/>
    <n v="88.913955412195392"/>
    <n v="28.015016438186215"/>
    <n v="7.0426638545995903"/>
    <n v="0"/>
    <n v="0"/>
    <n v="131.71825142460145"/>
    <n v="0"/>
    <n v="1079.7207272610881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L0318"/>
    <s v="BAC L3 NOIR P0 C402B331002B74"/>
    <n v="1.32"/>
    <n v="1728"/>
    <n v="2280.96"/>
    <n v="7389.0558720000008"/>
    <n v="0.14148998201104152"/>
    <n v="1177.8771570120964"/>
    <n v="0.6816418732708891"/>
    <n v="4.9577158732708897"/>
    <n v="857.3047798027419"/>
    <n v="41.637954886173318"/>
    <n v="96.997042267849523"/>
    <n v="30.561836114384967"/>
    <n v="7.6829060231995543"/>
    <n v="0"/>
    <n v="0"/>
    <n v="143.69263791774705"/>
    <n v="0"/>
    <n v="1177.8771570120964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L0116"/>
    <s v="BAC L1 GRIS P0 C2626901010B70"/>
    <n v="1.1499999999999999"/>
    <n v="1540"/>
    <n v="1770.9999999999998"/>
    <n v="5737.0659499999992"/>
    <n v="0.10985670864090315"/>
    <n v="914.53617997177594"/>
    <n v="0.59385466231933504"/>
    <n v="4.3192221623193348"/>
    <n v="665.63498046026905"/>
    <n v="32.328851932262261"/>
    <n v="75.311168041684837"/>
    <n v="23.729049066435081"/>
    <n v="5.9652192792010403"/>
    <n v="0"/>
    <n v="0"/>
    <n v="111.56691119192355"/>
    <n v="0"/>
    <n v="914.53617997177594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L0117"/>
    <s v="BAC L1 NOIR PO C2626901001P70"/>
    <n v="1.1499999999999999"/>
    <n v="440"/>
    <n v="505.99999999999994"/>
    <n v="1639.1616999999999"/>
    <n v="3.1387631040258046E-2"/>
    <n v="261.29605142050741"/>
    <n v="0.59385466231933504"/>
    <n v="4.3192221623193348"/>
    <n v="190.18142298864834"/>
    <n v="9.2368148377892183"/>
    <n v="21.517476583338528"/>
    <n v="6.7797283046957375"/>
    <n v="1.7043483654860119"/>
    <n v="0"/>
    <n v="0"/>
    <n v="31.876260340549592"/>
    <n v="0"/>
    <n v="261.29605142050741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L0318"/>
    <s v="BAC L3 NOIR P0 C402B331002B74"/>
    <n v="1.32"/>
    <n v="192"/>
    <n v="253.44"/>
    <n v="821.00620800000002"/>
    <n v="1.5721109112337945E-2"/>
    <n v="130.87523966801069"/>
    <n v="0.68164187327088899"/>
    <n v="4.9577158732708897"/>
    <n v="95.256086644749089"/>
    <n v="4.626439431797035"/>
    <n v="10.777449140872168"/>
    <n v="3.3957595682649959"/>
    <n v="0.8536562247999504"/>
    <n v="0"/>
    <n v="0"/>
    <n v="15.965848657527451"/>
    <n v="0"/>
    <n v="130.87523966801069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00M1104"/>
    <s v="BAC M11 P8.5 C46,3 NOIR22241008B70"/>
    <n v="2"/>
    <n v="504"/>
    <n v="1008"/>
    <n v="3265.3656000000001"/>
    <n v="6.2527138514980457E-2"/>
    <n v="520.52652140686064"/>
    <n v="1.0327907170771045"/>
    <n v="7.511690717077105"/>
    <n v="378.8594355188884"/>
    <n v="18.400611376465477"/>
    <n v="42.864854537559758"/>
    <n v="13.505861919235779"/>
    <n v="3.3952236213634386"/>
    <n v="0"/>
    <n v="0"/>
    <n v="63.500534433347809"/>
    <n v="0"/>
    <n v="520.52652140686064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60D1810"/>
    <s v="BOUCHON KAMINA D18 ROUGE 24593044B72"/>
    <n v="2.8000000000000001E-2"/>
    <n v="1900"/>
    <n v="53.2"/>
    <n v="172.33874000000003"/>
    <n v="3.3000434216239691E-3"/>
    <n v="27.472233074250983"/>
    <n v="1.4459070039079465E-2"/>
    <n v="0.10516367003907948"/>
    <n v="19.995359096830224"/>
    <n v="0.97114337820234486"/>
    <n v="2.2623117672600985"/>
    <n v="0.71280937907077735"/>
    <n v="0.17919235779418152"/>
    <n v="0"/>
    <n v="0"/>
    <n v="3.3514170950933568"/>
    <n v="0"/>
    <n v="27.472233074250983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60D1815"/>
    <s v="BOUCHON D18 NOIR FILETAGE 29963006D40"/>
    <n v="2.3E-2"/>
    <n v="13000"/>
    <n v="299"/>
    <n v="968.59555"/>
    <n v="1.8547236523788847E-2"/>
    <n v="154.40221220302712"/>
    <n v="1.1877093246386701E-2"/>
    <n v="8.6384443246386694E-2"/>
    <n v="112.37993176601948"/>
    <n v="5.4581178586936296"/>
    <n v="12.714872526518223"/>
    <n v="4.0062030891383911"/>
    <n v="1.0071149432417343"/>
    <n v="0"/>
    <n v="0"/>
    <n v="18.835972019415671"/>
    <n v="0"/>
    <n v="154.40221220302712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60D1825"/>
    <s v="BOUCHON M18 NOIR NON DEV 28463007P70"/>
    <n v="3.2000000000000001E-2"/>
    <n v="78000"/>
    <n v="2496"/>
    <n v="8085.6672000000008"/>
    <n v="0.15482910489423735"/>
    <n v="1288.9228149122266"/>
    <n v="1.6524651473233676E-2"/>
    <n v="0.12018705147323369"/>
    <n v="938.1281260467714"/>
    <n v="45.56341864648595"/>
    <n v="106.1415445691956"/>
    <n v="33.44308665715527"/>
    <n v="8.4072203957570881"/>
    <n v="0"/>
    <n v="0"/>
    <n v="157.23941859686127"/>
    <n v="0"/>
    <n v="1288.9228149122266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"/>
    <x v="0"/>
    <s v="ACCUMA 11"/>
    <s v=" 20-1021 DU 02/09/20"/>
    <n v="6059.12"/>
    <n v="294.28199999999998"/>
    <n v="685.54000000000087"/>
    <n v="216"/>
    <n v="54.3"/>
    <n v="0"/>
    <n v="0"/>
    <n v="1015.567575"/>
    <n v="0"/>
    <n v="8324.8095750000011"/>
    <s v="EUR"/>
    <n v="3.2394500000000002"/>
    <s v="460D2101"/>
    <s v="BOUCHON PRESSION D21 NOIR MFP"/>
    <n v="2.3E-2"/>
    <n v="5800"/>
    <n v="133.4"/>
    <n v="432.14263000000005"/>
    <n v="8.2749209106134855E-3"/>
    <n v="68.887140829042877"/>
    <n v="1.1877093246386703E-2"/>
    <n v="8.6384443246386722E-2"/>
    <n v="50.138738787916381"/>
    <n v="2.4351602754171577"/>
    <n v="5.6727892810619762"/>
    <n v="1.7873829166925128"/>
    <n v="0.44932820544631225"/>
    <n v="0"/>
    <n v="0"/>
    <n v="8.40374136250853"/>
    <n v="0"/>
    <n v="68.887140829042877"/>
    <s v="TUNISHIP"/>
    <s v="STB 5645"/>
    <n v="6059.72"/>
    <s v="Facture 602/20 du 15/09/20"/>
    <n v="350.79599999999999"/>
    <m/>
    <m/>
    <m/>
    <m/>
    <s v="STB 5646"/>
    <n v="8806.8610000000008"/>
    <n v="216"/>
    <m/>
    <m/>
    <m/>
  </r>
  <r>
    <x v="8"/>
    <x v="1"/>
    <d v="2020-09-15T00:00:00"/>
    <x v="42"/>
    <x v="0"/>
    <s v="METACONCEPT 3"/>
    <s v=" 4714 DU 03/09/20"/>
    <n v="188.60000000000002"/>
    <n v="135.57499999999999"/>
    <n v="387.25"/>
    <n v="0"/>
    <n v="26.16"/>
    <n v="70.600000000000009"/>
    <n v="0"/>
    <n v="0"/>
    <n v="45"/>
    <n v="853.18499999999995"/>
    <s v="EUR"/>
    <n v="3.2394500000000002"/>
    <s v="610M0002"/>
    <s v="SELENIUM"/>
    <n v="48.8"/>
    <n v="150"/>
    <n v="7320"/>
    <n v="23712.774000000001"/>
    <n v="1"/>
    <n v="853.18499999999995"/>
    <n v="5.6879"/>
    <n v="163.77306000000002"/>
    <n v="188.60000000000002"/>
    <n v="135.57499999999999"/>
    <n v="387.25"/>
    <n v="0"/>
    <n v="26.16"/>
    <n v="70.600000000000009"/>
    <n v="0"/>
    <n v="0"/>
    <n v="45"/>
    <n v="853.18499999999995"/>
    <s v="MAGHREB SOLUTION"/>
    <s v="STB 5643"/>
    <n v="304.23"/>
    <s v="Facture 604/20 du 15/09/20"/>
    <n v="206.22"/>
    <m/>
    <m/>
    <m/>
    <m/>
    <s v="STB 5644"/>
    <n v="4943.6469999999999"/>
    <n v="0"/>
    <m/>
    <m/>
    <m/>
  </r>
  <r>
    <x v="8"/>
    <x v="1"/>
    <d v="2020-09-21T00:00:00"/>
    <x v="71"/>
    <x v="0"/>
    <s v="ELINOIL 2"/>
    <s v=" 17/2020 DU 11/08/20"/>
    <n v="674.6"/>
    <n v="510"/>
    <n v="1896.723"/>
    <n v="416"/>
    <n v="47.3"/>
    <n v="1056.1300000000001"/>
    <n v="0"/>
    <n v="0"/>
    <n v="400"/>
    <n v="5000.7530000000006"/>
    <s v="EUR"/>
    <n v="3.2394500000000002"/>
    <s v="610X0014"/>
    <s v="COKE DE PETROLE"/>
    <n v="0.21650022552999551"/>
    <n v="22170"/>
    <n v="4799.8100000000004"/>
    <n v="15548.744504500002"/>
    <n v="0.5"/>
    <n v="2500.3765000000003"/>
    <n v="0.11278198015336041"/>
    <n v="0.81412363574650437"/>
    <n v="337.3"/>
    <n v="255"/>
    <n v="948.36149999999998"/>
    <n v="208"/>
    <n v="23.65"/>
    <n v="528.06500000000005"/>
    <n v="0"/>
    <n v="0"/>
    <n v="200"/>
    <n v="2500.3765000000003"/>
    <s v="MSC"/>
    <m/>
    <m/>
    <s v="Facture 611/20 du 21/09/20"/>
    <n v="2063.63"/>
    <m/>
    <m/>
    <m/>
    <m/>
    <s v="STB 5671"/>
    <n v="8111.3770000000004"/>
    <n v="416"/>
    <m/>
    <m/>
    <m/>
  </r>
  <r>
    <x v="8"/>
    <x v="1"/>
    <d v="2020-09-21T00:00:00"/>
    <x v="71"/>
    <x v="0"/>
    <s v="ELINOIL 2"/>
    <s v=" 18/2020 DU 12/08/20"/>
    <n v="674.6"/>
    <n v="510"/>
    <n v="1896.723"/>
    <n v="416"/>
    <n v="47.3"/>
    <n v="1056.1300000000001"/>
    <n v="0"/>
    <n v="0"/>
    <n v="400"/>
    <n v="5000.7530000000006"/>
    <s v="EUR"/>
    <n v="3.2394500000000002"/>
    <s v="610X0014"/>
    <s v="COKE DE PETROLE"/>
    <n v="0.22619981149858623"/>
    <n v="21220"/>
    <n v="4799.96"/>
    <n v="15549.230422000001"/>
    <n v="0.5"/>
    <n v="2500.3765000000003"/>
    <n v="0.11783112629594723"/>
    <n v="0.85059410565504245"/>
    <n v="337.3"/>
    <n v="255"/>
    <n v="948.36149999999998"/>
    <n v="208"/>
    <n v="23.65"/>
    <n v="528.06500000000005"/>
    <n v="0"/>
    <n v="0"/>
    <n v="200"/>
    <n v="2500.3765000000003"/>
    <s v="MSC"/>
    <m/>
    <m/>
    <s v="Facture 611/20 du 21/09/20"/>
    <n v="2063.63"/>
    <m/>
    <m/>
    <m/>
    <m/>
    <s v="STB 5671"/>
    <n v="8111.3770000000004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L0118"/>
    <s v="BAC L1 NOIR P0 C2825341044B70"/>
    <n v="1.1499999999999999"/>
    <n v="2420"/>
    <n v="2783"/>
    <n v="9023.0426000000007"/>
    <n v="9.2988276326808741E-2"/>
    <n v="1585.4443832942675"/>
    <n v="0.65514230714639154"/>
    <n v="4.3836723071463917"/>
    <n v="1131.9872025678267"/>
    <n v="46.029196781770324"/>
    <n v="166.51922077361448"/>
    <n v="38.683122951952434"/>
    <n v="13.19354859835293"/>
    <n v="0"/>
    <n v="0"/>
    <n v="189.03209162075063"/>
    <n v="0"/>
    <n v="1585.4443832942675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L0212"/>
    <s v="BAC L2 GRIS PO C2825691011B77"/>
    <n v="1.25"/>
    <n v="1188"/>
    <n v="1485"/>
    <n v="4814.6670000000004"/>
    <n v="4.9618250213909802E-2"/>
    <n v="845.98810966294911"/>
    <n v="0.71211120341999079"/>
    <n v="4.7648612034199918"/>
    <n v="604.02479188401821"/>
    <n v="24.561033855885352"/>
    <n v="88.854129661810092"/>
    <n v="20.641192088986479"/>
    <n v="7.0400358133503778"/>
    <n v="0"/>
    <n v="0"/>
    <n v="100.86692635889855"/>
    <n v="0"/>
    <n v="845.98810966294911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L0318"/>
    <s v="BAC L3 NOIR P0 C402B331002B74"/>
    <n v="1.32"/>
    <n v="1920"/>
    <n v="2534.4"/>
    <n v="8217.0316800000001"/>
    <n v="8.4681813698406064E-2"/>
    <n v="1443.8197071580998"/>
    <n v="0.75198943081151037"/>
    <n v="5.0316934308115098"/>
    <n v="1030.8689781487244"/>
    <n v="41.917497780711003"/>
    <n v="151.64438128948925"/>
    <n v="35.227634498536922"/>
    <n v="12.014994454784645"/>
    <n v="0"/>
    <n v="0"/>
    <n v="172.14622098585355"/>
    <n v="0"/>
    <n v="1443.8197071580998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L0509"/>
    <s v="BAC L5 GRIS P0 C4527231006B77"/>
    <n v="1.45"/>
    <n v="132"/>
    <n v="191.4"/>
    <n v="620.55708000000004"/>
    <n v="6.3952411386817079E-3"/>
    <n v="109.03846746766899"/>
    <n v="0.82604899596718939"/>
    <n v="5.5272389959671901"/>
    <n v="77.852084287273456"/>
    <n v="3.1656443636474454"/>
    <n v="11.452310045299969"/>
    <n v="2.6604203136915903"/>
    <n v="0.90738239372071539"/>
    <n v="0"/>
    <n v="0"/>
    <n v="13.000626064035814"/>
    <n v="0"/>
    <n v="109.03846746766899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M1009"/>
    <s v="BAC M10 P15,4 C33 NOIR30241008B70"/>
    <n v="1.8"/>
    <n v="1134"/>
    <n v="2041.2"/>
    <n v="6617.9786400000003"/>
    <n v="6.8202540294028752E-2"/>
    <n v="1162.8491107367083"/>
    <n v="1.0254401329247869"/>
    <n v="6.8614001329247873"/>
    <n v="830.25953211694139"/>
    <n v="33.760257445544234"/>
    <n v="122.13404004423353"/>
    <n v="28.37225676231596"/>
    <n v="9.6768492270779749"/>
    <n v="0"/>
    <n v="0"/>
    <n v="138.64617514059512"/>
    <n v="0"/>
    <n v="1162.8491107367083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M1110"/>
    <s v="BAC M11 P8,5 C46 GRIS22241025B70"/>
    <n v="2"/>
    <n v="1372"/>
    <n v="2744"/>
    <n v="8896.5967999999993"/>
    <n v="9.1685170765635343E-2"/>
    <n v="1563.2265137475638"/>
    <n v="1.1393779254719854"/>
    <n v="7.6237779254719857"/>
    <n v="1116.123925205216"/>
    <n v="45.384159528989493"/>
    <n v="164.1856779744154"/>
    <n v="38.141031038504302"/>
    <n v="13.008658768911404"/>
    <n v="0"/>
    <n v="0"/>
    <n v="186.38306123152702"/>
    <n v="0"/>
    <n v="1563.2265137475638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00M1606"/>
    <s v="BAC M16 GRIS C96 P020891032B74"/>
    <n v="4.5999999999999996"/>
    <n v="480"/>
    <n v="2208"/>
    <n v="7158.7776000000003"/>
    <n v="7.3775822540278008E-2"/>
    <n v="1257.8732297210718"/>
    <n v="2.6205692285855662"/>
    <n v="17.534689228585567"/>
    <n v="898.10554914472198"/>
    <n v="36.519032157437614"/>
    <n v="132.11442309311562"/>
    <n v="30.690742176755652"/>
    <n v="10.467608805304804"/>
    <n v="0"/>
    <n v="0"/>
    <n v="149.97587434373602"/>
    <n v="0"/>
    <n v="1257.8732297210718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L0109"/>
    <s v="COUV L1 KAM  D GRIS25032083B70"/>
    <n v="0.99399999999999999"/>
    <n v="1120"/>
    <n v="1113.28"/>
    <n v="3609.476416"/>
    <n v="3.7197983567772056E-2"/>
    <n v="634.22332843472589"/>
    <n v="0.5662708289595767"/>
    <n v="3.7890176289595767"/>
    <n v="452.82742108325908"/>
    <n v="18.413001866047168"/>
    <n v="66.612475063905691"/>
    <n v="15.474361164193175"/>
    <n v="5.27779870052977"/>
    <n v="0"/>
    <n v="0"/>
    <n v="75.618270556790961"/>
    <n v="0"/>
    <n v="634.22332843472589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L0113"/>
    <s v="COUV L1 EK D+ ROUGE25032103B70"/>
    <n v="0.99299999999999999"/>
    <n v="1120"/>
    <n v="1112.1600000000001"/>
    <n v="3605.8451520000003"/>
    <n v="3.7160561049092211E-2"/>
    <n v="633.5852767964617"/>
    <n v="0.5657011399968408"/>
    <n v="3.7852057399968411"/>
    <n v="452.37186029746113"/>
    <n v="18.394477719300646"/>
    <n v="66.545460501467161"/>
    <n v="15.45879339642236"/>
    <n v="5.272489043889399"/>
    <n v="0"/>
    <n v="0"/>
    <n v="75.542195837920971"/>
    <n v="0"/>
    <n v="633.5852767964617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L0131"/>
    <s v="COUV L1 EK D NOIR FAI25032008D40"/>
    <n v="1.1499999999999999"/>
    <n v="2240"/>
    <n v="2576"/>
    <n v="8351.9071999999996"/>
    <n v="8.6071792963657676E-2"/>
    <n v="1467.5187680079171"/>
    <n v="0.65514230714639154"/>
    <n v="4.3836723071463908"/>
    <n v="1047.7898073355088"/>
    <n v="42.605537517010546"/>
    <n v="154.13349360863489"/>
    <n v="35.80586587288159"/>
    <n v="12.212210272855604"/>
    <n v="0"/>
    <n v="0"/>
    <n v="174.97185340102536"/>
    <n v="0"/>
    <n v="1467.5187680079171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L0211"/>
    <s v="COUV L2 EK D GRIS24582126P70"/>
    <n v="1.1200000000000001"/>
    <n v="960"/>
    <n v="1075.2"/>
    <n v="3486.0134400000002"/>
    <n v="3.5925617932657118E-2"/>
    <n v="612.52957273373931"/>
    <n v="0.63805163826431177"/>
    <n v="4.2693156382643123"/>
    <n v="437.33835436612549"/>
    <n v="17.783180876665273"/>
    <n v="64.333979940995434"/>
    <n v="14.945057059985361"/>
    <n v="5.0972703747571222"/>
    <n v="0"/>
    <n v="0"/>
    <n v="73.031730115210593"/>
    <n v="0"/>
    <n v="612.52957273373931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L0231"/>
    <s v="COUV L2 EK D NOIR FAI25812011B70"/>
    <n v="1.3"/>
    <n v="1920"/>
    <n v="2496"/>
    <n v="8092.5312000000004"/>
    <n v="8.3398755915096878E-2"/>
    <n v="1421.9436509890377"/>
    <n v="0.74059565155679041"/>
    <n v="4.9554556515567905"/>
    <n v="1015.249751207077"/>
    <n v="41.282384177972958"/>
    <n v="149.3467391487394"/>
    <n v="34.6938824606803"/>
    <n v="11.832949084257605"/>
    <n v="0"/>
    <n v="0"/>
    <n v="169.5379449103103"/>
    <n v="0"/>
    <n v="1421.9436509890377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M1013"/>
    <s v="COUV M10 G FLAT GRIS22462035B70"/>
    <n v="0.77200000000000002"/>
    <n v="2688"/>
    <n v="2075.136"/>
    <n v="6728.0059392000003"/>
    <n v="6.9336442610028234E-2"/>
    <n v="1182.1820753761167"/>
    <n v="0.43979987923218627"/>
    <n v="2.9427782792321864"/>
    <n v="844.06302392662212"/>
    <n v="34.321539091963977"/>
    <n v="124.16458128612118"/>
    <n v="28.843960125771744"/>
    <n v="9.8377318232812456"/>
    <n v="0"/>
    <n v="0"/>
    <n v="140.95123912235644"/>
    <n v="0"/>
    <n v="1182.1820753761167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M1014"/>
    <s v="COUV M10 G FLAT NOIR22462007B70"/>
    <n v="0.77200000000000002"/>
    <n v="1344"/>
    <n v="1037.568"/>
    <n v="3364.0029696000001"/>
    <n v="3.4668221305014117E-2"/>
    <n v="591.09103768805835"/>
    <n v="0.43979987923218627"/>
    <n v="2.9427782792321864"/>
    <n v="422.03151196331106"/>
    <n v="17.160769545981989"/>
    <n v="62.082290643060588"/>
    <n v="14.421980062885872"/>
    <n v="4.9188659116406228"/>
    <n v="0"/>
    <n v="0"/>
    <n v="70.47561956117822"/>
    <n v="0"/>
    <n v="591.09103768805835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20M1611"/>
    <s v="COUV M16 GAUCHE GRIS36352070B70"/>
    <n v="1.99"/>
    <n v="552"/>
    <n v="1098.48"/>
    <n v="3561.4918560000001"/>
    <n v="3.6703471713788308E-2"/>
    <n v="625.79193178623314"/>
    <n v="1.1336810358446252"/>
    <n v="7.5856590358446256"/>
    <n v="446.80751069949918"/>
    <n v="18.168218498325214"/>
    <n v="65.726925488825017"/>
    <n v="15.268644232935936"/>
    <n v="5.2076353806391396"/>
    <n v="0"/>
    <n v="0"/>
    <n v="74.612997486008666"/>
    <n v="0"/>
    <n v="625.79193178623314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60D1810"/>
    <s v="BOUCHON KAMINA D18 ROUGE 24593044B72"/>
    <n v="2.8000000000000001E-2"/>
    <n v="94100"/>
    <n v="2634.8"/>
    <n v="8542.5485600000011"/>
    <n v="8.8036475194349872E-2"/>
    <n v="1501.0164790167935"/>
    <n v="1.5951290956607796E-2"/>
    <n v="0.10673289095660782"/>
    <n v="1071.7067485899065"/>
    <n v="43.578055221203186"/>
    <n v="157.65175813665809"/>
    <n v="36.623173680849547"/>
    <n v="12.490967246475137"/>
    <n v="0"/>
    <n v="0"/>
    <n v="178.96577614170096"/>
    <n v="0"/>
    <n v="1501.0164790167935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s v="460D1810"/>
    <s v="BOUCHON KAMINA D18 ROUGE 24593044B72"/>
    <n v="0.02"/>
    <n v="22894"/>
    <n v="457.88"/>
    <n v="1484.538536"/>
    <n v="1.5299127547437725E-2"/>
    <n v="260.84918225755632"/>
    <n v="1.1393779254719853E-2"/>
    <n v="7.6237779254719848E-2"/>
    <n v="186.2430112510803"/>
    <n v="7.5730681359816741"/>
    <n v="27.396989151211859"/>
    <n v="6.3644370597340938"/>
    <n v="2.1707014129406539"/>
    <n v="0"/>
    <n v="0"/>
    <n v="31.100975246607725"/>
    <n v="0"/>
    <n v="260.84918225755632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m/>
    <s v="POIGNEE COUV COMPACT B90 NOIR"/>
    <n v="0.05"/>
    <n v="2700"/>
    <n v="135"/>
    <n v="437.697"/>
    <n v="4.5107500194463456E-3"/>
    <n v="76.908009969359"/>
    <n v="2.848444813679963E-2"/>
    <n v="0.19059444813679963"/>
    <n v="54.911344716728927"/>
    <n v="2.2328212596259411"/>
    <n v="8.077648151073646"/>
    <n v="1.8764720080896797"/>
    <n v="0.6400032557591252"/>
    <n v="0"/>
    <n v="0"/>
    <n v="9.1697205780816873"/>
    <n v="0"/>
    <n v="76.908009969359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m/>
    <s v="INSERT FIXATION POIGNEE COMPACT B90 NOIR"/>
    <n v="0.01"/>
    <n v="12500"/>
    <n v="125"/>
    <n v="405.27499999999998"/>
    <n v="4.1766203883762459E-3"/>
    <n v="71.211120341999077"/>
    <n v="5.6968896273599263E-3"/>
    <n v="3.8118889627359924E-2"/>
    <n v="50.843837700674932"/>
    <n v="2.0674270922462417"/>
    <n v="7.4793038435867087"/>
    <n v="1.7374740815645182"/>
    <n v="0.59259560718437521"/>
    <n v="0"/>
    <n v="0"/>
    <n v="8.4904820167423019"/>
    <n v="0"/>
    <n v="71.211120341999077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09-28T00:00:00"/>
    <x v="4"/>
    <x v="0"/>
    <s v="ACCUMA 12"/>
    <s v=" 20-1062 DU 11/09/20"/>
    <n v="12173.44"/>
    <n v="495"/>
    <n v="1790.755000000001"/>
    <n v="416"/>
    <n v="141.88399999999999"/>
    <n v="0"/>
    <n v="0"/>
    <n v="2032.8594000000001"/>
    <n v="0"/>
    <n v="17049.938400000003"/>
    <s v="EUR"/>
    <n v="3.2422"/>
    <m/>
    <s v="BAC COMPACT B90 C49 P19,5  T2 OPAQUE"/>
    <n v="1"/>
    <n v="5"/>
    <n v="5"/>
    <n v="16.210999999999999"/>
    <n v="1.6706481553504981E-4"/>
    <n v="2.8484448136799627"/>
    <n v="0.56968896273599257"/>
    <n v="3.811888962735992"/>
    <n v="2.0337535080269968"/>
    <n v="8.2697083689849654E-2"/>
    <n v="0.29917215374346828"/>
    <n v="6.9498963262580718E-2"/>
    <n v="2.3703824287375004E-2"/>
    <n v="0"/>
    <n v="0"/>
    <n v="0.33961928066969205"/>
    <n v="0"/>
    <n v="2.8484448136799627"/>
    <s v="TUNISHIP"/>
    <s v="STB 5589"/>
    <n v="12174.04"/>
    <s v="Facture 634/20 du 25/09/20"/>
    <n v="589.65"/>
    <m/>
    <m/>
    <m/>
    <m/>
    <s v="STB 5710"/>
    <n v="23120.684000000001"/>
    <n v="416"/>
    <m/>
    <m/>
    <m/>
  </r>
  <r>
    <x v="8"/>
    <x v="1"/>
    <d v="2020-10-08T00:00:00"/>
    <x v="4"/>
    <x v="0"/>
    <s v="ACCUMA 13"/>
    <s v=" 20-1097 DU 18/09/20"/>
    <n v="6059.72"/>
    <n v="318.762"/>
    <n v="883.80899999999929"/>
    <n v="216"/>
    <n v="68.456999999999994"/>
    <m/>
    <n v="0"/>
    <n v="1017.8247749999999"/>
    <n v="0"/>
    <n v="8564.5727749999987"/>
    <s v="EUR"/>
    <n v="3.2466499999999998"/>
    <s v="400L0313"/>
    <s v="BAC L3 GRIS P0 C332B341004B70"/>
    <n v="1.3"/>
    <n v="1760"/>
    <n v="2288"/>
    <n v="7428.3351999999995"/>
    <n v="0.17951292995229726"/>
    <n v="1537.4515526299269"/>
    <n v="0.87355201853973119"/>
    <n v="5.0941970185397309"/>
    <n v="1087.7980918905348"/>
    <n v="57.221900577454178"/>
    <n v="158.65514310820976"/>
    <n v="38.774792869696206"/>
    <n v="12.288916645744413"/>
    <n v="0"/>
    <n v="0"/>
    <n v="182.7127075382877"/>
    <n v="0"/>
    <n v="1537.4515526299269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00L0318"/>
    <s v="BAC L3 NOIR P0 C402B331002B74"/>
    <n v="1.32"/>
    <n v="960"/>
    <n v="1267.2"/>
    <n v="4114.15488"/>
    <n v="9.9422545819733865E-2"/>
    <n v="841.56937456690923"/>
    <n v="0.87663476517386374"/>
    <n v="5.1622127651738641"/>
    <n v="602.47278935475777"/>
    <n v="31.692129550590007"/>
    <n v="77.928286216419707"/>
    <n v="21.475269897062514"/>
    <n v="6.8061692191815206"/>
    <n v="0"/>
    <n v="0"/>
    <n v="101.1947303288978"/>
    <n v="0"/>
    <n v="841.56937456690923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00M1008"/>
    <s v="BAC M10 P15,4 C33 GRIS30241012B70"/>
    <n v="1.7"/>
    <n v="2430"/>
    <n v="4131"/>
    <n v="13411.91115"/>
    <n v="0.32411185036404716"/>
    <n v="2743.4683446463869"/>
    <n v="1.1289993187845213"/>
    <n v="6.6483043187845219"/>
    <n v="1964.027061888024"/>
    <n v="103.3145416457444"/>
    <n v="254.04178532199322"/>
    <n v="70.008159678634186"/>
    <n v="22.187724940371574"/>
    <n v="0"/>
    <n v="0"/>
    <n v="329.88907117161995"/>
    <n v="0"/>
    <n v="2743.4683446463869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60D1811"/>
    <s v="BOUCHON KAM D18 JAUNE 24593042d40"/>
    <n v="2.8000000000000001E-2"/>
    <n v="72000"/>
    <n v="2016"/>
    <n v="6545.2464"/>
    <n v="0.15817223198594024"/>
    <n v="1338.8603686291738"/>
    <n v="1.8595282897627415E-2"/>
    <n v="0.10950148289762743"/>
    <n v="958.47943760984185"/>
    <n v="50.41929701230228"/>
    <n v="123.97681898066773"/>
    <n v="34.165202108963094"/>
    <n v="10.82799648506151"/>
    <n v="0"/>
    <n v="0"/>
    <n v="160.99161643233742"/>
    <n v="0"/>
    <n v="1338.8603686291738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60D1815"/>
    <s v="BOUCHON D18 NOIR FILETAGE 29963006D40"/>
    <n v="2.3E-2"/>
    <n v="91000"/>
    <n v="2093"/>
    <n v="6795.2384499999998"/>
    <n v="0.16421353251318102"/>
    <n v="1389.9973965976492"/>
    <n v="1.5274696665908232E-2"/>
    <n v="8.9947646665908237E-2"/>
    <n v="995.08802724077339"/>
    <n v="52.345034050966611"/>
    <n v="128.71204470562378"/>
    <n v="35.470123022847098"/>
    <n v="11.241565795254832"/>
    <n v="0"/>
    <n v="0"/>
    <n v="167.14060178218364"/>
    <n v="0"/>
    <n v="1389.9973965976492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90B0006"/>
    <s v="COUVRE BORNE D+ NOIR COUV DR - 32163005D40"/>
    <n v="7.1999999999999995E-2"/>
    <n v="6600"/>
    <n v="475.2"/>
    <n v="1542.8080799999998"/>
    <n v="3.7283454682400193E-2"/>
    <n v="315.58851546259092"/>
    <n v="4.7816441736756199E-2"/>
    <n v="0.28157524173675619"/>
    <n v="225.92729600803409"/>
    <n v="11.88454858147125"/>
    <n v="29.223107331157387"/>
    <n v="8.0532262113984423"/>
    <n v="2.5523134571930699"/>
    <n v="0"/>
    <n v="0"/>
    <n v="37.948023873336673"/>
    <n v="0"/>
    <n v="315.58851546259092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08T00:00:00"/>
    <x v="4"/>
    <x v="0"/>
    <s v="ACCUMA 13"/>
    <s v=" 20-1097 DU 18/09/20"/>
    <n v="6059.72"/>
    <n v="318.762"/>
    <n v="783.80899999999929"/>
    <n v="216"/>
    <n v="68.456999999999994"/>
    <m/>
    <n v="0"/>
    <n v="1017.8247749999999"/>
    <n v="0"/>
    <n v="8464.5727749999987"/>
    <s v="EUR"/>
    <n v="3.2466499999999998"/>
    <s v="490B0007"/>
    <s v="COUVRE BORNE G- NOIR COUV DR - 2B233004D40"/>
    <n v="7.1999999999999995E-2"/>
    <n v="6600"/>
    <n v="475.2"/>
    <n v="1542.8080799999998"/>
    <n v="3.7283454682400193E-2"/>
    <n v="315.58851546259092"/>
    <n v="4.7816441736756199E-2"/>
    <n v="0.28157524173675619"/>
    <n v="225.92729600803409"/>
    <n v="11.88454858147125"/>
    <n v="29.223107331157387"/>
    <n v="8.0532262113984423"/>
    <n v="2.5523134571930699"/>
    <n v="0"/>
    <n v="0"/>
    <n v="37.948023873336673"/>
    <n v="0"/>
    <n v="315.58851546259092"/>
    <s v="TUNISHIP"/>
    <s v="STB 5589"/>
    <n v="6059.72"/>
    <s v="Facture 669/20 du 08/10/20"/>
    <n v="479.92700000000002"/>
    <m/>
    <m/>
    <m/>
    <m/>
    <s v="STB 5788"/>
    <n v="10179.543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L0218"/>
    <s v="BAC L2 NOIR P0 C34,338881090B77"/>
    <n v="1.25"/>
    <n v="1584"/>
    <n v="1980"/>
    <n v="6433.4160000000002"/>
    <n v="9.4933722836489223E-2"/>
    <n v="866.34808552243464"/>
    <n v="0.54693692267830474"/>
    <n v="4.6084369226783046"/>
    <n v="579.58252943328978"/>
    <n v="35.600146063683461"/>
    <n v="114.70215167762275"/>
    <n v="20.505684132681672"/>
    <n v="10.284549929768223"/>
    <n v="8.9712368080482321"/>
    <n v="0"/>
    <n v="96.701787477340559"/>
    <n v="0"/>
    <n v="866.34808552243464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M1008"/>
    <s v="BAC M10 P15,4 C33 GRIS30241012B70"/>
    <n v="1.7"/>
    <n v="324"/>
    <n v="550.79999999999995"/>
    <n v="1789.6593599999999"/>
    <n v="2.6408835625423364E-2"/>
    <n v="241.00228560896818"/>
    <n v="0.74383421484249435"/>
    <n v="6.267474214842494"/>
    <n v="161.22932182416969"/>
    <n v="9.9033133595337617"/>
    <n v="31.908053103047784"/>
    <n v="5.7043084950914471"/>
    <n v="2.860974798644615"/>
    <n v="2.4956349666025077"/>
    <n v="0"/>
    <n v="26.900679061878375"/>
    <n v="0"/>
    <n v="241.00228560896818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20L0321"/>
    <s v="COUV L3 KAM D GRIS24142134B70"/>
    <n v="1.3"/>
    <n v="1760"/>
    <n v="2288"/>
    <n v="7434.1696000000002"/>
    <n v="0.10970119083327644"/>
    <n v="1001.113343270369"/>
    <n v="0.56881439958543689"/>
    <n v="4.7927743995854364"/>
    <n v="669.73981178957933"/>
    <n v="41.137946562478668"/>
    <n v="132.54470860525296"/>
    <n v="23.695457219987709"/>
    <n v="11.884368807732169"/>
    <n v="10.366762533744623"/>
    <n v="0"/>
    <n v="111.74428775159355"/>
    <n v="0"/>
    <n v="1001.113343270369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20L0331"/>
    <s v="COUV L3 EK  D NOIR FAI24142128B70"/>
    <n v="1.4"/>
    <n v="2640"/>
    <n v="3695.9999999999995"/>
    <n v="12009.043199999998"/>
    <n v="0.17720961596144652"/>
    <n v="1617.1830929752111"/>
    <n v="0.6125693533997012"/>
    <n v="5.1614493533997008"/>
    <n v="1081.887388275474"/>
    <n v="66.453605985542438"/>
    <n v="214.11068313156244"/>
    <n v="38.277277047672449"/>
    <n v="19.197826535567348"/>
    <n v="16.746308708356697"/>
    <n v="0"/>
    <n v="180.5100032910357"/>
    <n v="0"/>
    <n v="1617.1830929752111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20M1124"/>
    <s v="COUV M11 G FLAT GRIS M1822482043B70"/>
    <n v="0.85799999999999998"/>
    <n v="1102"/>
    <n v="945.51599999999996"/>
    <n v="3072.1705871999998"/>
    <n v="4.5334017111851484E-2"/>
    <n v="413.71008910647993"/>
    <n v="0.37541750372638832"/>
    <n v="3.163231103726388"/>
    <n v="276.76997722204362"/>
    <n v="17.000256416944307"/>
    <n v="54.774100831120784"/>
    <n v="9.7921476961599208"/>
    <n v="4.9112154097953189"/>
    <n v="4.2840646170699648"/>
    <n v="0"/>
    <n v="46.178326913346027"/>
    <n v="0"/>
    <n v="413.71008910647993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60D1811"/>
    <s v="BOUCHON KAM D18 JAUNE 24593042d40"/>
    <n v="2.8000000000000001E-2"/>
    <n v="24000"/>
    <n v="672"/>
    <n v="2183.4623999999999"/>
    <n v="3.221993017480846E-2"/>
    <n v="294.03328963185658"/>
    <n v="1.2251387067994024E-2"/>
    <n v="0.10322898706799402"/>
    <n v="196.70679786826801"/>
    <n v="12.082473815553172"/>
    <n v="38.929215114829539"/>
    <n v="6.9595049177586272"/>
    <n v="3.4905139155576999"/>
    <n v="3.0447834015193993"/>
    <n v="0"/>
    <n v="32.820000598370129"/>
    <n v="0"/>
    <n v="294.03328963185658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60D1818"/>
    <s v="BOUCHON D18 ROUGE FILETEE 29963003D40"/>
    <n v="2.3E-2"/>
    <n v="78000"/>
    <n v="1794"/>
    <n v="5829.0648000000001"/>
    <n v="8.6015706448819021E-2"/>
    <n v="784.96387142790286"/>
    <n v="1.0063639377280807E-2"/>
    <n v="8.4795239377280798E-2"/>
    <n v="525.13689788046554"/>
    <n v="32.255889918307133"/>
    <n v="103.92710106548243"/>
    <n v="18.57939259294491"/>
    <n v="9.3184255424263593"/>
    <n v="8.1284842594133977"/>
    <n v="0"/>
    <n v="87.617680168863117"/>
    <n v="0"/>
    <n v="784.96387142790286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L0202"/>
    <s v="BAC L2 BASSE P0 NOIR C3424931002B77"/>
    <n v="1.32"/>
    <n v="234"/>
    <n v="308.88"/>
    <n v="1003.612896"/>
    <n v="1.4809660762492318E-2"/>
    <n v="135.15030134149981"/>
    <n v="0.5775653903482898"/>
    <n v="4.8665093903482894"/>
    <n v="90.41487459159319"/>
    <n v="5.5536227859346194"/>
    <n v="17.893535661709148"/>
    <n v="3.1988867246983408"/>
    <n v="1.6043897890438428"/>
    <n v="1.3995129420555241"/>
    <n v="0"/>
    <n v="15.085478846465127"/>
    <n v="0"/>
    <n v="135.15030134149981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L0509"/>
    <s v="BAC L5 GRIS P0 C4527231006B77"/>
    <n v="1.5"/>
    <n v="660"/>
    <n v="990"/>
    <n v="3216.7080000000001"/>
    <n v="4.7466861418244612E-2"/>
    <n v="433.17404276121732"/>
    <n v="0.65632430721396562"/>
    <n v="5.5301243072139661"/>
    <n v="289.79126471664489"/>
    <n v="17.80007303184173"/>
    <n v="57.351075838811376"/>
    <n v="10.252842066340836"/>
    <n v="5.1422749648841117"/>
    <n v="4.485618404024116"/>
    <n v="0"/>
    <n v="48.35089373867028"/>
    <n v="0"/>
    <n v="433.17404276121732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M1008"/>
    <s v="BAC M10 P15,4 C33 GRIS30241012B70"/>
    <n v="1.75"/>
    <n v="486"/>
    <n v="850.5"/>
    <n v="2763.4446000000003"/>
    <n v="4.0778349127491967E-2"/>
    <n v="372.13588219031857"/>
    <n v="0.76571169174962672"/>
    <n v="6.4518116917496275"/>
    <n v="248.95704105202677"/>
    <n v="15.291880922809488"/>
    <n v="49.269787879706143"/>
    <n v="8.8081234115382649"/>
    <n v="4.4176816743777145"/>
    <n v="3.8535539925479907"/>
    <n v="0"/>
    <n v="41.537813257312202"/>
    <n v="0"/>
    <n v="372.13588219031857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00M1009"/>
    <s v="BAC M10 P15,4 C33 NOIR30241008B70"/>
    <n v="1.8"/>
    <n v="324"/>
    <n v="583.20000000000005"/>
    <n v="1894.9334400000002"/>
    <n v="2.7962296544565921E-2"/>
    <n v="255.17889064478987"/>
    <n v="0.78758916865675888"/>
    <n v="6.6361491686567593"/>
    <n v="170.71339957853266"/>
    <n v="10.48586120421222"/>
    <n v="33.784997403227074"/>
    <n v="6.0398560536262389"/>
    <n v="3.0292674338590047"/>
    <n v="2.6424370234614796"/>
    <n v="0"/>
    <n v="28.483071947871224"/>
    <n v="0"/>
    <n v="255.17889064478987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20M1611"/>
    <s v="COUV M16 GAUCHE GRIS36352070B70"/>
    <n v="1.99"/>
    <n v="1104"/>
    <n v="2196.96"/>
    <n v="7138.3624319999999"/>
    <n v="0.10533615743578452"/>
    <n v="961.27883331786256"/>
    <n v="0.87072358090386104"/>
    <n v="7.3366315809038607"/>
    <n v="643.0907241736162"/>
    <n v="39.501059038419193"/>
    <n v="127.27072684326771"/>
    <n v="22.752610006129455"/>
    <n v="11.411487279648281"/>
    <n v="9.9542668776816363"/>
    <n v="0"/>
    <n v="107.29795909910005"/>
    <n v="0"/>
    <n v="961.27883331786256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60D1825"/>
    <s v="BOUCHON M18 NOIR NON DEV 28463007P70"/>
    <n v="3.2000000000000001E-2"/>
    <n v="78000"/>
    <n v="2496"/>
    <n v="8110.0032000000001"/>
    <n v="0.1196740263635743"/>
    <n v="1092.1236472040389"/>
    <n v="1.4001585220564602E-2"/>
    <n v="0.1179759852205646"/>
    <n v="730.62524922499563"/>
    <n v="44.877759886340364"/>
    <n v="144.59422756936686"/>
    <n v="25.84958969453205"/>
    <n v="12.964765972071458"/>
    <n v="11.309195491357771"/>
    <n v="0"/>
    <n v="121.90285936537478"/>
    <n v="0"/>
    <n v="1092.1236472040389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90B0006"/>
    <s v="COUVRE BORNE D+ NOIR COUV DR - 32163005D40"/>
    <n v="7.1999999999999995E-2"/>
    <n v="11000"/>
    <n v="791.99999999999989"/>
    <n v="2573.3663999999999"/>
    <n v="3.7973489134595688E-2"/>
    <n v="346.53923420897388"/>
    <n v="3.1503566746270355E-2"/>
    <n v="0.26544596674627036"/>
    <n v="231.83301177331589"/>
    <n v="14.240058425473382"/>
    <n v="45.880860671049099"/>
    <n v="8.2022736530726679"/>
    <n v="4.1138199719072892"/>
    <n v="3.5884947232192923"/>
    <n v="0"/>
    <n v="38.680714990936224"/>
    <n v="0"/>
    <n v="346.53923420897388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14T00:00:00"/>
    <x v="4"/>
    <x v="0"/>
    <s v="ACCUMA 14"/>
    <s v=" 20-1146 DU 30/09/20"/>
    <n v="6105.1279999999997"/>
    <n v="375"/>
    <n v="1208.2340000000004"/>
    <n v="216"/>
    <n v="108.334"/>
    <n v="94.5"/>
    <n v="0"/>
    <n v="1018.6242"/>
    <n v="0"/>
    <n v="9125.8202000000001"/>
    <s v="EUR"/>
    <n v="3.2492000000000001"/>
    <s v="490B0007"/>
    <s v="COUVRE BORNE G- NOIR COUV DR - 2B233004D40"/>
    <n v="7.1999999999999995E-2"/>
    <n v="9900"/>
    <n v="712.8"/>
    <n v="2316.0297599999999"/>
    <n v="3.4176140221136117E-2"/>
    <n v="311.88531078807642"/>
    <n v="3.1503566746270348E-2"/>
    <n v="0.26544596674627036"/>
    <n v="208.64971059598429"/>
    <n v="12.816052582926044"/>
    <n v="41.292774603944189"/>
    <n v="7.3820462877654016"/>
    <n v="3.7024379747165601"/>
    <n v="3.229645250897363"/>
    <n v="0"/>
    <n v="34.8126434918426"/>
    <n v="0"/>
    <n v="311.88531078807642"/>
    <s v="AST"/>
    <s v="STB 5800"/>
    <n v="6218.183"/>
    <s v="Facture 693/20 du 13/10/20"/>
    <n v="446.85"/>
    <m/>
    <m/>
    <m/>
    <m/>
    <s v="STB 5801"/>
    <n v="15576.355"/>
    <n v="2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20M1124"/>
    <s v="COUV M11 G FLAT GRIS M1822482043B70"/>
    <n v="0.85799999999999998"/>
    <n v="290"/>
    <n v="248.82"/>
    <n v="808.27932899999996"/>
    <n v="1.1007028537586066E-2"/>
    <n v="183.5617069698705"/>
    <n v="0.63297140334438107"/>
    <n v="3.4201415033443809"/>
    <n v="133.7974763726227"/>
    <n v="4.1276357015947749"/>
    <n v="15.538324996739723"/>
    <n v="4.5789238716358032"/>
    <n v="1.2089569794257655"/>
    <n v="1.8915138260700153"/>
    <n v="0"/>
    <n v="22.418875221781754"/>
    <n v="0"/>
    <n v="183.5617069698705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60D1818"/>
    <s v="BOUCHON D18 ROUGE FILETEE 29963003D40"/>
    <n v="2.3E-2"/>
    <n v="26000"/>
    <n v="598"/>
    <n v="1942.5731000000001"/>
    <n v="2.6453673601304031E-2"/>
    <n v="441.16188717941719"/>
    <n v="1.6967764891516045E-2"/>
    <n v="9.1682114891516037E-2"/>
    <n v="321.56133297495529"/>
    <n v="9.9201276004890122"/>
    <n v="37.343936773773635"/>
    <n v="11.004728218142477"/>
    <n v="2.9055392399992281"/>
    <n v="4.5459579936896928"/>
    <n v="0"/>
    <n v="53.880264378367862"/>
    <n v="0"/>
    <n v="441.16188717941719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00M1008"/>
    <s v="BAC M10 P15,4 C33 GRIS30241012B70"/>
    <n v="1.7629999999999999"/>
    <n v="648"/>
    <n v="1142.424"/>
    <n v="3711.1072428000002"/>
    <n v="5.0537310385110626E-2"/>
    <n v="842.79921036631856"/>
    <n v="1.3006160653801213"/>
    <n v="7.0276334153801221"/>
    <n v="614.31335160966614"/>
    <n v="18.951491394416486"/>
    <n v="71.342156563280213"/>
    <n v="21.02352112020602"/>
    <n v="5.5507654861486255"/>
    <n v="8.6846346404397217"/>
    <n v="0"/>
    <n v="102.93328955216141"/>
    <n v="0"/>
    <n v="842.79921036631856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00M1009"/>
    <s v="BAC M10 P15,4 C33 NOIR30241008B70"/>
    <n v="1.8"/>
    <n v="2430"/>
    <n v="4374"/>
    <n v="14208.720300000001"/>
    <n v="0.19349225473595957"/>
    <n v="3226.8262450213556"/>
    <n v="1.3279120349882121"/>
    <n v="7.1751220349882123"/>
    <n v="2352.0221913586197"/>
    <n v="72.559595525984847"/>
    <n v="273.14779171987601"/>
    <n v="80.492777970159182"/>
    <n v="21.252221798924118"/>
    <n v="33.250870007355708"/>
    <n v="0"/>
    <n v="394.1007966404365"/>
    <n v="0"/>
    <n v="3226.8262450213556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00M1110"/>
    <s v="BAC M11 P8,5 C46 GRIS22241025B70"/>
    <n v="2.1"/>
    <n v="1386"/>
    <n v="2910.6"/>
    <n v="9454.9385700000003"/>
    <n v="0.1287559571638052"/>
    <n v="2147.233760575939"/>
    <n v="1.5492307074862475"/>
    <n v="8.370975707486247"/>
    <n v="1565.1110631386368"/>
    <n v="48.283483936426947"/>
    <n v="181.76130831730023"/>
    <n v="53.562478180142961"/>
    <n v="14.141910555086543"/>
    <n v="22.126196214771269"/>
    <n v="0"/>
    <n v="262.24732023357438"/>
    <n v="0"/>
    <n v="2147.233760575939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00M1509"/>
    <s v="BAC M15 GRIS PO C7835331028B74"/>
    <n v="3.6"/>
    <n v="1078"/>
    <n v="3880.8"/>
    <n v="12606.584760000002"/>
    <n v="0.17167460955174027"/>
    <n v="2862.9783474345854"/>
    <n v="2.6558240699764242"/>
    <n v="14.350244069976425"/>
    <n v="2086.8147508515158"/>
    <n v="64.377978581902596"/>
    <n v="242.34841108973364"/>
    <n v="71.416637573523957"/>
    <n v="18.855880740115392"/>
    <n v="29.501594953028359"/>
    <n v="0"/>
    <n v="349.66309364476587"/>
    <n v="0"/>
    <n v="2862.9783474345854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00M1606"/>
    <s v="BAC M16 GRIS C96 P020891032B74"/>
    <n v="4.5"/>
    <n v="1140"/>
    <n v="5130"/>
    <n v="16664.548500000001"/>
    <n v="0.22693536049279209"/>
    <n v="3784.5492997164047"/>
    <n v="3.3197800874705305"/>
    <n v="17.937805087470533"/>
    <n v="2758.5445454206033"/>
    <n v="85.100760184797039"/>
    <n v="320.35852115294102"/>
    <n v="94.405109965001515"/>
    <n v="24.925445319725817"/>
    <n v="38.997933959244349"/>
    <n v="0"/>
    <n v="462.21698371409218"/>
    <n v="0"/>
    <n v="3784.5492997164047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20M1013"/>
    <s v="COUV M10 G FLAT GRIS22462035B70"/>
    <n v="0.77200000000000002"/>
    <n v="1344"/>
    <n v="1037.568"/>
    <n v="3370.4877695999999"/>
    <n v="4.5898804700932806E-2"/>
    <n v="765.44390795480513"/>
    <n v="0.56952671722827763"/>
    <n v="3.0773301172282777"/>
    <n v="557.92934637484689"/>
    <n v="17.212051762849804"/>
    <n v="64.794103328579865"/>
    <n v="19.093902755588047"/>
    <n v="5.0412952143269543"/>
    <n v="7.8875259926364993"/>
    <n v="0"/>
    <n v="93.485682525977225"/>
    <n v="0"/>
    <n v="765.44390795480513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20M1014"/>
    <s v="COUV M10 G FLAT NOIR22462007B70"/>
    <n v="0.77200000000000002"/>
    <n v="1344"/>
    <n v="1037.568"/>
    <n v="3370.4877695999999"/>
    <n v="4.5898804700932806E-2"/>
    <n v="765.44390795480513"/>
    <n v="0.56952671722827763"/>
    <n v="3.0773301172282777"/>
    <n v="557.92934637484689"/>
    <n v="17.212051762849804"/>
    <n v="64.794103328579865"/>
    <n v="19.093902755588047"/>
    <n v="5.0412952143269543"/>
    <n v="7.8875259926364993"/>
    <n v="0"/>
    <n v="93.485682525977225"/>
    <n v="0"/>
    <n v="765.44390795480513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20M1124"/>
    <s v="COUV M11 G FLAT GRIS M1822482043B70"/>
    <n v="0.85799999999999998"/>
    <n v="1392"/>
    <n v="1194.336"/>
    <n v="3879.7407791999999"/>
    <n v="5.2833736980413125E-2"/>
    <n v="881.09619345537851"/>
    <n v="0.63297140334438107"/>
    <n v="3.4201415033443809"/>
    <n v="642.22788658858894"/>
    <n v="19.812651367654922"/>
    <n v="74.58395998435067"/>
    <n v="21.97883458385186"/>
    <n v="5.8029935012436749"/>
    <n v="9.0792663651360748"/>
    <n v="0"/>
    <n v="107.61060106455244"/>
    <n v="0"/>
    <n v="881.09619345537851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5"/>
    <s v=" 20-1200 DU 08/10/20"/>
    <n v="12155.64"/>
    <n v="375"/>
    <n v="1411.6729999999989"/>
    <n v="416"/>
    <n v="109.83499999999999"/>
    <n v="171.846"/>
    <n v="0"/>
    <n v="2036.7781500000001"/>
    <n v="0"/>
    <n v="16676.772149999997"/>
    <s v="EUR"/>
    <n v="3.2484500000000001"/>
    <s v="420M1413"/>
    <s v="COUV M14 GAUCHE GRIS35422083B70"/>
    <n v="1.6850000000000001"/>
    <n v="624"/>
    <n v="1051.44"/>
    <n v="3415.5502680000004"/>
    <n v="4.6512459149423264E-2"/>
    <n v="775.67768337111443"/>
    <n v="1.2430732105306321"/>
    <n v="6.7167114605306324"/>
    <n v="565.38870893509534"/>
    <n v="17.442172181033722"/>
    <n v="65.66038274484373"/>
    <n v="19.349183006160079"/>
    <n v="5.1086959506769043"/>
    <n v="7.9929800549917909"/>
    <n v="0"/>
    <n v="94.735560498312893"/>
    <n v="0"/>
    <n v="775.67768337111443"/>
    <s v="TUNISHIP"/>
    <s v="STB 5783"/>
    <n v="12155.64"/>
    <s v="Facture 711/20 du 23/10/20"/>
    <n v="446.85"/>
    <m/>
    <m/>
    <s v="STB 5866"/>
    <n v="172.446"/>
    <s v="STB 5867"/>
    <n v="18211.118999999999"/>
    <n v="4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00L0116"/>
    <s v="BAC L1 GRIS P0 C2626901010B70"/>
    <n v="1.18"/>
    <n v="1760"/>
    <n v="2076.7999999999997"/>
    <n v="6736.5161599999992"/>
    <n v="0.1055082971952513"/>
    <n v="945.13255915333229"/>
    <n v="0.5370071358825752"/>
    <n v="4.3645731358825746"/>
    <n v="640.70968554788305"/>
    <n v="39.565611448219236"/>
    <n v="120.80868842131783"/>
    <n v="22.789792194174282"/>
    <n v="10.01136579596581"/>
    <n v="3.9560336033359471"/>
    <n v="0"/>
    <n v="107.29138214243619"/>
    <n v="0"/>
    <n v="945.13255915333229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00L0118"/>
    <s v="BAC L1 NOIR P0 C2825341044B70"/>
    <n v="1.18"/>
    <n v="1980"/>
    <n v="2336.4"/>
    <n v="7578.58068"/>
    <n v="0.11869683434465772"/>
    <n v="1063.2741290474987"/>
    <n v="0.53700713588257509"/>
    <n v="4.3645731358825754"/>
    <n v="720.79839624136855"/>
    <n v="44.511312879246645"/>
    <n v="135.90977447398257"/>
    <n v="25.638516218446068"/>
    <n v="11.262786520461537"/>
    <n v="4.4505378037529413"/>
    <n v="0"/>
    <n v="120.70280491024072"/>
    <n v="0"/>
    <n v="1063.2741290474987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00L0212"/>
    <s v="BAC L2 GRIS PO C2825691011B77"/>
    <n v="1.28"/>
    <n v="792"/>
    <n v="1013.76"/>
    <n v="3288.3333120000002"/>
    <n v="5.1502355241071829E-2"/>
    <n v="461.35284243416902"/>
    <n v="0.5825162151946579"/>
    <n v="4.7344522151946578"/>
    <n v="312.75320243693278"/>
    <n v="19.313383215401934"/>
    <n v="58.97102078871108"/>
    <n v="11.124508732071515"/>
    <n v="4.8869039817595823"/>
    <n v="1.931080809763988"/>
    <n v="0"/>
    <n v="52.372742469528177"/>
    <n v="0"/>
    <n v="461.35284243416902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109"/>
    <s v="COUV L1 KAM  D GRIS25032083B70"/>
    <n v="0.99399999999999999"/>
    <n v="2240"/>
    <n v="2226.56"/>
    <n v="7222.2926719999996"/>
    <n v="0.113116599674046"/>
    <n v="1013.2869563311071"/>
    <n v="0.45236024836210142"/>
    <n v="3.6765980483621012"/>
    <n v="686.91186318061182"/>
    <n v="42.418724877767247"/>
    <n v="129.52031649237742"/>
    <n v="24.433185529593935"/>
    <n v="10.733294793271202"/>
    <n v="4.2413069047783543"/>
    <n v="0"/>
    <n v="115.02826455270738"/>
    <n v="0"/>
    <n v="1013.2869563311071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131"/>
    <s v="COUV L1 EK D NOIR FAI25032008D40"/>
    <n v="1.1819999999999999"/>
    <n v="2240"/>
    <n v="2647.68"/>
    <n v="8588.2796159999998"/>
    <n v="0.13451088613151144"/>
    <n v="1204.9347911301495"/>
    <n v="0.53791731746881677"/>
    <n v="4.371970717468816"/>
    <n v="816.83080712221636"/>
    <n v="50.441582299316792"/>
    <n v="154.01711679475864"/>
    <n v="29.054351404406471"/>
    <n v="12.763334452360725"/>
    <n v="5.0434856755010209"/>
    <n v="0"/>
    <n v="136.78411338158966"/>
    <n v="0"/>
    <n v="1204.9347911301495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211"/>
    <s v="COUV L2 EK D GRIS24582126P70"/>
    <n v="1.1200000000000001"/>
    <n v="1920"/>
    <n v="2150.4"/>
    <n v="6975.2524800000001"/>
    <n v="0.10924742020833418"/>
    <n v="978.62724152702515"/>
    <n v="0.50970168829532558"/>
    <n v="4.1426456882953255"/>
    <n v="663.41588395713018"/>
    <n v="40.967782578125316"/>
    <n v="125.09004409726593"/>
    <n v="23.597442765000181"/>
    <n v="10.366159961308206"/>
    <n v="4.09623202071149"/>
    <n v="0"/>
    <n v="111.09369614748401"/>
    <n v="0"/>
    <n v="978.62724152702515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216"/>
    <s v="COUV L2 EK DROITE ROUGE24582156B70"/>
    <n v="1.129"/>
    <n v="960"/>
    <n v="1083.8399999999999"/>
    <n v="3515.6518079999996"/>
    <n v="5.5062650631789854E-2"/>
    <n v="493.24560521607646"/>
    <n v="0.51379750543341296"/>
    <n v="4.1759348054334122"/>
    <n v="334.37345222660707"/>
    <n v="20.648493986921196"/>
    <n v="63.047615975809471"/>
    <n v="11.893532536466608"/>
    <n v="5.2247297304986438"/>
    <n v="2.0645740854389603"/>
    <n v="0"/>
    <n v="55.993206674334573"/>
    <n v="0"/>
    <n v="493.24560521607646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231"/>
    <s v="COUV L2 EK D NOIR FAI25812011B70"/>
    <n v="1.3"/>
    <n v="3840"/>
    <n v="4992"/>
    <n v="16192.5504"/>
    <n v="0.25361008262649004"/>
    <n v="2271.8132392591656"/>
    <n v="0.59161803105707433"/>
    <n v="4.8084280310570744"/>
    <n v="1540.0725877576235"/>
    <n v="95.103780984933763"/>
    <n v="290.38760236865301"/>
    <n v="54.779777847321846"/>
    <n v="24.064299910179759"/>
    <n v="9.5091100480802435"/>
    <n v="0"/>
    <n v="257.89608034237358"/>
    <n v="0"/>
    <n v="2271.8132392591656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4"/>
    <x v="0"/>
    <s v="ACCUMA 16"/>
    <s v=" 20-1204 DU 09/10/20"/>
    <n v="6072.6"/>
    <n v="375"/>
    <n v="1145.0159999999996"/>
    <n v="216"/>
    <n v="94.887"/>
    <n v="37.494999999999997"/>
    <n v="0"/>
    <n v="1016.89995"/>
    <n v="0"/>
    <n v="8957.8979499999987"/>
    <s v="EUR"/>
    <n v="3.2437"/>
    <s v="420L0321"/>
    <s v="COUV L3 KAM D GRIS24142134B70"/>
    <n v="1.3140000000000001"/>
    <n v="880"/>
    <n v="1156.3200000000002"/>
    <n v="3750.7551840000006"/>
    <n v="5.8744873946847562E-2"/>
    <n v="526.23058590147411"/>
    <n v="0.59798930216076607"/>
    <n v="4.8602111021607666"/>
    <n v="356.73412152962652"/>
    <n v="22.029327730067834"/>
    <n v="67.26382058712359"/>
    <n v="12.688892772519074"/>
    <n v="5.5741248541945243"/>
    <n v="2.2026390486370491"/>
    <n v="0"/>
    <n v="59.73765937930559"/>
    <n v="0"/>
    <n v="526.23058590147411"/>
    <s v="TUNISHIP"/>
    <s v="STB 5709"/>
    <n v="6072.6"/>
    <s v="Facture 712/20 du 23/10/20"/>
    <n v="446.85"/>
    <m/>
    <m/>
    <s v="STB 5866"/>
    <n v="38.094999999999999"/>
    <s v="STB 5869"/>
    <n v="14757.602999999999"/>
    <n v="216"/>
    <m/>
    <m/>
    <m/>
  </r>
  <r>
    <x v="8"/>
    <x v="1"/>
    <d v="2020-10-23T00:00:00"/>
    <x v="61"/>
    <x v="0"/>
    <s v="MECONDOR 2"/>
    <s v=" F 00177/2020 DU 12/10/20"/>
    <n v="1586.1990000000001"/>
    <n v="165"/>
    <n v="62.602000000000089"/>
    <n v="0"/>
    <n v="14.68"/>
    <n v="55"/>
    <n v="0"/>
    <n v="0"/>
    <n v="0"/>
    <n v="1883.4810000000002"/>
    <s v="EUR"/>
    <n v="3.2450000000000001"/>
    <s v="430T280"/>
    <s v="GAINE TUBULAIRE 274 mm NW S2 8,4 x 19 TU"/>
    <n v="0.27850000000000003"/>
    <n v="3240"/>
    <n v="902.34"/>
    <n v="2928.0933"/>
    <n v="0.5"/>
    <n v="941.74050000000011"/>
    <n v="0.29066064814814818"/>
    <n v="1.1943931481481482"/>
    <n v="793.09950000000003"/>
    <n v="82.5"/>
    <n v="31.301000000000045"/>
    <n v="0"/>
    <n v="7.34"/>
    <n v="27.5"/>
    <n v="0"/>
    <n v="0"/>
    <n v="0"/>
    <n v="941.74050000000011"/>
    <s v="AST"/>
    <s v="STB 5878"/>
    <n v="1702.6669999999999"/>
    <s v="Facture 716/20 du 26/10/20"/>
    <n v="196.95"/>
    <m/>
    <m/>
    <m/>
    <m/>
    <s v="STB 5879"/>
    <n v="1949.365"/>
    <n v="0"/>
    <m/>
    <m/>
    <m/>
  </r>
  <r>
    <x v="8"/>
    <x v="1"/>
    <d v="2020-10-23T00:00:00"/>
    <x v="61"/>
    <x v="0"/>
    <s v="MECONDOR 2"/>
    <s v=" F 00177/2020 DU 12/10/20"/>
    <n v="1586.1990000000001"/>
    <n v="165"/>
    <n v="62.602000000000089"/>
    <n v="0"/>
    <n v="14.68"/>
    <n v="55"/>
    <n v="0"/>
    <n v="0"/>
    <n v="0"/>
    <n v="1883.4810000000002"/>
    <s v="EUR"/>
    <n v="3.2450000000000001"/>
    <s v="430T405"/>
    <s v="GAINE TUBULAIRE 399 mm NW S2 8,4 x 19 TU"/>
    <n v="0.40560000000000002"/>
    <n v="4320"/>
    <n v="1752.192"/>
    <n v="5685.8630400000002"/>
    <n v="0.5"/>
    <n v="941.74050000000011"/>
    <n v="0.21799548611111114"/>
    <n v="1.5341674861111112"/>
    <n v="793.09950000000003"/>
    <n v="82.5"/>
    <n v="31.301000000000045"/>
    <n v="0"/>
    <n v="7.34"/>
    <n v="27.5"/>
    <n v="0"/>
    <n v="0"/>
    <n v="0"/>
    <n v="941.74050000000011"/>
    <s v="AST"/>
    <s v="STB 5878"/>
    <n v="1702.6669999999999"/>
    <s v="Facture 716/20 du 26/10/20"/>
    <n v="196.95"/>
    <m/>
    <m/>
    <m/>
    <m/>
    <s v="STB 5879"/>
    <n v="1949.365"/>
    <n v="0"/>
    <m/>
    <m/>
    <m/>
  </r>
  <r>
    <x v="8"/>
    <x v="1"/>
    <d v="2020-10-23T00:00:00"/>
    <x v="75"/>
    <x v="0"/>
    <s v="YUCRY 3"/>
    <s v=" TN,NAS-2020R01-INV-03 DU 13/10/20"/>
    <n v="2809.9428499999999"/>
    <n v="173.97800000000001"/>
    <n v="31.713000000000079"/>
    <n v="0"/>
    <n v="19.72"/>
    <n v="45"/>
    <n v="0"/>
    <n v="0"/>
    <n v="20"/>
    <n v="3100.35385"/>
    <s v="USD"/>
    <n v="3.2450000000000001"/>
    <s v="460D1828"/>
    <s v="OEIL MAGIQUE S2-A2  D=22,9mm M=20,77mm L=68m"/>
    <n v="0.28999999999999998"/>
    <n v="10000"/>
    <n v="2900"/>
    <n v="9410.5"/>
    <n v="1"/>
    <n v="3100.35385"/>
    <n v="0.310035385"/>
    <n v="1.2510853850000001"/>
    <n v="2809.9428499999999"/>
    <n v="173.97800000000001"/>
    <n v="31.713000000000079"/>
    <n v="0"/>
    <n v="19.72"/>
    <n v="45"/>
    <n v="0"/>
    <n v="0"/>
    <n v="20"/>
    <n v="3100.35385"/>
    <s v="DHL"/>
    <m/>
    <m/>
    <s v="Facture 715/20 du 26/10/20"/>
    <n v="272.63400000000001"/>
    <m/>
    <m/>
    <m/>
    <m/>
    <s v="STB 5881"/>
    <n v="888.82"/>
    <n v="0"/>
    <m/>
    <m/>
    <m/>
  </r>
  <r>
    <x v="8"/>
    <x v="1"/>
    <d v="2020-11-02T00:00:00"/>
    <x v="42"/>
    <x v="0"/>
    <s v="METACONCEPT 4"/>
    <s v=" 4772DU 13/10/20"/>
    <n v="431.4"/>
    <n v="203.79300000000001"/>
    <n v="1389.9160000000011"/>
    <n v="0"/>
    <n v="60.18"/>
    <n v="130"/>
    <n v="0"/>
    <n v="0"/>
    <n v="150"/>
    <n v="2365.2890000000011"/>
    <s v="EUR"/>
    <n v="3.2450000000000001"/>
    <s v="600P0013"/>
    <s v="CALCIUM METAL"/>
    <n v="7.95"/>
    <n v="1380"/>
    <n v="10971"/>
    <n v="35600.895000000004"/>
    <n v="5.0447733896785731"/>
    <n v="11932.347006099448"/>
    <n v="8.6466282652894542"/>
    <n v="34.444378265289458"/>
    <n v="2176.3152403073364"/>
    <n v="1028.0895034027656"/>
    <n v="7011.8112506884891"/>
    <n v="0"/>
    <n v="303.59446259085655"/>
    <n v="655.82054065821455"/>
    <n v="0"/>
    <n v="0"/>
    <n v="756.71600845178602"/>
    <n v="11932.347006099448"/>
    <s v="MAGHREB SOLUTION"/>
    <s v="STB 5870"/>
    <n v="656.58199999999999"/>
    <s v="Facture 731/20 du 03/11/20"/>
    <n v="393.11399999999998"/>
    <m/>
    <m/>
    <m/>
    <m/>
    <s v="STB 5871"/>
    <n v="9381.1650000000009"/>
    <n v="0"/>
    <m/>
    <m/>
    <m/>
  </r>
  <r>
    <x v="8"/>
    <x v="1"/>
    <d v="2020-11-02T00:00:00"/>
    <x v="42"/>
    <x v="0"/>
    <s v="METACONCEPT 4"/>
    <s v=" 4772DU 13/10/20"/>
    <n v="431.4"/>
    <n v="203.79300000000001"/>
    <n v="1389.9160000000011"/>
    <n v="0"/>
    <n v="60.18"/>
    <n v="130"/>
    <n v="0"/>
    <n v="0"/>
    <n v="150"/>
    <n v="2365.2890000000011"/>
    <s v="EUR"/>
    <n v="3.2450000000000001"/>
    <s v="610M0001"/>
    <s v="ARSENIC METAL"/>
    <n v="4.6500000000000004"/>
    <n v="350"/>
    <n v="1627.5000000000002"/>
    <n v="5281.2375000000011"/>
    <n v="0.74837012958726445"/>
    <n v="1770.1116354413321"/>
    <n v="5.0574618155466631"/>
    <n v="20.146711815546666"/>
    <n v="322.84687390394589"/>
    <n v="152.51259381897739"/>
    <n v="1040.171617035413"/>
    <n v="0"/>
    <n v="45.036914398561578"/>
    <n v="97.28811684634438"/>
    <n v="0"/>
    <n v="0"/>
    <n v="112.25551943808966"/>
    <n v="1770.1116354413321"/>
    <s v="MAGHREB SOLUTION"/>
    <s v="STB 5870"/>
    <n v="656.58199999999999"/>
    <s v="Facture 731/20 du 03/11/20"/>
    <n v="393.11399999999998"/>
    <m/>
    <m/>
    <m/>
    <m/>
    <s v="STB 5871"/>
    <n v="9381.1650000000009"/>
    <n v="0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L0212"/>
    <s v="BAC L2 GRIS PO C2825691011B77"/>
    <n v="1.28"/>
    <n v="1188"/>
    <n v="1520.64"/>
    <n v="4933.4883840000002"/>
    <n v="4.6830935342409785E-2"/>
    <n v="790.94927713307277"/>
    <n v="0.66578221980898378"/>
    <n v="4.8185502198089836"/>
    <n v="570.26591937676505"/>
    <n v="22.244694287644649"/>
    <n v="68.699296233642826"/>
    <n v="19.481669102442471"/>
    <n v="5.2965787872265464"/>
    <n v="9.6972817813527943"/>
    <n v="0"/>
    <n v="95.26383756399828"/>
    <n v="0"/>
    <n v="790.94927713307277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L0213"/>
    <s v="BAC L2 NOIR PO C2825691010B77"/>
    <n v="1.3"/>
    <n v="990"/>
    <n v="1287"/>
    <n v="4175.4784499999996"/>
    <n v="3.963555725594578E-2"/>
    <n v="669.42321632356413"/>
    <n v="0.67618506699349912"/>
    <n v="4.8938400669934987"/>
    <n v="482.6469369725225"/>
    <n v="18.826889696574245"/>
    <n v="58.143935614411241"/>
    <n v="16.488391818473445"/>
    <n v="4.4827815256474679"/>
    <n v="8.2073348409886933"/>
    <n v="0"/>
    <n v="80.626945854946456"/>
    <n v="0"/>
    <n v="669.42321632356413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L0218"/>
    <s v="BAC L2 NOIR P0 C34,338881090B77"/>
    <n v="1.3"/>
    <n v="2970"/>
    <n v="3861"/>
    <n v="12526.43535"/>
    <n v="0.11890667176783734"/>
    <n v="2008.2696489706925"/>
    <n v="0.67618506699349912"/>
    <n v="4.8938400669934987"/>
    <n v="1447.9408109175674"/>
    <n v="56.480669089722738"/>
    <n v="174.43180684323374"/>
    <n v="49.465175455420336"/>
    <n v="13.448344576942402"/>
    <n v="24.622004522966076"/>
    <n v="0"/>
    <n v="241.88083756483937"/>
    <n v="0"/>
    <n v="2008.2696489706925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L0313"/>
    <s v="BAC L3 GRIS P0 C332B341004B70"/>
    <n v="1.31"/>
    <n v="1760"/>
    <n v="2305.6"/>
    <n v="7480.1733599999998"/>
    <n v="7.1005237614070391E-2"/>
    <n v="1199.240223430932"/>
    <n v="0.68138649058575684"/>
    <n v="4.9314849905857567"/>
    <n v="864.63929905504892"/>
    <n v="33.727487866683433"/>
    <n v="104.16212739128716"/>
    <n v="29.538178847453281"/>
    <n v="8.0306923741513607"/>
    <n v="14.703054552745556"/>
    <n v="0"/>
    <n v="144.43938334356221"/>
    <n v="0"/>
    <n v="1199.240223430932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L0318"/>
    <s v="BAC L3 NOIR P0 C402B331002B74"/>
    <n v="1.31"/>
    <n v="1536"/>
    <n v="2012.16"/>
    <n v="6528.151296"/>
    <n v="6.1968207372279614E-2"/>
    <n v="1046.6096495397226"/>
    <n v="0.68138649058575684"/>
    <n v="4.9314849905857567"/>
    <n v="754.59429735713354"/>
    <n v="29.434898501832816"/>
    <n v="90.905129359668791"/>
    <n v="25.778774266868318"/>
    <n v="7.0086042538048243"/>
    <n v="12.831756700577939"/>
    <n v="0"/>
    <n v="126.0561890998361"/>
    <n v="0"/>
    <n v="1046.6096495397226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M1008"/>
    <s v="BAC M10 P15,4 C33 GRIS30241012B70"/>
    <n v="1.75"/>
    <n v="810"/>
    <n v="1417.5"/>
    <n v="4598.8661249999996"/>
    <n v="4.3654547327352869E-2"/>
    <n v="737.30179420252693"/>
    <n v="0.910249128645095"/>
    <n v="6.5878616286450944"/>
    <n v="531.58666135085525"/>
    <n v="20.735909980492611"/>
    <n v="64.039649365522877"/>
    <n v="18.160291688178795"/>
    <n v="4.9373293027236089"/>
    <n v="9.0395471150749582"/>
    <n v="0"/>
    <n v="88.80240539967879"/>
    <n v="0"/>
    <n v="737.30179420252693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M1203"/>
    <s v="BAC M12 GRIS C49 P12,521631007B70"/>
    <n v="2.44"/>
    <n v="960"/>
    <n v="2342.4"/>
    <n v="7599.5654400000003"/>
    <n v="7.2138562017348404E-2"/>
    <n v="1218.3814622504403"/>
    <n v="1.2691473565108753"/>
    <n v="9.1853613565108745"/>
    <n v="878.43992631269361"/>
    <n v="34.265816958240492"/>
    <n v="105.82467349121748"/>
    <n v="30.009641799216936"/>
    <n v="8.1588713641621045"/>
    <n v="14.937732036932333"/>
    <n v="0"/>
    <n v="146.74480028797714"/>
    <n v="0"/>
    <n v="1218.3814622504403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00M1606"/>
    <s v="BAC M16 GRIS C96 P020891032B74"/>
    <n v="4.5"/>
    <n v="120"/>
    <n v="540"/>
    <n v="1751.9489999999998"/>
    <n v="1.6630303743753475E-2"/>
    <n v="280.87687398191503"/>
    <n v="2.3406406165159583"/>
    <n v="16.940215616515957"/>
    <n v="202.50920432413531"/>
    <n v="7.8993942782829007"/>
    <n v="24.396056901151571"/>
    <n v="6.918206357401445"/>
    <n v="1.880887353418518"/>
    <n v="3.4436369962190319"/>
    <n v="0"/>
    <n v="33.829487771306205"/>
    <n v="0"/>
    <n v="280.87687398191503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20L0321"/>
    <s v="COUV L3 KAM D GRIS24142134B70"/>
    <n v="1.3140000000000001"/>
    <n v="880"/>
    <n v="1156.3200000000002"/>
    <n v="3751.5067920000001"/>
    <n v="3.5611023749957442E-2"/>
    <n v="601.45101281994073"/>
    <n v="0.68346706002265989"/>
    <n v="4.9465429600226605"/>
    <n v="433.63970952608179"/>
    <n v="16.915236281229785"/>
    <n v="52.240089844332566"/>
    <n v="14.814185879982295"/>
    <n v="4.0276067861201863"/>
    <n v="7.3739746879036874"/>
    <n v="0"/>
    <n v="72.440209814290355"/>
    <n v="0"/>
    <n v="601.45101281994073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20L0331"/>
    <s v="COUV L3 EK  D NOIR FAI24142128B70"/>
    <n v="1.4"/>
    <n v="1760"/>
    <n v="2464"/>
    <n v="7994.0783999999994"/>
    <n v="7.5883460045571408E-2"/>
    <n v="1281.6307731322938"/>
    <n v="0.72819930291607604"/>
    <n v="5.2702893029160762"/>
    <n v="924.0419989901286"/>
    <n v="36.044643521646421"/>
    <n v="111.3183040822916"/>
    <n v="31.567519378957705"/>
    <n v="8.5824193311541261"/>
    <n v="15.713188071636472"/>
    <n v="0"/>
    <n v="154.36269975647869"/>
    <n v="0"/>
    <n v="1281.6307731322938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20L0521"/>
    <s v="COUV L5 KAM D GRIS21162177B70"/>
    <n v="1.5049999999999999"/>
    <n v="640"/>
    <n v="963.19999999999993"/>
    <n v="3124.9579199999998"/>
    <n v="2.966353438145064E-2"/>
    <n v="501.00112040626027"/>
    <n v="0.78281425063478172"/>
    <n v="5.6655610006347814"/>
    <n v="361.21641778705026"/>
    <n v="14.090178831189053"/>
    <n v="43.515337050350354"/>
    <n v="12.340030302683466"/>
    <n v="3.3549457385420673"/>
    <n v="6.1424280643669835"/>
    <n v="0"/>
    <n v="60.341782632078029"/>
    <n v="0"/>
    <n v="501.00112040626027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20M1213"/>
    <s v="COUV M12 G GRIS21822022B70"/>
    <n v="1.282"/>
    <n v="1120"/>
    <n v="1435.8400000000001"/>
    <n v="4658.3675039999998"/>
    <n v="4.4219361717464795E-2"/>
    <n v="746.8412050707276"/>
    <n v="0.6668225045274353"/>
    <n v="4.8260792045274359"/>
    <n v="538.46447395697498"/>
    <n v="21.004196815795776"/>
    <n v="64.868211742499028"/>
    <n v="18.395254474465354"/>
    <n v="5.0012098102452685"/>
    <n v="9.156503230835435"/>
    <n v="0"/>
    <n v="89.951355039911675"/>
    <n v="0"/>
    <n v="746.8412050707276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7"/>
    <s v=" 20-1238 DU 16/10/20"/>
    <n v="12177.12"/>
    <n v="475"/>
    <n v="1466.9639999999999"/>
    <n v="416"/>
    <n v="113.1"/>
    <n v="207.07"/>
    <n v="0"/>
    <n v="2034.2074499999999"/>
    <n v="0"/>
    <n v="16889.461450000003"/>
    <s v="EUR"/>
    <n v="3.2443499999999998"/>
    <s v="420M1515"/>
    <s v="COUV M15 GAUCHE GRIS35402077B70"/>
    <n v="1.71"/>
    <n v="1400"/>
    <n v="2394"/>
    <n v="7766.9739"/>
    <n v="7.3727679930640402E-2"/>
    <n v="1245.2208079864899"/>
    <n v="0.8894434342760642"/>
    <n v="6.4372819342760641"/>
    <n v="897.79080583699988"/>
    <n v="35.020647967054188"/>
    <n v="108.15585226177197"/>
    <n v="30.670714851146407"/>
    <n v="8.3386006001554289"/>
    <n v="15.266790683237708"/>
    <n v="0"/>
    <n v="149.97739578612419"/>
    <n v="0"/>
    <n v="1245.2208079864899"/>
    <s v="TUNISHIP"/>
    <s v="STB 5931"/>
    <n v="12384.79"/>
    <s v="Facture 741/20 du 05/11/20"/>
    <n v="565.85"/>
    <m/>
    <m/>
    <m/>
    <m/>
    <s v="STB 5932"/>
    <n v="18927.212"/>
    <n v="4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00M1409"/>
    <s v="BAC M14 GRIS PO C6035321021B74"/>
    <n v="3.35"/>
    <n v="792"/>
    <n v="2653.2000000000003"/>
    <n v="8587.0817999999999"/>
    <n v="0.16838049902389945"/>
    <n v="1442.0930579900719"/>
    <n v="1.8208245681692827"/>
    <n v="12.663099568169283"/>
    <n v="1018.9983687728738"/>
    <n v="56.541498050229343"/>
    <n v="143.49150394118072"/>
    <n v="36.37018778916228"/>
    <n v="11.736120781965793"/>
    <n v="4.1093260786782668"/>
    <n v="0"/>
    <n v="170.84605257598164"/>
    <n v="0"/>
    <n v="1442.0930579900719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20M1413"/>
    <s v="COUV M14 GAUCHE GRIS35422083B70"/>
    <n v="1.6850000000000001"/>
    <n v="144"/>
    <n v="242.64000000000001"/>
    <n v="785.30436000000009"/>
    <n v="1.5398705066771811E-2"/>
    <n v="131.88205170764024"/>
    <n v="0.91584758130305721"/>
    <n v="6.3693500813030584"/>
    <n v="93.189267374886981"/>
    <n v="5.1708235666017064"/>
    <n v="13.122560876031997"/>
    <n v="3.3261202944227111"/>
    <n v="1.0732897431539952"/>
    <n v="0.37580539715456607"/>
    <n v="0"/>
    <n v="15.624184455388283"/>
    <n v="0"/>
    <n v="131.88205170764024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00L0218"/>
    <s v="BAC L2 NOIR P0 C34,338881090B77"/>
    <n v="1.3180000000000001"/>
    <n v="2970"/>
    <n v="3914.46"/>
    <n v="12669.149789999999"/>
    <n v="0.24842406460466357"/>
    <n v="2127.6253549599792"/>
    <n v="0.71637217338719839"/>
    <n v="4.9820791733871985"/>
    <n v="1503.4028172119188"/>
    <n v="83.419807197987609"/>
    <n v="211.70350991918974"/>
    <n v="53.659597954607328"/>
    <n v="17.315157302945053"/>
    <n v="6.0627892966768151"/>
    <n v="0"/>
    <n v="252.0616760766535"/>
    <n v="0"/>
    <n v="2127.6253549599792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00L0518"/>
    <s v="BAC L5 NOIR P0 C5220641062B77"/>
    <n v="1.5129999999999999"/>
    <n v="132"/>
    <n v="199.71599999999998"/>
    <n v="646.38083399999994"/>
    <n v="1.267461169269452E-2"/>
    <n v="108.55158192731238"/>
    <n v="0.82236046914630589"/>
    <n v="5.7191849691463048"/>
    <n v="76.703708057380993"/>
    <n v="4.2560839079600488"/>
    <n v="10.801126639950569"/>
    <n v="2.7377161256220166"/>
    <n v="0.88342043498080813"/>
    <n v="0.30932389836020979"/>
    <n v="0"/>
    <n v="12.860202863057722"/>
    <n v="0"/>
    <n v="108.55158192731238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00M1008"/>
    <s v="BAC M10 P15,4 C33 GRIS30241012B70"/>
    <n v="1.7629999999999999"/>
    <n v="648"/>
    <n v="1142.424"/>
    <n v="3697.4552759999997"/>
    <n v="7.2501855576993554E-2"/>
    <n v="620.94139894514171"/>
    <n v="0.95824289960670017"/>
    <n v="6.6641923996066996"/>
    <n v="438.76382950662651"/>
    <n v="24.345833095332129"/>
    <n v="61.785066296735806"/>
    <n v="15.660400804630608"/>
    <n v="5.0533793337164505"/>
    <n v="1.7694077853565278"/>
    <n v="0"/>
    <n v="73.563482122743579"/>
    <n v="0"/>
    <n v="620.94139894514171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20L0231"/>
    <s v="COUV L2 EK D NOIR FAI25812011B70"/>
    <n v="1.3075000000000001"/>
    <n v="2880"/>
    <n v="3765.6000000000004"/>
    <n v="12187.3644"/>
    <n v="0.23897693619945568"/>
    <n v="2046.7155205666422"/>
    <n v="0.71066511130786192"/>
    <n v="4.9423888613078626"/>
    <n v="1446.231063414418"/>
    <n v="80.247499268032414"/>
    <n v="203.65279935206925"/>
    <n v="51.619018219082427"/>
    <n v="16.65669245310206"/>
    <n v="5.8322321279477158"/>
    <n v="0"/>
    <n v="242.47621573199024"/>
    <n v="0"/>
    <n v="2046.7155205666422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20L0531"/>
    <s v="COUV L5 EK D NOIR FAI21162094B70"/>
    <n v="1.6930000000000001"/>
    <n v="680"/>
    <n v="1151.24"/>
    <n v="3725.9882600000001"/>
    <n v="7.3061346938140356E-2"/>
    <n v="625.73315697289706"/>
    <n v="0.9201958190777898"/>
    <n v="6.3995903190777899"/>
    <n v="442.14973694636029"/>
    <n v="24.533708056439778"/>
    <n v="62.261857001826058"/>
    <n v="15.781250938638317"/>
    <n v="5.0923758815883833"/>
    <n v="1.7830621720253155"/>
    <n v="0"/>
    <n v="74.131165976018806"/>
    <n v="0"/>
    <n v="625.73315697289706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04T00:00:00"/>
    <x v="4"/>
    <x v="0"/>
    <s v="ACCUMA 18"/>
    <s v=" 20-1259 DU 23/10/20"/>
    <n v="6051.76"/>
    <n v="335.79599999999999"/>
    <n v="852.18599999999969"/>
    <n v="216"/>
    <n v="69.7"/>
    <n v="24.405000000000001"/>
    <n v="0"/>
    <n v="1014.64275"/>
    <n v="0"/>
    <n v="8564.4897500000006"/>
    <s v="EUR"/>
    <n v="3.2364999999999999"/>
    <s v="420M1013"/>
    <s v="COUV M10 G FLAT GRIS22462035B70"/>
    <n v="0.77200000000000002"/>
    <n v="1344"/>
    <n v="1037.568"/>
    <n v="3358.0888319999999"/>
    <n v="6.5847360776130445E-2"/>
    <n v="563.94904643172129"/>
    <n v="0.41960494526169739"/>
    <n v="2.9181829452616972"/>
    <n v="398.4924240505552"/>
    <n v="22.111280359181499"/>
    <n v="56.114198990367477"/>
    <n v="14.223029927644177"/>
    <n v="4.5895610460962919"/>
    <n v="1.6070048397414636"/>
    <n v="0"/>
    <n v="66.811547218135132"/>
    <n v="0"/>
    <n v="563.94904643172129"/>
    <s v="TUNISHIP"/>
    <s v="STB 5937"/>
    <n v="6076.7650000000003"/>
    <s v="Facture 742/20 du 05/11/20"/>
    <n v="400.197"/>
    <m/>
    <m/>
    <m/>
    <m/>
    <s v="STB 5938"/>
    <n v="10965.114"/>
    <n v="216"/>
    <m/>
    <m/>
    <m/>
  </r>
  <r>
    <x v="8"/>
    <x v="1"/>
    <d v="2020-11-12T00:00:00"/>
    <x v="71"/>
    <x v="0"/>
    <s v="ELINOIL 3"/>
    <s v=" 23/2020 DU 01/10/20"/>
    <n v="321.2"/>
    <n v="349.90499999999997"/>
    <n v="1901.0380000000005"/>
    <n v="416"/>
    <n v="24.48"/>
    <n v="1087"/>
    <n v="941.2"/>
    <n v="0"/>
    <n v="0"/>
    <n v="5040.8230000000003"/>
    <s v="EUR"/>
    <n v="3.2507000000000001"/>
    <s v="610X0014"/>
    <s v="COKE DE PETROLE"/>
    <n v="0.21229999999999999"/>
    <n v="22600"/>
    <n v="4797.9799999999996"/>
    <n v="15596.793586"/>
    <n v="5.6695946510884616E-2"/>
    <n v="285.79423117883692"/>
    <n v="1.2645762441541458E-2"/>
    <n v="0.70276937244154147"/>
    <n v="18.210738019296137"/>
    <n v="19.838195163891079"/>
    <n v="107.78114876315909"/>
    <n v="23.585513748528001"/>
    <n v="1.3879167705864555"/>
    <n v="61.628493857331577"/>
    <n v="53.362224856044605"/>
    <n v="0"/>
    <n v="0"/>
    <n v="285.79423117883692"/>
    <s v="MSC"/>
    <m/>
    <n v="382"/>
    <s v="Facture 754/20 du 12/11/20"/>
    <n v="416.98700000000002"/>
    <m/>
    <n v="1119.8"/>
    <s v="STB 5978"/>
    <n v="1295.33"/>
    <s v="STB 5977"/>
    <n v="8130.6660000000002"/>
    <n v="416"/>
    <m/>
    <m/>
    <m/>
  </r>
  <r>
    <x v="8"/>
    <x v="1"/>
    <d v="2020-11-12T00:00:00"/>
    <x v="71"/>
    <x v="0"/>
    <s v="ELINOIL 3"/>
    <s v=" 24/2020 DU 02/10/20"/>
    <n v="321.2"/>
    <n v="349.90499999999997"/>
    <n v="1901.0380000000005"/>
    <n v="416"/>
    <n v="24.48"/>
    <n v="1087"/>
    <n v="941.2"/>
    <n v="0"/>
    <n v="0"/>
    <n v="5040.8230000000003"/>
    <s v="EUR"/>
    <n v="3.2507000000000001"/>
    <s v="610X0014"/>
    <s v="COKE DE PETROLE"/>
    <n v="0.21160008818342152"/>
    <n v="22680"/>
    <n v="4799.09"/>
    <n v="15600.401863000001"/>
    <n v="5.670906296835778E-2"/>
    <n v="285.86034891934617"/>
    <n v="1.2604071821840659E-2"/>
    <n v="0.70045247847968906"/>
    <n v="18.21495102543652"/>
    <n v="19.842784677943229"/>
    <n v="107.80608364724097"/>
    <n v="23.590970194836835"/>
    <n v="1.3882378614653985"/>
    <n v="61.642751446604905"/>
    <n v="53.374570065818347"/>
    <n v="0"/>
    <n v="0"/>
    <n v="285.86034891934617"/>
    <s v="MSC"/>
    <m/>
    <n v="382"/>
    <s v="Facture 754/20 du 12/11/20"/>
    <n v="416.98700000000002"/>
    <m/>
    <n v="1119.8"/>
    <s v="STB 5978"/>
    <n v="1295.33"/>
    <s v="STB 5977"/>
    <n v="8130.6660000000002"/>
    <n v="416"/>
    <m/>
    <m/>
    <m/>
  </r>
  <r>
    <x v="8"/>
    <x v="1"/>
    <d v="2020-11-12T00:00:00"/>
    <x v="51"/>
    <x v="0"/>
    <s v="MICROPOROUS 4"/>
    <s v=" A20-0929 DU 23/10/20"/>
    <n v="9430.6530000000002"/>
    <n v="375"/>
    <n v="10425.395999999997"/>
    <n v="216"/>
    <n v="181.98"/>
    <n v="109.3"/>
    <n v="0"/>
    <n v="0"/>
    <n v="0"/>
    <n v="20738.328999999998"/>
    <s v="EUR"/>
    <n v="3.2386499999999998"/>
    <s v="430P0001"/>
    <s v="SEPARATEUR 123X1.0X0.25 "/>
    <n v="0.71"/>
    <n v="1439"/>
    <n v="1021.6899999999999"/>
    <n v="3308.8963184999998"/>
    <n v="8.643642436275091E-2"/>
    <n v="1792.5470060183436"/>
    <n v="1.2456893717987099"/>
    <n v="3.54513087179871"/>
    <n v="815.15192472584999"/>
    <n v="32.41365913603159"/>
    <n v="901.13395280572558"/>
    <n v="18.670267662354195"/>
    <n v="15.72970050553341"/>
    <n v="9.4475011828486739"/>
    <n v="0"/>
    <n v="0"/>
    <n v="0"/>
    <n v="1792.5470060183436"/>
    <s v="AST"/>
    <s v="STB 5966"/>
    <n v="9561.32"/>
    <s v="Facture 753/20 du 12/11/20"/>
    <n v="446.85"/>
    <m/>
    <m/>
    <m/>
    <m/>
    <s v="STB 5979 STB 5967"/>
    <n v="36497.406000000003"/>
    <n v="216"/>
    <m/>
    <m/>
    <m/>
  </r>
  <r>
    <x v="8"/>
    <x v="1"/>
    <d v="2020-11-12T00:00:00"/>
    <x v="51"/>
    <x v="0"/>
    <s v="MICROPOROUS 4"/>
    <s v=" A20-0929 DU 23/10/20"/>
    <n v="9430.6530000000002"/>
    <n v="375"/>
    <n v="10425.395999999997"/>
    <n v="216"/>
    <n v="181.98"/>
    <n v="109.3"/>
    <n v="0"/>
    <n v="0"/>
    <n v="0"/>
    <n v="20738.328999999998"/>
    <s v="EUR"/>
    <n v="3.2386499999999998"/>
    <s v="430P1001"/>
    <s v="SEPARATEUR LV 160X1.3X0.2 "/>
    <n v="1.42"/>
    <n v="815"/>
    <n v="1157.3"/>
    <n v="3748.0896449999996"/>
    <n v="9.7909222870940921E-2"/>
    <n v="2030.4736760318972"/>
    <n v="2.4913787435974197"/>
    <n v="7.09026174359742"/>
    <n v="923.34790639550761"/>
    <n v="36.715958576602844"/>
    <n v="1020.7424204818157"/>
    <n v="21.148392140123239"/>
    <n v="17.817520378053828"/>
    <n v="10.701478059793843"/>
    <n v="0"/>
    <n v="0"/>
    <n v="0"/>
    <n v="2030.4736760318972"/>
    <s v="AST"/>
    <s v="STB 5966"/>
    <n v="9561.32"/>
    <s v="Facture 753/20 du 12/11/20"/>
    <n v="446.85"/>
    <m/>
    <m/>
    <m/>
    <m/>
    <s v="STB 5979 STB 5967"/>
    <n v="36497.406000000003"/>
    <n v="216"/>
    <m/>
    <m/>
    <m/>
  </r>
  <r>
    <x v="8"/>
    <x v="1"/>
    <d v="2020-11-12T00:00:00"/>
    <x v="51"/>
    <x v="0"/>
    <s v="MICROPOROUS 4"/>
    <s v=" A20-0929 DU 23/10/20"/>
    <n v="9430.6530000000002"/>
    <n v="375"/>
    <n v="10425.395999999997"/>
    <n v="216"/>
    <n v="181.98"/>
    <n v="109.3"/>
    <n v="0"/>
    <n v="0"/>
    <n v="0"/>
    <n v="20738.328999999998"/>
    <s v="EUR"/>
    <n v="3.2386499999999998"/>
    <s v="430P1004"/>
    <s v="SEPARATEUR 161X1.2X0.2 "/>
    <n v="0.64"/>
    <n v="41472"/>
    <n v="26542.080000000002"/>
    <n v="85960.507392"/>
    <n v="2.245497646399675"/>
    <n v="46567.86895976212"/>
    <n v="1.122874926691795"/>
    <n v="3.1956109266917947"/>
    <n v="21176.509115512035"/>
    <n v="842.06161739987806"/>
    <n v="23410.202180784578"/>
    <n v="485.02749162232982"/>
    <n v="408.63566169181286"/>
    <n v="245.43289275148447"/>
    <n v="0"/>
    <n v="0"/>
    <n v="0"/>
    <n v="46567.86895976212"/>
    <s v="AST"/>
    <s v="STB 5966"/>
    <n v="9561.32"/>
    <s v="Facture 753/20 du 12/11/20"/>
    <n v="446.85"/>
    <m/>
    <m/>
    <m/>
    <m/>
    <s v="STB 5979 STB 5967"/>
    <n v="36497.406000000003"/>
    <n v="216"/>
    <m/>
    <m/>
    <m/>
  </r>
  <r>
    <x v="8"/>
    <x v="1"/>
    <d v="2020-11-12T00:00:00"/>
    <x v="51"/>
    <x v="0"/>
    <s v="MICROPOROUS 4"/>
    <s v=" A20-0929 DU 23/10/20"/>
    <n v="9430.6530000000002"/>
    <n v="375"/>
    <n v="10425.395999999997"/>
    <n v="216"/>
    <n v="181.98"/>
    <n v="109.3"/>
    <n v="0"/>
    <n v="0"/>
    <n v="0"/>
    <n v="20738.328999999998"/>
    <s v="EUR"/>
    <n v="3.2386499999999998"/>
    <s v="430P1005"/>
    <s v="SEPARATEUR 161X1.0X0.2 "/>
    <n v="0.6"/>
    <n v="17818"/>
    <n v="10690.8"/>
    <n v="34623.759419999995"/>
    <n v="0.9044568563627885"/>
    <n v="18756.923853557248"/>
    <n v="1.0526952437735575"/>
    <n v="2.9958852437735572"/>
    <n v="8529.6187658283015"/>
    <n v="339.17132113604566"/>
    <n v="9429.3208924971877"/>
    <n v="195.36268097436232"/>
    <n v="164.59305872090025"/>
    <n v="98.857134400452779"/>
    <n v="0"/>
    <n v="0"/>
    <n v="0"/>
    <n v="18756.923853557248"/>
    <s v="AST"/>
    <s v="STB 5966"/>
    <n v="9561.32"/>
    <s v="Facture 753/20 du 12/11/20"/>
    <n v="446.85"/>
    <m/>
    <m/>
    <m/>
    <m/>
    <s v="STB 5979 STB 5967"/>
    <n v="36497.406000000003"/>
    <n v="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BASSINS DE CHARGE BATTERIES"/>
    <n v="21677"/>
    <n v="4"/>
    <n v="86708"/>
    <n v="240471.63180000003"/>
    <n v="0.39679210565627104"/>
    <n v="4930.2641247477104"/>
    <n v="1232.5660311869276"/>
    <n v="61350.473981186937"/>
    <n v="877.7707987854219"/>
    <n v="347.19309244923716"/>
    <n v="1520.4200546115867"/>
    <n v="492.41900311943238"/>
    <n v="398.52211923693238"/>
    <n v="341.63800297004934"/>
    <n v="0"/>
    <n v="0"/>
    <n v="952.30105357505056"/>
    <n v="4930.2641247477104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TOUR REFROIDISSEME ."/>
    <n v="6374"/>
    <n v="1"/>
    <n v="6374"/>
    <n v="17677.332900000001"/>
    <n v="2.9168622058553667E-2"/>
    <n v="362.42911301312336"/>
    <n v="362.42911301312336"/>
    <n v="18039.762013013125"/>
    <n v="64.52589232202655"/>
    <n v="25.522544301234458"/>
    <n v="111.7677426315248"/>
    <n v="36.198259974665099"/>
    <n v="29.295797250728963"/>
    <n v="25.114183592414708"/>
    <n v="0"/>
    <n v="0"/>
    <n v="70.004692940528798"/>
    <n v="362.42911301312336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DE LAVAGE  ET SECHAGE AUTOMATIQUE"/>
    <n v="27756"/>
    <n v="1"/>
    <n v="27756"/>
    <n v="76977.102600000013"/>
    <n v="0.12701667302435138"/>
    <n v="1578.2212834628574"/>
    <n v="1578.2212834628574"/>
    <n v="78555.323883462872"/>
    <n v="280.98221953093338"/>
    <n v="111.13958889630746"/>
    <n v="486.69994736124926"/>
    <n v="157.62769122322007"/>
    <n v="127.57046571873755"/>
    <n v="109.36135547396654"/>
    <n v="0"/>
    <n v="0"/>
    <n v="304.84001525844332"/>
    <n v="1578.2212834628574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DE SOUDURE BORNES 2 POSITIONS"/>
    <n v="18095"/>
    <n v="1"/>
    <n v="18095"/>
    <n v="50183.768250000001"/>
    <n v="8.280612114049711E-2"/>
    <n v="1028.891559455988"/>
    <n v="1028.891559455988"/>
    <n v="51212.659809455989"/>
    <n v="183.18105139113123"/>
    <n v="72.455355997934973"/>
    <n v="317.29483886373413"/>
    <n v="102.76239633535691"/>
    <n v="83.167155828669678"/>
    <n v="71.296070301968015"/>
    <n v="0"/>
    <n v="0"/>
    <n v="198.73469073719306"/>
    <n v="1028.891559455988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TESTEUR    D'ETANCHEITE SOUDURE BAT"/>
    <n v="8747"/>
    <n v="2"/>
    <n v="17494"/>
    <n v="48516.984900000003"/>
    <n v="8.0055832176394393E-2"/>
    <n v="994.71837198801074"/>
    <n v="497.35918599400537"/>
    <n v="24755.851635994008"/>
    <n v="177.09695015399004"/>
    <n v="70.048853154345096"/>
    <n v="306.75633661686459"/>
    <n v="99.349287730905445"/>
    <n v="80.404875604683468"/>
    <n v="68.928071503875572"/>
    <n v="0"/>
    <n v="0"/>
    <n v="192.13399722334654"/>
    <n v="994.71837198801074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AUTOMATIQU D'IMPRESSION CODE LASER"/>
    <n v="7566"/>
    <n v="2"/>
    <n v="15132"/>
    <n v="41966.332200000004"/>
    <n v="6.9246876214313483E-2"/>
    <n v="860.41376500071908"/>
    <n v="430.20688250035954"/>
    <n v="21413.372982500361"/>
    <n v="153.18572366126543"/>
    <n v="60.591016687524295"/>
    <n v="265.33879534048219"/>
    <n v="85.935373381963032"/>
    <n v="69.548792594607889"/>
    <n v="59.621560420523906"/>
    <n v="0"/>
    <n v="0"/>
    <n v="166.19250291435236"/>
    <n v="860.41376500071908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REMPLISSAG ELECTROLYTE AUTOMATIQUE"/>
    <n v="13517"/>
    <n v="1"/>
    <n v="13517"/>
    <n v="37487.371950000001"/>
    <n v="6.1856332658529953E-2"/>
    <n v="768.58398503269359"/>
    <n v="768.58398503269359"/>
    <n v="38255.955935032696"/>
    <n v="136.83659970455489"/>
    <n v="54.124291076213709"/>
    <n v="237.01985835430196"/>
    <n v="76.763708829235668"/>
    <n v="62.126026268921144"/>
    <n v="53.25830241899429"/>
    <n v="0"/>
    <n v="0"/>
    <n v="148.4551983804719"/>
    <n v="768.58398503269359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NIVELAGE   ELECTROLYTE AUTOMATIQUE"/>
    <n v="14516"/>
    <n v="1"/>
    <n v="14516"/>
    <n v="40257.948600000003"/>
    <n v="6.6427944430807198E-2"/>
    <n v="825.38766935966419"/>
    <n v="825.38766935966419"/>
    <n v="41083.336269359665"/>
    <n v="146.9497729756099"/>
    <n v="58.124451376956301"/>
    <n v="254.53726891107848"/>
    <n v="82.437079038631737"/>
    <n v="66.71757026852552"/>
    <n v="57.194460154924997"/>
    <n v="0"/>
    <n v="0"/>
    <n v="159.42706663393727"/>
    <n v="825.38766935966419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TESTEUR CO COURT-CIRCUIT"/>
    <n v="10293"/>
    <n v="1"/>
    <n v="10293"/>
    <n v="28546.091550000001"/>
    <n v="4.7102702674724335E-2"/>
    <n v="585.26558836587367"/>
    <n v="585.26558836587367"/>
    <n v="29131.357138365875"/>
    <n v="104.19909157053959"/>
    <n v="41.214864840383797"/>
    <n v="180.48719405495527"/>
    <n v="58.4544540193329"/>
    <n v="47.308070458386133"/>
    <n v="40.555427002937655"/>
    <n v="0"/>
    <n v="0"/>
    <n v="113.04648641933841"/>
    <n v="585.26558836587367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E SOUDURE C  CONNEXION TYPE ROBOT"/>
    <n v="32780"/>
    <n v="1"/>
    <n v="32780"/>
    <n v="90910.413"/>
    <n v="0.15000744133658445"/>
    <n v="1863.8886608989935"/>
    <n v="1863.8886608989935"/>
    <n v="92774.301660899"/>
    <n v="331.84166148666935"/>
    <n v="131.25651116951138"/>
    <n v="574.79551356469767"/>
    <n v="186.15923469870131"/>
    <n v="150.66147378081195"/>
    <n v="129.15640699079921"/>
    <n v="0"/>
    <n v="0"/>
    <n v="360.01785920780264"/>
    <n v="1863.8886608989935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MACHIN SOUDURE     COUVERCLES"/>
    <n v="16409"/>
    <n v="1"/>
    <n v="16409"/>
    <n v="45507.900150000001"/>
    <n v="7.5090668239536737E-2"/>
    <n v="933.02468080206177"/>
    <n v="933.02468080206177"/>
    <n v="46440.924830802061"/>
    <n v="166.11317337811951"/>
    <n v="65.704334709594647"/>
    <n v="287.73092074689214"/>
    <n v="93.187519285265097"/>
    <n v="75.418063553061117"/>
    <n v="64.653065354241136"/>
    <n v="0"/>
    <n v="0"/>
    <n v="180.21760377488818"/>
    <n v="933.02468080206177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CONVOYEUR MOTORISE EN PP ET INOX LONG:2M"/>
    <n v="970"/>
    <n v="2"/>
    <n v="1940"/>
    <n v="5380.299"/>
    <n v="8.8778046428607017E-3"/>
    <n v="110.30945705137422"/>
    <n v="55.154728525687112"/>
    <n v="2745.304228525687"/>
    <n v="19.639195341187875"/>
    <n v="7.768079062503114"/>
    <n v="34.017794274420787"/>
    <n v="11.017355561790131"/>
    <n v="8.9165118711035749"/>
    <n v="7.6437897975030644"/>
    <n v="0"/>
    <n v="0"/>
    <n v="21.306731142865683"/>
    <n v="110.30945705137422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CONVOYER MOTORISE3 EN PP ET INOX LONG:3m"/>
    <n v="1261"/>
    <n v="2"/>
    <n v="2522"/>
    <n v="6994.3887000000004"/>
    <n v="1.1541146035718913E-2"/>
    <n v="143.4022941667865"/>
    <n v="71.701147083393252"/>
    <n v="3568.8954970833934"/>
    <n v="25.530953943544237"/>
    <n v="10.098502781254048"/>
    <n v="44.223132556747025"/>
    <n v="14.32256223032717"/>
    <n v="11.591465432434648"/>
    <n v="9.9369267367539837"/>
    <n v="0"/>
    <n v="0"/>
    <n v="27.698750485725391"/>
    <n v="143.4022941667865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CONVOYEUR 5m       MOTORISE EN PP + INOX 5m"/>
    <n v="2134"/>
    <n v="8"/>
    <n v="17072"/>
    <n v="47346.631200000003"/>
    <n v="7.8124680857174181E-2"/>
    <n v="970.72322205209332"/>
    <n v="121.34040275651166"/>
    <n v="6039.6693027565125"/>
    <n v="172.8249190024533"/>
    <n v="68.359095750027407"/>
    <n v="299.35658961490299"/>
    <n v="96.952728943753158"/>
    <n v="78.465304465711455"/>
    <n v="67.265350218026967"/>
    <n v="0"/>
    <n v="0"/>
    <n v="187.49923405721805"/>
    <n v="970.72322205209332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12T00:00:00"/>
    <x v="76"/>
    <x v="3"/>
    <s v="WUXI HUANFA ET TECHNOLOGY"/>
    <s v=" HF-NOUR2020-1S DU 19/08/20"/>
    <n v="2212.1680000000001"/>
    <n v="875"/>
    <n v="3831.7800000000011"/>
    <n v="1241"/>
    <n v="1004.36"/>
    <n v="861"/>
    <n v="0"/>
    <n v="0"/>
    <n v="2400"/>
    <n v="12425.308000000001"/>
    <s v="USD"/>
    <n v="2.7733500000000002"/>
    <m/>
    <s v="STATION DE CONTROLE BATTERIE (COURT-CIRCUIT,TENSION,CAPACITE ET POUVOIR DE DEMARRAGE) AVEC MARQUEUR CODE à CHAUD)"/>
    <n v="14215"/>
    <n v="1"/>
    <n v="14215"/>
    <n v="39423.170250000003"/>
    <n v="6.5050511854775714E-2"/>
    <n v="808.27264535323957"/>
    <n v="808.27264535323957"/>
    <n v="40231.442895353241"/>
    <n v="143.90266070875549"/>
    <n v="56.919197872928748"/>
    <n v="249.25925031489257"/>
    <n v="80.727685211776659"/>
    <n v="65.334132086462532"/>
    <n v="56.008490706961886"/>
    <n v="0"/>
    <n v="0"/>
    <n v="156.12122845146172"/>
    <n v="808.27264535323957"/>
    <s v="GENMAR"/>
    <s v="STB 5929"/>
    <n v="2971.48"/>
    <s v="Facture 751/20 du 09/11/20"/>
    <n v="5383.5829999999996"/>
    <m/>
    <m/>
    <m/>
    <m/>
    <s v="STB 5930"/>
    <n v="60370.303"/>
    <n v="1216"/>
    <m/>
    <m/>
    <m/>
  </r>
  <r>
    <x v="8"/>
    <x v="1"/>
    <d v="2020-11-20T00:00:00"/>
    <x v="59"/>
    <x v="0"/>
    <s v="COPLOSA 1"/>
    <s v=" FVRA200413 DU 29/10/20"/>
    <n v="380.6"/>
    <n v="375"/>
    <n v="5334.9010000000017"/>
    <n v="116"/>
    <n v="132.41999999999999"/>
    <n v="23"/>
    <n v="50.6"/>
    <n v="0"/>
    <n v="400"/>
    <n v="6812.5210000000025"/>
    <s v="EUR"/>
    <n v="3.2556500000000002"/>
    <s v="310OXYDE01"/>
    <s v="OXYDE ROUGE"/>
    <n v="2.835"/>
    <n v="10000"/>
    <n v="28350"/>
    <n v="92297.677500000005"/>
    <n v="1"/>
    <n v="6812.5210000000025"/>
    <n v="0.68125210000000025"/>
    <n v="9.9110198500000006"/>
    <n v="380.6"/>
    <n v="375"/>
    <n v="5334.9010000000017"/>
    <n v="116"/>
    <n v="132.41999999999999"/>
    <n v="23"/>
    <n v="50.6"/>
    <n v="0"/>
    <n v="400"/>
    <n v="6812.5210000000025"/>
    <s v="MSC"/>
    <m/>
    <m/>
    <s v="Facture 852/20 du 21/12/20"/>
    <n v="1001.4640000000001"/>
    <m/>
    <n v="60.1"/>
    <s v="STB 6074"/>
    <n v="27.97"/>
    <s v="STB 6073"/>
    <n v="23777.644"/>
    <n v="116"/>
    <m/>
    <m/>
    <m/>
  </r>
  <r>
    <x v="8"/>
    <x v="1"/>
    <d v="2020-11-21T00:00:00"/>
    <x v="71"/>
    <x v="0"/>
    <s v="ELINOIL 5"/>
    <s v=" 27/2020 DU 14/10/20"/>
    <n v="725.2"/>
    <n v="370.065"/>
    <n v="1803.3460000000005"/>
    <n v="416"/>
    <n v="46.88"/>
    <n v="487"/>
    <n v="461.2"/>
    <n v="0"/>
    <n v="896"/>
    <n v="5205.6910000000007"/>
    <s v="EUR"/>
    <n v="3.2517"/>
    <s v="610X0014"/>
    <s v="COKE DE PETROLE"/>
    <n v="0.21039982463831655"/>
    <n v="22810"/>
    <n v="4799.22"/>
    <n v="15605.623674"/>
    <n v="0.16486943893928771"/>
    <n v="858.25935446129972"/>
    <n v="3.7626451313515989E-2"/>
    <n v="0.7217835610899298"/>
    <n v="119.56331711877145"/>
    <n v="61.012408921067504"/>
    <n v="297.3166432334088"/>
    <n v="68.585686598743692"/>
    <n v="7.7290792974738078"/>
    <n v="80.291416763433119"/>
    <n v="76.037785238799486"/>
    <n v="0"/>
    <n v="147.72301728960178"/>
    <n v="858.25935446129972"/>
    <s v="MSC"/>
    <m/>
    <n v="862.76"/>
    <s v="Facture 781/20 du 24/11/20"/>
    <n v="437.17699999999991"/>
    <m/>
    <n v="548.6"/>
    <s v="STB 6074"/>
    <n v="580.73"/>
    <s v="STB 6044"/>
    <n v="8040.9870000000001"/>
    <n v="416"/>
    <m/>
    <m/>
    <m/>
  </r>
  <r>
    <x v="8"/>
    <x v="1"/>
    <d v="2020-11-21T00:00:00"/>
    <x v="71"/>
    <x v="0"/>
    <s v="ELINOIL 5"/>
    <s v=" 28/2020 DU 15/10/20"/>
    <n v="725.2"/>
    <n v="370.065"/>
    <n v="1803.3460000000005"/>
    <n v="416"/>
    <n v="46.88"/>
    <n v="487"/>
    <n v="461.2"/>
    <n v="0"/>
    <n v="896"/>
    <n v="5205.6910000000007"/>
    <s v="EUR"/>
    <n v="3.2517"/>
    <s v="610X0014"/>
    <s v="COKE DE PETROLE"/>
    <n v="0.20779004329004327"/>
    <n v="23110"/>
    <n v="4802.0279004329004"/>
    <n v="15614.754123837662"/>
    <n v="0.16496589981604887"/>
    <n v="858.76149997930736"/>
    <n v="3.7159736044106766E-2"/>
    <n v="0.71283061981034046"/>
    <n v="119.63327054659865"/>
    <n v="61.048105715426125"/>
    <n v="297.49059556967251"/>
    <n v="68.625814323476334"/>
    <n v="7.7336013833763717"/>
    <n v="80.338393210415802"/>
    <n v="76.08227299516173"/>
    <n v="0"/>
    <n v="147.80944623517979"/>
    <n v="858.76149997930736"/>
    <s v="MSC"/>
    <m/>
    <n v="862.76"/>
    <s v="Facture 781/20 du 24/11/20"/>
    <n v="437.17699999999991"/>
    <m/>
    <n v="548.6"/>
    <s v="STB 6074"/>
    <n v="580.73"/>
    <s v="STB 6044"/>
    <n v="8040.9870000000001"/>
    <n v="416"/>
    <m/>
    <m/>
    <m/>
  </r>
  <r>
    <x v="8"/>
    <x v="1"/>
    <d v="2020-12-04T00:00:00"/>
    <x v="71"/>
    <x v="0"/>
    <s v="ELINOIL 4"/>
    <s v=" 25/2020 DU 08/10/20"/>
    <n v="725.2"/>
    <n v="380.18200000000002"/>
    <n v="1905.0330000000004"/>
    <n v="416"/>
    <n v="46.844000000000001"/>
    <n v="2407"/>
    <n v="3773.7999999999997"/>
    <n v="0"/>
    <n v="800"/>
    <n v="10454.058999999999"/>
    <s v="EUR"/>
    <n v="3.2550500000000002"/>
    <s v="610X0014"/>
    <s v="COKE DE PETROLE"/>
    <n v="0.20950021824530771"/>
    <n v="22910"/>
    <n v="4799.6499999999996"/>
    <n v="15623.100732499999"/>
    <n v="0.49987617266182233"/>
    <n v="5225.7350017008775"/>
    <n v="0.22809842870802607"/>
    <n v="0.91003211410741502"/>
    <n v="362.51020041435356"/>
    <n v="190.04392307491693"/>
    <n v="952.2806048344695"/>
    <n v="207.94848782731808"/>
    <n v="23.416199432170405"/>
    <n v="1203.2019475970064"/>
    <n v="1886.4327003911849"/>
    <n v="0"/>
    <n v="399.90093812945787"/>
    <n v="5225.7350017008775"/>
    <s v="MSC"/>
    <s v="STB 6141"/>
    <n v="862.76"/>
    <s v="Facture 809/20 du 03/12/20"/>
    <n v="1253.0170000000001"/>
    <s v="STB 6141"/>
    <n v="4147.16"/>
    <s v="STB 6098"/>
    <n v="2865.53"/>
    <s v="STB 6097"/>
    <n v="8148.527"/>
    <n v="416"/>
    <m/>
    <m/>
    <m/>
  </r>
  <r>
    <x v="8"/>
    <x v="1"/>
    <d v="2020-12-04T00:00:00"/>
    <x v="71"/>
    <x v="0"/>
    <s v="ELINOIL 4"/>
    <s v=" 26/2020 DU 09/10/20"/>
    <n v="725.2"/>
    <n v="380.18200000000002"/>
    <n v="1905.0330000000004"/>
    <n v="416"/>
    <n v="46.844000000000001"/>
    <n v="2407"/>
    <n v="3773.7999999999997"/>
    <n v="0"/>
    <n v="800"/>
    <n v="10454.058999999999"/>
    <s v="EUR"/>
    <n v="3.2550500000000002"/>
    <s v="610X0014"/>
    <s v="COKE DE PETROLE"/>
    <n v="0.20779004329004327"/>
    <n v="23110"/>
    <n v="4802.0279004329004"/>
    <n v="15630.840917304113"/>
    <n v="0.50012382733817773"/>
    <n v="5228.3239982991226"/>
    <n v="0.22623643437036445"/>
    <n v="0.90260341478161987"/>
    <n v="362.68979958564654"/>
    <n v="190.13807692508308"/>
    <n v="952.75239516553086"/>
    <n v="208.05151217268192"/>
    <n v="23.4278005678296"/>
    <n v="1203.7980524029938"/>
    <n v="1887.3672996088151"/>
    <n v="0"/>
    <n v="400.09906187054219"/>
    <n v="5228.3239982991226"/>
    <s v="MSC"/>
    <s v="STB 6141"/>
    <n v="862.76"/>
    <s v="Facture 809/20 du 03/12/20"/>
    <n v="1253.0170000000001"/>
    <s v="STB 6141"/>
    <n v="4147.16"/>
    <s v="STB 6098"/>
    <n v="2865.53"/>
    <s v="STB 6097"/>
    <n v="8148.527"/>
    <n v="416"/>
    <m/>
    <m/>
    <m/>
  </r>
  <r>
    <x v="8"/>
    <x v="1"/>
    <d v="2020-12-05T00:00:00"/>
    <x v="77"/>
    <x v="2"/>
    <s v="JIANGSU DONGSHUN NEW ENERGY TECHNOLOGY"/>
    <s v=" JSDS-NOUR20200925 DU 23/09/20"/>
    <n v="75.48"/>
    <n v="65"/>
    <n v="1258.9949999999999"/>
    <n v="0"/>
    <n v="0"/>
    <n v="0"/>
    <n v="0"/>
    <n v="0"/>
    <n v="30"/>
    <n v="1429.4749999999999"/>
    <s v="USD"/>
    <n v="2.7418499999999999"/>
    <s v="708MEC013"/>
    <s v="Kit complet de guidage moule punching"/>
    <n v="375"/>
    <n v="2"/>
    <n v="750"/>
    <n v="2056.3874999999998"/>
    <n v="0.17980098836934794"/>
    <n v="257.02101784927362"/>
    <n v="128.51050892463681"/>
    <n v="1156.7042589246366"/>
    <n v="13.571378602118383"/>
    <n v="11.687064244007615"/>
    <n v="226.36854535206717"/>
    <n v="0"/>
    <n v="0"/>
    <n v="0"/>
    <n v="0"/>
    <n v="0"/>
    <n v="5.3940296510804382"/>
    <n v="257.02101784927362"/>
    <s v="IFC,FEDEX"/>
    <s v="STB 6078"/>
    <n v="90.421000000000006"/>
    <s v="Facture 814/20 du 07/12/20"/>
    <n v="108.337"/>
    <m/>
    <m/>
    <m/>
    <m/>
    <s v="STB 6079"/>
    <n v="3662.683"/>
    <n v="0"/>
    <m/>
    <m/>
    <m/>
  </r>
  <r>
    <x v="8"/>
    <x v="1"/>
    <d v="2020-12-05T00:00:00"/>
    <x v="77"/>
    <x v="2"/>
    <s v="JIANGSU DONGSHUN NEW ENERGY TECHNOLOGY"/>
    <s v=" JSDS-NOUR20200925 DU 23/09/20"/>
    <n v="75.48"/>
    <n v="65"/>
    <n v="1258.9949999999999"/>
    <n v="0"/>
    <n v="0"/>
    <n v="0"/>
    <n v="0"/>
    <n v="0"/>
    <n v="30"/>
    <n v="1429.4749999999999"/>
    <s v="USD"/>
    <n v="2.7418499999999999"/>
    <s v="708ELE024"/>
    <s v="AC servo motor YAZKAWA"/>
    <n v="588"/>
    <n v="2"/>
    <n v="1176"/>
    <n v="3224.4155999999998"/>
    <n v="0.28192794976313756"/>
    <n v="403.00895598766107"/>
    <n v="201.50447799383053"/>
    <n v="1813.7122779938304"/>
    <n v="21.279921648121626"/>
    <n v="18.325316734603941"/>
    <n v="354.94587911204133"/>
    <n v="0"/>
    <n v="0"/>
    <n v="0"/>
    <n v="0"/>
    <n v="0"/>
    <n v="8.4578384928941261"/>
    <n v="403.00895598766107"/>
    <s v="IFC,FEDEX"/>
    <s v="STB 6078"/>
    <n v="90.421000000000006"/>
    <s v="Facture 814/20 du 07/12/20"/>
    <n v="108.337"/>
    <m/>
    <m/>
    <m/>
    <m/>
    <s v="STB 6079"/>
    <n v="3662.683"/>
    <n v="0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M1509"/>
    <s v="BAC M15 GRIS PO C7835331028B74"/>
    <n v="3.6"/>
    <n v="308"/>
    <n v="1108.8"/>
    <n v="3645.5126399999995"/>
    <n v="0.10667642232575318"/>
    <n v="916.04177821493579"/>
    <n v="2.9741616175809602"/>
    <n v="14.81024161758096"/>
    <n v="655.78690566222815"/>
    <n v="34.088770783461406"/>
    <n v="83.95253087118823"/>
    <n v="23.042107222362688"/>
    <n v="6.6139381841966971"/>
    <n v="2.6034380868600064"/>
    <n v="0"/>
    <n v="109.95408740463866"/>
    <n v="0"/>
    <n v="916.04177821493579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L0218"/>
    <s v="BAC L2 NOIR P0 C34,338881090B77"/>
    <n v="1.3180000000000001"/>
    <n v="198"/>
    <n v="260.964"/>
    <n v="857.99743919999992"/>
    <n v="2.5107057968811197E-2"/>
    <n v="215.59697565844382"/>
    <n v="1.0888736144365849"/>
    <n v="5.4221940144365846"/>
    <n v="154.34413243978869"/>
    <n v="8.0230356951075237"/>
    <n v="19.758827801468946"/>
    <n v="5.4231245212632189"/>
    <n v="1.5566375940662942"/>
    <n v="0.61273774972883732"/>
    <n v="0"/>
    <n v="25.878479857020313"/>
    <n v="0"/>
    <n v="215.59697565844382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L0518"/>
    <s v="BAC L5 NOIR P0 C5220641062B77"/>
    <n v="1.5129999999999999"/>
    <n v="528"/>
    <n v="798.86399999999992"/>
    <n v="2626.5050591999998"/>
    <n v="7.6857822370887896E-2"/>
    <n v="659.98629068533239"/>
    <n v="1.2499740353888871"/>
    <n v="6.2244154353888872"/>
    <n v="472.47885155569105"/>
    <n v="24.560147712084341"/>
    <n v="60.48579962290848"/>
    <n v="16.601289632111786"/>
    <n v="4.7651849869950498"/>
    <n v="1.8757151549615192"/>
    <n v="0"/>
    <n v="79.219302020580145"/>
    <n v="0"/>
    <n v="659.98629068533239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L0316"/>
    <s v="BAC L3 GRIS P0 C40 GRIS - TAXI"/>
    <n v="1.3"/>
    <n v="352"/>
    <n v="457.6"/>
    <n v="1504.49728"/>
    <n v="4.4025190166183857E-2"/>
    <n v="378.04898783473544"/>
    <n v="1.0740028063486802"/>
    <n v="5.3481428063486804"/>
    <n v="270.64221503520525"/>
    <n v="14.06838159317455"/>
    <n v="34.647076232553879"/>
    <n v="9.5094410758957135"/>
    <n v="2.7295617903033991"/>
    <n v="1.0744347660057172"/>
    <n v="0"/>
    <n v="45.377877341596907"/>
    <n v="0"/>
    <n v="378.04898783473544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L0318"/>
    <s v="BAC L3 NOIR P0 C402B331002B74"/>
    <n v="1.3"/>
    <n v="2688"/>
    <n v="3494.4"/>
    <n v="11488.88832"/>
    <n v="0.33619236126904034"/>
    <n v="2886.919543465252"/>
    <n v="1.07400280634868"/>
    <n v="5.3481428063486796"/>
    <n v="2066.7223693597493"/>
    <n v="107.43127762060564"/>
    <n v="264.57767304859323"/>
    <n v="72.61755003411271"/>
    <n v="20.843926398680502"/>
    <n v="8.2047745767709301"/>
    <n v="0"/>
    <n v="346.52197242673998"/>
    <n v="0"/>
    <n v="2886.919543465252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M1008"/>
    <s v="BAC M10 P15,4 C33 GRIS30241012B70"/>
    <n v="1.7"/>
    <n v="324"/>
    <n v="550.79999999999995"/>
    <n v="1810.9202399999997"/>
    <n v="5.2991859142338428E-2"/>
    <n v="455.04672748988691"/>
    <n v="1.4044652083021201"/>
    <n v="6.99372520830212"/>
    <n v="325.7642745659769"/>
    <n v="16.933707564511671"/>
    <n v="41.703692283414931"/>
    <n v="11.4462415747451"/>
    <n v="3.2854952668249826"/>
    <n v="1.2932663223687695"/>
    <n v="0"/>
    <n v="54.620049912044522"/>
    <n v="0"/>
    <n v="455.04672748988691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00M1009"/>
    <s v="BAC M10 P15,4 C33 NOIR30241008B70"/>
    <n v="1.7"/>
    <n v="486"/>
    <n v="826.19999999999993"/>
    <n v="2716.3803599999997"/>
    <n v="7.9487788713507646E-2"/>
    <n v="682.57009123483033"/>
    <n v="1.4044652083021201"/>
    <n v="6.99372520830212"/>
    <n v="488.64641184896539"/>
    <n v="25.400561346767507"/>
    <n v="62.5555384251224"/>
    <n v="17.169362362117653"/>
    <n v="4.9282429002374739"/>
    <n v="1.9398994835531542"/>
    <n v="0"/>
    <n v="81.930074868066782"/>
    <n v="0"/>
    <n v="682.57009123483033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20M1413"/>
    <s v="COUV M14 GAUCHE GRIS35422083B70"/>
    <n v="1.68"/>
    <n v="768"/>
    <n v="1290.24"/>
    <n v="4242.0510720000002"/>
    <n v="0.12413256416087645"/>
    <n v="1065.9395237410163"/>
    <n v="1.3879420882044482"/>
    <n v="6.9114460882044479"/>
    <n v="763.09749022513824"/>
    <n v="39.666933275300551"/>
    <n v="97.690217741019055"/>
    <n v="26.812633858749315"/>
    <n v="7.6962189779743397"/>
    <n v="3.02945522834619"/>
    <n v="0"/>
    <n v="127.94657443448864"/>
    <n v="0"/>
    <n v="1065.9395237410163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20NS6041"/>
    <s v="COUV NS60 D RS NOIR GB 27312005B70"/>
    <n v="1.65"/>
    <n v="1272"/>
    <n v="2098.7999999999997"/>
    <n v="6900.4346399999986"/>
    <n v="0.20192322797374707"/>
    <n v="1733.9362230496995"/>
    <n v="1.3631574080579398"/>
    <n v="6.7880274080579381"/>
    <n v="1241.3109285749315"/>
    <n v="64.5251732686948"/>
    <n v="158.91014772046341"/>
    <n v="43.615417242329364"/>
    <n v="12.519240134372318"/>
    <n v="4.9279363786992976"/>
    <n v="0"/>
    <n v="208.12737973020884"/>
    <n v="0"/>
    <n v="1733.9362230496995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09T00:00:00"/>
    <x v="4"/>
    <x v="0"/>
    <s v="ACCUMA 19"/>
    <s v=" 20-1400 DU 23/11/20"/>
    <n v="6147.44"/>
    <n v="319.553"/>
    <n v="786.98300000000017"/>
    <n v="216"/>
    <n v="62"/>
    <n v="24.405000000000001"/>
    <n v="0"/>
    <n v="1030.7253000000001"/>
    <n v="0"/>
    <n v="8587.1062999999995"/>
    <s v="EUR"/>
    <n v="3.2877999999999998"/>
    <s v="491BB001"/>
    <s v="REGLE DE FERMETURE 19 TUBES 43753002B70"/>
    <n v="5.5E-2"/>
    <n v="31500"/>
    <n v="1732.5"/>
    <n v="5696.1134999999995"/>
    <n v="0.16668190988398934"/>
    <n v="1431.3152784608371"/>
    <n v="4.5438580268598004E-2"/>
    <n v="0.226267580268598"/>
    <n v="1024.6670400972314"/>
    <n v="53.263704349158445"/>
    <n v="131.17582948623161"/>
    <n v="36.0032925349417"/>
    <n v="10.33427841280734"/>
    <n v="4.0678720107187605"/>
    <n v="0"/>
    <n v="171.80326156974789"/>
    <n v="0"/>
    <n v="1431.3152784608371"/>
    <s v="TUNISHIP"/>
    <s v="STB 5868"/>
    <n v="6172.4449999999997"/>
    <s v="Facture 819/20 du 09/12/20"/>
    <n v="380.86799999999999"/>
    <m/>
    <m/>
    <m/>
    <m/>
    <s v="STB 6175"/>
    <n v="10120.653"/>
    <n v="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11"/>
    <s v="BAC L1B PO NOIR C2825331003P70"/>
    <n v="1.2"/>
    <n v="720"/>
    <n v="864"/>
    <n v="2838.7584000000002"/>
    <n v="1.3497772124587266E-2"/>
    <n v="676.69882754319929"/>
    <n v="0.93985948269888786"/>
    <n v="4.8825794826988886"/>
    <n v="497.9101374188549"/>
    <n v="11.810550609013857"/>
    <n v="60.27955205570094"/>
    <n v="16.413290903498115"/>
    <n v="4.5689958641727895"/>
    <n v="2.2971858378835068"/>
    <n v="0"/>
    <n v="83.419114854075119"/>
    <n v="0"/>
    <n v="676.69882754319929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16"/>
    <s v="BAC L1 GRIS P0 C2626901010B70"/>
    <n v="1.18"/>
    <n v="880"/>
    <n v="1038.3999999999999"/>
    <n v="3411.7670399999997"/>
    <n v="1.6222322423809509E-2"/>
    <n v="813.29173902877096"/>
    <n v="0.92419515798723972"/>
    <n v="4.8012031579872394"/>
    <n v="598.41422071266084"/>
    <n v="14.194532120833321"/>
    <n v="72.44709126694427"/>
    <n v="19.726344067352365"/>
    <n v="5.4912561404595186"/>
    <n v="2.7608770533081404"/>
    <n v="0"/>
    <n v="100.25741766721249"/>
    <n v="0"/>
    <n v="813.2917390287709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18"/>
    <s v="BAC L1 NOIR P0 C2825341044B70"/>
    <n v="1.18"/>
    <n v="660"/>
    <n v="778.8"/>
    <n v="2558.82528"/>
    <n v="1.2166741817857131E-2"/>
    <n v="609.96880427157816"/>
    <n v="0.92419515798723961"/>
    <n v="4.8012031579872394"/>
    <n v="448.81066553449557"/>
    <n v="10.64589909062499"/>
    <n v="54.335318450208199"/>
    <n v="14.794758050514272"/>
    <n v="4.1184421053446387"/>
    <n v="2.0706577899811052"/>
    <n v="0"/>
    <n v="75.193063250409367"/>
    <n v="0"/>
    <n v="609.9688042715781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20"/>
    <s v="BAC L1 GRIS P0 C2225391019B70"/>
    <n v="1.18"/>
    <n v="3080"/>
    <n v="3634.3999999999996"/>
    <n v="11941.184639999999"/>
    <n v="5.677812848333328E-2"/>
    <n v="2846.5210866006983"/>
    <n v="0.92419515798723972"/>
    <n v="4.8012031579872394"/>
    <n v="2094.4497724943126"/>
    <n v="49.680862422916618"/>
    <n v="253.56481943430495"/>
    <n v="69.042204235733266"/>
    <n v="19.219396491608315"/>
    <n v="9.6630696865784902"/>
    <n v="0"/>
    <n v="350.90096183524372"/>
    <n v="0"/>
    <n v="2846.5210866006983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212"/>
    <s v="BAC L2 GRIS PO C2825691011B77"/>
    <n v="1.25"/>
    <n v="2376"/>
    <n v="2970"/>
    <n v="9758.232"/>
    <n v="4.6398591678268722E-2"/>
    <n v="2326.1522196797473"/>
    <n v="0.97902029447800809"/>
    <n v="5.0860202944780086"/>
    <n v="1711.5660973773136"/>
    <n v="40.598767718485135"/>
    <n v="207.21096019147197"/>
    <n v="56.420687480774767"/>
    <n v="15.705923283093963"/>
    <n v="7.8965763177245538"/>
    <n v="0"/>
    <n v="286.75320731088317"/>
    <n v="0"/>
    <n v="2326.1522196797473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008"/>
    <s v="BAC M10 P15,4 C33 GRIS30241012B70"/>
    <n v="1.7"/>
    <n v="1944"/>
    <n v="3304.7999999999997"/>
    <n v="10858.25088"/>
    <n v="5.1628978376546286E-2"/>
    <n v="2588.3730153527372"/>
    <n v="1.3314676004900912"/>
    <n v="6.9169876004900912"/>
    <n v="1904.50627562712"/>
    <n v="45.175356079478"/>
    <n v="230.56928661305608"/>
    <n v="62.780837705880288"/>
    <n v="17.476409180460919"/>
    <n v="8.786735829904412"/>
    <n v="0"/>
    <n v="319.07811431683729"/>
    <n v="0"/>
    <n v="2588.3730153527372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009"/>
    <s v="BAC M10 P15,4 C33 NOIR30241008B70"/>
    <n v="1.7"/>
    <n v="2430"/>
    <n v="4131"/>
    <n v="13572.813599999999"/>
    <n v="6.4536222970682858E-2"/>
    <n v="3235.4662691909216"/>
    <n v="1.3314676004900912"/>
    <n v="6.9169876004900912"/>
    <n v="2380.6328445339"/>
    <n v="56.469195099347502"/>
    <n v="288.21160826632007"/>
    <n v="78.476047132350359"/>
    <n v="21.845511475576146"/>
    <n v="10.983419787380516"/>
    <n v="0"/>
    <n v="398.84764289604658"/>
    <n v="0"/>
    <n v="3235.466269190921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104"/>
    <s v="BAC M11 P8.5 C46,3 NOIR22241008B70"/>
    <n v="2"/>
    <n v="1134"/>
    <n v="2268"/>
    <n v="7451.7408000000005"/>
    <n v="3.5431651827041576E-2"/>
    <n v="1776.3344223008983"/>
    <n v="1.5664324711648132"/>
    <n v="8.1376324711648138"/>
    <n v="1307.0141107244942"/>
    <n v="31.00269534866138"/>
    <n v="158.23382414621497"/>
    <n v="43.084888621682559"/>
    <n v="11.993614143453573"/>
    <n v="6.0301128244442053"/>
    <n v="0"/>
    <n v="218.9751764919472"/>
    <n v="0"/>
    <n v="1776.3344223008983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110"/>
    <s v="BAC M11 P8,5 C46 GRIS22241025B70"/>
    <n v="2.1379999999999999"/>
    <n v="3024"/>
    <n v="6465.3119999999999"/>
    <n v="21242.429107200001"/>
    <n v="0.10100382880828651"/>
    <n v="5063.7373265057604"/>
    <n v="1.6745163116751853"/>
    <n v="8.6991291116751857"/>
    <n v="3725.8615583052915"/>
    <n v="88.378350207250691"/>
    <n v="451.07188803281014"/>
    <n v="122.8206558308764"/>
    <n v="34.189796051604986"/>
    <n v="17.189841624882281"/>
    <n v="0"/>
    <n v="624.22523645304409"/>
    <n v="0"/>
    <n v="5063.7373265057604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202"/>
    <s v="BAC M12 P12.5 C49 NOIR21631003B70"/>
    <n v="2.4620000000000002"/>
    <n v="240"/>
    <n v="590.88"/>
    <n v="1941.3953280000001"/>
    <n v="9.2309763807594016E-3"/>
    <n v="462.7868092809324"/>
    <n v="1.928278372003885"/>
    <n v="10.017425572003885"/>
    <n v="340.51521064589463"/>
    <n v="8.0771043331644758"/>
    <n v="41.22451587809325"/>
    <n v="11.224867279003432"/>
    <n v="3.1246855048870574"/>
    <n v="1.5710198702414426"/>
    <n v="0"/>
    <n v="57.049405769648033"/>
    <n v="0"/>
    <n v="462.7868092809324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409"/>
    <s v="BAC M14 GRIS PO C6035321021B74"/>
    <n v="3.36"/>
    <n v="693"/>
    <n v="2328.48"/>
    <n v="7650.453888"/>
    <n v="3.6376495875762679E-2"/>
    <n v="1823.7033402289221"/>
    <n v="2.6316065515568861"/>
    <n v="13.671222551556887"/>
    <n v="1341.8678203438139"/>
    <n v="31.829433891292343"/>
    <n v="162.45339279011401"/>
    <n v="44.233818984927417"/>
    <n v="12.313443853945667"/>
    <n v="6.1909158330960503"/>
    <n v="0"/>
    <n v="224.81451453173241"/>
    <n v="0"/>
    <n v="1823.703340228922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L0109"/>
    <s v="COUV L1 KAM  D GRIS25032083B70"/>
    <n v="0.99399999999999999"/>
    <n v="3360"/>
    <n v="3339.84"/>
    <n v="10973.378304"/>
    <n v="5.2176388023821213E-2"/>
    <n v="2615.8169122475447"/>
    <n v="0.7785169381689121"/>
    <n v="4.0444033381689124"/>
    <n v="1924.6992978668845"/>
    <n v="45.654339520843564"/>
    <n v="233.01395733531504"/>
    <n v="63.446487836966597"/>
    <n v="17.66170734606348"/>
    <n v="8.8798994777741314"/>
    <n v="0"/>
    <n v="322.461222863697"/>
    <n v="0"/>
    <n v="2615.8169122475447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L0211"/>
    <s v="COUV L2 EK D GRIS24582126P70"/>
    <n v="1.1200000000000001"/>
    <n v="1920"/>
    <n v="2150.4"/>
    <n v="7065.3542400000006"/>
    <n v="3.359445506563942E-2"/>
    <n v="1684.2281929964074"/>
    <n v="0.87720218385229554"/>
    <n v="4.5570741838522961"/>
    <n v="1239.2430086869279"/>
    <n v="29.395148182434493"/>
    <n v="150.02910733863345"/>
    <n v="40.850857359817532"/>
    <n v="11.371723039718944"/>
    <n v="5.7174403076211728"/>
    <n v="0"/>
    <n v="207.62090808125365"/>
    <n v="0"/>
    <n v="1684.2281929964074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013"/>
    <s v="COUV M10 G FLAT GRIS22462035B70"/>
    <n v="0.77200000000000002"/>
    <n v="2006"/>
    <n v="1548.6320000000001"/>
    <n v="5088.1852992000004"/>
    <n v="2.4193381760235909E-2"/>
    <n v="1212.9137253424535"/>
    <n v="0.60464293386961787"/>
    <n v="3.1411261338696179"/>
    <n v="892.45320825374552"/>
    <n v="21.169209040206422"/>
    <n v="108.04495747583825"/>
    <n v="29.419152220446865"/>
    <n v="8.1894597258398552"/>
    <n v="4.1174716417745492"/>
    <n v="0"/>
    <n v="149.5202669846019"/>
    <n v="0"/>
    <n v="1212.9137253424535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014"/>
    <s v="COUV M10 G FLAT NOIR22462007B70"/>
    <n v="0.77200000000000002"/>
    <n v="1960"/>
    <n v="1513.1200000000001"/>
    <n v="4971.5070720000003"/>
    <n v="2.3638598330041068E-2"/>
    <n v="1185.1001503844511"/>
    <n v="0.60464293386961787"/>
    <n v="3.1411261338696179"/>
    <n v="871.9881795500205"/>
    <n v="20.683773538785935"/>
    <n v="105.56735625754884"/>
    <n v="28.744535569329937"/>
    <n v="8.0016655347189012"/>
    <n v="4.0230530497896888"/>
    <n v="0"/>
    <n v="146.09158688425708"/>
    <n v="0"/>
    <n v="1185.100150384451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124"/>
    <s v="COUV M11 G FLAT GRIS M1822482043B70"/>
    <n v="0.85799999999999998"/>
    <n v="2784"/>
    <n v="2388.672"/>
    <n v="7848.2207232000001"/>
    <n v="3.7316840667108928E-2"/>
    <n v="1870.8466918810984"/>
    <n v="0.67199953012970493"/>
    <n v="3.4910443301297049"/>
    <n v="1376.5555599173276"/>
    <n v="32.652235583720312"/>
    <n v="166.65286824999453"/>
    <n v="45.377278251204459"/>
    <n v="12.631750565816372"/>
    <n v="6.3509531131352679"/>
    <n v="0"/>
    <n v="230.62604619989966"/>
    <n v="0"/>
    <n v="1870.8466918810984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125"/>
    <s v="COUV M11 G FLAT NOIR M18"/>
    <n v="0.85799999999999998"/>
    <n v="1392"/>
    <n v="1194.336"/>
    <n v="3924.1103616"/>
    <n v="1.8658420333554464E-2"/>
    <n v="935.42334594054921"/>
    <n v="0.67199953012970493"/>
    <n v="3.4910443301297049"/>
    <n v="688.27777995866381"/>
    <n v="16.326117791860156"/>
    <n v="83.326434124997263"/>
    <n v="22.688639125602229"/>
    <n v="6.3158752829081859"/>
    <n v="3.1754765565676339"/>
    <n v="0"/>
    <n v="115.31302309994983"/>
    <n v="0"/>
    <n v="935.4233459405492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126"/>
    <s v="COUV M11 D FLAT NOIR M18"/>
    <n v="0.85799999999999998"/>
    <n v="696"/>
    <n v="597.16800000000001"/>
    <n v="1962.0551808"/>
    <n v="9.3292101667772319E-3"/>
    <n v="467.71167297027461"/>
    <n v="0.67199953012970493"/>
    <n v="3.4910443301297049"/>
    <n v="344.13888997933191"/>
    <n v="8.1630588959300781"/>
    <n v="41.663217062498632"/>
    <n v="11.344319562801115"/>
    <n v="3.1579376414540929"/>
    <n v="1.587738278283817"/>
    <n v="0"/>
    <n v="57.656511549974915"/>
    <n v="0"/>
    <n v="467.7116729702746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502"/>
    <s v="COUV.M15 GAUCHE NOIR35402021D40"/>
    <n v="1.75"/>
    <n v="700"/>
    <n v="1225"/>
    <n v="4024.86"/>
    <n v="1.9137466264605787E-2"/>
    <n v="959.43988858844807"/>
    <n v="1.3706284122692116"/>
    <n v="7.1204284122692121"/>
    <n v="705.94897955798297"/>
    <n v="16.745282981530064"/>
    <n v="85.465800078974127"/>
    <n v="23.271158977760638"/>
    <n v="6.478032330569059"/>
    <n v="3.2570053835732589"/>
    <n v="0"/>
    <n v="118.27362927805788"/>
    <n v="0"/>
    <n v="959.43988858844807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90B0006"/>
    <s v="COUVRE BORNE D+ NOIR COUV DR - 32163005D40"/>
    <n v="7.0000000000000007E-2"/>
    <n v="16500"/>
    <n v="1155"/>
    <n v="3794.8679999999999"/>
    <n v="1.8043896763771168E-2"/>
    <n v="904.61475209767946"/>
    <n v="5.482513649076845E-2"/>
    <n v="0.28481713649076845"/>
    <n v="665.60903786895528"/>
    <n v="15.788409668299773"/>
    <n v="80.582040074461304"/>
    <n v="21.941378464745739"/>
    <n v="6.1078590545365401"/>
    <n v="3.070890790226215"/>
    <n v="0"/>
    <n v="111.51513617645456"/>
    <n v="0"/>
    <n v="904.6147520976794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90B0007"/>
    <s v="COUVRE BORNE G- NOIR COUV DR - 2B233004D40"/>
    <n v="7.0000000000000007E-2"/>
    <n v="8800"/>
    <n v="616.00000000000011"/>
    <n v="2023.9296000000004"/>
    <n v="9.6234116073446261E-3"/>
    <n v="482.46120111876252"/>
    <n v="5.4825136490768471E-2"/>
    <n v="0.28481713649076851"/>
    <n v="354.9914868634429"/>
    <n v="8.4204851564265475"/>
    <n v="42.977088039712712"/>
    <n v="11.702068514531065"/>
    <n v="3.2575248290861558"/>
    <n v="1.6378084214539819"/>
    <n v="0"/>
    <n v="59.474739294109121"/>
    <n v="0"/>
    <n v="482.46120111876252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60D1836"/>
    <s v="BOUCHON KAMINA D18 ROUGE 24593044B72"/>
    <n v="1.7999999999999999E-2"/>
    <n v="104000"/>
    <n v="1871.9999999999998"/>
    <n v="6150.6431999999995"/>
    <n v="2.9245172936605737E-2"/>
    <n v="1466.180793010265"/>
    <n v="1.4097892240483318E-2"/>
    <n v="7.3238692240483308E-2"/>
    <n v="1078.8052977408522"/>
    <n v="25.58952631953002"/>
    <n v="130.60569612068534"/>
    <n v="35.562130290912577"/>
    <n v="9.8994910390410418"/>
    <n v="4.9772359820809307"/>
    <n v="0"/>
    <n v="180.74141551716272"/>
    <n v="0"/>
    <n v="1466.180793010265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m/>
    <s v="BAC INDUS R8D/560/50"/>
    <n v="3.1"/>
    <n v="192"/>
    <n v="595.20000000000005"/>
    <n v="1955.5891200000001"/>
    <n v="9.2984652413823383E-3"/>
    <n v="466.17030341864842"/>
    <n v="2.4279703303054605"/>
    <n v="12.613330330305462"/>
    <n v="343.00476133298895"/>
    <n v="8.1361570862095451"/>
    <n v="41.525913638371755"/>
    <n v="11.306933733520923"/>
    <n v="3.1475304842079215"/>
    <n v="1.5825057994308602"/>
    <n v="0"/>
    <n v="57.466501343918409"/>
    <n v="0"/>
    <n v="466.17030341864842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m/>
    <s v="BAC INDUS R8D/720/50"/>
    <n v="3.5"/>
    <n v="144"/>
    <n v="504"/>
    <n v="1655.9424000000001"/>
    <n v="7.8737004060092392E-3"/>
    <n v="394.74098273353297"/>
    <n v="2.7412568245384232"/>
    <n v="14.240856824538424"/>
    <n v="290.44758016099871"/>
    <n v="6.8894878552580847"/>
    <n v="35.163072032492217"/>
    <n v="9.5744196937072346"/>
    <n v="2.6652475874341275"/>
    <n v="1.3400250720987124"/>
    <n v="0"/>
    <n v="48.661150331543823"/>
    <n v="0"/>
    <n v="394.74098273353297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20"/>
    <s v="BAC L1 GRIS P0 C2225391019B70"/>
    <n v="1.194"/>
    <n v="1980"/>
    <n v="2364.12"/>
    <n v="7767.5526719999998"/>
    <n v="3.6933278975901901E-2"/>
    <n v="1851.6171668650788"/>
    <n v="0.93516018528539335"/>
    <n v="4.8581665852853932"/>
    <n v="1362.4066135123417"/>
    <n v="32.316619103914164"/>
    <n v="164.93992431241168"/>
    <n v="44.91086723469671"/>
    <n v="12.501914933342793"/>
    <n v="6.2856747489087441"/>
    <n v="0"/>
    <n v="228.25555301946301"/>
    <n v="0"/>
    <n v="1851.6171668650788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212"/>
    <s v="BAC L2 GRIS PO C2825691011B77"/>
    <n v="1.294"/>
    <n v="2574"/>
    <n v="3330.7560000000003"/>
    <n v="10943.531913600002"/>
    <n v="5.2034473947455771E-2"/>
    <n v="2608.7021759635145"/>
    <n v="1.0134818088436341"/>
    <n v="5.265048208843635"/>
    <n v="1919.4643260054117"/>
    <n v="45.530164704023797"/>
    <n v="232.38018482272946"/>
    <n v="63.273920320106221"/>
    <n v="17.613669431213779"/>
    <n v="8.8557471211174974"/>
    <n v="0"/>
    <n v="321.58416355891183"/>
    <n v="0"/>
    <n v="2608.7021759635145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213"/>
    <s v="BAC L2 NOIR PO C2825691010B77"/>
    <n v="1.3180000000000001"/>
    <n v="2376"/>
    <n v="3131.5680000000002"/>
    <n v="10289.079820800001"/>
    <n v="4.8922675065566551E-2"/>
    <n v="2452.694900430326"/>
    <n v="1.032278998497612"/>
    <n v="5.3626997984976121"/>
    <n v="1804.67529307464"/>
    <n v="42.807340682370729"/>
    <n v="218.48323642588807"/>
    <n v="59.489972879728924"/>
    <n v="16.560325509694277"/>
    <n v="8.3261500694087704"/>
    <n v="0"/>
    <n v="302.35258178859527"/>
    <n v="0"/>
    <n v="2452.69490043032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218"/>
    <s v="BAC L2 NOIR P0 C34,338881090B77"/>
    <n v="1.3180000000000001"/>
    <n v="198"/>
    <n v="260.964"/>
    <n v="857.42331839999997"/>
    <n v="4.0768895887972117E-3"/>
    <n v="204.39124170252714"/>
    <n v="1.0322789984976117"/>
    <n v="5.3626997984976112"/>
    <n v="150.38960775621996"/>
    <n v="3.5672783901975604"/>
    <n v="18.206936368824003"/>
    <n v="4.9574977399774092"/>
    <n v="1.3800271258078562"/>
    <n v="0.6938458391173975"/>
    <n v="0"/>
    <n v="25.196048482382935"/>
    <n v="0"/>
    <n v="204.39124170252714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L0109"/>
    <s v="COUV L1 KAM  D GRIS25032083B70"/>
    <n v="0.99399999999999999"/>
    <n v="1120"/>
    <n v="1113.28"/>
    <n v="3657.7927679999998"/>
    <n v="1.7392129341273738E-2"/>
    <n v="871.93897074918152"/>
    <n v="0.7785169381689121"/>
    <n v="4.0444033381689124"/>
    <n v="641.56643262229488"/>
    <n v="15.218113173614521"/>
    <n v="77.67131911177168"/>
    <n v="21.148829278988863"/>
    <n v="5.8872357820211603"/>
    <n v="2.9599664925913776"/>
    <n v="0"/>
    <n v="107.48707428789899"/>
    <n v="0"/>
    <n v="871.93897074918152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NS4005"/>
    <s v="COUV NS40 D MFP NOIR GRANDE BUSELURE BUSELURE 27342001B70"/>
    <n v="1.6"/>
    <n v="1440"/>
    <n v="2304"/>
    <n v="7570.0223999999998"/>
    <n v="3.5994058998899375E-2"/>
    <n v="1804.5302067818648"/>
    <n v="1.2531459769318505"/>
    <n v="6.5101059769318503"/>
    <n v="1327.7603664502799"/>
    <n v="31.494801624036953"/>
    <n v="160.74547214853584"/>
    <n v="43.768775742661639"/>
    <n v="12.183988971127439"/>
    <n v="6.1258289010226843"/>
    <n v="0"/>
    <n v="222.45097294420032"/>
    <n v="0"/>
    <n v="1804.5302067818648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212"/>
    <s v="BAC L2 GRIS PO C2825691011B77"/>
    <n v="1.25"/>
    <n v="2178"/>
    <n v="2722.5"/>
    <n v="8945.0460000000003"/>
    <n v="4.2532042371746327E-2"/>
    <n v="2132.3062013731019"/>
    <n v="0.9790202944780082"/>
    <n v="5.0860202944780086"/>
    <n v="1568.9355892625374"/>
    <n v="37.215537075278036"/>
    <n v="189.94338017551595"/>
    <n v="51.718963524043531"/>
    <n v="14.397096342836132"/>
    <n v="7.2385282912475075"/>
    <n v="0"/>
    <n v="262.85710670164292"/>
    <n v="0"/>
    <n v="2132.3062013731019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104"/>
    <s v="BAC M11 P8.5 C46,3 NOIR22241008B70"/>
    <n v="2"/>
    <n v="1008"/>
    <n v="2016"/>
    <n v="6623.7696000000005"/>
    <n v="3.1494801624036957E-2"/>
    <n v="1578.9639309341319"/>
    <n v="1.5664324711648134"/>
    <n v="8.1376324711648138"/>
    <n v="1161.7903206439948"/>
    <n v="27.557951421032339"/>
    <n v="140.65228812996887"/>
    <n v="38.297678774828938"/>
    <n v="10.66099034973651"/>
    <n v="5.3601002883948494"/>
    <n v="0"/>
    <n v="194.64460132617529"/>
    <n v="0"/>
    <n v="1578.9639309341319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110"/>
    <s v="BAC M11 P8,5 C46 GRIS22241025B70"/>
    <n v="2"/>
    <n v="378"/>
    <n v="756"/>
    <n v="2483.9135999999999"/>
    <n v="1.1810550609013856E-2"/>
    <n v="592.11147410029935"/>
    <n v="1.566432471164813"/>
    <n v="8.137632471164812"/>
    <n v="435.67137024149798"/>
    <n v="10.334231782887125"/>
    <n v="52.744608048738314"/>
    <n v="14.361629540560848"/>
    <n v="3.9978713811511901"/>
    <n v="2.010037608148068"/>
    <n v="0"/>
    <n v="72.991725497315713"/>
    <n v="0"/>
    <n v="592.11147410029935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M1203"/>
    <s v="BAC M12 GRIS C49 P12,521631007B70"/>
    <n v="2.4"/>
    <n v="1200"/>
    <n v="2880"/>
    <n v="9462.5280000000002"/>
    <n v="4.4992573748624219E-2"/>
    <n v="2255.662758477331"/>
    <n v="1.8797189653977757"/>
    <n v="9.7651589653977755"/>
    <n v="1659.7004580628497"/>
    <n v="39.368502030046194"/>
    <n v="200.93184018566978"/>
    <n v="54.710969678327054"/>
    <n v="15.229986213909298"/>
    <n v="7.6572861262783558"/>
    <n v="0"/>
    <n v="278.06371618025037"/>
    <n v="0"/>
    <n v="2255.66275847733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20M1014"/>
    <s v="COUV M10 G FLAT NOIR22462007B70"/>
    <n v="0.77200000000000002"/>
    <n v="4032"/>
    <n v="3112.7040000000002"/>
    <n v="10227.100262400001"/>
    <n v="4.862797370751306E-2"/>
    <n v="2437.9203093622996"/>
    <n v="0.60464293386961798"/>
    <n v="3.1411261338696184"/>
    <n v="1793.8042550743282"/>
    <n v="42.549476994073927"/>
    <n v="217.16713287267194"/>
    <n v="59.131616028335884"/>
    <n v="16.460569099993172"/>
    <n v="8.2759948452816481"/>
    <n v="0"/>
    <n v="300.53126444761466"/>
    <n v="0"/>
    <n v="2437.9203093622996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1T00:00:00"/>
    <x v="4"/>
    <x v="0"/>
    <s v="ACCUMA 21"/>
    <s v=" 20-1418 DU 26/11/20"/>
    <n v="36888.32"/>
    <n v="875"/>
    <n v="4465.8890000000029"/>
    <n v="1216"/>
    <n v="338.5"/>
    <n v="170.19"/>
    <n v="0"/>
    <n v="6180.2136"/>
    <n v="0"/>
    <n v="50134.112600000008"/>
    <s v="EUR"/>
    <n v="3.2856000000000001"/>
    <s v="400L0121"/>
    <s v="BAC L1 NOIR P0 C2225391020B70"/>
    <n v="1"/>
    <n v="440"/>
    <n v="440"/>
    <n v="1445.664"/>
    <n v="6.8738654338175885E-3"/>
    <n v="344.61514365625891"/>
    <n v="0.78321623558240661"/>
    <n v="4.0688162355824069"/>
    <n v="253.56534775960202"/>
    <n v="6.0146322545903903"/>
    <n v="30.697920028366216"/>
    <n v="8.3586203675221871"/>
    <n v="2.3268034493472536"/>
    <n v="1.1698631581814154"/>
    <n v="0"/>
    <n v="42.481956638649358"/>
    <n v="0"/>
    <n v="344.61514365625891"/>
    <s v="TUNISHIP"/>
    <s v="STB 6184"/>
    <n v="37059.71"/>
    <s v="Facture 821/20 du 11/12/20"/>
    <n v="1041.8499999999999"/>
    <m/>
    <m/>
    <m/>
    <m/>
    <s v="STB 6185"/>
    <n v="57766.807000000001"/>
    <n v="1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00L0118"/>
    <s v="BAC L1 NOIR P0 C2825341044B70"/>
    <n v="1.18"/>
    <n v="1980"/>
    <n v="2336.4"/>
    <n v="7681.6159200000002"/>
    <n v="0.10243777067752251"/>
    <n v="883.04752087366933"/>
    <n v="0.44598359640084312"/>
    <n v="4.325587596400843"/>
    <n v="629.73004897382896"/>
    <n v="32.191581624264835"/>
    <n v="78.438240012109674"/>
    <n v="22.126558466344861"/>
    <n v="6.1360224635835978"/>
    <n v="8.8398674206168053"/>
    <n v="0"/>
    <n v="105.5852019129206"/>
    <n v="0"/>
    <n v="883.04752087366933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00L0120"/>
    <s v="BAC L1 GRIS P0 C2225391019B70"/>
    <n v="1.18"/>
    <n v="2200"/>
    <n v="2596"/>
    <n v="8535.1288000000004"/>
    <n v="0.11381974519724723"/>
    <n v="981.16391208185473"/>
    <n v="0.44598359640084306"/>
    <n v="4.325587596400843"/>
    <n v="699.70005441536546"/>
    <n v="35.768424026960929"/>
    <n v="87.15360001345519"/>
    <n v="24.585064962605401"/>
    <n v="6.8178027373151089"/>
    <n v="9.8220749117964505"/>
    <n v="0"/>
    <n v="117.31689101435622"/>
    <n v="0"/>
    <n v="981.16391208185473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00L0212"/>
    <s v="BAC L2 GRIS PO C2825691011B77"/>
    <n v="1.25"/>
    <n v="594"/>
    <n v="742.5"/>
    <n v="2441.1914999999999"/>
    <n v="3.2554376274636386E-2"/>
    <n v="280.62950875222538"/>
    <n v="0.47244025042462184"/>
    <n v="4.5821902504246221"/>
    <n v="200.12607488575068"/>
    <n v="10.230375516185857"/>
    <n v="24.927406783509426"/>
    <n v="7.0317452753214598"/>
    <n v="1.9500071388507194"/>
    <n v="2.8092799006197469"/>
    <n v="0"/>
    <n v="33.554619251987475"/>
    <n v="0"/>
    <n v="280.62950875222538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00L0318"/>
    <s v="BAC L3 NOIR P0 C402B331002B74"/>
    <n v="1.3"/>
    <n v="384"/>
    <n v="499.20000000000005"/>
    <n v="1641.2697600000001"/>
    <n v="2.1887063483230287E-2"/>
    <n v="188.67373840957703"/>
    <n v="0.49133786044160682"/>
    <n v="4.7654778604416066"/>
    <n v="134.5494095393492"/>
    <n v="6.8781191349225335"/>
    <n v="16.759274702125129"/>
    <n v="4.7276057123777422"/>
    <n v="1.3110351026454943"/>
    <n v="1.8887441432853578"/>
    <n v="0"/>
    <n v="22.559550074871584"/>
    <n v="0"/>
    <n v="188.67373840957703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00M1509"/>
    <s v="BAC M15 GRIS PO C7835331028B74"/>
    <n v="3.62"/>
    <n v="539"/>
    <n v="1951.18"/>
    <n v="6415.0896039999998"/>
    <n v="8.5548077979185219E-2"/>
    <n v="737.4527742588109"/>
    <n v="1.3681869652297047"/>
    <n v="13.270022965229703"/>
    <n v="525.9016764923623"/>
    <n v="26.883911245348852"/>
    <n v="65.505532077909663"/>
    <n v="18.478384843504006"/>
    <n v="5.1243298709531944"/>
    <n v="7.3823713892137883"/>
    <n v="0"/>
    <n v="88.176568339519079"/>
    <n v="0"/>
    <n v="737.4527742588109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20L0109"/>
    <s v="COUV L1 KAM  D GRIS25032083B70"/>
    <n v="0.99399999999999999"/>
    <n v="2240"/>
    <n v="2226.56"/>
    <n v="7320.4839679999995"/>
    <n v="9.7621915202766862E-2"/>
    <n v="841.53325118835687"/>
    <n v="0.37568448713765934"/>
    <n v="3.6437576871376591"/>
    <n v="600.12486639409713"/>
    <n v="30.6781749620455"/>
    <n v="74.750662421401685"/>
    <n v="21.086333683797641"/>
    <n v="5.8475527206457345"/>
    <n v="8.4242831724227667"/>
    <n v="0"/>
    <n v="100.62137783394644"/>
    <n v="0"/>
    <n v="841.53325118835687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60D1810"/>
    <s v="BOUCHON KAMINA D18 ROUGE 24593044B72"/>
    <n v="2.5000000000000001E-2"/>
    <n v="42000"/>
    <n v="1050"/>
    <n v="3452.1899999999996"/>
    <n v="4.6036491701505998E-2"/>
    <n v="396.84981035668233"/>
    <n v="9.448805008492437E-3"/>
    <n v="9.1643805008492424E-2"/>
    <n v="283.00657054550601"/>
    <n v="14.467197699656767"/>
    <n v="35.2508782797103"/>
    <n v="9.9438822075252951"/>
    <n v="2.7575858529202093"/>
    <n v="3.9727190513814601"/>
    <n v="0"/>
    <n v="47.450976719982286"/>
    <n v="0"/>
    <n v="396.84981035668233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60D2101"/>
    <s v="BOUCHON PRESSION D21 NOIR MFP"/>
    <n v="2.3E-2"/>
    <n v="3700"/>
    <n v="85.1"/>
    <n v="279.79177999999996"/>
    <n v="3.7311480417125337E-3"/>
    <n v="32.163732248908254"/>
    <n v="8.6929006078130412E-3"/>
    <n v="8.4312300607813029E-2"/>
    <n v="22.937008717545297"/>
    <n v="1.1725319278483723"/>
    <n v="2.856999753907949"/>
    <n v="0.80592797700990726"/>
    <n v="0.22349576769858076"/>
    <n v="0.32197942025958309"/>
    <n v="0"/>
    <n v="3.8457886846385638"/>
    <n v="0"/>
    <n v="32.163732248908254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90A0002"/>
    <s v="ADAPTATEUR JIS/DIN (+) POUR NS40 "/>
    <n v="0.37"/>
    <n v="1000"/>
    <n v="370"/>
    <n v="1216.4859999999999"/>
    <n v="1.6222382790054495E-2"/>
    <n v="139.84231412568806"/>
    <n v="0.13984231412568807"/>
    <n v="1.3563283141256881"/>
    <n v="99.726124858892589"/>
    <n v="5.0979649036885748"/>
    <n v="12.421738060469343"/>
    <n v="3.504034682651771"/>
    <n v="0.97172072912426422"/>
    <n v="1.3999105228677526"/>
    <n v="0"/>
    <n v="16.720820367993756"/>
    <n v="0"/>
    <n v="139.84231412568806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4T00:00:00"/>
    <x v="4"/>
    <x v="0"/>
    <s v="ACCUMA 20"/>
    <s v=" 20-1413 DU 25/11/20"/>
    <n v="6147.44"/>
    <n v="314.255"/>
    <n v="765.71599999999853"/>
    <n v="216"/>
    <n v="59.9"/>
    <n v="86.295000000000002"/>
    <n v="0"/>
    <n v="1030.7253000000001"/>
    <n v="0"/>
    <n v="8620.331299999998"/>
    <s v="EUR"/>
    <n v="3.2877999999999998"/>
    <s v="490A0003"/>
    <s v="ADAPTATEUR JIS/DIN (-) POUR NS40 "/>
    <n v="0.36"/>
    <n v="1000"/>
    <n v="360"/>
    <n v="1183.6079999999999"/>
    <n v="1.5783940011944917E-2"/>
    <n v="136.06279212229111"/>
    <n v="0.13606279212229111"/>
    <n v="1.3196707921222912"/>
    <n v="97.03082418703066"/>
    <n v="4.9601820684537499"/>
    <n v="12.086015410186391"/>
    <n v="3.409331042580102"/>
    <n v="0.94545800671550051"/>
    <n v="1.3620751033307867"/>
    <n v="0"/>
    <n v="16.26890630399393"/>
    <n v="0"/>
    <n v="136.06279212229111"/>
    <s v="TUNISHIP"/>
    <s v="STB 6210"/>
    <n v="6234.335"/>
    <s v="Facture 822/20 du 11/12/20"/>
    <n v="374.56299999999999"/>
    <m/>
    <m/>
    <m/>
    <m/>
    <s v="STB 6173"/>
    <n v="9845.2279999999992"/>
    <n v="2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116"/>
    <s v="BAC L1 GRIS P0 C2626901010B70"/>
    <n v="1.18"/>
    <n v="1320"/>
    <n v="1557.6"/>
    <n v="5118.4293599999992"/>
    <n v="3.4552078141282028E-2"/>
    <n v="901.15596507364774"/>
    <n v="0.68269391293458159"/>
    <n v="4.5602919129345807"/>
    <n v="637.60193668920817"/>
    <n v="19.867444931237166"/>
    <n v="102.44190163757084"/>
    <n v="21.284080135029729"/>
    <n v="8.28558833827943"/>
    <n v="4.889153609069548"/>
    <n v="0"/>
    <n v="106.78585973325289"/>
    <n v="0"/>
    <n v="901.15596507364774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313"/>
    <s v="BAC L3 GRIS P0 C332B341004B70"/>
    <n v="1.3"/>
    <n v="1408"/>
    <n v="1830.4"/>
    <n v="6014.8774400000002"/>
    <n v="4.0603572053032E-2"/>
    <n v="1058.9855408775072"/>
    <n v="0.75212041255504769"/>
    <n v="5.0240504125550478"/>
    <n v="749.27233238053861"/>
    <n v="23.347053930493399"/>
    <n v="120.38370361929232"/>
    <n v="25.011800384667712"/>
    <n v="9.7367365783170747"/>
    <n v="5.7454460490760813"/>
    <n v="0"/>
    <n v="125.48846793512207"/>
    <n v="0"/>
    <n v="1058.9855408775072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131"/>
    <s v="COUV L1 EK D NOIR FAI25032008D40"/>
    <n v="1.18"/>
    <n v="2294"/>
    <n v="2706.92"/>
    <n v="8895.2098119999991"/>
    <n v="6.0047323678864381E-2"/>
    <n v="1566.0998362719304"/>
    <n v="0.6826939129345817"/>
    <n v="4.5602919129345807"/>
    <n v="1108.0748808826088"/>
    <n v="34.527211115347022"/>
    <n v="178.03160784589966"/>
    <n v="36.98915138618046"/>
    <n v="14.39934821819168"/>
    <n v="8.4967563478829895"/>
    <n v="0"/>
    <n v="185.58088047581981"/>
    <n v="0"/>
    <n v="1566.0998362719304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211"/>
    <s v="COUV L2 EK D GRIS24582126P70"/>
    <n v="1.1200000000000001"/>
    <n v="960"/>
    <n v="1075.2"/>
    <n v="3533.2147199999999"/>
    <n v="2.3851049317864949E-2"/>
    <n v="622.06143659937482"/>
    <n v="0.64798066312434877"/>
    <n v="4.3284126631243485"/>
    <n v="440.13199944031635"/>
    <n v="13.714353357772346"/>
    <n v="70.714902825318561"/>
    <n v="14.692246379804809"/>
    <n v="5.7194816264240149"/>
    <n v="3.3749473295272083"/>
    <n v="0"/>
    <n v="73.713505640211565"/>
    <n v="0"/>
    <n v="622.06143659937482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331"/>
    <s v="COUV L3 EK  D NOIR FAI24142128B70"/>
    <n v="1.5"/>
    <n v="3080"/>
    <n v="4620"/>
    <n v="15181.781999999999"/>
    <n v="0.10248497753770094"/>
    <n v="2672.9202353879386"/>
    <n v="0.86783124525582422"/>
    <n v="5.7969812452558243"/>
    <n v="1891.1921850951092"/>
    <n v="58.928862084178043"/>
    <n v="303.85309807754066"/>
    <n v="63.130746163223783"/>
    <n v="24.575897613540686"/>
    <n v="14.501726806562221"/>
    <n v="0"/>
    <n v="316.73771954778402"/>
    <n v="0"/>
    <n v="2672.9202353879386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M1013"/>
    <s v="COUV M10 G FLAT GRIS22462035B70"/>
    <n v="0.77200000000000002"/>
    <n v="1344"/>
    <n v="1037.568"/>
    <n v="3409.5522047999998"/>
    <n v="2.3016262591739674E-2"/>
    <n v="600.28928631839665"/>
    <n v="0.44664381422499749"/>
    <n v="2.9835130142249975"/>
    <n v="424.72737945990525"/>
    <n v="13.234350990250313"/>
    <n v="68.239881226432402"/>
    <n v="14.17801775651164"/>
    <n v="5.5192997694991739"/>
    <n v="3.2568241729937557"/>
    <n v="0"/>
    <n v="71.133532942804152"/>
    <n v="0"/>
    <n v="600.28928631839665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M1014"/>
    <s v="COUV M10 G FLAT NOIR22462007B70"/>
    <n v="0.77200000000000002"/>
    <n v="4032"/>
    <n v="3112.7040000000002"/>
    <n v="10228.656614400001"/>
    <n v="6.9048787775219028E-2"/>
    <n v="1800.8678589551903"/>
    <n v="0.4466438142249976"/>
    <n v="2.9835130142249979"/>
    <n v="1274.1821383797158"/>
    <n v="39.703052970750939"/>
    <n v="204.71964367929723"/>
    <n v="42.534053269534922"/>
    <n v="16.557899308497525"/>
    <n v="9.7704725189812685"/>
    <n v="0"/>
    <n v="213.40059882841248"/>
    <n v="0"/>
    <n v="1800.8678589551903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M1208"/>
    <s v="COUV.M12 GAUCHE NOIRAVEC BOUCHON"/>
    <n v="1.28"/>
    <n v="1120"/>
    <n v="1433.6000000000001"/>
    <n v="4710.9529600000005"/>
    <n v="3.1801399090486598E-2"/>
    <n v="829.41524879916642"/>
    <n v="0.74054932928496997"/>
    <n v="4.9467573292849698"/>
    <n v="586.84266592042184"/>
    <n v="18.285804477029796"/>
    <n v="94.286537100424752"/>
    <n v="19.589661839739744"/>
    <n v="7.6259755018986866"/>
    <n v="4.4999297727029441"/>
    <n v="0"/>
    <n v="98.284674186948749"/>
    <n v="0"/>
    <n v="829.41524879916642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90B0007"/>
    <s v="COUVRE BORNE G- NOIR COUV DR - 2B233004D40"/>
    <n v="7.0000000000000007E-2"/>
    <n v="7700"/>
    <n v="539"/>
    <n v="1771.2078999999999"/>
    <n v="1.1956580712731776E-2"/>
    <n v="311.84069412859282"/>
    <n v="4.0498791445271791E-2"/>
    <n v="0.27052579144527178"/>
    <n v="220.63908826109605"/>
    <n v="6.8750339098207709"/>
    <n v="35.449528109046405"/>
    <n v="7.3652537190427738"/>
    <n v="2.8671880549130799"/>
    <n v="1.6918681274322591"/>
    <n v="0"/>
    <n v="36.95273394724147"/>
    <n v="0"/>
    <n v="311.84069412859282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120"/>
    <s v="BAC L1 GRIS P0 C2225391019B70"/>
    <n v="1.194"/>
    <n v="220"/>
    <n v="262.68"/>
    <n v="863.19274799999994"/>
    <n v="5.8270030085721394E-3"/>
    <n v="151.97460766919994"/>
    <n v="0.69079367122363611"/>
    <n v="4.6143970712236362"/>
    <n v="107.52778423826477"/>
    <n v="3.3505267299289803"/>
    <n v="17.27621900498017"/>
    <n v="3.589433853280438"/>
    <n v="1.3973153214555991"/>
    <n v="0.82452675271596632"/>
    <n v="0"/>
    <n v="18.008801768574006"/>
    <n v="0"/>
    <n v="151.97460766919994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121"/>
    <s v="BAC L1 NOIR P0 C2225391020B70"/>
    <n v="1.194"/>
    <n v="5060"/>
    <n v="6041.6399999999994"/>
    <n v="19853.433203999997"/>
    <n v="0.1340210691971592"/>
    <n v="3495.4159763915982"/>
    <n v="0.690793671223636"/>
    <n v="4.6143970712236353"/>
    <n v="2473.1390374800899"/>
    <n v="77.062114788366543"/>
    <n v="397.35303711454384"/>
    <n v="82.556978625450071"/>
    <n v="32.13825239347878"/>
    <n v="18.964115312467225"/>
    <n v="0"/>
    <n v="414.20244067720211"/>
    <n v="0"/>
    <n v="3495.4159763915982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213"/>
    <s v="BAC L2 NOIR PO C2825691010B77"/>
    <n v="1.3180000000000001"/>
    <n v="198"/>
    <n v="260.964"/>
    <n v="857.55380039999989"/>
    <n v="5.7889371597724211E-3"/>
    <n v="150.98180872462726"/>
    <n v="0.76253438749811742"/>
    <n v="5.0936141874981171"/>
    <n v="106.82534142665801"/>
    <n v="3.328638866869142"/>
    <n v="17.163359282837082"/>
    <n v="3.5659852904198113"/>
    <n v="1.3881871309134266"/>
    <n v="0.81914039704495734"/>
    <n v="0"/>
    <n v="17.891156329884826"/>
    <n v="0"/>
    <n v="150.98180872462726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218"/>
    <s v="BAC L2 NOIR P0 C34,338881090B77"/>
    <n v="1.3180000000000001"/>
    <n v="594"/>
    <n v="782.89200000000005"/>
    <n v="2572.6614012"/>
    <n v="1.7366811479317266E-2"/>
    <n v="452.9454261738818"/>
    <n v="0.76253438749811753"/>
    <n v="5.093614187498118"/>
    <n v="320.47602427997407"/>
    <n v="9.9859166006074283"/>
    <n v="51.490077848511248"/>
    <n v="10.697955871259436"/>
    <n v="4.1645613927402803"/>
    <n v="2.4574211911348725"/>
    <n v="0"/>
    <n v="53.673468989654488"/>
    <n v="0"/>
    <n v="452.9454261738818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109"/>
    <s v="COUV L1 KAM  D GRIS25032083B70"/>
    <n v="0.99399999999999999"/>
    <n v="1120"/>
    <n v="1113.28"/>
    <n v="3658.3494079999996"/>
    <n v="2.4695773981205996E-2"/>
    <n v="644.09277914560255"/>
    <n v="0.57508283852285946"/>
    <n v="3.8414662385228588"/>
    <n v="455.72000775382747"/>
    <n v="14.200070039193447"/>
    <n v="73.219388967048587"/>
    <n v="15.212596772422893"/>
    <n v="5.9220466006931982"/>
    <n v="3.4944767141146298"/>
    <n v="0"/>
    <n v="76.324192298302378"/>
    <n v="0"/>
    <n v="644.09277914560255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211"/>
    <s v="COUV L2 EK D GRIS24582126P70"/>
    <n v="1.1200000000000001"/>
    <n v="4800"/>
    <n v="5376.0000000000009"/>
    <n v="17666.073600000003"/>
    <n v="0.11925524658932476"/>
    <n v="3110.3071829968749"/>
    <n v="0.64798066312434888"/>
    <n v="4.3284126631243494"/>
    <n v="2200.659997201582"/>
    <n v="68.571766788861737"/>
    <n v="353.57451412659287"/>
    <n v="73.461231899024057"/>
    <n v="28.59740813212008"/>
    <n v="16.874736647636045"/>
    <n v="0"/>
    <n v="368.56752820105788"/>
    <n v="0"/>
    <n v="3110.3071829968749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216"/>
    <s v="COUV L2 EK DROITE ROUGE24582156B70"/>
    <n v="1.129"/>
    <n v="1008"/>
    <n v="1138.0319999999999"/>
    <n v="3739.6869551999994"/>
    <n v="2.5244845012377677E-2"/>
    <n v="658.41315180065067"/>
    <n v="0.65318765059588357"/>
    <n v="4.3631945505958827"/>
    <n v="465.85221315760975"/>
    <n v="14.515785882117164"/>
    <n v="74.847304959173101"/>
    <n v="15.550824527624648"/>
    <n v="6.0537138339681675"/>
    <n v="3.5721708140964537"/>
    <n v="0"/>
    <n v="78.021138626061415"/>
    <n v="0"/>
    <n v="658.41315180065067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231"/>
    <s v="COUV L2 EK D NOIR FAI25812011B70"/>
    <n v="1.3069999999999999"/>
    <n v="1920"/>
    <n v="2509.44"/>
    <n v="8246.2707840000003"/>
    <n v="5.5666645461516943E-2"/>
    <n v="1451.8469600631838"/>
    <n v="0.75617029169957495"/>
    <n v="5.0511029916995751"/>
    <n v="1027.2366486937383"/>
    <n v="32.008321140372246"/>
    <n v="165.04353212980598"/>
    <n v="34.290653604294434"/>
    <n v="13.348861581671764"/>
    <n v="7.876885999450109"/>
    <n v="0"/>
    <n v="172.04205691385093"/>
    <n v="0"/>
    <n v="1451.8469600631838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120"/>
    <s v="BAC L1 GRIS P0 C2225391019B70"/>
    <n v="1.1499999999999999"/>
    <n v="220"/>
    <n v="252.99999999999997"/>
    <n v="831.38329999999985"/>
    <n v="5.6122725794455269E-3"/>
    <n v="146.37420336648233"/>
    <n v="0.66533728802946512"/>
    <n v="4.4443522880294646"/>
    <n v="103.56528632663691"/>
    <n v="3.2270567331811781"/>
    <n v="16.639574418531986"/>
    <n v="3.4571599089384444"/>
    <n v="1.3458229645510373"/>
    <n v="0.79414218226412148"/>
    <n v="0"/>
    <n v="17.345160832378646"/>
    <n v="0"/>
    <n v="146.37420336648233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L0509"/>
    <s v="BAC L5 GRIS P0 C4527231006B77"/>
    <n v="1.5"/>
    <n v="1056"/>
    <n v="1584"/>
    <n v="5205.1823999999997"/>
    <n v="3.5137706584354611E-2"/>
    <n v="916.42979499015041"/>
    <n v="0.86783124525582422"/>
    <n v="5.7969812452558243"/>
    <n v="648.40874917546603"/>
    <n v="20.204181286003902"/>
    <n v="104.17820505515681"/>
    <n v="21.64482725596244"/>
    <n v="8.4260220389282363"/>
    <n v="4.9720206193927616"/>
    <n v="0"/>
    <n v="108.59578955924025"/>
    <n v="0"/>
    <n v="916.42979499015041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M1009"/>
    <s v="BAC M10 P15,4 C33 NOIR30241008B70"/>
    <n v="1.8"/>
    <n v="324"/>
    <n v="583.20000000000005"/>
    <n v="1916.45352"/>
    <n v="1.2937064696966925E-2"/>
    <n v="337.41278815546445"/>
    <n v="1.041397494306989"/>
    <n v="6.9563774943069889"/>
    <n v="238.73231219642159"/>
    <n v="7.438812200755982"/>
    <n v="38.356520952125912"/>
    <n v="7.9692318533316255"/>
    <n v="3.102308114332669"/>
    <n v="1.8306075916855169"/>
    <n v="0"/>
    <n v="39.982995246811178"/>
    <n v="0"/>
    <n v="337.41278815546445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M1110"/>
    <s v="BAC M11 P8,5 C46 GRIS22241025B70"/>
    <n v="2"/>
    <n v="1008"/>
    <n v="2016"/>
    <n v="6624.7775999999994"/>
    <n v="4.4720717470996776E-2"/>
    <n v="1166.3651936238277"/>
    <n v="1.1571083270077656"/>
    <n v="7.7293083270077654"/>
    <n v="825.24749895059313"/>
    <n v="25.714412545823148"/>
    <n v="132.59044279747229"/>
    <n v="27.547961962134014"/>
    <n v="10.724028049545028"/>
    <n v="6.3280262428635154"/>
    <n v="0"/>
    <n v="138.21282307539667"/>
    <n v="0"/>
    <n v="1166.3651936238277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M1203"/>
    <s v="BAC M12 GRIS C49 P12,521631007B70"/>
    <n v="2.4"/>
    <n v="1200"/>
    <n v="2880"/>
    <n v="9463.9679999999989"/>
    <n v="6.3886739244281107E-2"/>
    <n v="1666.2359908911824"/>
    <n v="1.3885299924093186"/>
    <n v="9.2751699924093174"/>
    <n v="1178.9249985008473"/>
    <n v="36.734875065461637"/>
    <n v="189.41491828210326"/>
    <n v="39.354231374477159"/>
    <n v="15.32004007077861"/>
    <n v="9.0400374898050213"/>
    <n v="0"/>
    <n v="197.44689010770952"/>
    <n v="0"/>
    <n v="1666.2359908911824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00NS4003"/>
    <s v="BAC NS40 P0 NOIR V250LISTEAUX KOREAN 2B221014B70"/>
    <n v="1.45"/>
    <n v="360"/>
    <n v="522"/>
    <n v="1715.3442"/>
    <n v="1.1579471488025952E-2"/>
    <n v="302.00527334902688"/>
    <n v="0.83890353708063026"/>
    <n v="5.6037485370806301"/>
    <n v="213.68015597827858"/>
    <n v="6.6581961056149224"/>
    <n v="34.331453938631221"/>
    <n v="7.1329544366239865"/>
    <n v="2.7767572628286237"/>
    <n v="1.6385067950271603"/>
    <n v="0"/>
    <n v="35.787248832022357"/>
    <n v="0"/>
    <n v="302.00527334902688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L0109"/>
    <s v="COUV L1 KAM  D GRIS25032083B70"/>
    <n v="0.99399999999999999"/>
    <n v="1120"/>
    <n v="1113.28"/>
    <n v="3658.3494079999996"/>
    <n v="2.4695773981205996E-2"/>
    <n v="644.09277914560255"/>
    <n v="0.57508283852285946"/>
    <n v="3.8414662385228588"/>
    <n v="455.72000775382747"/>
    <n v="14.200070039193447"/>
    <n v="73.219388967048587"/>
    <n v="15.212596772422893"/>
    <n v="5.9220466006931982"/>
    <n v="3.4944767141146298"/>
    <n v="0"/>
    <n v="76.324192298302378"/>
    <n v="0"/>
    <n v="644.09277914560255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M1013"/>
    <s v="COUV M10 G FLAT GRIS22462035B70"/>
    <n v="0.77200000000000002"/>
    <n v="4032"/>
    <n v="3112.7040000000002"/>
    <n v="10228.656614400001"/>
    <n v="6.9048787775219028E-2"/>
    <n v="1800.8678589551903"/>
    <n v="0.4466438142249976"/>
    <n v="2.9835130142249979"/>
    <n v="1274.1821383797158"/>
    <n v="39.703052970750939"/>
    <n v="204.71964367929723"/>
    <n v="42.534053269534922"/>
    <n v="16.557899308497525"/>
    <n v="9.7704725189812685"/>
    <n v="0"/>
    <n v="213.40059882841248"/>
    <n v="0"/>
    <n v="1800.8678589551903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15T00:00:00"/>
    <x v="4"/>
    <x v="0"/>
    <s v="ACCUMA 22"/>
    <s v=" 20-1469 DU 01/12/20"/>
    <n v="18453.36"/>
    <n v="575"/>
    <n v="2964.8550000000032"/>
    <n v="616"/>
    <n v="239.8"/>
    <n v="141.501"/>
    <n v="0"/>
    <n v="3090.5770499999999"/>
    <n v="0"/>
    <n v="26081.093050000003"/>
    <s v="EUR"/>
    <n v="3.2860999999999998"/>
    <s v="420M1014"/>
    <s v="COUV M10 G FLAT NOIR22462007B70"/>
    <n v="0.77200000000000002"/>
    <n v="2688"/>
    <n v="2075.136"/>
    <n v="6819.1044095999996"/>
    <n v="4.6032525183479348E-2"/>
    <n v="1200.5785726367933"/>
    <n v="0.44664381422499749"/>
    <n v="2.9835130142249975"/>
    <n v="849.4547589198105"/>
    <n v="26.468701980500626"/>
    <n v="136.4797624528648"/>
    <n v="28.356035513023279"/>
    <n v="11.038599538998348"/>
    <n v="6.5136483459875114"/>
    <n v="0"/>
    <n v="142.2670658856083"/>
    <n v="0"/>
    <n v="1200.5785726367933"/>
    <s v="TUNISHIP"/>
    <s v="STB 6172"/>
    <n v="18595.460999999999"/>
    <s v="Facture 827/20 du 15/12/20"/>
    <n v="684.85"/>
    <m/>
    <m/>
    <m/>
    <m/>
    <s v="STB 6211"/>
    <n v="38326.661"/>
    <n v="616"/>
    <m/>
    <m/>
    <m/>
  </r>
  <r>
    <x v="8"/>
    <x v="1"/>
    <d v="2020-12-21T00:00:00"/>
    <x v="75"/>
    <x v="0"/>
    <s v="YUCRY 4"/>
    <s v=" TN,NAS-2020R02-INV DU 05/12/20"/>
    <n v="3279.9270000000001"/>
    <n v="98.867999999999995"/>
    <n v="36.904999999999973"/>
    <n v="0"/>
    <m/>
    <n v="54"/>
    <n v="0"/>
    <n v="0"/>
    <n v="25"/>
    <n v="3494.7"/>
    <s v="USD"/>
    <n v="3.2865000000000002"/>
    <s v="460D1828"/>
    <s v="OEIL MAGIQUE S2-A2  D=22,9mm M=20,77mm L=68m"/>
    <n v="0.28999999999999998"/>
    <n v="10000"/>
    <n v="2900"/>
    <n v="9530.85"/>
    <n v="0.55906755066441738"/>
    <n v="1953.7733693069392"/>
    <n v="0.19537733693069392"/>
    <n v="1.1484623369306939"/>
    <n v="1833.7007542480906"/>
    <n v="55.273890599089611"/>
    <n v="20.632387957270307"/>
    <n v="0"/>
    <n v="0"/>
    <n v="30.189647735878538"/>
    <n v="0"/>
    <n v="0"/>
    <n v="13.976688766610435"/>
    <n v="1953.7733693069392"/>
    <s v="DHL"/>
    <m/>
    <m/>
    <s v="Facture 853/20 du 21/12/20"/>
    <n v="197.25299999999999"/>
    <m/>
    <m/>
    <m/>
    <m/>
    <s v="STB 6231"/>
    <n v="1067.0909999999999"/>
    <n v="0"/>
    <m/>
    <m/>
    <m/>
  </r>
  <r>
    <x v="8"/>
    <x v="1"/>
    <d v="2020-12-21T00:00:00"/>
    <x v="75"/>
    <x v="0"/>
    <s v="YUCRY 4"/>
    <s v=" TN,NAS-2020R02-INV DU 05/12/20"/>
    <n v="3279.9270000000001"/>
    <n v="98.867999999999995"/>
    <n v="36.904999999999973"/>
    <n v="0"/>
    <m/>
    <n v="54"/>
    <n v="0"/>
    <n v="0"/>
    <n v="25"/>
    <n v="3494.7"/>
    <s v="USD"/>
    <n v="3.2865000000000002"/>
    <s v="460D1838"/>
    <s v="OEIL M. S2-A2  D=22,9mm M=20,77mm L=57,7mm"/>
    <n v="0.28999999999999998"/>
    <n v="2000"/>
    <n v="580"/>
    <n v="1906.17"/>
    <n v="0.11181351013288349"/>
    <n v="390.75467386138791"/>
    <n v="0.19537733693069395"/>
    <n v="1.1484623369306941"/>
    <n v="366.74015084961815"/>
    <n v="11.054778119817923"/>
    <n v="4.1264775914540621"/>
    <n v="0"/>
    <n v="0"/>
    <n v="6.0379295471757084"/>
    <n v="0"/>
    <n v="0"/>
    <n v="2.7953377533220873"/>
    <n v="390.75467386138791"/>
    <s v="DHL"/>
    <m/>
    <m/>
    <s v="Facture 853/20 du 21/12/20"/>
    <n v="197.25299999999999"/>
    <m/>
    <m/>
    <m/>
    <m/>
    <s v="STB 6231"/>
    <n v="1067.0909999999999"/>
    <n v="0"/>
    <m/>
    <m/>
    <m/>
  </r>
  <r>
    <x v="8"/>
    <x v="1"/>
    <d v="2020-12-28T00:00:00"/>
    <x v="51"/>
    <x v="0"/>
    <s v="MICROPOROUS 5"/>
    <s v=" A20-1126 DU 15/12/20"/>
    <n v="9553.2109999999993"/>
    <n v="375"/>
    <n v="8117.5459999999985"/>
    <n v="216"/>
    <n v="186.32"/>
    <n v="39.299999999999997"/>
    <n v="0"/>
    <n v="0"/>
    <n v="0"/>
    <n v="18487.376999999997"/>
    <s v="EUR"/>
    <n v="3.2883"/>
    <s v="430P1001"/>
    <s v="SEPARATEUR LV 160X1.3X0.2 "/>
    <n v="1.42"/>
    <n v="2233"/>
    <n v="3170.8599999999997"/>
    <n v="10426.738937999999"/>
    <n v="7.9269478628294962E-2"/>
    <n v="1465.4847359947316"/>
    <n v="0.65628514822871997"/>
    <n v="5.3256711482287198"/>
    <n v="757.27805519609228"/>
    <n v="29.726054485610611"/>
    <n v="643.47363916120116"/>
    <n v="17.122207383711711"/>
    <n v="14.769489258023917"/>
    <n v="3.1152905100919916"/>
    <n v="0"/>
    <n v="0"/>
    <n v="0"/>
    <n v="1465.4847359947316"/>
    <s v="AST"/>
    <s v="STB 6305"/>
    <n v="9600.5779999999995"/>
    <s v="Facture 870/20 du 29/12/20"/>
    <n v="446.85"/>
    <m/>
    <m/>
    <m/>
    <m/>
    <s v="STB 6306"/>
    <n v="36268.428"/>
    <n v="216"/>
    <m/>
    <m/>
    <m/>
  </r>
  <r>
    <x v="8"/>
    <x v="1"/>
    <d v="2020-12-28T00:00:00"/>
    <x v="51"/>
    <x v="0"/>
    <s v="MICROPOROUS 5"/>
    <s v=" A20-1126 DU 15/12/20"/>
    <n v="9553.2109999999993"/>
    <n v="375"/>
    <n v="8117.5459999999985"/>
    <n v="216"/>
    <n v="186.32"/>
    <n v="39.299999999999997"/>
    <n v="0"/>
    <n v="0"/>
    <n v="0"/>
    <n v="18487.376999999997"/>
    <s v="EUR"/>
    <n v="3.2883"/>
    <s v="430P1004"/>
    <s v="SEPARATEUR 161X1.2X0.2 "/>
    <n v="0.64"/>
    <n v="37584"/>
    <n v="24053.760000000002"/>
    <n v="79095.979008000009"/>
    <n v="0.60132866611901403"/>
    <n v="11116.989751449337"/>
    <n v="0.29579048934252172"/>
    <n v="2.400302489342522"/>
    <n v="5744.6196277834915"/>
    <n v="225.49824979463025"/>
    <n v="4881.3131083397366"/>
    <n v="129.88699188170702"/>
    <n v="112.03955707129469"/>
    <n v="23.632216578477248"/>
    <n v="0"/>
    <n v="0"/>
    <n v="0"/>
    <n v="11116.989751449337"/>
    <s v="AST"/>
    <s v="STB 6305"/>
    <n v="9600.5779999999995"/>
    <s v="Facture 870/20 du 29/12/20"/>
    <n v="446.85"/>
    <m/>
    <m/>
    <m/>
    <m/>
    <s v="STB 6306"/>
    <n v="36268.428"/>
    <n v="216"/>
    <m/>
    <m/>
    <m/>
  </r>
  <r>
    <x v="8"/>
    <x v="1"/>
    <d v="2020-12-28T00:00:00"/>
    <x v="51"/>
    <x v="0"/>
    <s v="MICROPOROUS 5"/>
    <s v=" A20-1126 DU 15/12/20"/>
    <n v="9553.2109999999993"/>
    <n v="375"/>
    <n v="8117.5459999999985"/>
    <n v="216"/>
    <n v="186.32"/>
    <n v="39.299999999999997"/>
    <n v="0"/>
    <n v="0"/>
    <n v="0"/>
    <n v="18487.376999999997"/>
    <s v="EUR"/>
    <n v="3.2883"/>
    <s v="430P1005"/>
    <s v="SEPARATEUR 161X1.0X0.2 "/>
    <n v="0.6"/>
    <n v="21294"/>
    <n v="12776.4"/>
    <n v="42012.636119999996"/>
    <n v="0.31940185525269105"/>
    <n v="5904.9025125559283"/>
    <n v="0.27730358375861408"/>
    <n v="2.2502835837586139"/>
    <n v="3051.3133170204155"/>
    <n v="119.77569571975914"/>
    <n v="2592.7592524990605"/>
    <n v="68.990800734581271"/>
    <n v="59.510953670681396"/>
    <n v="12.552492911430758"/>
    <n v="0"/>
    <n v="0"/>
    <n v="0"/>
    <n v="5904.9025125559283"/>
    <s v="AST"/>
    <s v="STB 6305"/>
    <n v="9600.5779999999995"/>
    <s v="Facture 870/20 du 29/12/20"/>
    <n v="446.85"/>
    <m/>
    <m/>
    <m/>
    <m/>
    <s v="STB 6306"/>
    <n v="36268.428"/>
    <n v="216"/>
    <m/>
    <m/>
    <m/>
  </r>
  <r>
    <x v="8"/>
    <x v="1"/>
    <d v="2020-12-30T00:00:00"/>
    <x v="78"/>
    <x v="0"/>
    <s v="ATHENA 1"/>
    <s v=" 898 DU 03/12/20"/>
    <n v="250.6"/>
    <n v="86.278999999999996"/>
    <n v="742.9409999999998"/>
    <n v="0"/>
    <n v="20.420000000000002"/>
    <n v="128.64400000000001"/>
    <n v="0"/>
    <n v="0"/>
    <n v="70"/>
    <n v="1298.8839999999998"/>
    <s v="EUR"/>
    <n v="3.2833000000000001"/>
    <s v="690X0003"/>
    <s v="FLUX TYPE OM"/>
    <n v="13"/>
    <n v="300"/>
    <n v="3900"/>
    <n v="12804.87"/>
    <n v="1"/>
    <n v="1298.8839999999998"/>
    <n v="4.3296133333333326"/>
    <n v="47.012513333333338"/>
    <n v="250.6"/>
    <n v="86.278999999999996"/>
    <n v="742.9409999999998"/>
    <n v="0"/>
    <n v="20.420000000000002"/>
    <n v="128.64400000000001"/>
    <n v="0"/>
    <n v="0"/>
    <n v="70"/>
    <n v="1298.8839999999998"/>
    <s v="TRANSGLORY TUNISIE"/>
    <s v="STB 6227"/>
    <n v="298.10000000000002"/>
    <s v="Facture 873/20 du 29/12/20"/>
    <n v="301.916"/>
    <m/>
    <m/>
    <m/>
    <m/>
    <s v="STB 6228"/>
    <n v="3300.4749999999999"/>
    <n v="0"/>
    <m/>
    <m/>
    <m/>
  </r>
  <r>
    <x v="8"/>
    <x v="1"/>
    <d v="2020-12-30T00:00:00"/>
    <x v="10"/>
    <x v="0"/>
    <s v="SORFIN 4"/>
    <s v=" SOR-61160F DU 20/11/20"/>
    <n v="111.4"/>
    <n v="75"/>
    <n v="238.28600000000006"/>
    <n v="0"/>
    <n v="13.98"/>
    <n v="86.716999999999999"/>
    <n v="0"/>
    <n v="2400.4589999999998"/>
    <n v="45"/>
    <n v="2970.8419999999996"/>
    <s v="EUR"/>
    <n v="3.2883"/>
    <s v="810TAP009"/>
    <s v="Tapis YRM403-100&quot;x14&quot; 25 empateuse classique"/>
    <n v="177"/>
    <n v="10"/>
    <n v="1770"/>
    <n v="5820.2910000000002"/>
    <n v="1"/>
    <n v="2970.8419999999996"/>
    <n v="297.08419999999995"/>
    <n v="879.11329999999998"/>
    <n v="111.4"/>
    <n v="75"/>
    <n v="238.28600000000006"/>
    <n v="0"/>
    <n v="13.98"/>
    <n v="86.716999999999999"/>
    <n v="0"/>
    <n v="2400.4589999999998"/>
    <n v="45"/>
    <n v="2970.8419999999996"/>
    <s v="TUNISAIR"/>
    <s v="STB 6310"/>
    <n v="111.4"/>
    <s v="Facture 871/20 du 29/12/20"/>
    <n v="221.56700000000001"/>
    <m/>
    <m/>
    <m/>
    <m/>
    <s v="STB 6311"/>
    <n v="1719.271"/>
    <n v="0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00L0313"/>
    <s v="BAC L3 GRIS P0 C332B341004B70"/>
    <n v="1.3"/>
    <n v="1936"/>
    <n v="2516.8000000000002"/>
    <n v="8275.9934400000002"/>
    <n v="0.29280494777635996"/>
    <n v="2617.7512058275361"/>
    <n v="1.352144217886124"/>
    <n v="5.6269342178861246"/>
    <n v="1800.5396092622148"/>
    <n v="102.46562744959829"/>
    <n v="266.15559825944257"/>
    <n v="63.245868719693753"/>
    <n v="21.228358713786097"/>
    <n v="62.268778608964041"/>
    <n v="0"/>
    <n v="301.84736481383686"/>
    <n v="0"/>
    <n v="2617.7512058275361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00L0314"/>
    <s v="BAC L3 NOIR P0 C33"/>
    <n v="1.3"/>
    <n v="528"/>
    <n v="686.4"/>
    <n v="2257.0891200000001"/>
    <n v="7.9855894848098172E-2"/>
    <n v="713.93214704387356"/>
    <n v="1.3521442178861243"/>
    <n v="5.6269342178861246"/>
    <n v="491.05625707151313"/>
    <n v="27.945171122617715"/>
    <n v="72.587890434393429"/>
    <n v="17.248873287189205"/>
    <n v="5.7895523764871175"/>
    <n v="16.982394166081104"/>
    <n v="0"/>
    <n v="82.322008585591874"/>
    <n v="0"/>
    <n v="713.93214704387356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20L0211"/>
    <s v="COUV L2 EK D GRIS24582126P70"/>
    <n v="1.1200000000000001"/>
    <n v="960"/>
    <n v="1075.2"/>
    <n v="3535.58016"/>
    <n v="0.12508895416765026"/>
    <n v="1118.327279285508"/>
    <n v="1.1649242492557375"/>
    <n v="4.8478202492557374"/>
    <n v="769.20700408404832"/>
    <n v="43.774254066198367"/>
    <n v="113.70410809303584"/>
    <n v="27.019214100212455"/>
    <n v="9.0689491771546429"/>
    <n v="26.601792260155008"/>
    <n v="0"/>
    <n v="128.95195750470333"/>
    <n v="0"/>
    <n v="1118.327279285508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20L0321"/>
    <s v="COUV L3 KAM D GRIS24142134B70"/>
    <n v="1.31"/>
    <n v="3520"/>
    <n v="4611.2"/>
    <n v="15163.008959999999"/>
    <n v="0.53646780641542868"/>
    <n v="4796.1595519357652"/>
    <n v="1.3625453272544787"/>
    <n v="5.6702183272544779"/>
    <n v="3298.8907526342673"/>
    <n v="187.73422651604719"/>
    <n v="487.64172548233529"/>
    <n v="115.8770461857326"/>
    <n v="38.89391596511858"/>
    <n v="114.08685311572431"/>
    <n v="0"/>
    <n v="553.0350320365402"/>
    <n v="0"/>
    <n v="4796.1595519357652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20L0216"/>
    <s v="COUV L2 EK DROITE ROUGE24582156B70"/>
    <n v="1.129"/>
    <n v="2880"/>
    <n v="3251.52"/>
    <n v="10691.973216"/>
    <n v="0.37828239979092093"/>
    <n v="3381.9415133392995"/>
    <n v="1.1742852476872567"/>
    <n v="4.8867759476872568"/>
    <n v="2326.164395386314"/>
    <n v="132.37803439483383"/>
    <n v="343.85340545635034"/>
    <n v="81.708998354838926"/>
    <n v="27.425473984841769"/>
    <n v="80.446669986736623"/>
    <n v="0"/>
    <n v="389.96453577538409"/>
    <n v="0"/>
    <n v="3381.9415133392995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00L0116"/>
    <s v="BAC L1 GRIS P0 C2626901010B70"/>
    <n v="1.1499999999999999"/>
    <n v="220"/>
    <n v="252.99999999999997"/>
    <n v="831.93989999999985"/>
    <n v="2.9434063806190024E-2"/>
    <n v="263.14806701937641"/>
    <n v="1.1961275773608018"/>
    <n v="4.977672577360801"/>
    <n v="180.99829988212818"/>
    <n v="10.300303458657169"/>
    <n v="26.755151922933468"/>
    <n v="6.3577577821370452"/>
    <n v="2.1339696259487768"/>
    <n v="6.2595363112157898"/>
    <n v="0"/>
    <n v="30.343048036355974"/>
    <n v="0"/>
    <n v="263.14806701937641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1"/>
    <d v="2021-01-04T00:00:00"/>
    <x v="4"/>
    <x v="0"/>
    <s v="ACCUMA 23"/>
    <s v=" 20-1505 DU 10/12/20"/>
    <n v="6149.28"/>
    <n v="349.94499999999999"/>
    <n v="908.98600000000079"/>
    <n v="216"/>
    <n v="72.5"/>
    <n v="212.66300000000001"/>
    <n v="0"/>
    <n v="1030.8820499999999"/>
    <n v="0"/>
    <n v="8940.25605"/>
    <s v="EUR"/>
    <n v="3.2883"/>
    <s v="400L0118"/>
    <s v="BAC L1 NOIR P0 C2825341044B70"/>
    <n v="1.1499999999999999"/>
    <n v="2200"/>
    <n v="2530"/>
    <n v="8319.3989999999994"/>
    <n v="0.29434063806190025"/>
    <n v="2631.4806701937641"/>
    <n v="1.1961275773608018"/>
    <n v="4.9776725773608019"/>
    <n v="1809.9829988212819"/>
    <n v="103.00303458657169"/>
    <n v="267.5515192293347"/>
    <n v="63.577577821370454"/>
    <n v="21.339696259487766"/>
    <n v="62.595363112157898"/>
    <n v="0"/>
    <n v="303.43048036355975"/>
    <n v="0"/>
    <n v="2631.4806701937641"/>
    <s v="TUNISHIP"/>
    <s v="STB 6174"/>
    <n v="6362.5429999999997"/>
    <s v="Facture 881/20 du 31/12/20"/>
    <n v="417.03500000000003"/>
    <m/>
    <m/>
    <m/>
    <m/>
    <s v="STB 6304"/>
    <n v="11700.735000000001"/>
    <n v="216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S 24V 30A XS MONOPHASE"/>
    <n v="118"/>
    <n v="8"/>
    <n v="944"/>
    <n v="3100.0016000000001"/>
    <n v="4.9156127836625832E-2"/>
    <n v="170.77001025665678"/>
    <n v="21.346251282082097"/>
    <n v="408.84645128208211"/>
    <n v="121.28094796619347"/>
    <n v="10.691457804466118"/>
    <n v="15.93508942918254"/>
    <n v="0"/>
    <n v="3.0476799258708014"/>
    <n v="9.0004870068861909"/>
    <n v="0"/>
    <n v="0"/>
    <n v="10.814348124057682"/>
    <n v="170.77001025665678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S 24V 40A XS MONOPHASE"/>
    <n v="128"/>
    <n v="8"/>
    <n v="1024"/>
    <n v="3362.7136"/>
    <n v="5.3321901382102591E-2"/>
    <n v="185.24204502417004"/>
    <n v="23.155255628021255"/>
    <n v="443.49445562802129"/>
    <n v="131.55899440400646"/>
    <n v="11.597513550607314"/>
    <n v="17.285520736740381"/>
    <n v="0"/>
    <n v="3.3059578856903604"/>
    <n v="9.7632401430629852"/>
    <n v="0"/>
    <n v="0"/>
    <n v="11.73081830406257"/>
    <n v="185.24204502417004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S 24V 60A XS MONOPHASE"/>
    <n v="149"/>
    <n v="8"/>
    <n v="1192"/>
    <n v="3914.4088000000002"/>
    <n v="6.2070025827603806E-2"/>
    <n v="215.63331803594798"/>
    <n v="26.954164754493497"/>
    <n v="516.25526475449351"/>
    <n v="153.14289192341377"/>
    <n v="13.500230617503828"/>
    <n v="20.121426482611852"/>
    <n v="0"/>
    <n v="3.8483416013114358"/>
    <n v="11.365021729034257"/>
    <n v="0"/>
    <n v="0"/>
    <n v="13.655405682072837"/>
    <n v="215.63331803594798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24V 80A SE TRIPHASE"/>
    <n v="275"/>
    <n v="4"/>
    <n v="1100"/>
    <n v="3612.29"/>
    <n v="5.7279386250305521E-2"/>
    <n v="198.9904780533077"/>
    <n v="49.747619513326924"/>
    <n v="952.82011951332697"/>
    <n v="141.32313851992882"/>
    <n v="12.458266509441451"/>
    <n v="18.56843047892033"/>
    <n v="0"/>
    <n v="3.5513219475189421"/>
    <n v="10.487855622430942"/>
    <n v="0"/>
    <n v="0"/>
    <n v="12.601464975067215"/>
    <n v="198.9904780533077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24V 120A SE TRIPHASE"/>
    <n v="299"/>
    <n v="3"/>
    <n v="897"/>
    <n v="2945.6583000000001"/>
    <n v="4.6708735878658231E-2"/>
    <n v="162.26768983074274"/>
    <n v="54.089229943580911"/>
    <n v="1035.9753299435811"/>
    <n v="115.24259568397832"/>
    <n v="10.159150053608165"/>
    <n v="15.141711035992307"/>
    <n v="0"/>
    <n v="2.8959416244768104"/>
    <n v="8.5523695393823225"/>
    <n v="0"/>
    <n v="0"/>
    <n v="10.27592189330481"/>
    <n v="162.26768983074274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24V 140A SE TRIPHASE"/>
    <n v="335"/>
    <n v="2"/>
    <n v="670"/>
    <n v="2200.2130000000002"/>
    <n v="3.4888353443367909E-2"/>
    <n v="121.20329117792377"/>
    <n v="60.601645588961887"/>
    <n v="1160.708145588962"/>
    <n v="86.078638916683914"/>
    <n v="7.5882168739325202"/>
    <n v="11.309862200796928"/>
    <n v="0"/>
    <n v="2.1630779134888103"/>
    <n v="6.3880575154806651"/>
    <n v="0"/>
    <n v="0"/>
    <n v="7.6754377575409398"/>
    <n v="121.20329117792377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48V 80A SE TRIPHASE"/>
    <n v="303"/>
    <n v="6"/>
    <n v="1818"/>
    <n v="5970.1302000000005"/>
    <n v="9.46672038209595E-2"/>
    <n v="328.87699009173946"/>
    <n v="54.812831681956574"/>
    <n v="1049.8345316819566"/>
    <n v="233.56860529930054"/>
    <n v="20.59011683105869"/>
    <n v="30.688551464251969"/>
    <n v="0"/>
    <n v="5.869366636899489"/>
    <n v="17.333565019617687"/>
    <n v="0"/>
    <n v="0"/>
    <n v="20.82678484061109"/>
    <n v="328.87699009173946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48V 100A SE TRIPHASE"/>
    <n v="318"/>
    <n v="4"/>
    <n v="1272"/>
    <n v="4177.1207999999997"/>
    <n v="6.6235799373080564E-2"/>
    <n v="230.10535280346124"/>
    <n v="57.526338200865311"/>
    <n v="1101.8065382008651"/>
    <n v="163.42093836122677"/>
    <n v="14.406286363645023"/>
    <n v="21.47185779016969"/>
    <n v="0"/>
    <n v="4.1066195611309952"/>
    <n v="12.127774865211054"/>
    <n v="0"/>
    <n v="0"/>
    <n v="14.571875862077723"/>
    <n v="230.10535280346124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48V 140A SE TRIPHASE"/>
    <n v="395"/>
    <n v="2"/>
    <n v="790"/>
    <n v="2594.2809999999999"/>
    <n v="4.1137013761583054E-2"/>
    <n v="142.9113433291937"/>
    <n v="71.455671664596849"/>
    <n v="1368.5961716645968"/>
    <n v="101.49570857340342"/>
    <n v="8.947300493144315"/>
    <n v="13.335509162133691"/>
    <n v="0"/>
    <n v="2.5504948532181495"/>
    <n v="7.5321872197458584"/>
    <n v="0"/>
    <n v="0"/>
    <n v="9.0501430275482715"/>
    <n v="142.9113433291937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CHARGEURWA 80V 80A SE TRIPHASE"/>
    <n v="360"/>
    <n v="1"/>
    <n v="360"/>
    <n v="1182.204"/>
    <n v="1.8745980954645441E-2"/>
    <n v="65.124156453809789"/>
    <n v="65.124156453809789"/>
    <n v="1247.3281564538097"/>
    <n v="46.251208970158515"/>
    <n v="4.0772508576353834"/>
    <n v="6.0769408840102894"/>
    <n v="0"/>
    <n v="1.1622508191880174"/>
    <n v="3.4323891127955806"/>
    <n v="0"/>
    <n v="0"/>
    <n v="4.1241158100219968"/>
    <n v="65.124156453809789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0"/>
    <d v="2021-01-04T00:00:00"/>
    <x v="79"/>
    <x v="2"/>
    <s v="PBM SRL"/>
    <s v=" 385 DU 12/11/20"/>
    <n v="2467.2600000000002"/>
    <n v="217.5"/>
    <n v="324.17300000000068"/>
    <n v="0"/>
    <n v="62"/>
    <n v="183.10000000000002"/>
    <n v="0"/>
    <n v="0"/>
    <n v="220"/>
    <n v="3474.0330000000008"/>
    <s v="EUR"/>
    <n v="3.2839"/>
    <m/>
    <s v="DECHARGEUR TESTEUR 96V 160A SBE320"/>
    <n v="2800"/>
    <n v="1"/>
    <n v="2800"/>
    <n v="9194.92"/>
    <n v="0.14580207409168677"/>
    <n v="506.52121686296499"/>
    <n v="506.52121686296499"/>
    <n v="9701.4412168629642"/>
    <n v="359.73162532345515"/>
    <n v="31.711951114941872"/>
    <n v="47.265095764524474"/>
    <n v="0"/>
    <n v="9.039728593684579"/>
    <n v="26.69635976618785"/>
    <n v="0"/>
    <n v="0"/>
    <n v="32.076456300171088"/>
    <n v="506.52121686296499"/>
    <s v="AST"/>
    <s v="STB 5363"/>
    <n v="2774.3049999999998"/>
    <s v="Facture 2/2021 du 04/01/21"/>
    <n v="579.42499999999995"/>
    <m/>
    <m/>
    <m/>
    <m/>
    <s v="STB 5364"/>
    <n v="7496.6580000000004"/>
    <n v="0"/>
    <m/>
    <m/>
    <m/>
  </r>
  <r>
    <x v="9"/>
    <x v="1"/>
    <d v="2021-01-08T00:00:00"/>
    <x v="16"/>
    <x v="0"/>
    <s v="AKUMSAN 2"/>
    <s v=" AKM2020000002619 DU 01/12/2020"/>
    <n v="3259.65"/>
    <n v="239"/>
    <n v="463.66299999999956"/>
    <n v="116"/>
    <n v="37.78"/>
    <n v="108.8"/>
    <n v="0"/>
    <n v="0"/>
    <n v="650"/>
    <n v="4874.893"/>
    <s v="EUR"/>
    <n v="3.2839"/>
    <s v="400N5002"/>
    <s v="BAC N50 P0 C38 B00 NOIR"/>
    <n v="2.16"/>
    <n v="1680"/>
    <n v="3628.8"/>
    <n v="11916.616320000001"/>
    <n v="0.46492082201609181"/>
    <n v="2266.4392608004919"/>
    <n v="1.3490709885717214"/>
    <n v="8.4422949885717209"/>
    <n v="1515.4791574847536"/>
    <n v="111.11607646184594"/>
    <n v="215.56658309844696"/>
    <n v="53.930815353866649"/>
    <n v="17.564708655767948"/>
    <n v="50.583385435350785"/>
    <n v="0"/>
    <n v="0"/>
    <n v="302.19853431045965"/>
    <n v="2266.4392608004919"/>
    <s v="TUNISHIP"/>
    <s v="STB 6323"/>
    <n v="3334.35"/>
    <s v="Facture 0014/2021 du 12/01/21"/>
    <n v="935.01"/>
    <m/>
    <m/>
    <s v="STB 6345"/>
    <n v="130.672"/>
    <s v="STB 6324"/>
    <n v="5933.2879999999996"/>
    <n v="116"/>
    <m/>
    <m/>
    <m/>
  </r>
  <r>
    <x v="9"/>
    <x v="1"/>
    <d v="2021-01-08T00:00:00"/>
    <x v="16"/>
    <x v="0"/>
    <s v="AKUMSAN 2"/>
    <s v=" AKM2020000002619 DU 01/12/2020"/>
    <n v="3259.65"/>
    <n v="239"/>
    <n v="463.66299999999956"/>
    <n v="116"/>
    <n v="37.78"/>
    <n v="108.8"/>
    <n v="0"/>
    <n v="0"/>
    <n v="650"/>
    <n v="4874.893"/>
    <s v="EUR"/>
    <n v="3.2839"/>
    <s v="420N5004"/>
    <s v="COUV N50 T-AKUMSAN G+NOIR"/>
    <n v="1.34"/>
    <n v="2300"/>
    <n v="3082"/>
    <n v="10120.979800000001"/>
    <n v="0.39486496182032488"/>
    <n v="1924.9244383231689"/>
    <n v="0.83692366883616043"/>
    <n v="5.2373496688361607"/>
    <n v="1287.1215727976221"/>
    <n v="94.37272587505764"/>
    <n v="183.08427279249713"/>
    <n v="45.804335571157687"/>
    <n v="14.917998257571874"/>
    <n v="42.961307846051348"/>
    <n v="0"/>
    <n v="0"/>
    <n v="256.66222518321115"/>
    <n v="1924.9244383231689"/>
    <s v="TUNISHIP"/>
    <s v="STB 6323"/>
    <n v="3334.35"/>
    <s v="Facture 0014/2021 du 12/01/21"/>
    <n v="935.01"/>
    <m/>
    <m/>
    <s v="STB 6345"/>
    <n v="130.672"/>
    <s v="STB 6324"/>
    <n v="5933.2879999999996"/>
    <n v="116"/>
    <m/>
    <m/>
    <m/>
  </r>
  <r>
    <x v="9"/>
    <x v="1"/>
    <d v="2021-01-08T00:00:00"/>
    <x v="16"/>
    <x v="0"/>
    <s v="AKUMSAN 2"/>
    <s v=" AKM2020000002619 DU 01/12/2020"/>
    <n v="3259.65"/>
    <n v="239"/>
    <n v="463.66299999999956"/>
    <n v="116"/>
    <n v="37.78"/>
    <n v="108.8"/>
    <n v="0"/>
    <n v="0"/>
    <n v="650"/>
    <n v="4874.893"/>
    <s v="EUR"/>
    <n v="3.2839"/>
    <s v="490T5001"/>
    <s v="COUVRE COUVERCLE N50 T-AKUMSAN NOIR"/>
    <n v="0.56999999999999995"/>
    <n v="1920"/>
    <n v="1094.3999999999999"/>
    <n v="3593.9001599999997"/>
    <n v="0.14021421616358323"/>
    <n v="683.52930087633877"/>
    <n v="0.35600484420642642"/>
    <n v="2.2278278442064261"/>
    <n v="457.0492697176241"/>
    <n v="33.511197663096389"/>
    <n v="65.012144109055427"/>
    <n v="16.264849074975654"/>
    <n v="5.2972930866601748"/>
    <n v="15.255306718597856"/>
    <n v="0"/>
    <n v="0"/>
    <n v="91.139240506329102"/>
    <n v="683.52930087633877"/>
    <s v="TUNISHIP"/>
    <s v="STB 6323"/>
    <n v="3334.35"/>
    <s v="Facture 0014/2021 du 12/01/21"/>
    <n v="935.01"/>
    <m/>
    <m/>
    <s v="STB 6345"/>
    <n v="130.672"/>
    <s v="STB 6324"/>
    <n v="5933.2879999999996"/>
    <n v="116"/>
    <m/>
    <m/>
    <m/>
  </r>
  <r>
    <x v="9"/>
    <x v="1"/>
    <d v="2021-01-08T00:00:00"/>
    <x v="75"/>
    <x v="0"/>
    <s v="YUCRY "/>
    <s v=" TN,NAS-2020R01-INV-02  DU 12/09/20"/>
    <n v="1598.944"/>
    <n v="242.065"/>
    <n v="114.70899999999983"/>
    <n v="0"/>
    <n v="72.849999999999994"/>
    <n v="0"/>
    <n v="0"/>
    <n v="0"/>
    <n v="50"/>
    <n v="2078.5679999999998"/>
    <s v="USD"/>
    <n v="3.2928000000000002"/>
    <s v="460D1828"/>
    <s v="OEIL MAGIQUE S2-A2  D=22,9mm M=20,77mm L=68m"/>
    <n v="0.28999999999999998"/>
    <n v="50000"/>
    <n v="14499.999999999998"/>
    <n v="47745.599999999999"/>
    <n v="0.95238095238095244"/>
    <n v="1979.5885714285714"/>
    <n v="3.9591771428571426E-2"/>
    <n v="0.99450377142857138"/>
    <n v="1522.8038095238096"/>
    <n v="230.53809523809525"/>
    <n v="109.24666666666651"/>
    <n v="0"/>
    <n v="69.38095238095238"/>
    <n v="0"/>
    <n v="0"/>
    <n v="0"/>
    <n v="47.61904761904762"/>
    <n v="1979.5885714285714"/>
    <s v="INTERNATIONAL TRANSIT"/>
    <s v="STB 6349"/>
    <n v="1854.768"/>
    <s v="Facture 8/2021 du 08/01/21"/>
    <n v="338.65699999999998"/>
    <m/>
    <m/>
    <m/>
    <m/>
    <s v="STB 6350"/>
    <n v="3738.3429999999998"/>
    <n v="0"/>
    <m/>
    <m/>
    <m/>
  </r>
  <r>
    <x v="9"/>
    <x v="1"/>
    <d v="2021-01-08T00:00:00"/>
    <x v="75"/>
    <x v="0"/>
    <s v="YUCRY "/>
    <s v=" TN,NAS-2020R01-INV-02  DU 12/09/20"/>
    <n v="1598.944"/>
    <n v="242.065"/>
    <n v="114.70899999999983"/>
    <n v="0"/>
    <n v="72.849999999999994"/>
    <n v="0"/>
    <n v="0"/>
    <n v="0"/>
    <n v="50"/>
    <n v="2078.5679999999998"/>
    <s v="USD"/>
    <n v="3.2928000000000002"/>
    <s v="460D1838"/>
    <s v="OEIL M. S2-A2  D=22,9mm M=20,77mm L=57,7mm"/>
    <n v="0.28999999999999998"/>
    <n v="2500"/>
    <n v="725"/>
    <n v="2387.2800000000002"/>
    <n v="4.7619047619047623E-2"/>
    <n v="98.979428571428571"/>
    <n v="3.9591771428571426E-2"/>
    <n v="0.99450377142857149"/>
    <n v="76.140190476190483"/>
    <n v="11.526904761904763"/>
    <n v="5.4623333333333255"/>
    <n v="0"/>
    <n v="3.4690476190476192"/>
    <n v="0"/>
    <n v="0"/>
    <n v="0"/>
    <n v="2.3809523809523814"/>
    <n v="98.979428571428571"/>
    <s v="INTERNATIONAL TRANSIT"/>
    <s v="STB 6349"/>
    <n v="1854.768"/>
    <s v="Facture 8/2021 du 08/01/21"/>
    <n v="338.65699999999998"/>
    <m/>
    <m/>
    <m/>
    <m/>
    <s v="STB 6350"/>
    <n v="3738.3429999999998"/>
    <n v="0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L0109"/>
    <s v="COUV L1 KAM  D GRIS25032083B70"/>
    <n v="0.99399999999999999"/>
    <n v="1120"/>
    <n v="1113.28"/>
    <n v="3663.6931520000003"/>
    <n v="3.2996155743941678E-2"/>
    <n v="831.83158332987546"/>
    <n v="0.74270677083024594"/>
    <n v="4.0138613708302469"/>
    <n v="609.9827732372629"/>
    <n v="18.972789552766464"/>
    <n v="70.383505886598556"/>
    <n v="20.325631938268074"/>
    <n v="5.3717741551137053"/>
    <n v="4.6689890339234914"/>
    <n v="0"/>
    <n v="102.12611952594229"/>
    <n v="0"/>
    <n v="831.83158332987546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L0113"/>
    <s v="COUV L1 EK D+ ROUGE25032103B70"/>
    <n v="0.99299999999999999"/>
    <n v="3360"/>
    <n v="3336.48"/>
    <n v="10980.022032000001"/>
    <n v="9.8888881248694424E-2"/>
    <n v="2492.9841918910452"/>
    <n v="0.74195958091995395"/>
    <n v="4.0098232809199548"/>
    <n v="1828.1073254263645"/>
    <n v="56.861106717999292"/>
    <n v="210.93809259172744"/>
    <n v="60.915550849195768"/>
    <n v="16.099109867287453"/>
    <n v="13.992875585571511"/>
    <n v="0"/>
    <n v="306.07013085289947"/>
    <n v="0"/>
    <n v="2492.9841918910452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L0116"/>
    <s v="BAC L1 GRIS P0 C2626901010B70"/>
    <n v="1.1499999999999999"/>
    <n v="4840"/>
    <n v="5566"/>
    <n v="18317.149400000002"/>
    <n v="0.16496892324552617"/>
    <n v="4158.8590406852609"/>
    <n v="0.8592683968357977"/>
    <n v="4.6438033968357981"/>
    <n v="3049.6947001999547"/>
    <n v="94.857130866177556"/>
    <n v="351.89224073441324"/>
    <n v="101.62085671924412"/>
    <n v="26.856940704371663"/>
    <n v="23.343267608165199"/>
    <n v="0"/>
    <n v="510.59390385293437"/>
    <n v="0"/>
    <n v="4158.8590406852609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L0218"/>
    <s v="BAC L2 NOIR P0 C34,338881090B77"/>
    <n v="1.3"/>
    <n v="2574"/>
    <n v="3346.2000000000003"/>
    <n v="11012.009580000002"/>
    <n v="9.917696927132226E-2"/>
    <n v="2500.2468778190837"/>
    <n v="0.9713468833795974"/>
    <n v="5.2495168833795978"/>
    <n v="1833.4330588949135"/>
    <n v="57.026757331010302"/>
    <n v="211.55260796721049"/>
    <n v="61.093013071134514"/>
    <n v="16.146010597371266"/>
    <n v="14.033640328861372"/>
    <n v="0"/>
    <n v="306.96178962858227"/>
    <n v="0"/>
    <n v="2500.2468778190837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L0313"/>
    <s v="BAC L3 GRIS P0 C332B341004B70"/>
    <n v="1.31"/>
    <n v="2640"/>
    <n v="3458.4"/>
    <n v="11381.24856"/>
    <n v="0.10250242977943365"/>
    <n v="2584.0815857538455"/>
    <n v="0.97881878248251719"/>
    <n v="5.2898977824825177"/>
    <n v="1894.9091180689045"/>
    <n v="58.93889712317435"/>
    <n v="218.64608791877373"/>
    <n v="63.141496744131125"/>
    <n v="16.687395568091798"/>
    <n v="14.504196316219641"/>
    <n v="0"/>
    <n v="317.25439401455048"/>
    <n v="0"/>
    <n v="2584.0815857538455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M1008"/>
    <s v="BAC M10 P15,4 C33 GRIS30241012B70"/>
    <n v="1.75"/>
    <n v="2592"/>
    <n v="4536"/>
    <n v="14927.5224"/>
    <n v="0.1344410772263217"/>
    <n v="3389.2534330845019"/>
    <n v="1.3075823430109961"/>
    <n v="7.0666573430109967"/>
    <n v="2485.3422853228517"/>
    <n v="77.303619405134981"/>
    <n v="286.77384189207658"/>
    <n v="82.815703571414176"/>
    <n v="21.887007372445176"/>
    <n v="19.023546868601748"/>
    <n v="0"/>
    <n v="416.10742865197807"/>
    <n v="0"/>
    <n v="3389.2534330845019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M1009"/>
    <s v="BAC M10 P15,4 C33 NOIR30241008B70"/>
    <n v="1.8"/>
    <n v="2592"/>
    <n v="4665.6000000000004"/>
    <n v="15354.023040000002"/>
    <n v="0.13828225086135948"/>
    <n v="3486.0892454583454"/>
    <n v="1.3449418385255962"/>
    <n v="7.2685618385255966"/>
    <n v="2556.3520649035049"/>
    <n v="79.512294245281694"/>
    <n v="294.9673802318502"/>
    <n v="85.181866530597432"/>
    <n v="22.512350440229326"/>
    <n v="19.567076779133227"/>
    <n v="0"/>
    <n v="427.99621232774894"/>
    <n v="0"/>
    <n v="3486.0892454583454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00M1509"/>
    <s v="BAC M15 GRIS PO C7835331028B74"/>
    <n v="3.6"/>
    <n v="616"/>
    <n v="2217.6"/>
    <n v="7297.89984"/>
    <n v="6.5726748866201723E-2"/>
    <n v="1656.9683450635343"/>
    <n v="2.689883677051192"/>
    <n v="14.537123677051191"/>
    <n v="1215.0562283800607"/>
    <n v="37.792880598065992"/>
    <n v="140.20054492501521"/>
    <n v="40.487677301580263"/>
    <n v="10.700314715417642"/>
    <n v="9.3004006913164101"/>
    <n v="0"/>
    <n v="203.43029845207818"/>
    <n v="0"/>
    <n v="1656.9683450635343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L0109"/>
    <s v="COUV L1 KAM  D GRIS25032083B70"/>
    <n v="0.99399999999999999"/>
    <n v="2240"/>
    <n v="2226.56"/>
    <n v="7327.3863040000006"/>
    <n v="6.5992311487883357E-2"/>
    <n v="1663.6631666597509"/>
    <n v="0.74270677083024594"/>
    <n v="4.0138613708302469"/>
    <n v="1219.9655464745258"/>
    <n v="37.945579105532929"/>
    <n v="140.76701177319711"/>
    <n v="40.651263876536149"/>
    <n v="10.743548310227411"/>
    <n v="9.3379780678469828"/>
    <n v="0"/>
    <n v="204.25223905188457"/>
    <n v="0"/>
    <n v="1663.6631666597509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L0331"/>
    <s v="COUV L3 EK  D NOIR FAI24142128B70"/>
    <n v="1.45"/>
    <n v="880"/>
    <n v="1276"/>
    <n v="4199.1884"/>
    <n v="3.7818962641266864E-2"/>
    <n v="953.41432553258926"/>
    <n v="1.0834253699233969"/>
    <n v="5.8552303699233965"/>
    <n v="699.13949648852702"/>
    <n v="21.745903518728447"/>
    <n v="80.670948468758752"/>
    <n v="23.296480987020388"/>
    <n v="6.1569271179982454"/>
    <n v="5.3514210327019027"/>
    <n v="0"/>
    <n v="117.05314791885451"/>
    <n v="0"/>
    <n v="953.41432553258926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L0521"/>
    <s v="COUV L5 KAM D GRIS21162177B70"/>
    <n v="1.5"/>
    <n v="640"/>
    <n v="960"/>
    <n v="3159.2640000000001"/>
    <n v="2.8453138037316767E-2"/>
    <n v="717.30231388031802"/>
    <n v="1.1207848654379968"/>
    <n v="6.0571348654379964"/>
    <n v="525.99836726409569"/>
    <n v="16.360554371457141"/>
    <n v="60.692876590915681"/>
    <n v="17.52713303098713"/>
    <n v="4.6321708724751698"/>
    <n v="4.0261474854183597"/>
    <n v="0"/>
    <n v="88.06506426496891"/>
    <n v="0"/>
    <n v="717.30231388031802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4"/>
    <s v=" 20-1556 DU 22/12/20"/>
    <n v="18486.48"/>
    <n v="575"/>
    <n v="2133.0819999999985"/>
    <n v="616"/>
    <n v="162.80000000000001"/>
    <n v="141.501"/>
    <n v="0"/>
    <n v="3095.0914500000003"/>
    <n v="0"/>
    <n v="25209.954449999997"/>
    <s v="EUR"/>
    <n v="3.2909000000000002"/>
    <s v="420M1013"/>
    <s v="COUV M10 G FLAT GRIS22462035B70"/>
    <n v="0.77200000000000002"/>
    <n v="1344"/>
    <n v="1037.568"/>
    <n v="3414.5325312"/>
    <n v="3.0752151590731958E-2"/>
    <n v="775.26034084184766"/>
    <n v="0.57683061074542241"/>
    <n v="3.1174054107454223"/>
    <n v="568.49903533903455"/>
    <n v="17.682487164670874"/>
    <n v="65.596861019461656"/>
    <n v="18.943325379890886"/>
    <n v="5.0064502789711636"/>
    <n v="4.3514602022401627"/>
    <n v="0"/>
    <n v="95.1807214575784"/>
    <n v="0"/>
    <n v="775.26034084184766"/>
    <s v="TUNISHIP"/>
    <s v="STB 6408"/>
    <n v="18655.466"/>
    <s v="Facture 21/2021 du 19/01/21"/>
    <n v="684.85"/>
    <m/>
    <m/>
    <m/>
    <m/>
    <s v="STB 6409"/>
    <n v="27554.212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131"/>
    <s v="COUV L1 EK D NOIR FAI25032008D40"/>
    <n v="1.18"/>
    <n v="1120"/>
    <n v="1321.6"/>
    <n v="4349.2534399999995"/>
    <n v="2.3323660438141026E-2"/>
    <n v="618.73973059407365"/>
    <n v="0.55244618803042289"/>
    <n v="4.4357081880304223"/>
    <n v="431.17238221648529"/>
    <n v="13.41110475193109"/>
    <n v="78.045679205428314"/>
    <n v="14.367374829894873"/>
    <n v="6.2656681401022052"/>
    <n v="3.2886594454383231"/>
    <n v="0"/>
    <n v="72.188862004793549"/>
    <n v="0"/>
    <n v="618.73973059407365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118"/>
    <s v="BAC L1 NOIR P0 C2825341044B70"/>
    <n v="1.1499999999999999"/>
    <n v="660"/>
    <n v="758.99999999999989"/>
    <n v="2497.7930999999999"/>
    <n v="1.3394868547630933E-2"/>
    <n v="355.34462433482292"/>
    <n v="0.53840094596185295"/>
    <n v="4.322935945961853"/>
    <n v="247.62396950840827"/>
    <n v="7.702049414887786"/>
    <n v="44.821935923819687"/>
    <n v="8.251239025340654"/>
    <n v="3.5983974866355735"/>
    <n v="1.8886898600845092"/>
    <n v="0"/>
    <n v="41.458343115646421"/>
    <n v="0"/>
    <n v="355.3446243348229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120"/>
    <s v="BAC L1 GRIS P0 C2225391019B70"/>
    <n v="1.1499999999999999"/>
    <n v="1320"/>
    <n v="1517.9999999999998"/>
    <n v="4995.5861999999997"/>
    <n v="2.6789737095261865E-2"/>
    <n v="710.68924866964585"/>
    <n v="0.53840094596185295"/>
    <n v="4.322935945961853"/>
    <n v="495.24793901681653"/>
    <n v="15.404098829775572"/>
    <n v="89.643871847639375"/>
    <n v="16.502478050681308"/>
    <n v="7.1967949732711469"/>
    <n v="3.7773797201690185"/>
    <n v="0"/>
    <n v="82.916686231292843"/>
    <n v="0"/>
    <n v="710.68924866964585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121"/>
    <s v="BAC L1 NOIR P0 C2225391020B70"/>
    <n v="1.1499999999999999"/>
    <n v="1540"/>
    <n v="1770.9999999999998"/>
    <n v="5828.1838999999991"/>
    <n v="3.1254693277805508E-2"/>
    <n v="829.13745678125338"/>
    <n v="0.53840094596185284"/>
    <n v="4.3229359459618522"/>
    <n v="577.7892621862859"/>
    <n v="17.971448634738167"/>
    <n v="104.58451715557926"/>
    <n v="19.252891059128192"/>
    <n v="8.396260802149671"/>
    <n v="4.4069430068638544"/>
    <n v="0"/>
    <n v="96.73613393650831"/>
    <n v="0"/>
    <n v="829.13745678125338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213"/>
    <s v="BAC L2 NOIR PO C2825691010B77"/>
    <n v="1.3"/>
    <n v="1188"/>
    <n v="1544.4"/>
    <n v="5082.4659600000005"/>
    <n v="2.7255645566483817E-2"/>
    <n v="723.04906168998764"/>
    <n v="0.60862715630470343"/>
    <n v="4.8867971563047039"/>
    <n v="503.86094665189171"/>
    <n v="15.671996200728195"/>
    <n v="91.202895705859206"/>
    <n v="16.789477668954031"/>
    <n v="7.3219566249802117"/>
    <n v="3.8430732805197847"/>
    <n v="0"/>
    <n v="84.358715557054481"/>
    <n v="0"/>
    <n v="723.04906168998764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318"/>
    <s v="BAC L3 NOIR P0 C402B331002B74"/>
    <n v="1.31"/>
    <n v="576"/>
    <n v="754.56000000000006"/>
    <n v="2483.1815040000001"/>
    <n v="1.3316511213834516E-2"/>
    <n v="353.26592850867456"/>
    <n v="0.6133089036608933"/>
    <n v="4.924387903660894"/>
    <n v="246.1754182243275"/>
    <n v="7.6569939479548461"/>
    <n v="44.559736456755452"/>
    <n v="8.2029709077220616"/>
    <n v="3.5773475724845043"/>
    <n v="1.8776413976618807"/>
    <n v="0"/>
    <n v="41.215820001768336"/>
    <n v="0"/>
    <n v="353.26592850867456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L0518"/>
    <s v="BAC L5 NOIR P0 C5220641062B77"/>
    <n v="1.5"/>
    <n v="1056"/>
    <n v="1584"/>
    <n v="5212.7856000000002"/>
    <n v="2.7954508273316733E-2"/>
    <n v="741.5887812205001"/>
    <n v="0.70226210342850393"/>
    <n v="5.6386121034285042"/>
    <n v="516.78045810450431"/>
    <n v="16.073842257157121"/>
    <n v="93.541431493188924"/>
    <n v="17.219977096363106"/>
    <n v="7.5096991025438067"/>
    <n v="3.9416136210459327"/>
    <n v="0"/>
    <n v="86.521759545696895"/>
    <n v="0"/>
    <n v="741.5887812205001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M1008"/>
    <s v="BAC M10 P15,4 C33 GRIS30241012B70"/>
    <n v="1.75"/>
    <n v="486"/>
    <n v="850.5"/>
    <n v="2798.9104500000003"/>
    <n v="1.5009664953570633E-2"/>
    <n v="398.1826126439617"/>
    <n v="0.81930578733325454"/>
    <n v="6.5783807873332556"/>
    <n v="277.47587097088444"/>
    <n v="8.6305573483031139"/>
    <n v="50.225370886967923"/>
    <n v="9.2459536113995107"/>
    <n v="4.0321963931272142"/>
    <n v="2.1163777681184128"/>
    <n v="0"/>
    <n v="46.456285665161118"/>
    <n v="0"/>
    <n v="398.1826126439617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M1202"/>
    <s v="BAC M12 P12.5 C49 NOIR21631003B70"/>
    <n v="2.4"/>
    <n v="1080"/>
    <n v="2592"/>
    <n v="8530.0128000000004"/>
    <n v="4.5743740810881929E-2"/>
    <n v="1213.5089147244548"/>
    <n v="1.1236193654856064"/>
    <n v="9.0217793654856067"/>
    <n v="845.64074962555253"/>
    <n v="26.302650966257108"/>
    <n v="153.06779698885461"/>
    <n v="28.17814433950327"/>
    <n v="12.288598531435321"/>
    <n v="6.4499131980751629"/>
    <n v="0"/>
    <n v="141.58106107477676"/>
    <n v="0"/>
    <n v="1213.5089147244548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M1409"/>
    <s v="BAC M14 GRIS PO C6035321021B74"/>
    <n v="3.35"/>
    <n v="1089"/>
    <n v="3648.15"/>
    <n v="12005.696835000001"/>
    <n v="6.4382726866982598E-2"/>
    <n v="1707.9716617484642"/>
    <n v="1.5683853643236585"/>
    <n v="12.592900364323659"/>
    <n v="1190.2099925719365"/>
    <n v="37.020067948514992"/>
    <n v="215.43760940775076"/>
    <n v="39.659759750061284"/>
    <n v="17.295775745546205"/>
    <n v="9.0780288709714139"/>
    <n v="0"/>
    <n v="199.27042745368314"/>
    <n v="0"/>
    <n v="1707.971661748464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M1509"/>
    <s v="BAC M15 GRIS PO C7835331028B74"/>
    <n v="3.6"/>
    <n v="231"/>
    <n v="831.6"/>
    <n v="2736.7124400000002"/>
    <n v="1.4676116843491285E-2"/>
    <n v="389.33411014076256"/>
    <n v="1.6854290482284093"/>
    <n v="13.53266904822841"/>
    <n v="271.30974050486475"/>
    <n v="8.4387671850074888"/>
    <n v="49.109251533924187"/>
    <n v="9.0404879755906311"/>
    <n v="3.9425920288354988"/>
    <n v="2.0693471510491146"/>
    <n v="0"/>
    <n v="45.423923761490869"/>
    <n v="0"/>
    <n v="389.33411014076256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M1606"/>
    <s v="BAC M16 GRIS C96 P020891032B74"/>
    <n v="4.681"/>
    <n v="600"/>
    <n v="2808.6"/>
    <n v="9242.8217399999994"/>
    <n v="4.9566308040680157E-2"/>
    <n v="1314.9155624595305"/>
    <n v="2.1915259374325511"/>
    <n v="17.596228837432548"/>
    <n v="916.30656226787289"/>
    <n v="28.500627123391091"/>
    <n v="165.85887909833991"/>
    <n v="30.532845753058975"/>
    <n v="13.315492992048316"/>
    <n v="6.9888990000439435"/>
    <n v="0"/>
    <n v="153.41225622477543"/>
    <n v="0"/>
    <n v="1314.9155624595305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00NS4003"/>
    <s v="BAC NS40 P0 NOIR V250LISTEAUX KOREAN 2B221014B70"/>
    <n v="1.45"/>
    <n v="720"/>
    <n v="1044"/>
    <n v="3435.6996000000004"/>
    <n v="1.8424562271049667E-2"/>
    <n v="488.77442398623873"/>
    <n v="0.6788533666475538"/>
    <n v="5.4506583666475539"/>
    <n v="340.60530193251424"/>
    <n v="10.594123305853559"/>
    <n v="61.652307120510891"/>
    <n v="11.349530358966595"/>
    <n v="4.9495744084947821"/>
    <n v="2.5978817047802742"/>
    <n v="0"/>
    <n v="57.025705155118416"/>
    <n v="0"/>
    <n v="488.77442398623873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109"/>
    <s v="COUV L1 KAM  D GRIS25032083B70"/>
    <n v="0.99399999999999999"/>
    <n v="2240"/>
    <n v="2226.56"/>
    <n v="7327.3863040000006"/>
    <n v="3.9294438094088453E-2"/>
    <n v="1042.4191393398464"/>
    <n v="0.46536568720528859"/>
    <n v="3.7365202872052889"/>
    <n v="726.41584393760434"/>
    <n v="22.59430190410086"/>
    <n v="131.48712733931487"/>
    <n v="24.205373865958489"/>
    <n v="10.556057849595922"/>
    <n v="5.5405550657045666"/>
    <n v="0"/>
    <n v="121.61987937756749"/>
    <n v="0"/>
    <n v="1042.4191393398464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113"/>
    <s v="COUV L1 EK D+ ROUGE25032103B70"/>
    <n v="0.99299999999999999"/>
    <n v="1120"/>
    <n v="1112.1600000000001"/>
    <n v="3660.0073440000006"/>
    <n v="1.9627453233113597E-2"/>
    <n v="520.68521396602989"/>
    <n v="0.46489751246966954"/>
    <n v="3.7327612124696699"/>
    <n v="362.84252164488987"/>
    <n v="11.285785609040319"/>
    <n v="65.677423263551134"/>
    <n v="12.090511191597976"/>
    <n v="5.2727190365436369"/>
    <n v="2.7674905333222504"/>
    <n v="0"/>
    <n v="60.748762687084756"/>
    <n v="0"/>
    <n v="520.68521396602989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131"/>
    <s v="COUV L1 EK D NOIR FAI25032008D40"/>
    <n v="1.18"/>
    <n v="2240"/>
    <n v="2643.2"/>
    <n v="8698.506879999999"/>
    <n v="4.6647320876282053E-2"/>
    <n v="1237.4794611881473"/>
    <n v="0.55244618803042289"/>
    <n v="4.4357081880304223"/>
    <n v="862.34476443297058"/>
    <n v="26.82220950386218"/>
    <n v="156.09135841085663"/>
    <n v="28.734749659789745"/>
    <n v="12.53133628020441"/>
    <n v="6.5773188908766462"/>
    <n v="0"/>
    <n v="144.3777240095871"/>
    <n v="0"/>
    <n v="1237.4794611881473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211"/>
    <s v="COUV L2 EK D GRIS24582126P70"/>
    <n v="1.1200000000000001"/>
    <n v="1920"/>
    <n v="2150.4"/>
    <n v="7076.7513600000002"/>
    <n v="3.7950362746805744E-2"/>
    <n v="1006.762951475103"/>
    <n v="0.52435570389328279"/>
    <n v="4.2101637038932829"/>
    <n v="701.56862191156938"/>
    <n v="21.821458579413303"/>
    <n v="126.98957972408678"/>
    <n v="23.377423452032339"/>
    <n v="10.194985448301894"/>
    <n v="5.3510390976623565"/>
    <n v="0"/>
    <n v="117.45984326203698"/>
    <n v="0"/>
    <n v="1006.762951475103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231"/>
    <s v="COUV L2 EK D NOIR FAI25812011B70"/>
    <n v="1.3"/>
    <n v="960"/>
    <n v="1248"/>
    <n v="4107.0432000000001"/>
    <n v="2.2024764094128332E-2"/>
    <n v="584.28207005251511"/>
    <n v="0.60862715630470321"/>
    <n v="4.8867971563047039"/>
    <n v="407.16036093082153"/>
    <n v="12.664239354123792"/>
    <n v="73.699309661300362"/>
    <n v="13.567254681983053"/>
    <n v="5.9167326262466347"/>
    <n v="3.105513762036189"/>
    <n v="0"/>
    <n v="68.168659036003604"/>
    <n v="0"/>
    <n v="584.28207005251511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307"/>
    <s v="COUV. L3 EURO KAM DROITENOIR"/>
    <n v="1.31"/>
    <n v="1760"/>
    <n v="2305.6"/>
    <n v="7587.4990399999997"/>
    <n v="4.0689339820049908E-2"/>
    <n v="1079.4236704431723"/>
    <n v="0.61330890366089341"/>
    <n v="4.9243879036608931"/>
    <n v="752.20266679655617"/>
    <n v="23.396370396528695"/>
    <n v="136.15475028453054"/>
    <n v="25.064633329150745"/>
    <n v="10.930784249258206"/>
    <n v="5.7372376039668573"/>
    <n v="0"/>
    <n v="125.93722778318103"/>
    <n v="0"/>
    <n v="1079.4236704431723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331"/>
    <s v="COUV L3 EK  D NOIR FAI24142128B70"/>
    <n v="1.45"/>
    <n v="880"/>
    <n v="1276"/>
    <n v="4199.1884"/>
    <n v="2.2518909442394035E-2"/>
    <n v="597.39096264984732"/>
    <n v="0.6788533666475538"/>
    <n v="5.4506583666475539"/>
    <n v="416.29536902862844"/>
    <n v="12.948372929376569"/>
    <n v="75.352819813957751"/>
    <n v="13.871648216514725"/>
    <n v="6.0494798326047334"/>
    <n v="3.1751887502870013"/>
    <n v="0"/>
    <n v="69.698084078478047"/>
    <n v="0"/>
    <n v="597.3909626498473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L0531"/>
    <s v="COUV L5 EK D NOIR FAI21162094B70"/>
    <n v="1.65"/>
    <n v="680"/>
    <n v="1122"/>
    <n v="3692.3898000000004"/>
    <n v="1.9801110026932685E-2"/>
    <n v="525.29205336452083"/>
    <n v="0.77248831377135418"/>
    <n v="6.2024733137713541"/>
    <n v="366.05282449069057"/>
    <n v="11.385638265486294"/>
    <n v="66.258513974342151"/>
    <n v="12.197483776590534"/>
    <n v="5.3193701976351964"/>
    <n v="2.7919763149075356"/>
    <n v="0"/>
    <n v="61.28624634486863"/>
    <n v="0"/>
    <n v="525.29205336452083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M1213"/>
    <s v="COUV M12 G GRIS21822022B70"/>
    <n v="1.28"/>
    <n v="5600"/>
    <n v="7168"/>
    <n v="23589.171200000001"/>
    <n v="0.12650120915601915"/>
    <n v="3355.8765049170102"/>
    <n v="0.59926366159232325"/>
    <n v="4.8116156615923238"/>
    <n v="2338.5620730385649"/>
    <n v="72.73819526471101"/>
    <n v="423.29859908028925"/>
    <n v="77.924744840107792"/>
    <n v="33.983284827672982"/>
    <n v="17.836796992207855"/>
    <n v="0"/>
    <n v="391.53281087345664"/>
    <n v="0"/>
    <n v="3355.876504917010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M1413"/>
    <s v="COUV M14 GAUCHE GRIS35422083B70"/>
    <n v="1.65"/>
    <n v="1968"/>
    <n v="3247.2"/>
    <n v="10686.21048"/>
    <n v="5.73067419602993E-2"/>
    <n v="1520.2570015020251"/>
    <n v="0.77248831377135418"/>
    <n v="6.2024733137713541"/>
    <n v="1059.3999391142338"/>
    <n v="32.951376627172095"/>
    <n v="191.75993456103728"/>
    <n v="35.300953047544368"/>
    <n v="15.394883160214803"/>
    <n v="8.0803079231441615"/>
    <n v="0"/>
    <n v="177.36960706867862"/>
    <n v="0"/>
    <n v="1520.2570015020251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M1515"/>
    <s v="COUV M15 GAUCHE GRIS35402077B70"/>
    <n v="1.71"/>
    <n v="2800"/>
    <n v="4788"/>
    <n v="15756.8292"/>
    <n v="8.4498854553434671E-2"/>
    <n v="2241.6206341437842"/>
    <n v="0.8005787979084944"/>
    <n v="6.4280177979084945"/>
    <n v="1562.0863847249789"/>
    <n v="48.586841368224938"/>
    <n v="282.75023610441201"/>
    <n v="52.051294404915758"/>
    <n v="22.699772287234691"/>
    <n v="11.914422990888843"/>
    <n v="0"/>
    <n v="261.53168226312926"/>
    <n v="0"/>
    <n v="2241.620634143784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20M1611"/>
    <s v="COUV M16 GAUCHE GRIS36352070B70"/>
    <n v="1.99"/>
    <n v="1104"/>
    <n v="2196.96"/>
    <n v="7229.9756640000005"/>
    <n v="3.8772055868778993E-2"/>
    <n v="1028.5611671655238"/>
    <n v="0.93166772388181507"/>
    <n v="7.4805587238818152"/>
    <n v="716.75883537706545"/>
    <n v="22.293932124547922"/>
    <n v="129.73913089221992"/>
    <n v="23.883586415167859"/>
    <n v="10.415725088588788"/>
    <n v="5.4668986495537073"/>
    <n v="0"/>
    <n v="120.00305861838019"/>
    <n v="0"/>
    <n v="1028.5611671655238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60D1825"/>
    <s v="BOUCHON M18 NOIR NON DEV 28463007P70"/>
    <n v="3.2000000000000001E-2"/>
    <n v="78000"/>
    <n v="2496"/>
    <n v="8214.0864000000001"/>
    <n v="4.4049528188256665E-2"/>
    <n v="1168.5641401050302"/>
    <n v="1.4981591539808079E-2"/>
    <n v="0.12029039153980808"/>
    <n v="814.32072186164305"/>
    <n v="25.328478708247584"/>
    <n v="147.39861932260072"/>
    <n v="27.134509363966107"/>
    <n v="11.833465252493269"/>
    <n v="6.211027524072378"/>
    <n v="0"/>
    <n v="136.33731807200721"/>
    <n v="0"/>
    <n v="1168.564140105030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12T00:00:00"/>
    <x v="4"/>
    <x v="0"/>
    <s v="ACCUMA 25"/>
    <s v=" 20-1566 DU 23/12/20"/>
    <n v="18486.48"/>
    <n v="575"/>
    <n v="3346.2019999999975"/>
    <n v="616"/>
    <n v="268.64"/>
    <n v="141.001"/>
    <n v="0"/>
    <n v="3095.0914500000003"/>
    <n v="0"/>
    <n v="26528.414449999997"/>
    <s v="EUR"/>
    <n v="3.2909000000000002"/>
    <s v="460D2709"/>
    <s v="BOUCHON D27 ROUGE "/>
    <n v="2.3E-2"/>
    <n v="72000"/>
    <n v="1656"/>
    <n v="5449.7304000000004"/>
    <n v="2.9225167740285676E-2"/>
    <n v="775.29736218506832"/>
    <n v="1.076801891923706E-2"/>
    <n v="8.6458718919237065E-2"/>
    <n v="540.27047892743633"/>
    <n v="16.804471450664263"/>
    <n v="97.793314742879332"/>
    <n v="18.002703328015976"/>
    <n v="7.8510490617503441"/>
    <n v="4.1207778765480212"/>
    <n v="0"/>
    <n v="90.454566797774021"/>
    <n v="0"/>
    <n v="775.29736218506832"/>
    <s v="TUNISHIP"/>
    <s v="STB 6406"/>
    <n v="18654.870999999999"/>
    <s v="Facture 20/2021 du 19/01/21"/>
    <n v="684.85"/>
    <m/>
    <m/>
    <m/>
    <m/>
    <s v="STB 6407"/>
    <n v="43265.548999999999"/>
    <n v="6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20L0331"/>
    <s v="COUV L3 EK  D NOIR FAI24142128B70"/>
    <n v="1.5"/>
    <n v="440"/>
    <n v="660"/>
    <n v="2168.826"/>
    <n v="4.4247668952349287E-2"/>
    <n v="435.66468787962486"/>
    <n v="0.99014701790823834"/>
    <n v="5.9192970179082387"/>
    <n v="272.00989002443009"/>
    <n v="16.592875857130984"/>
    <n v="40.175069254306138"/>
    <n v="9.5574964937074451"/>
    <n v="3.2265400200053103"/>
    <n v="11.494969174123963"/>
    <n v="37.024236995878269"/>
    <n v="45.583610060042751"/>
    <n v="0"/>
    <n v="435.66468787962486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L0212"/>
    <s v="BAC L2 GRIS PO C2825691011B77"/>
    <n v="1.294"/>
    <n v="792"/>
    <n v="1024.848"/>
    <n v="3367.7530127999999"/>
    <n v="6.8707780349207964E-2"/>
    <n v="676.50012733948142"/>
    <n v="0.8541668274488402"/>
    <n v="5.1063802274488399"/>
    <n v="422.37695722993499"/>
    <n v="25.765417630952985"/>
    <n v="62.383847538086563"/>
    <n v="14.840880555428921"/>
    <n v="5.0101713430642452"/>
    <n v="17.849388133579687"/>
    <n v="57.491235207199765"/>
    <n v="70.782229701234371"/>
    <n v="0"/>
    <n v="676.50012733948142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20L0113"/>
    <s v="COUV L1 EK D+ ROUGE25032103B70"/>
    <n v="0.99299999999999999"/>
    <n v="1120"/>
    <n v="1112.1600000000001"/>
    <n v="3654.6689759999999"/>
    <n v="7.4561344700067853E-2"/>
    <n v="734.13460495788422"/>
    <n v="0.65547732585525376"/>
    <n v="3.9185746258552538"/>
    <n v="458.3613928629851"/>
    <n v="27.960504262525443"/>
    <n v="67.698643972528956"/>
    <n v="16.105250455214655"/>
    <n v="5.4370132555289477"/>
    <n v="19.370068055596526"/>
    <n v="62.389205177781776"/>
    <n v="76.812526915722955"/>
    <n v="0"/>
    <n v="734.13460495788422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L0213"/>
    <s v="BAC L2 NOIR PO C2825691010B77"/>
    <n v="1.3"/>
    <n v="396"/>
    <n v="514.80000000000007"/>
    <n v="1691.6842800000002"/>
    <n v="3.4513181782832449E-2"/>
    <n v="339.81845654610748"/>
    <n v="0.85812741552047345"/>
    <n v="5.1300574155204739"/>
    <n v="212.16771421905548"/>
    <n v="12.942443168562168"/>
    <n v="31.336554018358793"/>
    <n v="7.4548472650918089"/>
    <n v="2.5167012156041424"/>
    <n v="8.9660759558166934"/>
    <n v="28.878904856785052"/>
    <n v="35.555215846833349"/>
    <n v="0"/>
    <n v="339.81845654610748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L0318"/>
    <s v="BAC L3 NOIR P0 C402B331002B74"/>
    <n v="1.31"/>
    <n v="1536"/>
    <n v="2012.16"/>
    <n v="6612.1589759999997"/>
    <n v="0.13489907508963506"/>
    <n v="1328.2228157028271"/>
    <n v="0.86472839563986137"/>
    <n v="5.1695193956398615"/>
    <n v="829.28397016902613"/>
    <n v="50.587153158613148"/>
    <n v="122.48282931931006"/>
    <n v="29.138200219361174"/>
    <n v="9.8368405555361882"/>
    <n v="35.04502602031102"/>
    <n v="112.87680108125214"/>
    <n v="138.9719951794176"/>
    <n v="0"/>
    <n v="1328.2228157028271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M1009"/>
    <s v="BAC M10 P15,4 C33 NOIR30241008B70"/>
    <n v="1.8"/>
    <n v="972"/>
    <n v="1749.6000000000001"/>
    <n v="5749.3605600000001"/>
    <n v="0.11729654787731866"/>
    <n v="1154.9074816881694"/>
    <n v="1.1881764214898862"/>
    <n v="7.1031564214898859"/>
    <n v="721.07349028294379"/>
    <n v="43.986205453994501"/>
    <n v="106.50045631414247"/>
    <n v="25.33605434150083"/>
    <n v="8.5532642712140774"/>
    <n v="30.472118283404981"/>
    <n v="98.147886436346397"/>
    <n v="120.83800630462243"/>
    <n v="0"/>
    <n v="1154.9074816881694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M1203"/>
    <s v="BAC M12 GRIS C49 P12,521631007B70"/>
    <n v="2.4"/>
    <n v="120"/>
    <n v="288"/>
    <n v="946.39679999999998"/>
    <n v="1.9308073724661506E-2"/>
    <n v="190.10822743838176"/>
    <n v="1.5842352286531813"/>
    <n v="9.4708752286531812"/>
    <n v="118.69522473793312"/>
    <n v="7.240527646748065"/>
    <n v="17.530939310969952"/>
    <n v="4.1705439245268856"/>
    <n v="1.4079447360023172"/>
    <n v="5.0159865487086384"/>
    <n v="16.156030689110516"/>
    <n v="19.891029844382292"/>
    <n v="0"/>
    <n v="190.10822743838176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00M1509"/>
    <s v="BAC M15 GRIS PO C7835331028B74"/>
    <n v="3.6"/>
    <n v="462"/>
    <n v="1663.2"/>
    <n v="5465.4415199999994"/>
    <n v="0.11150412575992019"/>
    <n v="1097.8750134566546"/>
    <n v="2.376352842979772"/>
    <n v="14.20631284297977"/>
    <n v="685.46492286156376"/>
    <n v="41.814047159970073"/>
    <n v="101.24117452085146"/>
    <n v="24.084891164142761"/>
    <n v="8.13088085041338"/>
    <n v="28.967322318792384"/>
    <n v="93.301077229613227"/>
    <n v="114.87069735130773"/>
    <n v="0"/>
    <n v="1097.8750134566546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20L0321"/>
    <s v="COUV L3 KAM D GRIS24142134B70"/>
    <n v="1.31"/>
    <n v="1760"/>
    <n v="2305.6"/>
    <n v="7576.4321599999994"/>
    <n v="0.15457185687354016"/>
    <n v="1521.9219763261563"/>
    <n v="0.86472839563986148"/>
    <n v="5.1695193956398615"/>
    <n v="950.22121581867566"/>
    <n v="57.964446327577562"/>
    <n v="140.34490859504277"/>
    <n v="33.387521084684678"/>
    <n v="11.271379803218549"/>
    <n v="40.155758981606375"/>
    <n v="129.33800123893474"/>
    <n v="159.238744476416"/>
    <n v="0"/>
    <n v="1521.9219763261563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20M1124"/>
    <s v="COUV M11 G FLAT GRIS M1822482043B70"/>
    <n v="0.85799999999999998"/>
    <n v="2784"/>
    <n v="2388.672"/>
    <n v="7849.4150591999996"/>
    <n v="0.16014116347234253"/>
    <n v="1576.7576383739383"/>
    <n v="0.56636409424351231"/>
    <n v="3.3858378942435121"/>
    <n v="984.45819397641731"/>
    <n v="60.052936302128451"/>
    <n v="145.40161064518477"/>
    <n v="34.590491310025989"/>
    <n v="11.677493640403217"/>
    <n v="41.602592434989447"/>
    <n v="133.9981185354826"/>
    <n v="164.97620152930671"/>
    <n v="0"/>
    <n v="1576.7576383739383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1-26T00:00:00"/>
    <x v="4"/>
    <x v="0"/>
    <s v="ACCUMA 26"/>
    <s v=" 20-1575 DU 28/12/20"/>
    <n v="6147.44"/>
    <n v="375"/>
    <n v="907.95900000000074"/>
    <n v="216"/>
    <n v="72.92"/>
    <n v="259.78699999999998"/>
    <n v="836.75"/>
    <n v="1030.19235"/>
    <n v="0"/>
    <n v="9846.0483499999991"/>
    <s v="EUR"/>
    <n v="3.2860999999999998"/>
    <s v="420M1515"/>
    <s v="COUV M15 GAUCHE GRIS35402077B70"/>
    <n v="1.71"/>
    <n v="700"/>
    <n v="1197"/>
    <n v="3933.4616999999998"/>
    <n v="8.0249181418124385E-2"/>
    <n v="790.13732029077414"/>
    <n v="1.1287676004153917"/>
    <n v="6.747998600415392"/>
    <n v="493.32702781703455"/>
    <n v="30.093443031796646"/>
    <n v="72.862966511218858"/>
    <n v="17.333823186314866"/>
    <n v="5.8517703090096305"/>
    <n v="20.847694093070277"/>
    <n v="67.148502551615579"/>
    <n v="82.67209279071389"/>
    <n v="0"/>
    <n v="790.13732029077414"/>
    <s v="TUNISHIP"/>
    <s v="STB 6174"/>
    <n v="7294.5370000000003"/>
    <s v="Facture 42/2021 du 26/01/21"/>
    <n v="446.85"/>
    <m/>
    <m/>
    <m/>
    <m/>
    <s v="STB 6454"/>
    <n v="11687.441000000001"/>
    <n v="216"/>
    <m/>
    <m/>
    <m/>
  </r>
  <r>
    <x v="9"/>
    <x v="1"/>
    <d v="2021-02-04T00:00:00"/>
    <x v="80"/>
    <x v="0"/>
    <s v="GOONVEAN FIBRES 2"/>
    <s v=" 14538 DU 19/11/20"/>
    <n v="658.1"/>
    <n v="107.02500000000001"/>
    <n v="201.51099999999997"/>
    <n v="0"/>
    <n v="26.02"/>
    <n v="310.8"/>
    <n v="0"/>
    <n v="1573.7112500000001"/>
    <n v="150"/>
    <n v="3027.16725"/>
    <s v="GBP"/>
    <n v="3.7028500000000002"/>
    <s v="600A0003"/>
    <s v="FIBRE DE VERRE 3mm "/>
    <n v="3.41"/>
    <n v="1200"/>
    <n v="4092"/>
    <n v="15152.0622"/>
    <n v="1"/>
    <n v="3027.16725"/>
    <n v="2.5226393749999998"/>
    <n v="15.149357875"/>
    <n v="658.1"/>
    <n v="107.02500000000001"/>
    <n v="201.51099999999997"/>
    <n v="0"/>
    <n v="26.02"/>
    <n v="310.8"/>
    <n v="0"/>
    <n v="1573.7112500000001"/>
    <n v="150"/>
    <n v="3027.16725"/>
    <s v="CARTHAGE MARITIME SERVICES"/>
    <s v="STB 6514"/>
    <n v="988.90000000000009"/>
    <s v="Facture 56/2021 du 01/02/21"/>
    <n v="277.95999999999998"/>
    <m/>
    <m/>
    <s v="STB 6510"/>
    <n v="155.30000000000001"/>
    <s v="STB 6511"/>
    <n v="3385.223"/>
    <n v="0"/>
    <m/>
    <m/>
    <m/>
  </r>
  <r>
    <x v="9"/>
    <x v="1"/>
    <d v="2021-02-05T00:00:00"/>
    <x v="51"/>
    <x v="0"/>
    <s v="MICROPOROUS 1"/>
    <s v=" A21-0084 DU 21/01/21"/>
    <n v="9538.9509999999991"/>
    <n v="375"/>
    <n v="8588.0540000000001"/>
    <n v="216"/>
    <n v="129.4"/>
    <n v="56.9"/>
    <n v="0"/>
    <n v="0"/>
    <n v="0"/>
    <n v="18904.305"/>
    <s v="EUR"/>
    <n v="3.2778999999999998"/>
    <s v="430P0001"/>
    <s v="SEPARATEUR 123X1.0X0.25 "/>
    <n v="0.71"/>
    <n v="6555"/>
    <n v="4654.05"/>
    <n v="15255.510495"/>
    <n v="0.10911591037774003"/>
    <n v="2062.7604501334627"/>
    <n v="0.31468504197306829"/>
    <n v="2.6419940419730685"/>
    <n v="1040.8513224136536"/>
    <n v="40.918466391652508"/>
    <n v="937.0933305831918"/>
    <n v="23.569036641591847"/>
    <n v="14.11959880287956"/>
    <n v="6.2086953004934076"/>
    <n v="0"/>
    <n v="0"/>
    <n v="0"/>
    <n v="2062.7604501334627"/>
    <s v="AST"/>
    <s v="STB 6508"/>
    <n v="9607.2620000000006"/>
    <s v="Facture 75/2021 du 05/02/21"/>
    <n v="446.85"/>
    <m/>
    <m/>
    <m/>
    <m/>
    <s v="STB 6509"/>
    <n v="38371.82"/>
    <n v="216"/>
    <m/>
    <m/>
    <m/>
  </r>
  <r>
    <x v="9"/>
    <x v="1"/>
    <d v="2021-02-05T00:00:00"/>
    <x v="51"/>
    <x v="0"/>
    <s v="MICROPOROUS 1"/>
    <s v=" A21-0084 DU 21/01/21"/>
    <n v="9538.9509999999991"/>
    <n v="375"/>
    <n v="8588.0540000000001"/>
    <n v="216"/>
    <n v="129.4"/>
    <n v="56.9"/>
    <n v="0"/>
    <n v="0"/>
    <n v="0"/>
    <n v="18904.305"/>
    <s v="EUR"/>
    <n v="3.2778999999999998"/>
    <s v="430P1001"/>
    <s v="SEPARATEUR LV 160X1.3X0.2 "/>
    <n v="1.42"/>
    <n v="7297"/>
    <n v="10361.74"/>
    <n v="33964.747545999999"/>
    <n v="0.24293479726205003"/>
    <n v="4592.5135025549589"/>
    <n v="0.62937008394613658"/>
    <n v="5.2839880839461371"/>
    <n v="2317.3431272776293"/>
    <n v="91.100548973268758"/>
    <n v="2086.3371573655377"/>
    <n v="52.473916208602809"/>
    <n v="31.435762765709274"/>
    <n v="13.822989964210647"/>
    <n v="0"/>
    <n v="0"/>
    <n v="0"/>
    <n v="4592.5135025549589"/>
    <s v="AST"/>
    <s v="STB 6508"/>
    <n v="9607.2620000000006"/>
    <s v="Facture 75/2021 du 05/02/21"/>
    <n v="446.85"/>
    <m/>
    <m/>
    <m/>
    <m/>
    <s v="STB 6509"/>
    <n v="38371.82"/>
    <n v="216"/>
    <m/>
    <m/>
    <m/>
  </r>
  <r>
    <x v="9"/>
    <x v="1"/>
    <d v="2021-02-05T00:00:00"/>
    <x v="51"/>
    <x v="0"/>
    <s v="MICROPOROUS 1"/>
    <s v=" A21-0084 DU 21/01/21"/>
    <n v="9538.9509999999991"/>
    <n v="375"/>
    <n v="8588.0540000000001"/>
    <n v="216"/>
    <n v="129.4"/>
    <n v="56.9"/>
    <n v="0"/>
    <n v="0"/>
    <n v="0"/>
    <n v="18904.305"/>
    <s v="EUR"/>
    <n v="3.2778999999999998"/>
    <s v="430P1004"/>
    <s v="SEPARATEUR 161X1.2X0.2 "/>
    <n v="0.64"/>
    <n v="23219"/>
    <n v="14860.16"/>
    <n v="48710.118463999999"/>
    <n v="0.348401905170524"/>
    <n v="6586.2958779246628"/>
    <n v="0.2836597561447376"/>
    <n v="2.3815157561447378"/>
    <n v="3323.3887017282746"/>
    <n v="130.65071443894649"/>
    <n v="2992.0943753073393"/>
    <n v="75.254811516833186"/>
    <n v="45.083206529065805"/>
    <n v="19.824068404202816"/>
    <n v="0"/>
    <n v="0"/>
    <n v="0"/>
    <n v="6586.2958779246628"/>
    <s v="AST"/>
    <s v="STB 6508"/>
    <n v="9607.2620000000006"/>
    <s v="Facture 75/2021 du 05/02/21"/>
    <n v="446.85"/>
    <m/>
    <m/>
    <m/>
    <m/>
    <s v="STB 6509"/>
    <n v="38371.82"/>
    <n v="216"/>
    <m/>
    <m/>
    <m/>
  </r>
  <r>
    <x v="9"/>
    <x v="1"/>
    <d v="2021-02-05T00:00:00"/>
    <x v="51"/>
    <x v="0"/>
    <s v="MICROPOROUS 1"/>
    <s v=" A21-0084 DU 21/01/21"/>
    <n v="9538.9509999999991"/>
    <n v="375"/>
    <n v="8588.0540000000001"/>
    <n v="216"/>
    <n v="129.4"/>
    <n v="56.9"/>
    <n v="0"/>
    <n v="0"/>
    <n v="0"/>
    <n v="18904.305"/>
    <s v="EUR"/>
    <n v="3.2778999999999998"/>
    <s v="430P1005"/>
    <s v="SEPARATEUR 161X1.0X0.2 "/>
    <n v="0.6"/>
    <n v="21294"/>
    <n v="12776.4"/>
    <n v="41879.761559999999"/>
    <n v="0.29954738718968588"/>
    <n v="5662.735169386915"/>
    <n v="0.26593102138569152"/>
    <n v="2.2326710213856913"/>
    <n v="2857.3678485804412"/>
    <n v="112.3302701961322"/>
    <n v="2572.5291367439304"/>
    <n v="64.702235632972148"/>
    <n v="38.761431902345358"/>
    <n v="17.044246331093127"/>
    <n v="0"/>
    <n v="0"/>
    <n v="0"/>
    <n v="5662.735169386915"/>
    <s v="AST"/>
    <s v="STB 6508"/>
    <n v="9607.2620000000006"/>
    <s v="Facture 75/2021 du 05/02/21"/>
    <n v="446.85"/>
    <m/>
    <m/>
    <m/>
    <m/>
    <s v="STB 6509"/>
    <n v="38371.82"/>
    <n v="216"/>
    <m/>
    <m/>
    <m/>
  </r>
  <r>
    <x v="9"/>
    <x v="1"/>
    <d v="2021-02-06T00:00:00"/>
    <x v="71"/>
    <x v="0"/>
    <s v="ELINOIL 1"/>
    <s v=" 34/2021 DU 08/01/21"/>
    <n v="362.6"/>
    <n v="188"/>
    <n v="911.38400000000001"/>
    <n v="216"/>
    <n v="16.899999999999999"/>
    <n v="71.5"/>
    <n v="50.6"/>
    <n v="0"/>
    <n v="448.6"/>
    <n v="2265.5839999999998"/>
    <s v="EUR"/>
    <n v="3.2778999999999998"/>
    <s v="610X0014"/>
    <s v="COKE DE PETROLE"/>
    <n v="0.21"/>
    <n v="22850"/>
    <n v="4798.5"/>
    <n v="15729.003149999999"/>
    <n v="1"/>
    <n v="2265.5839999999998"/>
    <n v="9.9150284463894955E-2"/>
    <n v="0.7875092844638949"/>
    <n v="362.6"/>
    <n v="188"/>
    <n v="911.38400000000001"/>
    <n v="216"/>
    <n v="16.899999999999999"/>
    <n v="71.5"/>
    <n v="50.6"/>
    <n v="0"/>
    <n v="448.6"/>
    <n v="2265.5839999999998"/>
    <s v="MSC"/>
    <m/>
    <n v="491.48"/>
    <s v="Facture 73/2021 du 04/02/21"/>
    <n v="672.92"/>
    <s v="stb 6504"/>
    <n v="60.1"/>
    <s v="STB 6507"/>
    <n v="85.685000000000002"/>
    <s v="STB 6506"/>
    <n v="4053.4929999999999"/>
    <n v="216"/>
    <m/>
    <m/>
    <m/>
  </r>
  <r>
    <x v="9"/>
    <x v="1"/>
    <d v="2021-02-10T00:00:00"/>
    <x v="61"/>
    <x v="0"/>
    <s v="MECONDOR 1"/>
    <s v=" F 00005/2021 DU 07/01/21"/>
    <n v="2956.6109999999999"/>
    <n v="144.01400000000001"/>
    <n v="254.21999999999935"/>
    <n v="0"/>
    <n v="23.92"/>
    <n v="143.18"/>
    <n v="0"/>
    <n v="0"/>
    <n v="150"/>
    <n v="3671.9449999999993"/>
    <s v="EUR"/>
    <n v="3.2787000000000002"/>
    <s v="430T210"/>
    <s v="GAINE TUBULAIRE 204mm"/>
    <n v="0.22814000000000001"/>
    <n v="8640"/>
    <n v="1971.1296"/>
    <n v="6462.7426195200005"/>
    <n v="0.27235231267869614"/>
    <n v="1000.0627127789747"/>
    <n v="0.11574799916423319"/>
    <n v="0.86375061716423318"/>
    <n v="805.23984354127242"/>
    <n v="39.222545958109748"/>
    <n v="69.237404929177956"/>
    <n v="0"/>
    <n v="6.5146673192744124"/>
    <n v="38.995404129335718"/>
    <n v="0"/>
    <n v="0"/>
    <n v="40.852846901804419"/>
    <n v="1000.0627127789747"/>
    <s v="AST"/>
    <s v="STB 6518"/>
    <n v="3538.6030000000001"/>
    <s v="Facture 88/2021 du 11/02/21"/>
    <n v="421.97699999999998"/>
    <m/>
    <m/>
    <m/>
    <m/>
    <s v="STB 6519"/>
    <n v="5194.8999999999996"/>
    <n v="0"/>
    <m/>
    <m/>
    <m/>
  </r>
  <r>
    <x v="9"/>
    <x v="1"/>
    <d v="2021-02-10T00:00:00"/>
    <x v="61"/>
    <x v="0"/>
    <s v="MECONDOR 1"/>
    <s v=" F 00005/2021 DU 07/01/21"/>
    <n v="2956.6109999999999"/>
    <n v="144.01400000000001"/>
    <n v="254.21999999999935"/>
    <n v="0"/>
    <n v="23.92"/>
    <n v="143.18"/>
    <n v="0"/>
    <n v="0"/>
    <n v="150"/>
    <n v="3671.9449999999993"/>
    <s v="EUR"/>
    <n v="3.2787000000000002"/>
    <s v="430T405"/>
    <s v="GAINE TUBULAIRE 399mm"/>
    <n v="0.40560000000000002"/>
    <n v="6480"/>
    <n v="2628.288"/>
    <n v="8617.3678656000011"/>
    <n v="0.36315233416699993"/>
    <n v="1333.4753976828442"/>
    <n v="0.20578324038315499"/>
    <n v="1.5356239603831552"/>
    <n v="1073.7001858738279"/>
    <n v="52.299020252726329"/>
    <n v="92.320586391934484"/>
    <n v="0"/>
    <n v="8.6866038332746385"/>
    <n v="51.996151206031051"/>
    <n v="0"/>
    <n v="0"/>
    <n v="54.472850125049987"/>
    <n v="1333.4753976828442"/>
    <s v="AST"/>
    <s v="STB 6518"/>
    <n v="3538.6030000000001"/>
    <s v="Facture 88/2021 du 11/02/21"/>
    <n v="421.97699999999998"/>
    <m/>
    <m/>
    <m/>
    <m/>
    <s v="STB 6519"/>
    <n v="5094.8999999999996"/>
    <n v="0"/>
    <m/>
    <m/>
    <m/>
  </r>
  <r>
    <x v="9"/>
    <x v="1"/>
    <d v="2021-02-10T00:00:00"/>
    <x v="61"/>
    <x v="0"/>
    <s v="MECONDOR 1"/>
    <s v=" F 00005/2021 DU 07/01/21"/>
    <n v="2956.6109999999999"/>
    <n v="144.01400000000001"/>
    <n v="254.21999999999935"/>
    <n v="0"/>
    <n v="23.92"/>
    <n v="143.18"/>
    <n v="0"/>
    <n v="0"/>
    <n v="150"/>
    <n v="3671.9449999999993"/>
    <s v="EUR"/>
    <n v="3.2787000000000002"/>
    <s v="430T540"/>
    <s v="GAINE TUBULAIRE 534mm"/>
    <n v="0.54279999999999995"/>
    <n v="4860"/>
    <n v="2638.0079999999998"/>
    <n v="8649.2368296000004"/>
    <n v="0.36449535315430392"/>
    <n v="1338.4068895381802"/>
    <n v="0.27539236410250623"/>
    <n v="2.0550707241025066"/>
    <n v="1077.6709705848996"/>
    <n v="52.492433789163933"/>
    <n v="92.662008678886906"/>
    <n v="0"/>
    <n v="8.7187288474509508"/>
    <n v="52.188444664633238"/>
    <n v="0"/>
    <n v="0"/>
    <n v="54.674302973145586"/>
    <n v="1338.4068895381802"/>
    <s v="AST"/>
    <s v="STB 6518"/>
    <n v="3538.6030000000001"/>
    <s v="Facture 88/2021 du 11/02/21"/>
    <n v="421.97699999999998"/>
    <m/>
    <m/>
    <m/>
    <m/>
    <s v="STB 6519"/>
    <n v="5094.8999999999996"/>
    <n v="0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313"/>
    <s v="BAC L3 GRIS P0 C332B341004B70"/>
    <n v="1.3"/>
    <n v="176"/>
    <n v="228.8"/>
    <n v="749.61743999999999"/>
    <n v="3.5225697417232771E-3"/>
    <n v="93.714896826118476"/>
    <n v="0.532471004693855"/>
    <n v="4.7916610046938555"/>
    <n v="64.750467964460583"/>
    <n v="2.0254776014908842"/>
    <n v="12.189369999178801"/>
    <n v="2.1699029609015388"/>
    <n v="0.63335803956184522"/>
    <n v="1.0920142327829245"/>
    <n v="0"/>
    <n v="10.854306027741899"/>
    <n v="0"/>
    <n v="93.714896826118476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L0113"/>
    <s v="COUV L1 EK D+ ROUGE25032103B70"/>
    <n v="0.99299999999999999"/>
    <n v="1120"/>
    <n v="1112.1600000000001"/>
    <n v="3643.7698080000005"/>
    <n v="1.7122644947355596E-2"/>
    <n v="455.53304044639833"/>
    <n v="0.40672592896999848"/>
    <n v="3.6600918289699989"/>
    <n v="314.74161036431161"/>
    <n v="9.8455208447294673"/>
    <n v="59.250567037966334"/>
    <n v="10.547549287571048"/>
    <n v="3.0786515615345365"/>
    <n v="5.3081055469049714"/>
    <n v="0"/>
    <n v="52.761035803380381"/>
    <n v="0"/>
    <n v="455.53304044639833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318"/>
    <s v="BAC L3 NOIR P0 C402B331002B74"/>
    <n v="1.31"/>
    <n v="384"/>
    <n v="503.04"/>
    <n v="1648.109952"/>
    <n v="7.7447267608237646E-3"/>
    <n v="206.04170323168987"/>
    <n v="0.53656693549919232"/>
    <n v="4.8285199354991928"/>
    <n v="142.3604694267581"/>
    <n v="4.4532178874736648"/>
    <n v="26.799565928264443"/>
    <n v="4.7707516846674389"/>
    <n v="1.392501871596113"/>
    <n v="2.4009040194891713"/>
    <n v="0"/>
    <n v="23.864292413440928"/>
    <n v="0"/>
    <n v="206.04170323168987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M1009"/>
    <s v="BAC M10 P15,4 C33 NOIR30241008B70"/>
    <n v="1.8"/>
    <n v="162"/>
    <n v="291.60000000000002"/>
    <n v="955.36908000000005"/>
    <n v="4.4894289190843869E-3"/>
    <n v="119.43734228363702"/>
    <n v="0.73726754496072233"/>
    <n v="6.6346075449607227"/>
    <n v="82.522886619041557"/>
    <n v="2.5814216284735223"/>
    <n v="15.535053722729629"/>
    <n v="2.7654882141559822"/>
    <n v="0.80719931965137282"/>
    <n v="1.3917454120607553"/>
    <n v="0"/>
    <n v="13.833547367524204"/>
    <n v="0"/>
    <n v="119.43734228363702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M1110"/>
    <s v="BAC M11 P8,5 C46 GRIS22241025B70"/>
    <n v="2"/>
    <n v="1134"/>
    <n v="2268"/>
    <n v="7430.6484"/>
    <n v="3.4917780481767455E-2"/>
    <n v="928.95710665051024"/>
    <n v="0.81918616106746933"/>
    <n v="7.3717861610674689"/>
    <n v="641.84467370365655"/>
    <n v="20.077723777016285"/>
    <n v="120.82819562123045"/>
    <n v="21.50935277676875"/>
    <n v="6.278216930621789"/>
    <n v="10.824686538250319"/>
    <n v="0"/>
    <n v="107.59425730296604"/>
    <n v="0"/>
    <n v="928.95710665051024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M1509"/>
    <s v="BAC M15 GRIS PO C7835331028B74"/>
    <n v="3.6"/>
    <n v="231"/>
    <n v="831.6"/>
    <n v="2724.5710800000002"/>
    <n v="1.2803186176648067E-2"/>
    <n v="340.61760577185379"/>
    <n v="1.4745350899214449"/>
    <n v="13.269215089921445"/>
    <n v="235.34304702467409"/>
    <n v="7.3618320515726383"/>
    <n v="44.303671727784497"/>
    <n v="7.886762684815209"/>
    <n v="2.3020128745613224"/>
    <n v="3.9690517306917839"/>
    <n v="0"/>
    <n v="39.451227677754211"/>
    <n v="0"/>
    <n v="340.61760577185379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L0109"/>
    <s v="COUV L1 KAM  D GRIS25032083B70"/>
    <n v="0.99399999999999999"/>
    <n v="2240"/>
    <n v="2226.56"/>
    <n v="7294.8785280000002"/>
    <n v="3.4279776591483305E-2"/>
    <n v="911.98356939319217"/>
    <n v="0.40713552205053222"/>
    <n v="3.6637777220505323"/>
    <n v="630.11714139400942"/>
    <n v="19.7108715401029"/>
    <n v="118.62047056543511"/>
    <n v="21.116342380353714"/>
    <n v="6.1635038311486987"/>
    <n v="10.626902142242782"/>
    <n v="0"/>
    <n v="105.62833753989949"/>
    <n v="0"/>
    <n v="911.98356939319217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L0321"/>
    <s v="COUV L3 KAM D GRIS24142134B70"/>
    <n v="1.31"/>
    <n v="880"/>
    <n v="1152.8"/>
    <n v="3776.9186399999999"/>
    <n v="1.7748332160221127E-2"/>
    <n v="472.17890323928924"/>
    <n v="0.53656693549919232"/>
    <n v="4.8285199354991919"/>
    <n v="326.24274243632061"/>
    <n v="10.205290992127148"/>
    <n v="61.415671918939346"/>
    <n v="10.932972610696215"/>
    <n v="3.191150122407759"/>
    <n v="5.50207171132935"/>
    <n v="0"/>
    <n v="54.689003447468792"/>
    <n v="0"/>
    <n v="472.17890323928924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M1124"/>
    <s v="COUV M11 G FLAT GRIS M1822482043B70"/>
    <n v="0.85799999999999998"/>
    <n v="2784"/>
    <n v="2388.672"/>
    <n v="7826.0060736000005"/>
    <n v="3.6775628103591015E-2"/>
    <n v="978.38352286467705"/>
    <n v="0.35143086309794436"/>
    <n v="3.1624962630979447"/>
    <n v="675.99488554896857"/>
    <n v="21.145986159564835"/>
    <n v="127.25702279142669"/>
    <n v="22.653786911812066"/>
    <n v="6.6122579330256652"/>
    <n v="11.400628590253733"/>
    <n v="0"/>
    <n v="113.31895492962542"/>
    <n v="0"/>
    <n v="978.38352286467705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60D1818"/>
    <s v="BOUCHON D18 ROUGE FILETEE 29963003D40"/>
    <n v="2.3E-2"/>
    <n v="208000"/>
    <n v="4784"/>
    <n v="15673.8192"/>
    <n v="7.3653730963304895E-2"/>
    <n v="1959.4932972733866"/>
    <n v="9.4206408522758966E-3"/>
    <n v="8.4775540852275899E-2"/>
    <n v="1353.8734210750852"/>
    <n v="42.350895303900316"/>
    <n v="254.86864543737497"/>
    <n v="45.370698273395817"/>
    <n v="13.24294082720222"/>
    <n v="22.833024867279335"/>
    <n v="0"/>
    <n v="226.9536714891488"/>
    <n v="0"/>
    <n v="1959.4932972733866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60D1825"/>
    <s v="BOUCHON M18 NOIR NON DEV 28463007P70"/>
    <n v="3.2000000000000001E-2"/>
    <n v="78000"/>
    <n v="2496"/>
    <n v="8177.6448"/>
    <n v="3.8428033546072118E-2"/>
    <n v="1022.3443290122017"/>
    <n v="1.3106978577079509E-2"/>
    <n v="0.11794857857707952"/>
    <n v="706.36874143047919"/>
    <n v="22.096119288991467"/>
    <n v="132.97494544558694"/>
    <n v="23.671668664380427"/>
    <n v="6.9093604315837673"/>
    <n v="11.912882539450086"/>
    <n v="0"/>
    <n v="118.41061121172982"/>
    <n v="0"/>
    <n v="1022.3443290122017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111"/>
    <s v="BAC L1B PO NOIR C28 25331003P70"/>
    <n v="1.17"/>
    <n v="480"/>
    <n v="561.59999999999991"/>
    <n v="1839.9700799999996"/>
    <n v="8.6463075478662235E-3"/>
    <n v="230.02747402774531"/>
    <n v="0.47922390422446942"/>
    <n v="4.3124949042244687"/>
    <n v="158.93296682185778"/>
    <n v="4.9716268400230783"/>
    <n v="29.919362725257052"/>
    <n v="5.3261254494855939"/>
    <n v="1.5546060971063471"/>
    <n v="2.6803985713762688"/>
    <n v="0"/>
    <n v="26.642387522639197"/>
    <n v="0"/>
    <n v="230.02747402774531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116"/>
    <s v="BAC L1 GRIS P0 C26 26901010B70"/>
    <n v="1.1599999999999999"/>
    <n v="5060"/>
    <n v="5869.5999999999995"/>
    <n v="19230.570479999998"/>
    <n v="9.0367462220362529E-2"/>
    <n v="2404.1475455008085"/>
    <n v="0.4751279734191321"/>
    <n v="4.2756359734191323"/>
    <n v="1661.0985435498158"/>
    <n v="51.961290776708452"/>
    <n v="312.70422267124076"/>
    <n v="55.66635672774332"/>
    <n v="16.248069707221184"/>
    <n v="28.014365125623485"/>
    <n v="0"/>
    <n v="278.4546969424556"/>
    <n v="0"/>
    <n v="2404.1475455008085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121"/>
    <s v="BAC L1 NOIR P0 C22 25391020B70"/>
    <n v="1.1519999999999999"/>
    <n v="220"/>
    <n v="253.43999999999997"/>
    <n v="830.34547199999986"/>
    <n v="3.9019234062165524E-3"/>
    <n v="103.80727033046968"/>
    <n v="0.47185122877486219"/>
    <n v="4.2461488287748619"/>
    <n v="71.723595283710168"/>
    <n v="2.2436059585745176"/>
    <n v="13.502071383705747"/>
    <n v="2.4035848182293962"/>
    <n v="0.70156582843773618"/>
    <n v="1.2096157655441624"/>
    <n v="0"/>
    <n v="12.023231292267948"/>
    <n v="0"/>
    <n v="103.80727033046968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202"/>
    <s v="BAC L2 BASSE P0 NOIR C34 24931002B77"/>
    <n v="1.32"/>
    <n v="432"/>
    <n v="570.24"/>
    <n v="1868.2773119999999"/>
    <n v="8.7793276639872454E-3"/>
    <n v="233.56635824355686"/>
    <n v="0.54066286630452975"/>
    <n v="4.8653788663045292"/>
    <n v="161.37808938834795"/>
    <n v="5.0481134067926661"/>
    <n v="30.37966061333794"/>
    <n v="5.4080658410161435"/>
    <n v="1.5785231139849067"/>
    <n v="2.7216354724743659"/>
    <n v="0"/>
    <n v="27.052270407602887"/>
    <n v="0"/>
    <n v="233.56635824355686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L0313"/>
    <s v="BAC L3 GRIS P0 C33 2B341004B70"/>
    <n v="1.28"/>
    <n v="704"/>
    <n v="901.12"/>
    <n v="2952.3394560000002"/>
    <n v="1.3873505444325524E-2"/>
    <n v="369.092516730559"/>
    <n v="0.52427914308318035"/>
    <n v="4.7179431430831809"/>
    <n v="255.01722767541403"/>
    <n v="7.9772656304871763"/>
    <n v="48.007364919842672"/>
    <n v="8.5460793537045223"/>
    <n v="2.4944562788897295"/>
    <n v="4.3008560552681336"/>
    <n v="0"/>
    <n v="42.749266816952712"/>
    <n v="0"/>
    <n v="369.092516730559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M1008"/>
    <s v="BAC M10 P15,4 C33 GRIS 30241012B70"/>
    <n v="1.71"/>
    <n v="4050"/>
    <n v="6925.5"/>
    <n v="22690.015650000001"/>
    <n v="0.10662393682825419"/>
    <n v="2836.6368792363796"/>
    <n v="0.70040416771268632"/>
    <n v="6.3028771677126869"/>
    <n v="1959.918557202237"/>
    <n v="61.308763676246159"/>
    <n v="368.95752591482869"/>
    <n v="65.680345086204582"/>
    <n v="19.170983841720105"/>
    <n v="33.05395353644294"/>
    <n v="0"/>
    <n v="328.54674997869984"/>
    <n v="0"/>
    <n v="2836.6368792363796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00NS4003"/>
    <s v="BAC NS40 P0 NOIR V250 LISTEAUX KOREAN 2B221014B70"/>
    <n v="1.4530000000000001"/>
    <n v="720"/>
    <n v="1046.1600000000001"/>
    <n v="3427.5340080000001"/>
    <n v="1.6106519060320033E-2"/>
    <n v="428.49989713117179"/>
    <n v="0.59513874601551642"/>
    <n v="5.3556026460155168"/>
    <n v="296.06359075917868"/>
    <n v="9.261248459684019"/>
    <n v="55.734402615126292"/>
    <n v="9.9216157411571402"/>
    <n v="2.8959521270455424"/>
    <n v="4.9931014412945123"/>
    <n v="0"/>
    <n v="49.629985987685593"/>
    <n v="0"/>
    <n v="428.49989713117179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L0109"/>
    <s v="COUV L1 KAM  D GRIS 25032083B70"/>
    <n v="0.99399999999999999"/>
    <n v="13440"/>
    <n v="13359.36"/>
    <n v="43769.271167999999"/>
    <n v="0.20567865954889983"/>
    <n v="5471.9014163591528"/>
    <n v="0.40713552205053222"/>
    <n v="3.6637777220505323"/>
    <n v="3780.702848364057"/>
    <n v="118.2652292406174"/>
    <n v="711.72282339261062"/>
    <n v="126.6980542821223"/>
    <n v="36.981022986892192"/>
    <n v="63.76141285345669"/>
    <n v="0"/>
    <n v="633.77002523939689"/>
    <n v="0"/>
    <n v="5471.9014163591528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M1125"/>
    <s v="COUV M11 G FLAT NOIR M18 "/>
    <n v="0.85799999999999998"/>
    <n v="1392"/>
    <n v="1194.336"/>
    <n v="3913.0030368000002"/>
    <n v="1.8387814051795508E-2"/>
    <n v="489.19176143233852"/>
    <n v="0.35143086309794436"/>
    <n v="3.1624962630979447"/>
    <n v="337.99744277448428"/>
    <n v="10.572993079782417"/>
    <n v="63.628511395713346"/>
    <n v="11.326893455906033"/>
    <n v="3.3061289665128326"/>
    <n v="5.7003142951268666"/>
    <n v="0"/>
    <n v="56.65947746481271"/>
    <n v="0"/>
    <n v="489.19176143233852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20NS4002"/>
    <s v="COUV NS40 D MFP NOIR PETITE BUSELURE 27342006B70"/>
    <n v="1.6"/>
    <n v="1440"/>
    <n v="2304"/>
    <n v="7548.5951999999997"/>
    <n v="3.5472030965605028E-2"/>
    <n v="943.7024575497245"/>
    <n v="0.65534892885397533"/>
    <n v="5.8974289288539747"/>
    <n v="652.0326843973653"/>
    <n v="20.396417805222892"/>
    <n v="122.74610348823408"/>
    <n v="21.850771074812698"/>
    <n v="6.3778711676157842"/>
    <n v="10.996506959492386"/>
    <n v="0"/>
    <n v="109.30210265698135"/>
    <n v="0"/>
    <n v="943.7024575497245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1"/>
    <s v=" 21-0107 DU 29/01/21"/>
    <n v="18381.599999999999"/>
    <n v="575"/>
    <n v="3460.3630000000048"/>
    <n v="616"/>
    <n v="179.8"/>
    <n v="310.005"/>
    <n v="0"/>
    <n v="3081.36015"/>
    <n v="0"/>
    <n v="26604.128150000004"/>
    <s v="EUR"/>
    <n v="3.2763"/>
    <s v="460D1839"/>
    <s v="BOUCHON M18 RS\21 NOIR 28533013B72 NON DEVISSABLE"/>
    <n v="0.09"/>
    <n v="87500"/>
    <n v="7875"/>
    <n v="25800.862499999999"/>
    <n v="0.12124229333947031"/>
    <n v="3225.5455092031602"/>
    <n v="3.6863377248036115E-2"/>
    <n v="0.33173037724803611"/>
    <n v="2228.6273392488074"/>
    <n v="69.714318670195425"/>
    <n v="419.54234590705011"/>
    <n v="74.685252697113711"/>
    <n v="21.799364342436764"/>
    <n v="37.585717146702493"/>
    <n v="0"/>
    <n v="373.59117119085425"/>
    <n v="0"/>
    <n v="3225.5455092031602"/>
    <s v="TUNISHIP"/>
    <s v="STB 6593"/>
    <n v="18751.106"/>
    <s v="Facture 110/2021 du 18/02/21"/>
    <n v="684.85"/>
    <m/>
    <m/>
    <m/>
    <n v="368.90594999999996"/>
    <s v="STB 6594"/>
    <n v="44744.069000000003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L0212"/>
    <s v="BAC L2 GRIS PO C28 25691011B77"/>
    <n v="1.2549999999999999"/>
    <n v="198"/>
    <n v="248.48999999999998"/>
    <n v="814.1277869999999"/>
    <n v="6.1432987394293833E-3"/>
    <n v="158.5016728697363"/>
    <n v="0.80051349934210247"/>
    <n v="4.9122699993421017"/>
    <n v="113.26284391869653"/>
    <n v="3.5323967751718954"/>
    <n v="16.417173395587636"/>
    <n v="3.7842720234885001"/>
    <n v="0.8336456389405672"/>
    <n v="1.7416251926282302"/>
    <n v="0"/>
    <n v="18.929715925222936"/>
    <n v="0"/>
    <n v="158.5016728697363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L0218"/>
    <s v="BAC L2 NOIR P0 C34,3 38881090B77"/>
    <n v="1.3180000000000001"/>
    <n v="1782"/>
    <n v="2348.6759999999999"/>
    <n v="7694.9671787999996"/>
    <n v="5.8065186969809841E-2"/>
    <n v="1498.1249749647907"/>
    <n v="0.84069863914971421"/>
    <n v="5.1588620391497138"/>
    <n v="1070.5369359072338"/>
    <n v="33.387482507640662"/>
    <n v="155.17172176769765"/>
    <n v="35.76815517340286"/>
    <n v="7.8794458718031946"/>
    <n v="16.46148050594109"/>
    <n v="0"/>
    <n v="178.9197532310713"/>
    <n v="0"/>
    <n v="1498.1249749647907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L0313"/>
    <s v="BAC L3 GRIS P0 C33 2B341004B70"/>
    <n v="1.28"/>
    <n v="2640"/>
    <n v="3379.2000000000003"/>
    <n v="11071.27296"/>
    <n v="8.3542336111230936E-2"/>
    <n v="2155.4543561568394"/>
    <n v="0.81645998339274217"/>
    <n v="5.0101239833927425"/>
    <n v="1540.2543449235759"/>
    <n v="48.036843263957785"/>
    <n v="223.25611629590625"/>
    <n v="51.462079044518255"/>
    <n v="11.336695010294036"/>
    <n v="23.684252287533969"/>
    <n v="0"/>
    <n v="257.42402533105297"/>
    <n v="0"/>
    <n v="2155.4543561568394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M1009"/>
    <s v="BAC M10 P15,4 C33 NOIR 30241008B70"/>
    <n v="1.7829999999999999"/>
    <n v="324"/>
    <n v="577.69200000000001"/>
    <n v="1892.6922996000001"/>
    <n v="1.4282001430151878E-2"/>
    <n v="368.48625056728133"/>
    <n v="1.137303242491609"/>
    <n v="6.9789461424916093"/>
    <n v="263.31457535144136"/>
    <n v="8.2121508223373301"/>
    <n v="38.166806443896391"/>
    <n v="8.7977128809735579"/>
    <n v="1.9380675940716097"/>
    <n v="4.0489474054480574"/>
    <n v="0"/>
    <n v="44.007990069113006"/>
    <n v="0"/>
    <n v="368.48625056728133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M1104"/>
    <s v="BAC M11 P8.5 C46,3 NOIR 22241008B70"/>
    <n v="2.0739999999999998"/>
    <n v="1764"/>
    <n v="3658.5359999999996"/>
    <n v="11986.461496799999"/>
    <n v="9.0448225670880192E-2"/>
    <n v="2333.6314389076165"/>
    <n v="1.3229203168410524"/>
    <n v="8.1179665168410509"/>
    <n v="1667.5769324275921"/>
    <n v="52.007729760756114"/>
    <n v="241.7112152843157"/>
    <n v="55.716107013262196"/>
    <n v="12.27382422353844"/>
    <n v="25.642071977694535"/>
    <n v="0"/>
    <n v="278.70355822045724"/>
    <n v="0"/>
    <n v="2333.6314389076165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M1110"/>
    <s v="BAC M11 P8,5 C46 GRIS 22241025B70"/>
    <n v="2.0739999999999998"/>
    <n v="4032"/>
    <n v="8362.3679999999986"/>
    <n v="27397.626278399995"/>
    <n v="0.20673880153344043"/>
    <n v="5334.0147175031234"/>
    <n v="1.3229203168410524"/>
    <n v="8.1179665168410509"/>
    <n v="3811.6044169773531"/>
    <n v="118.87481088172825"/>
    <n v="552.48277779272155"/>
    <n v="127.3511017445993"/>
    <n v="28.054455368087865"/>
    <n v="58.610450234730365"/>
    <n v="0"/>
    <n v="637.03670450390223"/>
    <n v="0"/>
    <n v="5334.0147175031234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00M1509"/>
    <s v="BAC M15 GRIS PO C78 35331028B74"/>
    <n v="3.5139999999999998"/>
    <n v="154"/>
    <n v="541.15599999999995"/>
    <n v="1772.9894027999999"/>
    <n v="1.3378739476979547E-2"/>
    <n v="345.18142091631466"/>
    <n v="2.2414377981578872"/>
    <n v="13.754355998157887"/>
    <n v="246.66130453405026"/>
    <n v="7.6927751992632389"/>
    <n v="35.752955394835297"/>
    <n v="8.2413035178194001"/>
    <n v="1.8154949470261244"/>
    <n v="3.7928726417237013"/>
    <n v="0"/>
    <n v="41.224714681596616"/>
    <n v="0"/>
    <n v="345.18142091631466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L0131"/>
    <s v="COUV L1 EK D NOIR FAI 25032008D40"/>
    <n v="1.147"/>
    <n v="1120"/>
    <n v="1284.6400000000001"/>
    <n v="4208.8660319999999"/>
    <n v="3.1759536772588692E-2"/>
    <n v="819.41965083254092"/>
    <n v="0.73162468824334015"/>
    <n v="4.4895407882433407"/>
    <n v="585.54460868330455"/>
    <n v="18.261733644238497"/>
    <n v="84.87326504449959"/>
    <n v="19.563874651914634"/>
    <n v="4.3097691400402853"/>
    <n v="9.0038286750288936"/>
    <n v="0"/>
    <n v="97.86257099351441"/>
    <n v="0"/>
    <n v="819.41965083254092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L0211"/>
    <s v="COUV L2 EK D GRIS 24582126P70"/>
    <n v="1.0860000000000001"/>
    <n v="9600"/>
    <n v="10425.6"/>
    <n v="34157.393280000004"/>
    <n v="0.25774709379771821"/>
    <n v="6650.0665647338865"/>
    <n v="0.69271526715977982"/>
    <n v="4.2507770671597802"/>
    <n v="4752.0347118948966"/>
    <n v="148.20457893368797"/>
    <n v="688.79585879930175"/>
    <n v="158.77220977939442"/>
    <n v="34.976280628350359"/>
    <n v="73.071301091653112"/>
    <n v="0"/>
    <n v="794.21162360660105"/>
    <n v="0"/>
    <n v="6650.0665647338865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L0321"/>
    <s v="COUV L3 KAM D GRIS 24142134B70"/>
    <n v="1.2749999999999999"/>
    <n v="4400"/>
    <n v="5610"/>
    <n v="18380.043000000001"/>
    <n v="0.13869333143466075"/>
    <n v="3578.3910209635033"/>
    <n v="0.81327068658261437"/>
    <n v="4.9905531865826145"/>
    <n v="2557.0628773145309"/>
    <n v="79.74866557492993"/>
    <n v="370.64003681937567"/>
    <n v="85.435092163751023"/>
    <n v="18.820685075683464"/>
    <n v="39.319559461726321"/>
    <n v="0"/>
    <n v="427.36410455350597"/>
    <n v="0"/>
    <n v="3578.3910209635033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L0521"/>
    <s v="COUV L5 KAM D GRIS 21162177B70"/>
    <n v="1.56"/>
    <n v="1280"/>
    <n v="1996.8000000000002"/>
    <n v="6542.1158400000004"/>
    <n v="4.9365925883909194E-2"/>
    <n v="1273.677574092678"/>
    <n v="0.99506060475990465"/>
    <n v="6.106088604759905"/>
    <n v="910.15029472756771"/>
    <n v="28.385407383247788"/>
    <n v="131.92406872030827"/>
    <n v="30.409410344488062"/>
    <n v="6.6989561424464767"/>
    <n v="13.995239988088256"/>
    <n v="0"/>
    <n v="152.11419678653132"/>
    <n v="0"/>
    <n v="1273.677574092678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L0531"/>
    <s v="COUV L5 EK D NOIR FAI 21162094B70"/>
    <n v="1.6419999999999999"/>
    <n v="680"/>
    <n v="1116.56"/>
    <n v="3658.185528"/>
    <n v="2.7604175783722779E-2"/>
    <n v="712.20824926328146"/>
    <n v="1.0473650724460022"/>
    <n v="6.4270496724460022"/>
    <n v="508.93299933944957"/>
    <n v="15.872401075640598"/>
    <n v="73.768598843323005"/>
    <n v="17.004172282773233"/>
    <n v="3.7458866538511808"/>
    <n v="7.8257838346854083"/>
    <n v="0"/>
    <n v="85.058407233558384"/>
    <n v="0"/>
    <n v="712.20824926328146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M1126"/>
    <s v="COUV M11 D FLAT NOIR M18 "/>
    <n v="0.85799999999999998"/>
    <n v="1160"/>
    <n v="995.28"/>
    <n v="3260.8358639999997"/>
    <n v="2.4605828682760986E-2"/>
    <n v="634.84866583681912"/>
    <n v="0.54728333261794748"/>
    <n v="3.3583487326179475"/>
    <n v="453.65303752827197"/>
    <n v="14.148351492587567"/>
    <n v="65.755903002778638"/>
    <n v="15.157190468580767"/>
    <n v="3.3390109522506655"/>
    <n v="6.9757524315627393"/>
    <n v="0"/>
    <n v="75.819419960786689"/>
    <n v="0"/>
    <n v="634.84866583681912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20M1124"/>
    <s v="COUV M11 G FLAT GRIS M18 22482043B70"/>
    <n v="0.85799999999999998"/>
    <n v="1392"/>
    <n v="1194.336"/>
    <n v="3913.0030368000002"/>
    <n v="2.9526994419313186E-2"/>
    <n v="761.81839900418299"/>
    <n v="0.54728333261794759"/>
    <n v="3.358348732617948"/>
    <n v="544.38364503392643"/>
    <n v="16.978021791105082"/>
    <n v="78.907083603334371"/>
    <n v="18.188628562296923"/>
    <n v="4.0068131427007989"/>
    <n v="8.3709029178752878"/>
    <n v="0"/>
    <n v="90.983303952944041"/>
    <n v="0"/>
    <n v="761.81839900418299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90B0006"/>
    <s v="COUVRE BORNE D+ NOIR COUV DR - 32163005D40"/>
    <n v="7.1999999999999995E-2"/>
    <n v="16280"/>
    <n v="1172.1599999999999"/>
    <n v="3840.3478079999995"/>
    <n v="2.897874783858323E-2"/>
    <n v="747.67322979190362"/>
    <n v="4.5925874065841747E-2"/>
    <n v="0.28181947406584174"/>
    <n v="534.27572589536544"/>
    <n v="16.662780007185358"/>
    <n v="77.441965340142474"/>
    <n v="17.850908668567271"/>
    <n v="3.9324160816957439"/>
    <n v="8.2154750122383451"/>
    <n v="0"/>
    <n v="89.293958786708998"/>
    <n v="0"/>
    <n v="747.67322979190362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4"/>
    <x v="0"/>
    <s v="ACCUMA 2"/>
    <s v=" 21-0134 DU 02/02/21"/>
    <n v="18436.812000000002"/>
    <n v="575"/>
    <n v="2672.3709999999992"/>
    <n v="616"/>
    <n v="135.69999999999999"/>
    <n v="283.5"/>
    <n v="0"/>
    <n v="3081.36015"/>
    <n v="0"/>
    <n v="25800.743150000002"/>
    <s v="EUR"/>
    <n v="3.2763"/>
    <s v="490B0007"/>
    <s v="COUVRE BORNE G- NOIR COUV DR - 2B233004D40"/>
    <n v="7.1999999999999995E-2"/>
    <n v="17600"/>
    <n v="1267.1999999999998"/>
    <n v="4151.727359999999"/>
    <n v="3.1328376041711591E-2"/>
    <n v="808.29538355881448"/>
    <n v="4.5925874065841733E-2"/>
    <n v="0.28181947406584168"/>
    <n v="577.59537934634079"/>
    <n v="18.013816223984165"/>
    <n v="83.721043610964813"/>
    <n v="19.298279641694339"/>
    <n v="4.2512606288602628"/>
    <n v="8.8815946078252352"/>
    <n v="0"/>
    <n v="96.53400949914483"/>
    <n v="0"/>
    <n v="808.29538355881448"/>
    <s v="AST"/>
    <s v="STB 6590"/>
    <n v="18774.776999999998"/>
    <s v="Facture 111/2021 du 18/02/21"/>
    <n v="693.85"/>
    <m/>
    <m/>
    <m/>
    <n v="337.36500000000001"/>
    <s v="STB 6596"/>
    <n v="34538.648999999998"/>
    <n v="616"/>
    <m/>
    <m/>
    <m/>
  </r>
  <r>
    <x v="9"/>
    <x v="1"/>
    <d v="2021-02-17T00:00:00"/>
    <x v="32"/>
    <x v="0"/>
    <s v="BIASIN 1"/>
    <s v=" 19/B/2021 DU 02/02/21"/>
    <n v="4800.7340000000004"/>
    <n v="147.18600000000001"/>
    <n v="416.19999999999982"/>
    <n v="0"/>
    <n v="21.94"/>
    <n v="234.09999999999997"/>
    <n v="0"/>
    <n v="355.84848749999998"/>
    <n v="220"/>
    <n v="6196.0084875000002"/>
    <s v="EUR"/>
    <n v="3.2842500000000001"/>
    <s v="400B9001"/>
    <s v="BAC COMPACT B90 C49 P19,5  T2 OPAQUE"/>
    <n v="4.226"/>
    <n v="960"/>
    <n v="4056.96"/>
    <n v="13324.070880000001"/>
    <n v="0.92351809549501707"/>
    <n v="5722.1259580469614"/>
    <n v="5.9605478729655852"/>
    <n v="19.839788372965586"/>
    <n v="4433.5647206581752"/>
    <n v="135.92893440352958"/>
    <n v="384.36823134502595"/>
    <n v="0"/>
    <n v="20.261987015160674"/>
    <n v="216.19558615538347"/>
    <n v="0"/>
    <n v="328.63251746078237"/>
    <n v="203.17398100890375"/>
    <n v="5722.1259580469614"/>
    <s v="AST"/>
    <s v="STB 6595"/>
    <n v="5231.7430000000004"/>
    <s v="Facture 112/2021 du 18/02/21"/>
    <n v="395.75099999999998"/>
    <m/>
    <m/>
    <m/>
    <m/>
    <s v="STB 6561"/>
    <n v="5318.58"/>
    <n v="0"/>
    <m/>
    <m/>
    <m/>
  </r>
  <r>
    <x v="9"/>
    <x v="1"/>
    <d v="2021-02-17T00:00:00"/>
    <x v="32"/>
    <x v="0"/>
    <s v="BIASIN 1"/>
    <s v=" 19/B/2021 DU 02/02/21"/>
    <n v="4800.7340000000004"/>
    <n v="147.18600000000001"/>
    <n v="416.19999999999982"/>
    <n v="0"/>
    <n v="21.94"/>
    <n v="234.09999999999997"/>
    <n v="0"/>
    <n v="355.84848749999998"/>
    <n v="220"/>
    <n v="6196.0084875000002"/>
    <s v="EUR"/>
    <n v="3.2842500000000001"/>
    <s v="420B9002"/>
    <s v="COUVB90 COMPACT DROITE PUSH-IN B11,4 NOIR"/>
    <n v="1.849"/>
    <n v="1000"/>
    <n v="1849"/>
    <n v="6072.5782500000005"/>
    <n v="0.42090258680644782"/>
    <n v="2607.9160002634562"/>
    <n v="2.6079160002634563"/>
    <n v="8.6804942502634574"/>
    <n v="2020.6413591696655"/>
    <n v="61.950968141693835"/>
    <n v="175.1796566288435"/>
    <n v="0"/>
    <n v="9.2346027545334657"/>
    <n v="98.533295571389417"/>
    <n v="0"/>
    <n v="149.77754889991189"/>
    <n v="92.598569097418519"/>
    <n v="2607.9160002634562"/>
    <s v="AST"/>
    <s v="STB 6595"/>
    <n v="5231.7430000000004"/>
    <s v="Facture 112/2021 du 18/02/21"/>
    <n v="395.75099999999998"/>
    <m/>
    <m/>
    <m/>
    <m/>
    <s v="STB 6561"/>
    <n v="5318.58"/>
    <n v="0"/>
    <m/>
    <m/>
    <m/>
  </r>
  <r>
    <x v="9"/>
    <x v="1"/>
    <d v="2021-02-17T00:00:00"/>
    <x v="32"/>
    <x v="0"/>
    <s v="BIASIN 1"/>
    <s v=" 19/B/2021 DU 02/02/21"/>
    <n v="4800.7340000000004"/>
    <n v="147.18600000000001"/>
    <n v="416.19999999999982"/>
    <n v="0"/>
    <n v="21.94"/>
    <n v="234.09999999999997"/>
    <n v="0"/>
    <n v="355.84848749999998"/>
    <n v="220"/>
    <n v="6196.0084875000002"/>
    <s v="EUR"/>
    <n v="3.2842500000000001"/>
    <s v="450C0007"/>
    <s v="INSERT FIXATION POIGNEE COMPACT B90 NOIR"/>
    <n v="0.01"/>
    <n v="5000"/>
    <n v="50"/>
    <n v="164.21250000000001"/>
    <n v="1.1381897966642721E-2"/>
    <n v="70.522336405177299"/>
    <n v="1.410446728103546E-2"/>
    <n v="4.6946967281035465E-2"/>
    <n v="54.641464552992581"/>
    <n v="1.6752560341182756"/>
    <n v="4.7371459337166986"/>
    <n v="0"/>
    <n v="0.24971884138814132"/>
    <n v="2.6645023139910604"/>
    <n v="0"/>
    <n v="4.0502311763091372"/>
    <n v="2.5040175526613986"/>
    <n v="70.522336405177299"/>
    <s v="AST"/>
    <s v="STB 6595"/>
    <n v="5231.7430000000004"/>
    <s v="Facture 112/2021 du 18/02/21"/>
    <n v="395.75099999999998"/>
    <m/>
    <m/>
    <m/>
    <m/>
    <s v="STB 6561"/>
    <n v="5318.58"/>
    <n v="0"/>
    <m/>
    <m/>
    <m/>
  </r>
  <r>
    <x v="9"/>
    <x v="1"/>
    <d v="2021-02-17T00:00:00"/>
    <x v="32"/>
    <x v="0"/>
    <s v="BIASIN 1"/>
    <s v=" 19/B/2021 DU 02/02/21"/>
    <n v="4800.7340000000004"/>
    <n v="147.18600000000001"/>
    <n v="416.19999999999982"/>
    <n v="0"/>
    <n v="21.94"/>
    <n v="234.09999999999997"/>
    <n v="0"/>
    <n v="355.84848749999998"/>
    <n v="220"/>
    <n v="6196.0084875000002"/>
    <s v="EUR"/>
    <n v="3.2842500000000001"/>
    <s v="450C0008"/>
    <s v="POIGNEE COUV COMPACT B90 NOIR"/>
    <n v="0.06"/>
    <n v="2500"/>
    <n v="150"/>
    <n v="492.63750000000005"/>
    <n v="3.4145693899928165E-2"/>
    <n v="211.5670092155319"/>
    <n v="8.4626803686212754E-2"/>
    <n v="0.28168180368621276"/>
    <n v="163.92439365897775"/>
    <n v="5.0257681023548271"/>
    <n v="14.211437801150096"/>
    <n v="0"/>
    <n v="0.74915652416442402"/>
    <n v="7.9935069419731821"/>
    <n v="0"/>
    <n v="12.150693528927413"/>
    <n v="7.5120526579841957"/>
    <n v="211.5670092155319"/>
    <s v="AST"/>
    <s v="STB 6595"/>
    <n v="5231.7430000000004"/>
    <s v="Facture 112/2021 du 18/02/21"/>
    <n v="395.75099999999998"/>
    <m/>
    <m/>
    <m/>
    <m/>
    <s v="STB 6561"/>
    <n v="5318.58"/>
    <n v="0"/>
    <m/>
    <m/>
    <m/>
  </r>
  <r>
    <x v="9"/>
    <x v="1"/>
    <d v="2021-02-17T00:00:00"/>
    <x v="32"/>
    <x v="0"/>
    <s v="BIASIN 1"/>
    <s v=" 19/B/2021 DU 02/02/21"/>
    <n v="4800.7340000000004"/>
    <n v="147.18600000000001"/>
    <n v="416.19999999999982"/>
    <n v="0"/>
    <n v="21.94"/>
    <n v="234.09999999999997"/>
    <n v="0"/>
    <n v="355.84848749999998"/>
    <n v="220"/>
    <n v="6196.0084875000002"/>
    <s v="EUR"/>
    <n v="3.2842500000000001"/>
    <s v="440B9002"/>
    <s v="RAMPE B90 COMPACT NOIR "/>
    <n v="0.17199999999999999"/>
    <n v="2100"/>
    <n v="361.2"/>
    <n v="1186.2710999999999"/>
    <n v="8.2222830911027001E-2"/>
    <n v="509.45335819100069"/>
    <n v="0.24259683723380984"/>
    <n v="0.80748783723380979"/>
    <n v="394.72993993081832"/>
    <n v="12.10204959047042"/>
    <n v="34.221142225169423"/>
    <n v="0"/>
    <n v="1.8039689101879326"/>
    <n v="19.248364716271418"/>
    <n v="0"/>
    <n v="29.258870017657202"/>
    <n v="18.089022800425941"/>
    <n v="509.45335819100069"/>
    <s v="AST"/>
    <s v="STB 6595"/>
    <n v="5231.7430000000004"/>
    <s v="Facture 112/2021 du 18/02/21"/>
    <n v="395.75099999999998"/>
    <m/>
    <m/>
    <m/>
    <m/>
    <s v="STB 6561"/>
    <n v="5318.58"/>
    <n v="0"/>
    <m/>
    <m/>
    <m/>
  </r>
  <r>
    <x v="9"/>
    <x v="1"/>
    <d v="2021-02-25T00:00:00"/>
    <x v="71"/>
    <x v="0"/>
    <s v="ELINOIL 3"/>
    <s v=" 36/2021 + 37/2021 DU"/>
    <n v="725.2"/>
    <n v="381.22"/>
    <n v="1819.9260000000004"/>
    <n v="416"/>
    <n v="31.03"/>
    <n v="287"/>
    <n v="381.79999999999995"/>
    <n v="0"/>
    <n v="1100"/>
    <n v="5142.1760000000004"/>
    <s v="EUR"/>
    <n v="3.2841999999999998"/>
    <s v="610X0014"/>
    <s v="COKE DE PETROLE"/>
    <n v="0.20554979653030631"/>
    <n v="46690"/>
    <n v="9597.1200000000008"/>
    <n v="31518.861504"/>
    <n v="1"/>
    <n v="5142.1760000000004"/>
    <n v="0.11013441850503321"/>
    <n v="0.78520106026986514"/>
    <n v="725.2"/>
    <n v="381.22"/>
    <n v="1819.9260000000004"/>
    <n v="416"/>
    <n v="31.03"/>
    <n v="287"/>
    <n v="381.79999999999995"/>
    <n v="0"/>
    <n v="1100"/>
    <n v="5142.1760000000004"/>
    <s v="MSC"/>
    <s v="STB 6639"/>
    <n v="862.76"/>
    <s v="Facture 0144/2021 DU 25/02/21"/>
    <n v="1554.252"/>
    <m/>
    <n v="454"/>
    <s v="STB 6642"/>
    <n v="342.73"/>
    <s v="STB 6641"/>
    <n v="8115.107"/>
    <n v="4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116"/>
    <s v="BAC L1 GRIS P0 C26 26901010B70"/>
    <n v="1.1599999999999999"/>
    <n v="220"/>
    <n v="255.2"/>
    <n v="838.12783999999988"/>
    <n v="2.6892809080744928E-3"/>
    <n v="117.69957515223943"/>
    <n v="0.53499806887381562"/>
    <n v="4.3446700688738149"/>
    <n v="87.127322859797417"/>
    <n v="1.0084803405279348"/>
    <n v="10.614753101024501"/>
    <n v="2.7323094026036845"/>
    <n v="0.51136676467036479"/>
    <n v="1.8609689419830087"/>
    <n v="0"/>
    <n v="13.844373741632504"/>
    <n v="0"/>
    <n v="117.69957515223943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120"/>
    <s v="BAC L1 GRIS P0 C22 25391019B70"/>
    <n v="1.1579999999999999"/>
    <n v="4620"/>
    <n v="5349.96"/>
    <n v="17570.338631999999"/>
    <n v="5.6377528553927171E-2"/>
    <n v="2467.4295418553093"/>
    <n v="0.53407565841024007"/>
    <n v="4.3371792584102398"/>
    <n v="1826.5191700901325"/>
    <n v="21.14157320772269"/>
    <n v="222.52548785406364"/>
    <n v="57.279569010790006"/>
    <n v="10.720187054529251"/>
    <n v="39.012967871674832"/>
    <n v="0"/>
    <n v="290.2305867663959"/>
    <n v="0"/>
    <n v="2467.4295418553093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121"/>
    <s v="BAC L1 NOIR P0 C22 25391020B70"/>
    <n v="1.1519999999999999"/>
    <n v="4620"/>
    <n v="5322.24"/>
    <n v="17479.300607999998"/>
    <n v="5.608541700701563E-2"/>
    <n v="2454.6449328301519"/>
    <n v="0.53130842701951342"/>
    <n v="4.3147068270195126"/>
    <n v="1817.0553401932923"/>
    <n v="21.032031377630862"/>
    <n v="221.37250605171099"/>
    <n v="56.982783679127877"/>
    <n v="10.664642043884022"/>
    <n v="38.810828141769782"/>
    <n v="0"/>
    <n v="288.72680134273583"/>
    <n v="0"/>
    <n v="2454.644932830151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213"/>
    <s v="BAC L2 NOIR PO C28 25691010B77"/>
    <n v="1.278"/>
    <n v="198"/>
    <n v="253.04400000000001"/>
    <n v="831.04710479999994"/>
    <n v="2.6665611210924841E-3"/>
    <n v="116.705216672505"/>
    <n v="0.58942028622477272"/>
    <n v="4.786627886224772"/>
    <n v="86.3912472011543"/>
    <n v="0.99996042040968158"/>
    <n v="10.525076738619294"/>
    <n v="2.7092260990299639"/>
    <n v="0.50704659717573586"/>
    <n v="1.8452469629903936"/>
    <n v="0"/>
    <n v="13.727412653125608"/>
    <n v="0"/>
    <n v="116.705216672505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218"/>
    <s v="BAC L2 NOIR P0 C34,3 38881090B77"/>
    <n v="1.3180000000000001"/>
    <n v="4950"/>
    <n v="6524.1"/>
    <n v="21426.449219999999"/>
    <n v="6.8750539076680245E-2"/>
    <n v="3008.9490527066037"/>
    <n v="0.60786849549628352"/>
    <n v="4.9364440954962836"/>
    <n v="2227.3799650062865"/>
    <n v="25.78145215375509"/>
    <n v="271.36250276800138"/>
    <n v="69.850547701907132"/>
    <n v="13.072915005430749"/>
    <n v="47.575029288367347"/>
    <n v="0"/>
    <n v="353.92664078285509"/>
    <n v="0"/>
    <n v="3008.9490527066037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313"/>
    <s v="BAC L3 GRIS P0 C33 2B341004B70"/>
    <n v="1.28"/>
    <n v="2464"/>
    <n v="3153.92"/>
    <n v="10358.104063999999"/>
    <n v="3.3235802670824079E-2"/>
    <n v="1454.6044046400903"/>
    <n v="0.59034269668834827"/>
    <n v="4.794118696688348"/>
    <n v="1076.7735349293584"/>
    <n v="12.46342600155903"/>
    <n v="131.1837072899028"/>
    <n v="33.767575513557262"/>
    <n v="6.3197878778571983"/>
    <n v="22.999009269196907"/>
    <n v="0"/>
    <n v="171.09736375865828"/>
    <n v="0"/>
    <n v="1454.6044046400903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318"/>
    <s v="BAC L3 NOIR P0 C40 2B331002B74"/>
    <n v="1.28"/>
    <n v="1152"/>
    <n v="1474.56"/>
    <n v="4842.7499519999992"/>
    <n v="1.5538816833112553E-2"/>
    <n v="680.07478658497712"/>
    <n v="0.59034269668834816"/>
    <n v="4.794118696688348"/>
    <n v="503.42658775918051"/>
    <n v="5.8270563124172075"/>
    <n v="61.332642369305198"/>
    <n v="15.787437902442354"/>
    <n v="2.954706020816352"/>
    <n v="10.752783554429721"/>
    <n v="0"/>
    <n v="79.993572666385674"/>
    <n v="0"/>
    <n v="680.07478658497712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509"/>
    <s v="BAC L5 GRIS P0 C45 27231006B77"/>
    <n v="1.468"/>
    <n v="528"/>
    <n v="775.10400000000004"/>
    <n v="2545.5965568000001"/>
    <n v="8.1679952545931495E-3"/>
    <n v="357.48201997962929"/>
    <n v="0.67704928026444944"/>
    <n v="5.4982548802644491"/>
    <n v="264.62671025830883"/>
    <n v="3.0629982204724309"/>
    <n v="32.239567349594417"/>
    <n v="8.2986831786666393"/>
    <n v="1.5531442976608874"/>
    <n v="5.6522118762021867"/>
    <n v="0"/>
    <n v="42.048704798723826"/>
    <n v="0"/>
    <n v="357.4820199796292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618"/>
    <s v="BAC L6 NOIR P0 C58,8 "/>
    <n v="2.25"/>
    <n v="144"/>
    <n v="324"/>
    <n v="1064.0808"/>
    <n v="3.4142908080569581E-3"/>
    <n v="149.43049509923816"/>
    <n v="1.0377117715224873"/>
    <n v="8.4271617715224867"/>
    <n v="110.61619359942932"/>
    <n v="1.2803590530213593"/>
    <n v="13.476410676849289"/>
    <n v="3.4689194609858696"/>
    <n v="0.64922739715203059"/>
    <n v="2.3626721677213749"/>
    <n v="0"/>
    <n v="17.576712744078886"/>
    <n v="0"/>
    <n v="149.43049509923816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M1009"/>
    <s v="BAC M10 P15,4 C33 NOIR 30241008B70"/>
    <n v="1.7829999999999999"/>
    <n v="486"/>
    <n v="866.53800000000001"/>
    <n v="2845.8840995999999"/>
    <n v="9.1315207661483346E-3"/>
    <n v="399.65185914291249"/>
    <n v="0.82232892827759774"/>
    <n v="6.6780575282775976"/>
    <n v="295.84300978167374"/>
    <n v="3.4243202873056253"/>
    <n v="36.042660355233423"/>
    <n v="9.2776250984067072"/>
    <n v="1.7363586736831058"/>
    <n v="6.3189667125708171"/>
    <n v="0"/>
    <n v="47.00891823403898"/>
    <n v="0"/>
    <n v="399.6518591429124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M1104"/>
    <s v="BAC M11 P8.5 C46,3 NOIR 22241008B70"/>
    <n v="2.0739999999999998"/>
    <n v="126"/>
    <n v="261.32399999999996"/>
    <n v="858.24028079999982"/>
    <n v="2.7538152195206059E-3"/>
    <n v="120.52399599170772"/>
    <n v="0.95653965072783909"/>
    <n v="7.7679704507278373"/>
    <n v="89.218105482028591"/>
    <n v="1.0326807073202271"/>
    <n v="10.869473900360996"/>
    <n v="2.7978762630329355"/>
    <n v="0.52363796399184326"/>
    <n v="1.9056263628321617"/>
    <n v="0"/>
    <n v="14.176595312140956"/>
    <n v="0"/>
    <n v="120.52399599170772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M1409"/>
    <s v="BAC M14 GRIS PO C60 35321021B74"/>
    <n v="3.262"/>
    <n v="1782"/>
    <n v="5812.884"/>
    <n v="19090.673632799997"/>
    <n v="6.1255791387349878E-2"/>
    <n v="2680.9325125754317"/>
    <n v="1.5044514660917125"/>
    <n v="12.21751186609171"/>
    <n v="1984.5651293673614"/>
    <n v="22.970921770256204"/>
    <n v="241.78028395335306"/>
    <n v="62.235884049547479"/>
    <n v="11.64778873230458"/>
    <n v="42.388701361089183"/>
    <n v="0"/>
    <n v="315.34380334151922"/>
    <n v="0"/>
    <n v="2680.9325125754317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M1509"/>
    <s v="BAC M15 GRIS PO C78 35331028B74"/>
    <n v="3.5139999999999998"/>
    <n v="1694"/>
    <n v="5952.7159999999994"/>
    <n v="19549.909887199996"/>
    <n v="6.2729331857325862E-2"/>
    <n v="2745.423762546779"/>
    <n v="1.6206751845022309"/>
    <n v="13.161353984502227"/>
    <n v="2032.3048935136433"/>
    <n v="23.523499446497198"/>
    <n v="247.59643660077649"/>
    <n v="63.733001167043078"/>
    <n v="11.927982452670513"/>
    <n v="43.408383998610212"/>
    <n v="0"/>
    <n v="322.92956536753786"/>
    <n v="0"/>
    <n v="2745.42376254677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NS4003"/>
    <s v="BAC NS40 P0 NOIR V250 LISTEAUX KOREAN 2B221014B70"/>
    <n v="1.4530000000000001"/>
    <n v="360"/>
    <n v="523.08000000000004"/>
    <n v="1717.8993359999999"/>
    <n v="5.5121828267852887E-3"/>
    <n v="241.24723264354782"/>
    <n v="0.67013120178763286"/>
    <n v="5.4420738017876324"/>
    <n v="178.58369922218978"/>
    <n v="2.0670685600444831"/>
    <n v="21.756916348291128"/>
    <n v="5.6003777520138529"/>
    <n v="1.0481415645132226"/>
    <n v="3.8144029552212859"/>
    <n v="0"/>
    <n v="28.376626241274021"/>
    <n v="0"/>
    <n v="241.24723264354782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L0131"/>
    <s v="COUV L1 EK D NOIR FAI 25032008D40"/>
    <n v="1.147"/>
    <n v="5600"/>
    <n v="6423.2"/>
    <n v="21095.073439999996"/>
    <n v="6.7687261476269911E-2"/>
    <n v="2962.4134448192176"/>
    <n v="0.5290024008605746"/>
    <n v="4.2959798008605743"/>
    <n v="2192.9318973081927"/>
    <n v="25.382723053601218"/>
    <n v="267.16568228252578"/>
    <n v="68.770257659890234"/>
    <n v="12.870732769712724"/>
    <n v="46.839246505271397"/>
    <n v="0"/>
    <n v="348.45290524002309"/>
    <n v="0"/>
    <n v="2962.4134448192176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L0216"/>
    <s v="COUV L2 EK DROITE ROUGE 24582156B70"/>
    <n v="1.1120000000000001"/>
    <n v="4800"/>
    <n v="5337.6"/>
    <n v="17529.745920000001"/>
    <n v="5.6247279682360561E-2"/>
    <n v="2461.7290451904128"/>
    <n v="0.51286021774800261"/>
    <n v="4.1648906177480027"/>
    <n v="1822.2993671491174"/>
    <n v="21.092729880885212"/>
    <n v="222.01138774305795"/>
    <n v="57.147236157278329"/>
    <n v="10.695420231600862"/>
    <n v="38.922836303795094"/>
    <n v="0"/>
    <n v="289.56006772467737"/>
    <n v="0"/>
    <n v="2461.7290451904128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L0321"/>
    <s v="COUV L3 KAM D GRIS 24142134B70"/>
    <n v="1.2749999999999999"/>
    <n v="1760"/>
    <n v="2244"/>
    <n v="7369.7447999999995"/>
    <n v="2.3647125226172263E-2"/>
    <n v="1034.9445401317605"/>
    <n v="0.58803667052940933"/>
    <n v="4.7753916705294088"/>
    <n v="766.11956307752894"/>
    <n v="8.867671959814599"/>
    <n v="93.336622095215432"/>
    <n v="24.025479229791021"/>
    <n v="4.4965008617566555"/>
    <n v="16.363692420885076"/>
    <n v="0"/>
    <n v="121.73501048676856"/>
    <n v="0"/>
    <n v="1034.9445401317605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L0331"/>
    <s v="COUV L3 EK  D NOIR FAI 24142128B70"/>
    <n v="1.4550000000000001"/>
    <n v="1760"/>
    <n v="2560.8000000000002"/>
    <n v="8410.1793600000001"/>
    <n v="2.6985542905161291E-2"/>
    <n v="1181.0543575621268"/>
    <n v="0.67105361225120841"/>
    <n v="5.4495646122512085"/>
    <n v="874.27761904141551"/>
    <n v="10.119578589435484"/>
    <n v="106.51355697924586"/>
    <n v="27.417311591643873"/>
    <n v="5.1313009834164198"/>
    <n v="18.673860762657089"/>
    <n v="0"/>
    <n v="138.92112961431238"/>
    <n v="0"/>
    <n v="1181.0543575621268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L0631"/>
    <s v="COUV L6 EK D NOIR FAI "/>
    <n v="1.9590000000000001"/>
    <n v="640"/>
    <n v="1253.76"/>
    <n v="4117.5985919999994"/>
    <n v="1.3212040875029293E-2"/>
    <n v="578.24067140623708"/>
    <n v="0.90350104907224549"/>
    <n v="7.3372488490722443"/>
    <n v="428.04370026919906"/>
    <n v="4.9545153281359848"/>
    <n v="52.14871805619309"/>
    <n v="13.423433529029762"/>
    <n v="2.51226957238682"/>
    <n v="9.1426662253158959"/>
    <n v="0"/>
    <n v="68.015368425976362"/>
    <n v="0"/>
    <n v="578.24067140623708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M1013"/>
    <s v="COUV M10 G FLAT GRIS 22462035B70"/>
    <n v="0.77200000000000002"/>
    <n v="1344"/>
    <n v="1037.568"/>
    <n v="3407.5808255999996"/>
    <n v="1.0933823719549511E-2"/>
    <n v="478.53178993557509"/>
    <n v="0.35605043894016003"/>
    <n v="2.8914528389401597"/>
    <n v="354.23402086596502"/>
    <n v="4.1001838948310665"/>
    <n v="43.156458250485066"/>
    <n v="11.108764899062303"/>
    <n v="2.0790665802723396"/>
    <n v="7.566151344809664"/>
    <n v="0"/>
    <n v="56.287144100149504"/>
    <n v="0"/>
    <n v="478.5317899355750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M1502"/>
    <s v="COUV.M15 GAUCHE NOIR 35402021D40"/>
    <n v="1.698"/>
    <n v="700"/>
    <n v="1188.5999999999999"/>
    <n v="3903.6001199999996"/>
    <n v="1.2525389056964507E-2"/>
    <n v="548.1885385029459"/>
    <n v="0.78312648357563697"/>
    <n v="6.359698083575636"/>
    <n v="405.79755466753613"/>
    <n v="4.69702089636169"/>
    <n v="49.438462131182298"/>
    <n v="12.725795281875939"/>
    <n v="2.3817027291818014"/>
    <n v="8.6675066004741552"/>
    <n v="0"/>
    <n v="64.480496196333831"/>
    <n v="0"/>
    <n v="548.188538502945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20NS4002"/>
    <s v="COUV NS40 D MFP NOIR PETITE BUSELURE 27342006B70"/>
    <n v="1.6"/>
    <n v="1440"/>
    <n v="2304"/>
    <n v="7566.7967999999992"/>
    <n v="2.4279401301738366E-2"/>
    <n v="1062.6168540390267"/>
    <n v="0.73792837086043528"/>
    <n v="5.9926483708604348"/>
    <n v="786.60404337371961"/>
    <n v="9.104775488151887"/>
    <n v="95.832253702039381"/>
    <n v="24.667871722566179"/>
    <n v="4.6167281575255501"/>
    <n v="16.801224303796442"/>
    <n v="0"/>
    <n v="124.98995729122761"/>
    <n v="0"/>
    <n v="1062.6168540390267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60D1811"/>
    <s v="BOUCHON KAM D18 JAUNE 24593042d40"/>
    <n v="2.8000000000000001E-2"/>
    <n v="6000"/>
    <n v="168"/>
    <n v="551.74559999999997"/>
    <n v="1.7703730115850894E-3"/>
    <n v="77.482478940345715"/>
    <n v="1.291374649005762E-2"/>
    <n v="0.10487134649005762"/>
    <n v="57.356544829333728"/>
    <n v="0.66388987934440857"/>
    <n v="6.9877684991070392"/>
    <n v="1.7986989797704509"/>
    <n v="0.33663642815290479"/>
    <n v="1.2250892721518241"/>
    <n v="0"/>
    <n v="9.113851052485348"/>
    <n v="0"/>
    <n v="77.482478940345715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60D1815"/>
    <s v="BOUCHON D18 NOIR FILETAGE 29963006D40"/>
    <n v="2.3E-2"/>
    <n v="26000"/>
    <n v="598"/>
    <n v="1963.9515999999999"/>
    <n v="6.3016848864754964E-3"/>
    <n v="275.80072860908768"/>
    <n v="1.0607720331118757E-2"/>
    <n v="8.6144320331118754E-2"/>
    <n v="204.16198695203315"/>
    <n v="2.3631318324283113"/>
    <n v="24.873128348011956"/>
    <n v="6.4025118446591041"/>
    <n v="1.1982653811633157"/>
    <n v="4.3607344330166109"/>
    <n v="0"/>
    <n v="32.440969817775226"/>
    <n v="0"/>
    <n v="275.80072860908768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111"/>
    <s v="BAC L1B PO NOIR C2825331003P70"/>
    <n v="1.17"/>
    <n v="240"/>
    <n v="280.79999999999995"/>
    <n v="922.20335999999975"/>
    <n v="2.959052033649363E-3"/>
    <n v="129.50642908600636"/>
    <n v="0.53961012119169316"/>
    <n v="4.3821241211916924"/>
    <n v="95.867367786172068"/>
    <n v="1.109644512618511"/>
    <n v="11.679555919936048"/>
    <n v="3.0063968661877527"/>
    <n v="0.56266374419842635"/>
    <n v="2.047649212025191"/>
    <n v="0"/>
    <n v="15.233151044868364"/>
    <n v="0"/>
    <n v="129.50642908600636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306"/>
    <s v="BAC L3B P0 NOIR C4026971002B70"/>
    <n v="1"/>
    <n v="576"/>
    <n v="576"/>
    <n v="1891.6991999999998"/>
    <n v="6.0698503254345915E-3"/>
    <n v="265.65421350975669"/>
    <n v="0.46120523178777201"/>
    <n v="3.745405231787772"/>
    <n v="196.6510108434299"/>
    <n v="2.2761938720379717"/>
    <n v="23.958063425509845"/>
    <n v="6.1669679306415448"/>
    <n v="1.1541820393813875"/>
    <n v="4.2003060759491104"/>
    <n v="0"/>
    <n v="31.247489322806903"/>
    <n v="0"/>
    <n v="265.65421350975669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518"/>
    <s v="BAC L5 NOIR P0 C5220641062B77"/>
    <n v="1.5129999999999999"/>
    <n v="396"/>
    <n v="599.14799999999991"/>
    <n v="1967.7218615999996"/>
    <n v="6.3137824353879934E-3"/>
    <n v="276.33019221518003"/>
    <n v="0.69780351569489907"/>
    <n v="5.6667981156948972"/>
    <n v="204.5539233417002"/>
    <n v="2.3676684132704975"/>
    <n v="24.92087809942252"/>
    <n v="6.4148029543542009"/>
    <n v="1.2005657300890269"/>
    <n v="4.3691058763763149"/>
    <n v="0"/>
    <n v="32.503247799967205"/>
    <n v="0"/>
    <n v="276.33019221518003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4"/>
    <x v="0"/>
    <s v="ACCUMA 3"/>
    <s v=" 21-0154 DU 05/02/21"/>
    <n v="32398"/>
    <n v="375"/>
    <n v="3947.0599999999977"/>
    <n v="1016"/>
    <n v="190.15"/>
    <n v="691.995"/>
    <n v="0"/>
    <n v="5147.9834999999994"/>
    <n v="0"/>
    <n v="43766.188500000004"/>
    <s v="EUR"/>
    <n v="3.2841999999999998"/>
    <s v="400L0314"/>
    <s v="BAC L3 NOIR P0 C33"/>
    <n v="0.5"/>
    <n v="176"/>
    <n v="88"/>
    <n v="289.00959999999998"/>
    <n v="9.2733824416361824E-4"/>
    <n v="40.586060397323948"/>
    <n v="0.23060261589388606"/>
    <n v="1.872702615893886"/>
    <n v="30.043904434412905"/>
    <n v="0.34775184156135686"/>
    <n v="3.660259690008449"/>
    <n v="0.94217565607023612"/>
    <n v="0.17633336712771203"/>
    <n v="0.64171342827000299"/>
    <n v="0"/>
    <n v="4.7739219798732773"/>
    <n v="0"/>
    <n v="40.586060397323948"/>
    <s v="TUNISHIP"/>
    <s v="STB 6633"/>
    <n v="33222.074000000001"/>
    <s v="Facture 0146/2021 DU 25/02/21"/>
    <n v="546.85"/>
    <m/>
    <m/>
    <m/>
    <n v="823.47404999999992"/>
    <s v="STB 6634"/>
    <n v="49752.25"/>
    <n v="1016"/>
    <m/>
    <m/>
    <m/>
  </r>
  <r>
    <x v="9"/>
    <x v="1"/>
    <d v="2021-02-26T00:00:00"/>
    <x v="51"/>
    <x v="0"/>
    <s v="MICROPOROUS 2"/>
    <s v=" A21-0152 DU 09/02/21"/>
    <n v="9550.3619999999992"/>
    <n v="375"/>
    <n v="7913.2880000000005"/>
    <n v="216"/>
    <n v="117.7"/>
    <n v="71.7"/>
    <n v="0"/>
    <n v="0"/>
    <n v="0"/>
    <n v="18244.050000000003"/>
    <s v="EUR"/>
    <n v="3.2869000000000002"/>
    <s v="430P1004"/>
    <s v="SEPARATEUR 161X1.2X0.2 "/>
    <n v="0.64"/>
    <n v="46616"/>
    <n v="29834.240000000002"/>
    <n v="98062.163456000009"/>
    <n v="5.3270142629836332"/>
    <n v="97186.314564586573"/>
    <n v="2.0848274104296074"/>
    <n v="4.188443410429608"/>
    <n v="50874.914590656896"/>
    <n v="1997.6303486188624"/>
    <n v="42154.198043097233"/>
    <n v="1150.6350808044647"/>
    <n v="626.98957875317365"/>
    <n v="381.94692265592653"/>
    <n v="0"/>
    <n v="0"/>
    <n v="0"/>
    <n v="97186.314564586573"/>
    <s v="AST"/>
    <s v="STB 6611"/>
    <n v="9636.2849999999999"/>
    <s v="Facture 145/2021 du 25/02/21"/>
    <n v="446.85"/>
    <m/>
    <m/>
    <m/>
    <n v="85.322999999999993"/>
    <s v="STB 6612"/>
    <n v="35355.298999999999"/>
    <n v="216"/>
    <m/>
    <m/>
    <m/>
  </r>
  <r>
    <x v="9"/>
    <x v="1"/>
    <d v="2021-02-26T00:00:00"/>
    <x v="51"/>
    <x v="0"/>
    <s v="MICROPOROUS 2"/>
    <s v=" A21-0152 DU 09/02/21"/>
    <n v="9550.3619999999992"/>
    <n v="375"/>
    <n v="7913.2880000000005"/>
    <n v="216"/>
    <n v="117.7"/>
    <n v="71.7"/>
    <n v="0"/>
    <n v="0"/>
    <n v="0"/>
    <n v="18244.050000000003"/>
    <s v="EUR"/>
    <n v="3.2869000000000002"/>
    <s v="430P1005"/>
    <s v="SEPARATEUR 161X1.0X0.2 "/>
    <n v="0.6"/>
    <n v="15210"/>
    <n v="9126"/>
    <n v="29996.249400000001"/>
    <n v="1.6294811653988384"/>
    <n v="29728.335855594683"/>
    <n v="1.9545256972777569"/>
    <n v="3.9266656972777572"/>
    <n v="15562.135001740779"/>
    <n v="611.05543702456441"/>
    <n v="12894.553752376643"/>
    <n v="351.96793172614906"/>
    <n v="191.78993316744328"/>
    <n v="116.83379955909672"/>
    <n v="0"/>
    <n v="0"/>
    <n v="0"/>
    <n v="29728.335855594683"/>
    <s v="AST"/>
    <s v="STB 6611"/>
    <n v="9636.2849999999999"/>
    <s v="Facture 145/2021 du 25/02/21"/>
    <n v="446.85"/>
    <m/>
    <m/>
    <m/>
    <n v="85.322999999999993"/>
    <s v="STB 6612"/>
    <n v="35355.298999999999"/>
    <n v="216"/>
    <m/>
    <m/>
    <m/>
  </r>
  <r>
    <x v="9"/>
    <x v="1"/>
    <d v="2021-03-02T00:00:00"/>
    <x v="71"/>
    <x v="0"/>
    <s v="ELINOIL 2"/>
    <s v=" 35/2021 DU"/>
    <n v="362.6"/>
    <n v="188.11199999999999"/>
    <n v="912.99600000000009"/>
    <n v="216"/>
    <n v="16.72"/>
    <n v="123.14"/>
    <n v="230.6"/>
    <n v="0"/>
    <n v="550"/>
    <n v="2600.1680000000001"/>
    <s v="EUR"/>
    <n v="3.2841999999999998"/>
    <s v="610X0014"/>
    <s v="COKE DE PETROLE"/>
    <n v="0.2077"/>
    <n v="23100"/>
    <n v="4797.87"/>
    <n v="15757.164653999998"/>
    <n v="1"/>
    <n v="2600.1680000000001"/>
    <n v="0.11256138528138529"/>
    <n v="0.79468972528138515"/>
    <n v="362.6"/>
    <n v="188.11199999999999"/>
    <n v="912.99600000000009"/>
    <n v="216"/>
    <n v="16.72"/>
    <n v="123.14"/>
    <n v="230.6"/>
    <n v="0"/>
    <n v="550"/>
    <n v="2600.1680000000001"/>
    <s v="MSC"/>
    <s v="STB 6644"/>
    <n v="431.38"/>
    <s v="Facture 0135/2021 DU 24/02/21"/>
    <n v="794.09299999999996"/>
    <m/>
    <n v="274.3"/>
    <s v="STB 6646"/>
    <n v="123.765"/>
    <s v="STB 6645"/>
    <n v="4060.6990000000001"/>
    <n v="2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120"/>
    <s v="BAC L1 GRIS P0 C22 25391019B70"/>
    <n v="1.1579999999999999"/>
    <n v="1980"/>
    <n v="2292.8399999999997"/>
    <n v="7544.5900199999996"/>
    <n v="4.1407575059406364E-2"/>
    <n v="1411.3225793083627"/>
    <n v="0.71278918146887005"/>
    <n v="4.5231881814688695"/>
    <n v="1020.9467441525755"/>
    <n v="27.950113165099296"/>
    <n v="140.66674983126106"/>
    <n v="33.788581248475595"/>
    <n v="7.0239669573271017"/>
    <n v="10.086885284471389"/>
    <n v="0"/>
    <n v="170.85953866915273"/>
    <n v="0"/>
    <n v="1411.3225793083627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212"/>
    <s v="BAC L2 GRIS PO C28 25691011B77"/>
    <n v="1.2549999999999999"/>
    <n v="6732"/>
    <n v="8448.66"/>
    <n v="27800.315730000002"/>
    <n v="0.15257868979143951"/>
    <n v="5200.443390249382"/>
    <n v="0.77249604727412091"/>
    <n v="4.9020735472741208"/>
    <n v="3761.9859734879446"/>
    <n v="102.99061560922168"/>
    <n v="518.3290341364343"/>
    <n v="124.50421086981464"/>
    <n v="25.881923149321885"/>
    <n v="37.168168833194663"/>
    <n v="0"/>
    <n v="629.58346416344966"/>
    <n v="0"/>
    <n v="5200.443390249382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213"/>
    <s v="BAC L2 NOIR PO C28 25691010B77"/>
    <n v="1.278"/>
    <n v="6336"/>
    <n v="8097.4080000000004"/>
    <n v="26644.521024000001"/>
    <n v="0.14623524953622477"/>
    <n v="4984.2355961480835"/>
    <n v="0.78665334535165454"/>
    <n v="4.9919123453516541"/>
    <n v="3605.5818695046405"/>
    <n v="98.708793436951723"/>
    <n v="496.77956831599766"/>
    <n v="119.32796362155942"/>
    <n v="24.805885378829807"/>
    <n v="35.622906787024355"/>
    <n v="0"/>
    <n v="603.40860910308038"/>
    <n v="0"/>
    <n v="4984.2355961480835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318"/>
    <s v="BAC L3 NOIR P0 C40 2B331002B74"/>
    <n v="1.28"/>
    <n v="3840"/>
    <n v="4915.2"/>
    <n v="16173.4656"/>
    <n v="8.8766121025450603E-2"/>
    <n v="3025.4761526388515"/>
    <n v="0.78788441474970095"/>
    <n v="4.9997244147497009"/>
    <n v="2188.6208531161092"/>
    <n v="59.917131692179154"/>
    <n v="301.54969765470526"/>
    <n v="72.433154756767692"/>
    <n v="15.057397109547185"/>
    <n v="21.623427081799768"/>
    <n v="0"/>
    <n v="366.27449122774351"/>
    <n v="0"/>
    <n v="3025.4761526388515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316"/>
    <s v="BAC L3 GRIS P0 C40 GRIS - TAXI "/>
    <n v="1.32"/>
    <n v="880"/>
    <n v="1161.6000000000001"/>
    <n v="3822.2448000000009"/>
    <n v="2.0977930945467824E-2"/>
    <n v="715.00510638535377"/>
    <n v="0.81250580271062933"/>
    <n v="5.1559658027106305"/>
    <n v="517.23266255283056"/>
    <n v="14.160103388190782"/>
    <n v="71.264674641053404"/>
    <n v="17.117991651501743"/>
    <n v="3.5584864262797069"/>
    <n v="5.110223978315962"/>
    <n v="0"/>
    <n v="86.560963747181603"/>
    <n v="0"/>
    <n v="715.00510638535377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L0618"/>
    <s v="BAC L6 NOIR P0 C58,8 "/>
    <n v="2.25"/>
    <n v="432"/>
    <n v="972"/>
    <n v="3198.366"/>
    <n v="1.7553847175443112E-2"/>
    <n v="598.2997274505542"/>
    <n v="1.3849530728022088"/>
    <n v="8.788578072802208"/>
    <n v="432.80832300391808"/>
    <n v="11.8488468434241"/>
    <n v="59.632630639724425"/>
    <n v="14.32393929516158"/>
    <n v="2.9776590963704153"/>
    <n v="4.2761171719379423"/>
    <n v="0"/>
    <n v="72.432211400017636"/>
    <n v="0"/>
    <n v="598.2997274505542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M1009"/>
    <s v="BAC M10 P15,4 C33 NOIR 30241008B70"/>
    <n v="1.7829999999999999"/>
    <n v="162"/>
    <n v="288.846"/>
    <n v="950.44776300000012"/>
    <n v="5.2164182523025118E-3"/>
    <n v="177.79473567405634"/>
    <n v="1.0974983683583726"/>
    <n v="6.9644598683583734"/>
    <n v="128.61620665266432"/>
    <n v="3.5210823203041954"/>
    <n v="17.720830071771442"/>
    <n v="4.2565972938788494"/>
    <n v="0.8848610281380751"/>
    <n v="1.2707194862608919"/>
    <n v="0"/>
    <n v="21.524438821038576"/>
    <n v="0"/>
    <n v="177.79473567405634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M1509"/>
    <s v="BAC M15 GRIS PO C78 35331028B74"/>
    <n v="3.5139999999999998"/>
    <n v="385"/>
    <n v="1352.8899999999999"/>
    <n v="4451.6845450000001"/>
    <n v="2.4432535293400445E-2"/>
    <n v="832.75073896150229"/>
    <n v="2.1629889323675386"/>
    <n v="13.725805932367539"/>
    <n v="602.40951863042255"/>
    <n v="16.491961323045299"/>
    <n v="83.000400891128379"/>
    <n v="19.936948799414761"/>
    <n v="4.1444909618195176"/>
    <n v="5.951765597472348"/>
    <n v="0"/>
    <n v="100.81565275819945"/>
    <n v="0"/>
    <n v="832.75073896150229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00M1606"/>
    <s v="BAC M16 GRIS C96 P0 20891032B74"/>
    <n v="4.5410000000000004"/>
    <n v="360"/>
    <n v="1634.7600000000002"/>
    <n v="5379.1777800000009"/>
    <n v="2.9522970379143403E-2"/>
    <n v="1006.2515045751729"/>
    <n v="2.7951430682643692"/>
    <n v="17.73730356826437"/>
    <n v="727.91947954103421"/>
    <n v="19.928005005921797"/>
    <n v="100.29325027221803"/>
    <n v="24.090743829381019"/>
    <n v="5.0079814654140957"/>
    <n v="7.1917955843593333"/>
    <n v="0"/>
    <n v="121.8202488768445"/>
    <n v="0"/>
    <n v="1006.2515045751729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20L0216"/>
    <s v="COUV L2 EK DROITE ROUGE 24582156B70"/>
    <n v="1.1120000000000001"/>
    <n v="1920"/>
    <n v="2135.04"/>
    <n v="7025.3491200000008"/>
    <n v="3.8557783820430111E-2"/>
    <n v="1314.1912038025014"/>
    <n v="0.68447458531380279"/>
    <n v="4.343510585313803"/>
    <n v="950.68218307231007"/>
    <n v="26.026504078790325"/>
    <n v="130.98564991876262"/>
    <n v="31.463151597470972"/>
    <n v="6.5405568694595599"/>
    <n v="9.3926761386567748"/>
    <n v="0"/>
    <n v="159.10048212705112"/>
    <n v="0"/>
    <n v="1314.1912038025014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20L0231"/>
    <s v="COUV L2 EK D NOIR FAI 25812011B70"/>
    <n v="1.3069999999999999"/>
    <n v="4800"/>
    <n v="6273.5999999999995"/>
    <n v="20643.2808"/>
    <n v="0.113298164238539"/>
    <n v="3861.6184877919718"/>
    <n v="0.80450385162332749"/>
    <n v="5.1051873516233277"/>
    <n v="2793.4838427956588"/>
    <n v="76.476260861013827"/>
    <n v="384.88813948701147"/>
    <n v="92.451302018647823"/>
    <n v="19.218767599783369"/>
    <n v="27.599432808508102"/>
    <n v="0"/>
    <n v="467.50074222134839"/>
    <n v="0"/>
    <n v="3861.6184877919718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20L0331"/>
    <s v="COUV L3 EK  D NOIR FAI 24142128B70"/>
    <n v="1.4550000000000001"/>
    <n v="5280"/>
    <n v="7682.4000000000005"/>
    <n v="25278.937200000004"/>
    <n v="0.13874040693479855"/>
    <n v="4728.7837717758621"/>
    <n v="0.89560298707876174"/>
    <n v="5.683280487078763"/>
    <n v="3420.7887455198565"/>
    <n v="93.649774680989026"/>
    <n v="471.31864364878498"/>
    <n v="113.21217205879562"/>
    <n v="23.534535228349878"/>
    <n v="33.797163129316928"/>
    <n v="0"/>
    <n v="572.48273750976921"/>
    <n v="0"/>
    <n v="4728.7837717758621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20M1413"/>
    <s v="COUV M14 GAUCHE GRIS 35422083B70"/>
    <n v="1.6339999999999999"/>
    <n v="768"/>
    <n v="1254.9119999999998"/>
    <n v="4129.2879359999997"/>
    <n v="2.2663100274310354E-2"/>
    <n v="772.44188022060666"/>
    <n v="1.005783698203915"/>
    <n v="6.3824606982039152"/>
    <n v="558.7822615612065"/>
    <n v="15.29759268515949"/>
    <n v="76.98940718246692"/>
    <n v="18.493089823837249"/>
    <n v="3.8443416995312654"/>
    <n v="5.5207312268220026"/>
    <n v="0"/>
    <n v="93.514456041583259"/>
    <n v="0"/>
    <n v="772.44188022060666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60D1810"/>
    <s v="BOUCHON KAMINA D18 ROUGE 24593044B72"/>
    <n v="2.8000000000000001E-2"/>
    <n v="96000"/>
    <n v="2688"/>
    <n v="8844.8640000000014"/>
    <n v="4.8543972435793309E-2"/>
    <n v="1654.5572709743724"/>
    <n v="1.7234971572649714E-2"/>
    <n v="0.10936897157264974"/>
    <n v="1196.9020290478725"/>
    <n v="32.767181394160481"/>
    <n v="164.90999090491698"/>
    <n v="39.611881507607343"/>
    <n v="8.2345140442836193"/>
    <n v="11.825311685359249"/>
    <n v="0"/>
    <n v="200.30636239017227"/>
    <n v="0"/>
    <n v="1654.5572709743724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60D1811"/>
    <s v="BOUCHON KAM D18 JAUNE 24593042d40"/>
    <n v="2.8000000000000001E-2"/>
    <n v="90000"/>
    <n v="2520"/>
    <n v="8292.0600000000013"/>
    <n v="4.5509974158556225E-2"/>
    <n v="1551.1474415384739"/>
    <n v="1.7234971572649711E-2"/>
    <n v="0.10936897157264973"/>
    <n v="1122.0956522323804"/>
    <n v="30.719232557025453"/>
    <n v="154.60311647335965"/>
    <n v="37.136138913381878"/>
    <n v="7.7198569165158926"/>
    <n v="11.086229705024296"/>
    <n v="0"/>
    <n v="187.78721474078651"/>
    <n v="0"/>
    <n v="1551.1474415384739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60D1815"/>
    <s v="BOUCHON D18 NOIR FILETAGE 29963006D40"/>
    <n v="2.3E-2"/>
    <n v="78000"/>
    <n v="1794"/>
    <n v="5903.1570000000002"/>
    <n v="3.2398767317638834E-2"/>
    <n v="1104.2692500476278"/>
    <n v="1.415729807753369E-2"/>
    <n v="8.9838798077533685E-2"/>
    <n v="798.82523813686112"/>
    <n v="21.869167939406214"/>
    <n v="110.06269482270126"/>
    <n v="26.437394131193287"/>
    <n v="5.4958029000910749"/>
    <n v="7.89233971857682"/>
    <n v="0"/>
    <n v="133.68661239879799"/>
    <n v="0"/>
    <n v="1104.2692500476278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4"/>
    <x v="0"/>
    <s v="ACCUMA 4"/>
    <s v=" 21-0223 DU 19/02/21"/>
    <n v="24656.038"/>
    <n v="675"/>
    <n v="3397.1260000000038"/>
    <n v="816"/>
    <n v="169.63"/>
    <n v="243.6"/>
    <n v="0"/>
    <n v="4126.2870000000003"/>
    <n v="0"/>
    <n v="34083.681000000004"/>
    <s v="EUR"/>
    <n v="3.2905000000000002"/>
    <s v="460D2101"/>
    <s v="BOUCHON PRESSION D21 NOIR MFP"/>
    <n v="2.3E-2"/>
    <n v="87000"/>
    <n v="2001"/>
    <n v="6584.2905000000001"/>
    <n v="3.6137086623520234E-2"/>
    <n v="1231.6849327454308"/>
    <n v="1.4157298077533688E-2"/>
    <n v="8.9838798077533685E-2"/>
    <n v="890.99738099880665"/>
    <n v="24.39253347087616"/>
    <n v="122.76223653301294"/>
    <n v="29.48786268479251"/>
    <n v="6.1299340039477368"/>
    <n v="8.8029943014895284"/>
    <n v="0"/>
    <n v="149.11199075250545"/>
    <n v="0"/>
    <n v="1231.6849327454308"/>
    <s v="AST"/>
    <s v="STB 6657"/>
    <n v="24946.522000000001"/>
    <s v="Facture 0148/2021 DU 04/03/21"/>
    <n v="803.85"/>
    <m/>
    <m/>
    <m/>
    <n v="289.88399999999996"/>
    <s v="STB 6658"/>
    <n v="43925.067000000003"/>
    <n v="816"/>
    <m/>
    <m/>
    <m/>
  </r>
  <r>
    <x v="9"/>
    <x v="1"/>
    <d v="2021-03-04T00:00:00"/>
    <x v="73"/>
    <x v="0"/>
    <s v="PELIPAPER 1"/>
    <s v=" VZR2021000000070 DU 31/01/21"/>
    <n v="3598.8"/>
    <n v="290"/>
    <n v="369.44900000000052"/>
    <n v="0"/>
    <n v="58.3"/>
    <n v="438"/>
    <n v="0"/>
    <n v="0"/>
    <n v="300"/>
    <n v="5054.5490000000009"/>
    <s v="EUR"/>
    <n v="3.2837000000000001"/>
    <s v="430P2010"/>
    <s v="SEP PAPIER G  laize 103 mm 12,5 g/m²"/>
    <n v="4.3125000000000004E-2"/>
    <n v="241680"/>
    <n v="10422.450000000001"/>
    <n v="34224.199065000001"/>
    <n v="0.55209736314829949"/>
    <n v="2790.6031748038745"/>
    <n v="1.1546686423385777E-2"/>
    <n v="0.15315624892338578"/>
    <n v="1986.8879904981004"/>
    <n v="160.10823531300684"/>
    <n v="203.97181871777639"/>
    <n v="0"/>
    <n v="32.187276271545862"/>
    <n v="241.81864505895518"/>
    <n v="0"/>
    <n v="0"/>
    <n v="165.62920894448985"/>
    <n v="2790.6031748038745"/>
    <s v="TUNISHIP"/>
    <s v="STB 6648"/>
    <n v="4385.32"/>
    <s v="Facture 0149/2021 du 05/03/21"/>
    <n v="645.70000000000005"/>
    <m/>
    <m/>
    <m/>
    <m/>
    <s v="STB 6649"/>
    <n v="12484.421"/>
    <n v="0"/>
    <m/>
    <m/>
    <m/>
  </r>
  <r>
    <x v="9"/>
    <x v="1"/>
    <d v="2021-03-04T00:00:00"/>
    <x v="73"/>
    <x v="0"/>
    <s v="PELIPAPER 1"/>
    <s v=" VZR2021000000070 DU 31/01/21"/>
    <n v="3598.8"/>
    <n v="290"/>
    <n v="369.44900000000052"/>
    <n v="0"/>
    <n v="58.3"/>
    <n v="438"/>
    <n v="0"/>
    <n v="0"/>
    <n v="300"/>
    <n v="5054.5490000000009"/>
    <s v="EUR"/>
    <n v="3.2837000000000001"/>
    <s v="430P2011"/>
    <s v="SEP PAPIER G  laize 128 mm 12,5 g/m²"/>
    <n v="4.3125000000000004E-2"/>
    <n v="155760"/>
    <n v="6717.1500000000005"/>
    <n v="22057.105455000001"/>
    <n v="0.35582044556429632"/>
    <n v="1798.5118773065687"/>
    <n v="1.1546686423385778E-2"/>
    <n v="0.15315624892338578"/>
    <n v="1280.5266194967896"/>
    <n v="103.18792921364593"/>
    <n v="131.4575077932839"/>
    <n v="0"/>
    <n v="20.744331976398474"/>
    <n v="155.8493551571618"/>
    <n v="0"/>
    <n v="0"/>
    <n v="106.74613366928889"/>
    <n v="1798.5118773065687"/>
    <s v="TUNISHIP"/>
    <s v="STB 6648"/>
    <n v="4385.32"/>
    <s v="Facture 0149/2021 du 05/03/21"/>
    <n v="645.70000000000005"/>
    <m/>
    <m/>
    <m/>
    <m/>
    <s v="STB 6649"/>
    <n v="12484.421"/>
    <n v="0"/>
    <m/>
    <m/>
    <m/>
  </r>
  <r>
    <x v="9"/>
    <x v="1"/>
    <d v="2021-03-04T00:00:00"/>
    <x v="73"/>
    <x v="0"/>
    <s v="PELIPAPER 1"/>
    <s v=" VZR2021000000070 DU 31/01/21"/>
    <n v="3598.8"/>
    <n v="290"/>
    <n v="369.44900000000052"/>
    <n v="0"/>
    <n v="58.3"/>
    <n v="438"/>
    <n v="0"/>
    <n v="0"/>
    <n v="300"/>
    <n v="5054.5490000000009"/>
    <s v="EUR"/>
    <n v="3.2837000000000001"/>
    <s v="430P1008"/>
    <s v="SEP PAPIER laize 105mm 12.5 g/m²"/>
    <n v="4.3125000000000004E-2"/>
    <n v="37040"/>
    <n v="1597.3500000000001"/>
    <n v="5245.2181950000004"/>
    <n v="8.4614723316008833E-2"/>
    <n v="427.68926512220918"/>
    <n v="1.1546686423385777E-2"/>
    <n v="0.15315624892338578"/>
    <n v="304.5114662696526"/>
    <n v="24.53826976164256"/>
    <n v="31.26082491437619"/>
    <n v="0"/>
    <n v="4.9330383693233149"/>
    <n v="37.061248812411868"/>
    <n v="0"/>
    <n v="0"/>
    <n v="25.384416994802649"/>
    <n v="427.68926512220918"/>
    <s v="TUNISHIP"/>
    <s v="STB 6648"/>
    <n v="4385.32"/>
    <s v="Facture 0149/2021 du 05/03/21"/>
    <n v="645.70000000000005"/>
    <m/>
    <m/>
    <m/>
    <m/>
    <s v="STB 6649"/>
    <n v="12484.421"/>
    <n v="0"/>
    <m/>
    <m/>
    <m/>
  </r>
  <r>
    <x v="9"/>
    <x v="1"/>
    <d v="2021-03-09T00:00:00"/>
    <x v="71"/>
    <x v="0"/>
    <s v="ELINOIL 4"/>
    <s v=" 38/2021 DU 28/01/21"/>
    <n v="362.6"/>
    <n v="203.34200000000001"/>
    <n v="916.3090000000002"/>
    <n v="216"/>
    <n v="16.810000000000002"/>
    <n v="283.5"/>
    <n v="290.60000000000002"/>
    <n v="0"/>
    <n v="504"/>
    <n v="2793.1610000000001"/>
    <s v="EUR"/>
    <n v="3.2948"/>
    <s v="610X0014"/>
    <s v="COKE DE PETROLE"/>
    <n v="0.20329987293519694"/>
    <n v="23610"/>
    <n v="4799.91"/>
    <n v="15814.743467999999"/>
    <n v="1"/>
    <n v="2793.1610000000001"/>
    <n v="0.11830415078356629"/>
    <n v="0.78813657213045307"/>
    <n v="362.6"/>
    <n v="203.34200000000001"/>
    <n v="916.3090000000002"/>
    <n v="216"/>
    <n v="16.810000000000002"/>
    <n v="283.5"/>
    <n v="290.60000000000002"/>
    <n v="0"/>
    <n v="504"/>
    <n v="2793.1610000000001"/>
    <s v="MSC"/>
    <s v="STB 6700"/>
    <n v="431.38"/>
    <s v="Facture 0159/2021 DU 08/03/21"/>
    <n v="746.577"/>
    <s v="stb6704"/>
    <n v="345.7"/>
    <s v="STB 6702"/>
    <n v="337.96499999999997"/>
    <s v="STB 6705"/>
    <n v="4075.5140000000001"/>
    <n v="216"/>
    <m/>
    <m/>
    <m/>
  </r>
  <r>
    <x v="9"/>
    <x v="1"/>
    <d v="2021-03-10T00:00:00"/>
    <x v="71"/>
    <x v="0"/>
    <s v="ELINOIL 5"/>
    <s v=" 39/2021 DU 29/01/21"/>
    <n v="362.6"/>
    <n v="203.31399999999999"/>
    <n v="915.9050000000002"/>
    <n v="216"/>
    <n v="16.810000000000002"/>
    <n v="403.1"/>
    <m/>
    <n v="0"/>
    <n v="504"/>
    <n v="2621.7290000000003"/>
    <s v="EUR"/>
    <n v="3.2948"/>
    <s v="610X0014"/>
    <s v="COKE DE PETROLE"/>
    <n v="0.21390013374944269"/>
    <n v="22430"/>
    <n v="4797.78"/>
    <n v="15807.725543999999"/>
    <n v="1"/>
    <n v="2621.7290000000003"/>
    <n v="0.11688493089612127"/>
    <n v="0.82164309157378512"/>
    <n v="362.6"/>
    <n v="203.31399999999999"/>
    <n v="915.9050000000002"/>
    <n v="216"/>
    <n v="16.810000000000002"/>
    <n v="403.1"/>
    <n v="0"/>
    <n v="0"/>
    <n v="504"/>
    <n v="2621.7290000000003"/>
    <s v="MSC"/>
    <s v="STB 6703"/>
    <n v="431.38"/>
    <s v="Facture 0158/2021 DU 08/03/21"/>
    <n v="866.14400000000001"/>
    <s v="stb6699"/>
    <n v="488.5"/>
    <s v="STB 6706"/>
    <n v="337.96499999999997"/>
    <s v="STB 6701"/>
    <n v="4073.7080000000001"/>
    <n v="216"/>
    <m/>
    <m/>
    <m/>
  </r>
  <r>
    <x v="9"/>
    <x v="0"/>
    <d v="2021-03-16T00:00:00"/>
    <x v="81"/>
    <x v="2"/>
    <s v="SEANERGY PROPUISION CARE"/>
    <s v=" DV 25 324 DU 22/02/21"/>
    <n v="138.63999999999999"/>
    <n v="65"/>
    <n v="1087.6370000000002"/>
    <n v="0"/>
    <n v="15"/>
    <n v="20"/>
    <n v="0"/>
    <n v="2054.3654999999999"/>
    <n v="0"/>
    <n v="3380.6424999999999"/>
    <s v="EUR"/>
    <n v="3.2765"/>
    <m/>
    <s v="DIVERS PDR"/>
    <n v="772.33"/>
    <n v="1"/>
    <n v="772.33"/>
    <n v="2530.5392449999999"/>
    <n v="1"/>
    <n v="3380.6424999999999"/>
    <n v="3380.6424999999999"/>
    <n v="5911.1817449999999"/>
    <n v="138.63999999999999"/>
    <n v="65"/>
    <n v="1087.6370000000002"/>
    <n v="0"/>
    <n v="15"/>
    <n v="20"/>
    <n v="0"/>
    <n v="2054.3654999999999"/>
    <n v="0"/>
    <n v="3380.6424999999999"/>
    <s v="EXPRESS LOGISTIC"/>
    <s v="ESPECE"/>
    <n v="138.63999999999999"/>
    <s v="Facture 0187/2021 DU 16/03/21"/>
    <n v="451.59"/>
    <m/>
    <m/>
    <m/>
    <m/>
    <s v="STB 5454"/>
    <n v="1546.105"/>
    <n v="0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118"/>
    <s v="BAC L1 NOIR P0 C2825341044B70"/>
    <n v="1.1499999999999999"/>
    <n v="220"/>
    <n v="252.99999999999997"/>
    <n v="829.00509999999986"/>
    <n v="9.6714501353219375E-3"/>
    <n v="165.43703967003307"/>
    <n v="0.75198654395469577"/>
    <n v="4.5201915439546951"/>
    <n v="118.98030728376024"/>
    <n v="4.5939388142779203"/>
    <n v="14.638716596273408"/>
    <n v="4.0233232562939261"/>
    <n v="0.79886178117759199"/>
    <n v="2.5319856454272833"/>
    <n v="0"/>
    <n v="19.869906292822687"/>
    <n v="0"/>
    <n v="165.43703967003307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118"/>
    <s v="BAC L1 NOIR P0 C28 25341044B70"/>
    <n v="1.1499999999999999"/>
    <n v="5280"/>
    <n v="6071.9999999999991"/>
    <n v="19896.122399999997"/>
    <n v="0.23211480324772651"/>
    <n v="3970.4889520807938"/>
    <n v="0.75198654395469577"/>
    <n v="4.5201915439546951"/>
    <n v="2855.5273748102459"/>
    <n v="110.25453154267009"/>
    <n v="351.32919831056182"/>
    <n v="96.559758151054226"/>
    <n v="19.172682748262208"/>
    <n v="60.767655490254803"/>
    <n v="0"/>
    <n v="476.87775102774452"/>
    <n v="0"/>
    <n v="3970.4889520807938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120"/>
    <s v="BAC L1 GRIS P0 C22 25391019B70"/>
    <n v="1.1579999999999999"/>
    <n v="220"/>
    <n v="254.76"/>
    <n v="834.77209199999993"/>
    <n v="9.7387297884372215E-3"/>
    <n v="166.58790603295506"/>
    <n v="0.75721775469525032"/>
    <n v="4.5516363546952503"/>
    <n v="119.80799637790815"/>
    <n v="4.6258966495076805"/>
    <n v="14.740551146508356"/>
    <n v="4.0513115919898839"/>
    <n v="0.8044190805249144"/>
    <n v="2.5495994586128647"/>
    <n v="0"/>
    <n v="20.008131727903194"/>
    <n v="0"/>
    <n v="166.58790603295506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121"/>
    <s v="BAC L1 NOIR P0 C22 25391020B70"/>
    <n v="1.1519999999999999"/>
    <n v="1100"/>
    <n v="1267.1999999999998"/>
    <n v="4152.2342399999998"/>
    <n v="4.8441350243003799E-2"/>
    <n v="828.62378130381785"/>
    <n v="0.75329434663983441"/>
    <n v="4.5280527466398341"/>
    <n v="595.93614778648612"/>
    <n v="23.009641365426805"/>
    <n v="73.320876169160726"/>
    <n v="20.151601701089579"/>
    <n v="4.0012555300721138"/>
    <n v="12.681945493618395"/>
    <n v="0"/>
    <n v="99.522313257964086"/>
    <n v="0"/>
    <n v="828.62378130381785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218"/>
    <s v="BAC L2 NOIR P0 C34,3 38881090B77"/>
    <n v="1.3180000000000001"/>
    <n v="594"/>
    <n v="782.89200000000005"/>
    <n v="2565.3022163999999"/>
    <n v="2.9927671697005786E-2"/>
    <n v="511.93412988676499"/>
    <n v="0.8618419695063384"/>
    <n v="5.1805325695063384"/>
    <n v="368.17680130433848"/>
    <n v="14.215644056077748"/>
    <n v="45.298553808259619"/>
    <n v="12.449911425954406"/>
    <n v="2.4720256821726778"/>
    <n v="7.8350644502761151"/>
    <n v="0"/>
    <n v="61.486129159685937"/>
    <n v="0"/>
    <n v="511.93412988676499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318"/>
    <s v="BAC L3 NOIR P0 C40 2B331002B74"/>
    <n v="1.28"/>
    <n v="1344"/>
    <n v="1720.32"/>
    <n v="5636.9725439999993"/>
    <n v="6.5762802754138483E-2"/>
    <n v="1124.9195576488194"/>
    <n v="0.83699371848870485"/>
    <n v="5.0311697184887043"/>
    <n v="809.02846729801752"/>
    <n v="31.237331308215779"/>
    <n v="99.538644011466673"/>
    <n v="27.357325945721609"/>
    <n v="5.4320075074918384"/>
    <n v="17.216701761033455"/>
    <n v="0"/>
    <n v="135.10907981687242"/>
    <n v="0"/>
    <n v="1124.9195576488194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509"/>
    <s v="BAC L5 GRIS P0 C45 27231006B77"/>
    <n v="1.468"/>
    <n v="396"/>
    <n v="581.32799999999997"/>
    <n v="1904.8374575999999"/>
    <n v="2.2222469423977993E-2"/>
    <n v="380.13115967312649"/>
    <n v="0.95992717089173352"/>
    <n v="5.7701227708917333"/>
    <n v="273.38570779705054"/>
    <n v="10.555672976389546"/>
    <n v="33.635951942602489"/>
    <n v="9.2445472803748459"/>
    <n v="1.8355759744205822"/>
    <n v="5.8178424951974392"/>
    <n v="0"/>
    <n v="45.655861207091021"/>
    <n v="0"/>
    <n v="380.13115967312649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M1409"/>
    <s v="BAC M14 GRIS PO C60 35321021B74"/>
    <n v="3.262"/>
    <n v="297"/>
    <n v="968.81399999999996"/>
    <n v="3174.5128338"/>
    <n v="3.7034926052971498E-2"/>
    <n v="633.50877529993454"/>
    <n v="2.133026179461059"/>
    <n v="12.821621579461059"/>
    <n v="455.61180798738701"/>
    <n v="17.591589875161461"/>
    <n v="56.056101108703665"/>
    <n v="15.406529238036143"/>
    <n v="3.0590848919754454"/>
    <n v="9.6957436406679385"/>
    <n v="0"/>
    <n v="76.087918558002855"/>
    <n v="0"/>
    <n v="633.50877529993454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M1509"/>
    <s v="BAC M15 GRIS PO C78 35331028B74"/>
    <n v="3.5139999999999998"/>
    <n v="385"/>
    <n v="1352.8899999999999"/>
    <n v="4433.0146629999999"/>
    <n v="5.1717028354054145E-2"/>
    <n v="884.6565873485813"/>
    <n v="2.297809317788523"/>
    <n v="13.812133117788523"/>
    <n v="636.23426055781192"/>
    <n v="24.565588468175719"/>
    <n v="78.278945833724649"/>
    <n v="21.514283795286524"/>
    <n v="4.271826542044872"/>
    <n v="13.539518023091375"/>
    <n v="0"/>
    <n v="106.25216412844621"/>
    <n v="0"/>
    <n v="884.6565873485813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20L0113"/>
    <s v="COUV L1 EK D+ ROUGE 25032103B70"/>
    <n v="0.99299999999999999"/>
    <n v="6720"/>
    <n v="6672.96"/>
    <n v="21865.288032"/>
    <n v="0.25508774662054501"/>
    <n v="4363.4575029112411"/>
    <n v="0.6493240331713156"/>
    <n v="3.9030871331713155"/>
    <n v="3138.145578230201"/>
    <n v="121.16667964475887"/>
    <n v="386.10106837260321"/>
    <n v="106.11650259414672"/>
    <n v="21.070247870857017"/>
    <n v="66.781972065258685"/>
    <n v="0"/>
    <n v="524.07545413341541"/>
    <n v="0"/>
    <n v="4363.4575029112411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20L0231"/>
    <s v="COUV L2 EK D NOIR FAI 25812011B70"/>
    <n v="1.3069999999999999"/>
    <n v="3835"/>
    <n v="5012.3449999999993"/>
    <n v="16423.950861499998"/>
    <n v="0.19160729141711558"/>
    <n v="3277.5791249205213"/>
    <n v="0.85464905473807595"/>
    <n v="5.1372959547380752"/>
    <n v="2357.1950526174674"/>
    <n v="91.013463423129906"/>
    <n v="290.01698789623731"/>
    <n v="79.708633229520075"/>
    <n v="15.826762271053745"/>
    <n v="50.162788893000858"/>
    <n v="0"/>
    <n v="393.655436590112"/>
    <n v="0"/>
    <n v="3277.5791249205213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318"/>
    <s v="BAC L3 NOIR P0 C402B331002B74"/>
    <n v="1.28"/>
    <n v="192"/>
    <n v="245.76"/>
    <n v="805.281792"/>
    <n v="9.394686107734071E-3"/>
    <n v="160.70279394983137"/>
    <n v="0.83699371848870507"/>
    <n v="5.0311697184887052"/>
    <n v="115.57549532828824"/>
    <n v="4.4624759011736836"/>
    <n v="14.219806287352386"/>
    <n v="3.9081894208173735"/>
    <n v="0.77600107249883421"/>
    <n v="2.45952882300478"/>
    <n v="0"/>
    <n v="19.301297116696066"/>
    <n v="0"/>
    <n v="160.70279394983137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518"/>
    <s v="BAC L5 NOIR P0 C5220641062B77"/>
    <n v="1.5"/>
    <n v="132"/>
    <n v="198"/>
    <n v="648.78660000000002"/>
    <n v="7.5689609754693446E-3"/>
    <n v="129.47246582872157"/>
    <n v="0.98085201385395127"/>
    <n v="5.8959020138539513"/>
    <n v="93.115023091638477"/>
    <n v="3.5952564633479387"/>
    <n v="11.456386901431365"/>
    <n v="3.1486877657952475"/>
    <n v="0.6251961765737678"/>
    <n v="1.9815539833778746"/>
    <n v="0"/>
    <n v="15.55036144655689"/>
    <n v="0"/>
    <n v="129.47246582872157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M1517"/>
    <s v="BAC M15 NOIR C78,5 P0 NE"/>
    <n v="4"/>
    <n v="77"/>
    <n v="308"/>
    <n v="1009.2236"/>
    <n v="1.1773939295174535E-2"/>
    <n v="201.40161351134464"/>
    <n v="2.6156053702772031"/>
    <n v="15.722405370277203"/>
    <n v="144.84559147588206"/>
    <n v="5.5926211652079036"/>
    <n v="17.821046291115458"/>
    <n v="4.8979587467926065"/>
    <n v="0.97252738578141651"/>
    <n v="3.0824173074766934"/>
    <n v="0"/>
    <n v="24.189451139088494"/>
    <n v="0"/>
    <n v="201.40161351134464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L0401"/>
    <s v="BAC L4 NOIR P0 C46,5"/>
    <n v="1.8"/>
    <n v="154"/>
    <n v="277.2"/>
    <n v="908.30123999999989"/>
    <n v="1.059654536565708E-2"/>
    <n v="181.26145216021015"/>
    <n v="1.1770224166247412"/>
    <n v="7.0750824166247401"/>
    <n v="130.36103232829385"/>
    <n v="5.0333590486871129"/>
    <n v="16.038941662003907"/>
    <n v="4.408162872113345"/>
    <n v="0.87527464720327475"/>
    <n v="2.7741755767290237"/>
    <n v="0"/>
    <n v="21.770506025179643"/>
    <n v="0"/>
    <n v="181.26145216021015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3-22T00:00:00"/>
    <x v="4"/>
    <x v="0"/>
    <s v="ACCUMA 5"/>
    <s v=" 21-0282 DU 02/03/21"/>
    <n v="12302.22"/>
    <n v="475"/>
    <n v="1513.6009999999987"/>
    <n v="416"/>
    <n v="82.6"/>
    <n v="261.8"/>
    <n v="0"/>
    <n v="2054.4908999999998"/>
    <n v="0"/>
    <n v="17105.711899999998"/>
    <s v="EUR"/>
    <n v="3.2766999999999999"/>
    <s v="400M1302"/>
    <s v="BAC M13 C 57 P12 NOIR"/>
    <n v="2"/>
    <n v="96"/>
    <n v="192"/>
    <n v="629.12639999999999"/>
    <n v="7.3395985216672425E-3"/>
    <n v="125.54905777330575"/>
    <n v="1.3078026851386015"/>
    <n v="7.8612026851386014"/>
    <n v="90.293355725225183"/>
    <n v="3.4863092977919403"/>
    <n v="11.109223661994051"/>
    <n v="3.0532729850135727"/>
    <n v="0.60625083788971423"/>
    <n v="1.9215068929724841"/>
    <n v="0"/>
    <n v="15.0791383724188"/>
    <n v="0"/>
    <n v="125.54905777330575"/>
    <s v="AST"/>
    <m/>
    <n v="18765.472000000002"/>
    <s v="Facture 0189/2021 DU 18/03/21"/>
    <n v="565.85"/>
    <m/>
    <m/>
    <m/>
    <n v="311.54199999999997"/>
    <s v="STB 6740"/>
    <n v="19531.213"/>
    <n v="416"/>
    <m/>
    <m/>
    <m/>
  </r>
  <r>
    <x v="9"/>
    <x v="1"/>
    <d v="2021-04-02T00:00:00"/>
    <x v="64"/>
    <x v="2"/>
    <s v="HADI 1"/>
    <s v=" 4210-1013 DU 11/02/2021"/>
    <n v="1018.9490000000001"/>
    <n v="91.016999999999996"/>
    <n v="707.30899999999974"/>
    <n v="0"/>
    <n v="23.161000000000001"/>
    <n v="92.5"/>
    <n v="0"/>
    <n v="196.518"/>
    <n v="70"/>
    <n v="2199.4539999999997"/>
    <s v="EUR"/>
    <n v="3.2753000000000001"/>
    <s v="690X0033"/>
    <s v="LUBRIFIANT HADILIN"/>
    <n v="11.1"/>
    <n v="240"/>
    <n v="2664"/>
    <n v="8725.3991999999998"/>
    <n v="0.74475817724350013"/>
    <n v="1638.0613519709252"/>
    <n v="6.8252556332121888"/>
    <n v="43.181085633212184"/>
    <n v="758.8705999440873"/>
    <n v="67.785655018171653"/>
    <n v="526.77416158792266"/>
    <n v="0"/>
    <n v="17.249344143136707"/>
    <n v="68.890131395023758"/>
    <n v="0"/>
    <n v="146.35838747553817"/>
    <n v="52.133072407045006"/>
    <n v="1638.0613519709252"/>
    <s v="AST"/>
    <s v="STB 6821"/>
    <n v="1164.415"/>
    <s v="Facture 0225/2021 du 06/04/21"/>
    <n v="278.91000000000003"/>
    <m/>
    <m/>
    <m/>
    <m/>
    <s v="STB 6822"/>
    <n v="3127.0349999999999"/>
    <n v="0"/>
    <m/>
    <m/>
    <m/>
  </r>
  <r>
    <x v="9"/>
    <x v="1"/>
    <d v="2021-04-02T00:00:00"/>
    <x v="64"/>
    <x v="2"/>
    <s v="HADI 1"/>
    <s v=" 4210-1013 DU 11/02/2021"/>
    <n v="1018.9490000000001"/>
    <n v="91.016999999999996"/>
    <n v="707.30899999999974"/>
    <n v="0"/>
    <n v="23.161000000000001"/>
    <n v="92.5"/>
    <n v="0"/>
    <n v="196.518"/>
    <n v="70"/>
    <n v="2199.4539999999997"/>
    <s v="EUR"/>
    <n v="3.2753000000000001"/>
    <s v="810XPM081"/>
    <s v="SEGMENT HADI DE PISTON"/>
    <n v="9.1300000000000008"/>
    <n v="100"/>
    <n v="913.00000000000011"/>
    <n v="2990.3489000000004"/>
    <n v="0.25524182275649987"/>
    <n v="561.39264802907462"/>
    <n v="5.613926480290746"/>
    <n v="35.517415480290751"/>
    <n v="260.07840005591282"/>
    <n v="23.231344981828347"/>
    <n v="180.53483841207711"/>
    <n v="0"/>
    <n v="5.9116558568632938"/>
    <n v="23.609868604976239"/>
    <n v="0"/>
    <n v="50.159612524461842"/>
    <n v="17.86692759295499"/>
    <n v="561.39264802907462"/>
    <s v="AST"/>
    <s v="STB 6821"/>
    <n v="1164.415"/>
    <s v="Facture 0225/2021 du 06/04/21"/>
    <n v="278.91000000000003"/>
    <m/>
    <m/>
    <m/>
    <m/>
    <s v="STB 6822"/>
    <n v="3127.0349999999999"/>
    <n v="0"/>
    <m/>
    <m/>
    <m/>
  </r>
  <r>
    <x v="9"/>
    <x v="1"/>
    <d v="2021-04-05T00:00:00"/>
    <x v="42"/>
    <x v="0"/>
    <s v="METACONCEPT 1"/>
    <s v="4961 DU 10/03/2021"/>
    <n v="509.39999999999992"/>
    <n v="285.65899999999999"/>
    <n v="2732.5319999999992"/>
    <n v="0"/>
    <n v="93"/>
    <n v="175"/>
    <m/>
    <n v="0"/>
    <n v="300"/>
    <n v="4095.5909999999994"/>
    <s v="EUR"/>
    <n v="3.2808999999999999"/>
    <s v="600P0013"/>
    <s v="CALCIUM METAL"/>
    <n v="8.35"/>
    <n v="1840"/>
    <n v="15364"/>
    <n v="50407.747600000002"/>
    <n v="0.82208785916849481"/>
    <n v="3366.9356372197544"/>
    <n v="1.8298563245759536"/>
    <n v="29.225371324575953"/>
    <n v="418.77155546043122"/>
    <n v="234.83679576221306"/>
    <n v="2246.3813819894049"/>
    <n v="0"/>
    <n v="76.454170902670015"/>
    <n v="143.86537535448659"/>
    <n v="0"/>
    <n v="0"/>
    <n v="246.62635775054844"/>
    <n v="3366.9356372197544"/>
    <s v="MAGHREB SOLUTION"/>
    <s v="ATB2984919"/>
    <n v="606.78599999999994"/>
    <s v="FACTURE 0228/2021"/>
    <n v="640.53399999999999"/>
    <m/>
    <m/>
    <s v="ATB2984919"/>
    <n v="208.85"/>
    <s v="STB 6824"/>
    <n v="14837.317999999999"/>
    <n v="0"/>
    <m/>
    <m/>
    <m/>
  </r>
  <r>
    <x v="9"/>
    <x v="1"/>
    <d v="2021-04-05T00:00:00"/>
    <x v="42"/>
    <x v="0"/>
    <s v="METACONCEPT 1"/>
    <s v="4961 DU 10/03/2021"/>
    <n v="509.39999999999992"/>
    <n v="285.65899999999999"/>
    <n v="2732.5319999999992"/>
    <n v="0"/>
    <n v="93"/>
    <n v="175"/>
    <m/>
    <n v="0"/>
    <n v="300"/>
    <n v="4095.5909999999994"/>
    <s v="EUR"/>
    <n v="3.2808999999999999"/>
    <s v="610M0001"/>
    <s v="ARSENIC METAL 99%MIN"/>
    <n v="4.75"/>
    <n v="700"/>
    <n v="3325"/>
    <n v="10908.9925"/>
    <n v="0.17791214083150517"/>
    <n v="728.65536278024501"/>
    <n v="1.0409362325432072"/>
    <n v="16.625211232543208"/>
    <n v="90.628444539568719"/>
    <n v="50.822204237786934"/>
    <n v="486.15061801059431"/>
    <n v="0"/>
    <n v="16.545829097329982"/>
    <n v="31.134624645513405"/>
    <n v="0"/>
    <n v="0"/>
    <n v="53.373642249451549"/>
    <n v="728.65536278024501"/>
    <s v="MAGHREB SOLUTION"/>
    <s v="ATB2984919"/>
    <n v="606.78599999999994"/>
    <s v="FACTURE 0228/2021"/>
    <n v="640.53399999999999"/>
    <m/>
    <m/>
    <s v="ATB2984919"/>
    <n v="208.85"/>
    <s v="STB 6824"/>
    <n v="14837.317999999999"/>
    <n v="0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L0218"/>
    <s v="BAC L2 NOIR P0 C34,338881090B77"/>
    <n v="1.278"/>
    <n v="1188"/>
    <n v="1518.2640000000001"/>
    <n v="4980.5132256000006"/>
    <n v="2.5822752154617316E-2"/>
    <n v="881.8098684562342"/>
    <n v="0.74226419903723417"/>
    <n v="4.9346153990372352"/>
    <n v="635.35435602315249"/>
    <n v="17.430357704366688"/>
    <n v="92.016820850515444"/>
    <n v="21.148834014631582"/>
    <n v="4.6661713143393486"/>
    <n v="4.9682975145483717"/>
    <n v="0"/>
    <n v="106.22503103468034"/>
    <n v="0"/>
    <n v="881.8098684562342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L0313"/>
    <s v="BAC L3 GRIS P0 C332B341004B70"/>
    <n v="1.28"/>
    <n v="3168"/>
    <n v="4055.04"/>
    <n v="13302.153216000001"/>
    <n v="6.8968435592926786E-2"/>
    <n v="2355.1729402691285"/>
    <n v="0.74342580185262896"/>
    <n v="4.9423378018526289"/>
    <n v="1696.9297354400314"/>
    <n v="46.553694025225582"/>
    <n v="245.76219236027077"/>
    <n v="56.485148750607038"/>
    <n v="12.462596311641869"/>
    <n v="13.269527008079114"/>
    <n v="0"/>
    <n v="283.71004637327246"/>
    <n v="0"/>
    <n v="2355.1729402691285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L0314"/>
    <s v="BAC L3 NOIR P0 C33"/>
    <n v="1.28"/>
    <n v="1408"/>
    <n v="1802.24"/>
    <n v="5912.068096"/>
    <n v="3.0652638041300792E-2"/>
    <n v="1046.7435290085014"/>
    <n v="0.74342580185262885"/>
    <n v="4.9423378018526289"/>
    <n v="754.19099352890282"/>
    <n v="20.690530677878034"/>
    <n v="109.22764104900922"/>
    <n v="25.10451055582535"/>
    <n v="5.5389316940630531"/>
    <n v="5.8975675591462728"/>
    <n v="0"/>
    <n v="126.09335394367665"/>
    <n v="0"/>
    <n v="1046.7435290085014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L0318"/>
    <s v="BAC L3 NOIR P0 C402B331002B74"/>
    <n v="1.28"/>
    <n v="4032"/>
    <n v="5160.96"/>
    <n v="16930.013183999999"/>
    <n v="8.7778008936452268E-2"/>
    <n v="2997.4928330697994"/>
    <n v="0.74342580185262885"/>
    <n v="4.9423378018526289"/>
    <n v="2159.7287541964033"/>
    <n v="59.250156032105281"/>
    <n v="312.78824482216277"/>
    <n v="71.890189318954413"/>
    <n v="15.861486214816924"/>
    <n v="16.888488919373415"/>
    <n v="0"/>
    <n v="361.08551356598309"/>
    <n v="0"/>
    <n v="2997.4928330697994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M1008"/>
    <s v="BAC M10 P15,4 C33 GRIS30241012B70"/>
    <n v="1.71"/>
    <n v="5184"/>
    <n v="8864.64"/>
    <n v="29079.565055999999"/>
    <n v="0.15077048633169648"/>
    <n v="5148.595390730381"/>
    <n v="0.99317040716249638"/>
    <n v="6.6026544071624969"/>
    <n v="3709.623384719046"/>
    <n v="101.77007827389512"/>
    <n v="537.25570176485326"/>
    <n v="123.48102830565942"/>
    <n v="27.244226880137553"/>
    <n v="29.008241570218406"/>
    <n v="0"/>
    <n v="620.21272921657146"/>
    <n v="0"/>
    <n v="5148.595390730381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M1104"/>
    <s v="BAC M11 P8.5 C46,3 NOIR22241008B70"/>
    <n v="2"/>
    <n v="1638"/>
    <n v="3276"/>
    <n v="10746.590400000001"/>
    <n v="5.5718462703802714E-2"/>
    <n v="1902.7054116165721"/>
    <n v="1.1616028153947326"/>
    <n v="7.7224028153947328"/>
    <n v="1370.9215724879516"/>
    <n v="37.609962325066832"/>
    <n v="198.54722571719319"/>
    <n v="45.633420954414426"/>
    <n v="10.068326210577149"/>
    <n v="10.720232224211642"/>
    <n v="0"/>
    <n v="229.20467169715727"/>
    <n v="0"/>
    <n v="1902.7054116165721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00M1110"/>
    <s v="BAC M11 P8,5 C46 GRIS22241025B70"/>
    <n v="2"/>
    <n v="1358"/>
    <n v="2716"/>
    <n v="8909.5663999999997"/>
    <n v="4.6193939164691132E-2"/>
    <n v="1577.4566233060468"/>
    <n v="1.1616028153947326"/>
    <n v="7.7224028153947319"/>
    <n v="1136.5760045412931"/>
    <n v="31.180908936166514"/>
    <n v="164.60752901339944"/>
    <n v="37.832836175882036"/>
    <n v="8.3472448070596865"/>
    <n v="8.8877138952865735"/>
    <n v="0"/>
    <n v="190.02438593695942"/>
    <n v="0"/>
    <n v="1577.4566233060468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L0321"/>
    <s v="COUV L3 KAM D GRIS24142134B70"/>
    <n v="1.2749999999999999"/>
    <n v="4400"/>
    <n v="5610"/>
    <n v="18403.044000000002"/>
    <n v="9.5415316168599884E-2"/>
    <n v="3258.295897182225"/>
    <n v="0.74052179481414204"/>
    <n v="4.9230317948141424"/>
    <n v="2347.6404217513455"/>
    <n v="64.405338413804927"/>
    <n v="340.00303305050483"/>
    <n v="78.145143942083308"/>
    <n v="17.241547631665998"/>
    <n v="18.357906830838619"/>
    <n v="0"/>
    <n v="392.50250556198176"/>
    <n v="0"/>
    <n v="3258.295897182225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L0331"/>
    <s v="COUV L3 EK  D NOIR FAI24142128B70"/>
    <n v="1.4550000000000001"/>
    <n v="5280"/>
    <n v="7682.4000000000005"/>
    <n v="25201.344960000002"/>
    <n v="0.13066285649441209"/>
    <n v="4461.9487344942472"/>
    <n v="0.84506604819966802"/>
    <n v="5.6180480481996691"/>
    <n v="3214.8864128453724"/>
    <n v="88.197428133728167"/>
    <n v="465.60415349504427"/>
    <n v="107.0128794689235"/>
    <n v="23.610778168540264"/>
    <n v="25.139533589524888"/>
    <n v="0"/>
    <n v="537.49754879311388"/>
    <n v="0"/>
    <n v="4461.9487344942472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L0521"/>
    <s v="COUV L5 KAM D GRIS21162177B70"/>
    <n v="1.46"/>
    <n v="640"/>
    <n v="934.4"/>
    <n v="3065.2057600000003"/>
    <n v="1.5892347848117598E-2"/>
    <n v="542.70083535241906"/>
    <n v="0.84797005523815483"/>
    <n v="5.6373540552381547"/>
    <n v="391.02231908813854"/>
    <n v="10.727334797479379"/>
    <n v="56.630808214330067"/>
    <n v="13.015832887608314"/>
    <n v="2.8717472561548498"/>
    <n v="3.0576877259778259"/>
    <n v="0"/>
    <n v="65.375105382730084"/>
    <n v="0"/>
    <n v="542.70083535241906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M1013"/>
    <s v="COUV M10 G FLAT GRIS22462035B70"/>
    <n v="0.77200000000000002"/>
    <n v="5376"/>
    <n v="4150.2719999999999"/>
    <n v="13614.5522688"/>
    <n v="7.0588148853063706E-2"/>
    <n v="2410.4838199269639"/>
    <n v="0.44837868674236681"/>
    <n v="2.9808474867423671"/>
    <n v="1736.7818731662746"/>
    <n v="47.647000475818004"/>
    <n v="251.53388021115592"/>
    <n v="57.811693910659173"/>
    <n v="12.755278497748611"/>
    <n v="13.581159839329457"/>
    <n v="0"/>
    <n v="290.37293382597812"/>
    <n v="0"/>
    <n v="2410.4838199269639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M1017"/>
    <s v="COUV M10 D FLAT NOIR22462004B70"/>
    <n v="0.77200000000000002"/>
    <n v="840"/>
    <n v="648.48"/>
    <n v="2127.2737920000004"/>
    <n v="1.1029398258291205E-2"/>
    <n v="376.63809686358815"/>
    <n v="0.44837868674236686"/>
    <n v="2.9808474867423675"/>
    <n v="271.37216768223044"/>
    <n v="7.444843824346564"/>
    <n v="39.302168782993121"/>
    <n v="9.033077173540498"/>
    <n v="1.9930122652732207"/>
    <n v="2.1220562248952279"/>
    <n v="0"/>
    <n v="45.370770910309083"/>
    <n v="0"/>
    <n v="376.63809686358815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M1124"/>
    <s v="COUV M11 G FLAT GRIS M1822482043B70"/>
    <n v="0.85799999999999998"/>
    <n v="1392"/>
    <n v="1194.336"/>
    <n v="3917.8998144000002"/>
    <n v="2.0313359545729218E-2"/>
    <n v="693.67203006364173"/>
    <n v="0.49832760780434032"/>
    <n v="3.3129108078043403"/>
    <n v="499.79883614132177"/>
    <n v="13.711517693367222"/>
    <n v="72.384645718610997"/>
    <n v="16.636641467952231"/>
    <n v="3.6706240699132695"/>
    <n v="3.9082903765983019"/>
    <n v="0"/>
    <n v="83.561474595877911"/>
    <n v="0"/>
    <n v="693.67203006364173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M1126"/>
    <s v="COUV M11 D FLAT NOIR M18"/>
    <n v="0.85799999999999998"/>
    <n v="1160"/>
    <n v="995.28"/>
    <n v="3264.9165120000002"/>
    <n v="1.6927799621441014E-2"/>
    <n v="578.06002505303468"/>
    <n v="0.49832760780434027"/>
    <n v="3.3129108078043408"/>
    <n v="416.49903011776809"/>
    <n v="11.426264744472684"/>
    <n v="60.320538098842498"/>
    <n v="13.86386788996019"/>
    <n v="3.0588533915943907"/>
    <n v="3.2569086471652513"/>
    <n v="0"/>
    <n v="69.634562163231578"/>
    <n v="0"/>
    <n v="578.06002505303468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20M1208"/>
    <s v="COUV.M12 GAUCHE NOIRAVEC BOUCHON"/>
    <n v="1.244"/>
    <n v="1120"/>
    <n v="1393.28"/>
    <n v="4570.5157120000003"/>
    <n v="2.36970145653096E-2"/>
    <n v="809.21898531658655"/>
    <n v="0.72251695117552373"/>
    <n v="4.8033345511755243"/>
    <n v="583.05177305128609"/>
    <n v="15.99548483158398"/>
    <n v="84.44196539903875"/>
    <n v="19.407854928988563"/>
    <n v="4.2820505319514446"/>
    <n v="4.5593056023655674"/>
    <n v="0"/>
    <n v="97.480550971372196"/>
    <n v="0"/>
    <n v="809.21898531658655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60D1825"/>
    <s v="BOUCHON M18 NOIR NON DEV 28463007P70"/>
    <n v="3.2000000000000001E-2"/>
    <n v="78000"/>
    <n v="2496"/>
    <n v="8187.8784000000005"/>
    <n v="4.2452162060040162E-2"/>
    <n v="1449.6803136126264"/>
    <n v="1.8585645046315723E-2"/>
    <n v="0.12355844504631573"/>
    <n v="1044.5116742765344"/>
    <n v="28.655209390527109"/>
    <n v="151.27407673690908"/>
    <n v="34.768320727172892"/>
    <n v="7.6711056842492571"/>
    <n v="8.1677959803517268"/>
    <n v="0"/>
    <n v="174.63213081688173"/>
    <n v="0"/>
    <n v="1449.6803136126264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60D2711"/>
    <s v="BOUCHON D27 BLEU "/>
    <n v="2.3E-2"/>
    <n v="6000"/>
    <n v="138"/>
    <n v="452.6952"/>
    <n v="2.3471147292810665E-3"/>
    <n v="80.150594262236552"/>
    <n v="1.3358432377039426E-2"/>
    <n v="8.8807632377039425E-2"/>
    <n v="57.749443529712238"/>
    <n v="1.5843024422647198"/>
    <n v="8.3637109734348769"/>
    <n v="1.9222869632811934"/>
    <n v="0.42412363158108868"/>
    <n v="0.45158487391367719"/>
    <n v="0"/>
    <n v="9.6551418480487481"/>
    <n v="0"/>
    <n v="80.150594262236552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4"/>
    <x v="0"/>
    <s v="ACCUMA 6"/>
    <s v="21-0439 du 02/04/2021"/>
    <n v="24604.44"/>
    <n v="675"/>
    <n v="3563.400999999998"/>
    <n v="819"/>
    <n v="180.7"/>
    <n v="192.4"/>
    <n v="0"/>
    <n v="4113.6216000000004"/>
    <n v="0"/>
    <n v="34148.562599999997"/>
    <s v="EUR"/>
    <n v="3.2804000000000002"/>
    <s v="491BB001"/>
    <s v="REGLE DE FERMETURE 19 TUBES 43753002B70"/>
    <n v="5.5E-2"/>
    <n v="112000"/>
    <n v="6160"/>
    <n v="20207.264000000003"/>
    <n v="0.10476975893022733"/>
    <n v="3577.7366714157765"/>
    <n v="3.1944077423355151E-2"/>
    <n v="0.21236607742335517"/>
    <n v="2577.8012474132424"/>
    <n v="70.719587277903443"/>
    <n v="373.33666374173077"/>
    <n v="85.806432563856177"/>
    <n v="18.931895438692077"/>
    <n v="20.157701618175739"/>
    <n v="0"/>
    <n v="430.98314336217607"/>
    <n v="0"/>
    <n v="3577.7366714157765"/>
    <s v="AST"/>
    <s v="STB 6936"/>
    <n v="24797.439999999999"/>
    <s v="FACTURE 0247/2021"/>
    <n v="803.85"/>
    <m/>
    <m/>
    <s v="STB 6936"/>
    <n v="192.4"/>
    <s v="STB 6937"/>
    <n v="46042.716999999997"/>
    <n v="819"/>
    <m/>
    <m/>
    <m/>
  </r>
  <r>
    <x v="9"/>
    <x v="1"/>
    <d v="2021-04-14T00:00:00"/>
    <x v="71"/>
    <x v="0"/>
    <s v="ELINOIL 6"/>
    <s v="40/2021 DU 23/02/2021"/>
    <n v="323.8"/>
    <n v="189.96199999999999"/>
    <n v="942.58000000000038"/>
    <n v="209.5"/>
    <n v="16.810000000000002"/>
    <n v="178.5"/>
    <n v="170.3"/>
    <n v="0"/>
    <n v="400"/>
    <n v="2431.4520000000002"/>
    <s v="EUR"/>
    <n v="3.2772000000000001"/>
    <s v="610X0014"/>
    <s v="COKE DE PETROLE"/>
    <n v="0.20690008361204015"/>
    <n v="23920"/>
    <n v="4949.05"/>
    <n v="16219.026660000001"/>
    <n v="1"/>
    <n v="2431.4520000000002"/>
    <n v="0.10164933110367894"/>
    <n v="0.77970228511705686"/>
    <n v="323.8"/>
    <n v="189.96199999999999"/>
    <n v="942.58000000000038"/>
    <n v="209.5"/>
    <n v="16.810000000000002"/>
    <n v="178.5"/>
    <n v="170.3"/>
    <n v="0"/>
    <n v="400"/>
    <n v="2431.4520000000002"/>
    <s v="MSC"/>
    <m/>
    <n v="401.33"/>
    <s v="F0242/2021"/>
    <n v="662.95500000000004"/>
    <m/>
    <n v="202.6"/>
    <s v="STB6828"/>
    <n v="194.86500000000001"/>
    <s v="STB 6831"/>
    <n v="4182.5479999999998"/>
    <n v="209.5"/>
    <m/>
    <m/>
    <m/>
  </r>
  <r>
    <x v="9"/>
    <x v="1"/>
    <d v="2021-04-14T00:00:00"/>
    <x v="71"/>
    <x v="0"/>
    <s v="ELINOIL 7"/>
    <s v="41/2021 DU 23/02/2021"/>
    <n v="323.8"/>
    <n v="187.05699999999999"/>
    <n v="900.83799999999974"/>
    <n v="209.5"/>
    <n v="17.439999999999998"/>
    <n v="178.5"/>
    <n v="170.3"/>
    <n v="0"/>
    <n v="400"/>
    <n v="2387.4349999999995"/>
    <s v="EUR"/>
    <n v="3.2772000000000001"/>
    <s v="610X0014"/>
    <s v="COKE DE PETROLE"/>
    <n v="0.20690021881838075"/>
    <n v="22850"/>
    <n v="4727.67"/>
    <n v="15493.520124000001"/>
    <n v="1"/>
    <n v="2387.4349999999995"/>
    <n v="0.10448293216630195"/>
    <n v="0.78253632927789929"/>
    <n v="323.8"/>
    <n v="187.05699999999999"/>
    <n v="900.83799999999974"/>
    <n v="209.5"/>
    <n v="17.439999999999998"/>
    <n v="178.5"/>
    <n v="170.3"/>
    <n v="0"/>
    <n v="400"/>
    <n v="2387.4349999999995"/>
    <s v="MSC"/>
    <m/>
    <n v="401.33"/>
    <s v="F0243/2021"/>
    <n v="623.19799999999998"/>
    <m/>
    <n v="202.6"/>
    <s v="STB6828"/>
    <n v="194.86500000000001"/>
    <s v="STB 6827"/>
    <n v="3995.9369999999999"/>
    <n v="209.5"/>
    <m/>
    <m/>
    <m/>
  </r>
  <r>
    <x v="9"/>
    <x v="1"/>
    <d v="2021-04-15T00:00:00"/>
    <x v="82"/>
    <x v="2"/>
    <s v="MANUTAN"/>
    <s v="M005168287 DU 16/03/21"/>
    <n v="0"/>
    <n v="80"/>
    <n v="843.71399999999983"/>
    <n v="0"/>
    <n v="6.46"/>
    <n v="0"/>
    <n v="0"/>
    <n v="0"/>
    <n v="0"/>
    <n v="930.17399999999986"/>
    <s v="EUR"/>
    <n v="3.2753000000000001"/>
    <s v="1329M1"/>
    <s v="Tarifold showtas technic"/>
    <n v="27.9"/>
    <n v="25"/>
    <n v="697.5"/>
    <n v="2284.5217499999999"/>
    <n v="0.6366955727978092"/>
    <n v="592.23766773162924"/>
    <n v="23.689506709265171"/>
    <n v="115.07037670926518"/>
    <n v="0"/>
    <n v="50.935645823824736"/>
    <n v="537.18896850753072"/>
    <n v="0"/>
    <n v="4.1130534002738477"/>
    <n v="0"/>
    <n v="0"/>
    <n v="0"/>
    <n v="0"/>
    <n v="592.23766773162924"/>
    <s v="BOLLORE LOGISTIQUE"/>
    <m/>
    <m/>
    <s v="F0253/2021"/>
    <n v="95.2"/>
    <m/>
    <m/>
    <m/>
    <m/>
    <s v="STB006837"/>
    <n v="1162.8979999999999"/>
    <n v="543.96299999999997"/>
    <m/>
    <m/>
    <m/>
  </r>
  <r>
    <x v="9"/>
    <x v="1"/>
    <d v="2021-04-15T00:00:00"/>
    <x v="82"/>
    <x v="2"/>
    <s v="MANUTAN"/>
    <s v="M005168287 DU 16/03/21"/>
    <n v="0"/>
    <n v="80"/>
    <n v="843.71399999999983"/>
    <n v="0"/>
    <n v="6.46"/>
    <n v="0"/>
    <n v="0"/>
    <n v="0"/>
    <n v="0"/>
    <n v="930.17399999999986"/>
    <s v="EUR"/>
    <n v="3.2753000000000001"/>
    <s v="2004M12678"/>
    <s v="Extension tarifold office"/>
    <n v="7.96"/>
    <n v="50"/>
    <n v="398"/>
    <n v="1303.5694000000001"/>
    <n v="0.3633044272021908"/>
    <n v="337.93633226837056"/>
    <n v="6.7587266453674113"/>
    <n v="32.830114645367416"/>
    <n v="0"/>
    <n v="29.064354176175264"/>
    <n v="306.52503149246917"/>
    <n v="0"/>
    <n v="2.3469465997261527"/>
    <n v="0"/>
    <n v="0"/>
    <n v="0"/>
    <n v="0"/>
    <n v="337.93633226837056"/>
    <s v="BOLLORE LOGISTIQUE"/>
    <m/>
    <m/>
    <s v="F0253/2021"/>
    <n v="95.2"/>
    <m/>
    <m/>
    <m/>
    <m/>
    <s v="STB006837"/>
    <n v="1162.8979999999999"/>
    <n v="543.96299999999997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00D2302"/>
    <s v="BAC D23 P0 C33 B01 NOIR "/>
    <n v="2.25"/>
    <n v="1320"/>
    <n v="2970"/>
    <n v="9733.2839999999997"/>
    <n v="9.353768009546512E-2"/>
    <n v="1470.5362685268383"/>
    <n v="1.1140426276718471"/>
    <n v="8.487742627671846"/>
    <n v="1035.6585477849994"/>
    <n v="44.430398045345932"/>
    <n v="173.66271162900119"/>
    <n v="39.192287959999888"/>
    <n v="15.117372781668882"/>
    <n v="40.875966201718256"/>
    <n v="0"/>
    <n v="0"/>
    <n v="121.59898412410466"/>
    <n v="1470.5362685268383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00N5002"/>
    <s v="BAC N50 P0 C38 B00 NOIR "/>
    <n v="2.16"/>
    <n v="2520"/>
    <n v="5443.2000000000007"/>
    <n v="17838.455040000004"/>
    <n v="0.17142905733859792"/>
    <n v="2695.0919248637333"/>
    <n v="1.0694809225649735"/>
    <n v="8.1482329225649757"/>
    <n v="1898.0796657586902"/>
    <n v="81.428802235834013"/>
    <n v="318.27638785824229"/>
    <n v="71.828775024872527"/>
    <n v="27.706021388949519"/>
    <n v="74.91449805696729"/>
    <n v="0"/>
    <n v="0"/>
    <n v="222.8577745401773"/>
    <n v="2695.0919248637333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00N7002"/>
    <s v="BAC N70 P0 C46,5 B01 NOIR"/>
    <n v="2.39"/>
    <n v="3595"/>
    <n v="8592.0500000000011"/>
    <n v="28157.866260000006"/>
    <n v="0.27059946944923946"/>
    <n v="4254.1822040390643"/>
    <n v="1.1833608356158734"/>
    <n v="9.0158688356158745"/>
    <n v="2996.1043856889241"/>
    <n v="128.53474798838874"/>
    <n v="502.39686917574414"/>
    <n v="113.38117769923133"/>
    <n v="43.73374505344718"/>
    <n v="118.25196814931765"/>
    <n v="0"/>
    <n v="0"/>
    <n v="351.77931028401127"/>
    <n v="4254.1822040390643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D2303"/>
    <s v="COUV D23 T-AKUMSAN D+ NOIR"/>
    <n v="1.31"/>
    <n v="2000"/>
    <n v="2620"/>
    <n v="8586.264000000001"/>
    <n v="8.2514721161656104E-2"/>
    <n v="1297.2407486667732"/>
    <n v="0.6486203743333866"/>
    <n v="4.9417523743333875"/>
    <n v="913.61124417397264"/>
    <n v="39.194492551786652"/>
    <n v="153.19740891177887"/>
    <n v="34.57366816673391"/>
    <n v="13.335864204704535"/>
    <n v="36.058933147643721"/>
    <n v="0"/>
    <n v="0"/>
    <n v="107.26913751015293"/>
    <n v="1297.2407486667732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N7003"/>
    <s v="COUV N70 T-AKUMSAN D+ NOIR"/>
    <n v="1.48"/>
    <n v="216"/>
    <n v="319.68"/>
    <n v="1047.6552960000001"/>
    <n v="1.0068055748457337E-2"/>
    <n v="158.28317653961605"/>
    <n v="0.73279248397970398"/>
    <n v="5.583048483979705"/>
    <n v="111.47452005249448"/>
    <n v="4.7823264805172352"/>
    <n v="18.69242277897613"/>
    <n v="4.2185153586036241"/>
    <n v="1.6271790339541778"/>
    <n v="4.3997403620758559"/>
    <n v="0"/>
    <n v="0"/>
    <n v="13.088472472994539"/>
    <n v="158.28317653961605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N7004"/>
    <s v="COUV N70 T-AKUMSAN G+ NOIR"/>
    <n v="1.48"/>
    <n v="900"/>
    <n v="1332"/>
    <n v="4365.2304000000004"/>
    <n v="4.1950232285238906E-2"/>
    <n v="659.51323558173362"/>
    <n v="0.73279248397970398"/>
    <n v="5.583048483979705"/>
    <n v="464.47716688539373"/>
    <n v="19.926360335488479"/>
    <n v="77.885094912400547"/>
    <n v="17.577147327515103"/>
    <n v="6.7799126414757414"/>
    <n v="18.332251508649403"/>
    <n v="0"/>
    <n v="0"/>
    <n v="54.535301970810579"/>
    <n v="659.51323558173362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90T2301"/>
    <s v="COUVRE COUVERCLE D23 T-AKUMSAN NOIR"/>
    <n v="0.52"/>
    <n v="1920"/>
    <n v="998.40000000000009"/>
    <n v="3271.9564800000003"/>
    <n v="3.1443777712899794E-2"/>
    <n v="494.33784865225437"/>
    <n v="0.25746762950638247"/>
    <n v="1.9616116295063826"/>
    <n v="348.14865121499781"/>
    <n v="14.935794413627402"/>
    <n v="58.378737808213749"/>
    <n v="13.174942861705013"/>
    <n v="5.0818804664034385"/>
    <n v="13.74093086053721"/>
    <n v="0"/>
    <n v="0"/>
    <n v="40.876911026769733"/>
    <n v="494.33784865225437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90T7001"/>
    <s v="COUVRE COUVERCLE N70 T-AKUMSAN NOIR"/>
    <n v="0.59"/>
    <n v="960"/>
    <n v="566.4"/>
    <n v="1856.2060799999999"/>
    <n v="1.7838296971741226E-2"/>
    <n v="280.44166413925961"/>
    <n v="0.29212673347839541"/>
    <n v="2.2256747334783951"/>
    <n v="197.50740790081602"/>
    <n v="8.4731910615770829"/>
    <n v="33.118707025813563"/>
    <n v="7.4742464311595738"/>
    <n v="2.8829898799788731"/>
    <n v="7.7953357766509157"/>
    <n v="0"/>
    <n v="0"/>
    <n v="23.189786063263593"/>
    <n v="280.44166413925961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00D2302"/>
    <s v="BAC D23 P0 C33 B01 NOIR"/>
    <n v="2.25"/>
    <n v="330"/>
    <n v="742.5"/>
    <n v="2433.3209999999999"/>
    <n v="2.338442002386628E-2"/>
    <n v="367.63406713170957"/>
    <n v="1.1140426276718471"/>
    <n v="8.487742627671846"/>
    <n v="258.91463694624986"/>
    <n v="11.107599511336483"/>
    <n v="43.415677907250299"/>
    <n v="9.798071989999972"/>
    <n v="3.7793431954172205"/>
    <n v="10.218991550429564"/>
    <n v="0"/>
    <n v="0"/>
    <n v="30.399746031026165"/>
    <n v="367.63406713170957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N5004"/>
    <s v="COUV N50 T-AKUMSAN G+NOIR"/>
    <n v="1.34"/>
    <n v="1656"/>
    <n v="2219.04"/>
    <n v="7272.2378880000006"/>
    <n v="6.9886819407084494E-2"/>
    <n v="1098.7134011150827"/>
    <n v="0.66347427603567799"/>
    <n v="5.0549222760356782"/>
    <n v="773.79385315718025"/>
    <n v="33.196239218365136"/>
    <n v="129.75235811892892"/>
    <n v="29.282577331568405"/>
    <n v="11.294967978934181"/>
    <n v="30.540540080895923"/>
    <n v="0"/>
    <n v="0"/>
    <n v="90.85286522920984"/>
    <n v="1098.7134011150827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N7003"/>
    <s v="COUV N70 T-AKUMSAN D+NOIR"/>
    <n v="1.48"/>
    <n v="648"/>
    <n v="959.04"/>
    <n v="3142.9658880000002"/>
    <n v="3.0204167245372011E-2"/>
    <n v="474.84952961884818"/>
    <n v="0.73279248397970398"/>
    <n v="5.5830484839797041"/>
    <n v="334.42356015748345"/>
    <n v="14.346979441551705"/>
    <n v="56.077268336928391"/>
    <n v="12.655546075810873"/>
    <n v="4.8815371018625333"/>
    <n v="13.199221086227569"/>
    <n v="0"/>
    <n v="0"/>
    <n v="39.265417418983617"/>
    <n v="474.84952961884818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20N7004"/>
    <s v="COUV N70 T-AKUMSAN G+NOIR"/>
    <n v="1.48"/>
    <n v="1296"/>
    <n v="1918.08"/>
    <n v="6285.9317760000004"/>
    <n v="6.0408334490744023E-2"/>
    <n v="949.69905923769636"/>
    <n v="0.73279248397970398"/>
    <n v="5.5830484839797041"/>
    <n v="668.8471203149669"/>
    <n v="28.693958883103409"/>
    <n v="112.15453667385678"/>
    <n v="25.311092151621747"/>
    <n v="9.7630742037250666"/>
    <n v="26.398442172455137"/>
    <n v="0"/>
    <n v="0"/>
    <n v="78.530834837967234"/>
    <n v="949.69905923769636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90T5001"/>
    <s v="COUVRE COUVERCLE N50 T-AKUMSAN NOIR"/>
    <n v="0.56999999999999995"/>
    <n v="3600"/>
    <n v="2052"/>
    <n v="6724.8144000000002"/>
    <n v="6.4626033520503182E-2"/>
    <n v="1016.0068764367247"/>
    <n v="0.28222413234353466"/>
    <n v="2.1502281323435346"/>
    <n v="715.54590574236329"/>
    <n v="30.697365922239012"/>
    <n v="119.98514621640085"/>
    <n v="27.078308045090832"/>
    <n v="10.444730285516682"/>
    <n v="28.24157664845989"/>
    <n v="0"/>
    <n v="0"/>
    <n v="84.013843576654139"/>
    <n v="1016.0068764367247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6T00:00:00"/>
    <x v="16"/>
    <x v="0"/>
    <s v="AKUMSAN 1"/>
    <s v="AKM202100000501 DU 16/03/21,"/>
    <n v="11072.1"/>
    <n v="475"/>
    <n v="1856.607"/>
    <n v="419"/>
    <n v="161.61799999999999"/>
    <n v="437"/>
    <n v="0"/>
    <n v="0"/>
    <n v="1300"/>
    <n v="15721.325000000001"/>
    <s v="EUR"/>
    <n v="3.2772000000000001"/>
    <s v="490T7001"/>
    <s v="COUVRE COUVERCLE N70 T-AKUMSAN NOIR"/>
    <n v="0.59"/>
    <n v="1728"/>
    <n v="1019.52"/>
    <n v="3341.170944"/>
    <n v="3.2108934549134209E-2"/>
    <n v="504.79499545066739"/>
    <n v="0.29212673347839546"/>
    <n v="2.2256747334783955"/>
    <n v="355.51333422146888"/>
    <n v="15.25174391083875"/>
    <n v="59.613672646464416"/>
    <n v="13.453643576087234"/>
    <n v="5.1893817839619727"/>
    <n v="14.03160439797165"/>
    <n v="0"/>
    <n v="0"/>
    <n v="41.741614913874471"/>
    <n v="504.79499545066739"/>
    <s v="TUNISHIP"/>
    <s v="STB 6834"/>
    <n v="12203.2"/>
    <s v="F0251/2021"/>
    <n v="1865.25"/>
    <m/>
    <m/>
    <s v="STB 6836"/>
    <n v="521.23"/>
    <s v="STB 6835"/>
    <n v="23937.692999999999"/>
    <n v="419"/>
    <m/>
    <m/>
    <m/>
  </r>
  <r>
    <x v="9"/>
    <x v="1"/>
    <d v="2021-04-17T00:00:00"/>
    <x v="83"/>
    <x v="0"/>
    <s v="ELINOIL 8"/>
    <s v="42/2021"/>
    <n v="362"/>
    <n v="205.01300000000001"/>
    <n v="943.32000000000016"/>
    <n v="219"/>
    <n v="17.170000000000002"/>
    <n v="323.5"/>
    <n v="662"/>
    <n v="0"/>
    <n v="550"/>
    <n v="3282.0030000000002"/>
    <s v="EUR"/>
    <n v="3.2804000000000002"/>
    <s v="610X0014"/>
    <s v="COKE DE PETROLE"/>
    <n v="0.21430012992637504"/>
    <n v="23090"/>
    <n v="4948.1899999999996"/>
    <n v="16232.042476000001"/>
    <n v="1"/>
    <n v="3282.0030000000002"/>
    <n v="0.14213958423559983"/>
    <n v="0.84512973044608053"/>
    <n v="362"/>
    <n v="205.01300000000001"/>
    <n v="943.32000000000016"/>
    <n v="219"/>
    <n v="17.170000000000002"/>
    <n v="323.5"/>
    <n v="662"/>
    <n v="0"/>
    <n v="550"/>
    <n v="3282.0030000000002"/>
    <s v="MSC"/>
    <s v="STB 6932"/>
    <n v="431.38"/>
    <s v="F0256/2021"/>
    <n v="937.36500000000001"/>
    <s v="stb6933"/>
    <n v="788.38"/>
    <s v="STB 6931"/>
    <n v="385.565"/>
    <s v="STB 6934"/>
    <n v="4185.8540000000003"/>
    <n v="219"/>
    <m/>
    <m/>
    <m/>
  </r>
  <r>
    <x v="9"/>
    <x v="1"/>
    <d v="2021-04-17T00:00:00"/>
    <x v="83"/>
    <x v="0"/>
    <s v="ELINOIL 9"/>
    <s v="43/2021"/>
    <n v="362"/>
    <n v="205.029"/>
    <n v="943.54899999999998"/>
    <n v="219"/>
    <n v="17.170000000000002"/>
    <n v="283.5"/>
    <n v="470"/>
    <n v="0"/>
    <n v="550"/>
    <n v="3050.248"/>
    <s v="EUR"/>
    <n v="3.2804000000000002"/>
    <s v="610X0014"/>
    <s v="COKE DE PETROLE"/>
    <n v="0.20910000000000001"/>
    <n v="23670"/>
    <n v="4949.3969999999999"/>
    <n v="16236.001918800001"/>
    <n v="1"/>
    <n v="3050.248"/>
    <n v="0.12886556822982678"/>
    <n v="0.81479720822982682"/>
    <n v="362"/>
    <n v="205.029"/>
    <n v="943.54899999999998"/>
    <n v="219"/>
    <n v="17.170000000000002"/>
    <n v="283.5"/>
    <n v="470"/>
    <n v="0"/>
    <n v="550"/>
    <n v="3050.248"/>
    <s v="MSC"/>
    <s v="STB 6921"/>
    <n v="431.38"/>
    <s v="F0254/2021"/>
    <n v="794.58500000000004"/>
    <s v="stb6920"/>
    <n v="559.9"/>
    <s v="STB 6923"/>
    <n v="337.96499999999997"/>
    <s v="STB 6930"/>
    <n v="4186.8760000000002"/>
    <n v="219"/>
    <m/>
    <m/>
    <m/>
  </r>
  <r>
    <x v="9"/>
    <x v="1"/>
    <d v="2021-04-19T00:00:00"/>
    <x v="83"/>
    <x v="0"/>
    <s v="ELINOIL 10"/>
    <s v="44/2021"/>
    <n v="362"/>
    <n v="205.01300000000001"/>
    <n v="943.3149999999996"/>
    <n v="219"/>
    <n v="17.170000000000002"/>
    <n v="283.5"/>
    <n v="470"/>
    <n v="0"/>
    <n v="550"/>
    <n v="3049.9979999999996"/>
    <s v="EUR"/>
    <n v="3.2804000000000002"/>
    <s v="610X0015"/>
    <s v="COKE DE PETROLE"/>
    <n v="0.2157"/>
    <n v="22940"/>
    <n v="4948.1580000000004"/>
    <n v="16231.937503200003"/>
    <n v="1"/>
    <n v="3049.9979999999996"/>
    <n v="0.13295544899738446"/>
    <n v="0.84053772899738455"/>
    <n v="362"/>
    <n v="205.01300000000001"/>
    <n v="943.3149999999996"/>
    <n v="219"/>
    <n v="17.170000000000002"/>
    <n v="283.5"/>
    <n v="470"/>
    <n v="0"/>
    <n v="550"/>
    <n v="3049.9979999999996"/>
    <s v="MSC"/>
    <s v="STB 6928"/>
    <n v="431.38"/>
    <s v="F0257/2021"/>
    <n v="794.56500000000005"/>
    <s v="stb6929"/>
    <n v="559.9"/>
    <s v="STB 6927"/>
    <n v="337.96499999999997"/>
    <s v="STB 6926"/>
    <n v="4185.8289999999997"/>
    <n v="2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L0218"/>
    <s v="BAC L2 NOIR P0 C34,338881090B77"/>
    <n v="1.278"/>
    <n v="2574"/>
    <n v="3289.5720000000001"/>
    <n v="10852.7914638"/>
    <n v="6.3684213440418302E-2"/>
    <n v="2145.4170334871392"/>
    <n v="0.83349535100510452"/>
    <n v="5.0498090510051039"/>
    <n v="1572.539380378304"/>
    <n v="42.986844072282352"/>
    <n v="204.07383302235027"/>
    <n v="52.157370807702591"/>
    <n v="10.189474150466928"/>
    <n v="0"/>
    <n v="0"/>
    <n v="263.47013105603287"/>
    <n v="0"/>
    <n v="2145.4170334871392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L0509"/>
    <s v="BAC L5 GRIS P0 C4527231006B77"/>
    <n v="1.468"/>
    <n v="528"/>
    <n v="775.10400000000004"/>
    <n v="2557.1843616000001"/>
    <n v="1.6026180329016548E-2"/>
    <n v="539.89581408234767"/>
    <n v="1.0225299509135373"/>
    <n v="5.8656821509135373"/>
    <n v="395.73072073820862"/>
    <n v="10.817671722086169"/>
    <n v="51.355333948022071"/>
    <n v="13.125441689464553"/>
    <n v="2.5641888526426477"/>
    <n v="0"/>
    <n v="0"/>
    <n v="66.302457131923589"/>
    <n v="0"/>
    <n v="539.89581408234767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009"/>
    <s v="BAC M10 P15,4 C33 NOIR30241008B70"/>
    <n v="1.71"/>
    <n v="3714"/>
    <n v="6350.94"/>
    <n v="20952.703700999999"/>
    <n v="0.12295052928079707"/>
    <n v="4142.0023196497323"/>
    <n v="1.1152402583871115"/>
    <n v="6.7567867583871113"/>
    <n v="3035.9886491068701"/>
    <n v="82.991607264538018"/>
    <n v="393.99066781178982"/>
    <n v="100.6964834809728"/>
    <n v="19.67208468492753"/>
    <n v="0"/>
    <n v="0"/>
    <n v="508.66282730063404"/>
    <n v="0"/>
    <n v="4142.0023196497323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202"/>
    <s v="BAC M12 P12.5 C49 NOIR21631003B70"/>
    <n v="2.2999999999999998"/>
    <n v="360"/>
    <n v="827.99999999999989"/>
    <n v="2731.6961999999999"/>
    <n v="1.6029601640780732E-2"/>
    <n v="540.01107248218034"/>
    <n v="1.5000307568949454"/>
    <n v="9.0880757568949448"/>
    <n v="395.81520238901464"/>
    <n v="10.819981107526994"/>
    <n v="51.366297421824484"/>
    <n v="13.12824374379942"/>
    <n v="2.5647362625249173"/>
    <n v="0"/>
    <n v="0"/>
    <n v="66.316611557489921"/>
    <n v="0"/>
    <n v="540.01107248218034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203"/>
    <s v="BAC M12 GRIS C49 P12,521631007B70"/>
    <n v="2.3879999999999999"/>
    <n v="1080"/>
    <n v="2579.04"/>
    <n v="8508.6398160000008"/>
    <n v="4.9928724415023121E-2"/>
    <n v="1682.0170970705828"/>
    <n v="1.5574232380283175"/>
    <n v="9.4357934380283179"/>
    <n v="1232.8783086586527"/>
    <n v="33.701888980140609"/>
    <n v="159.99484988258726"/>
    <n v="40.891625295903935"/>
    <n v="7.9885959064036989"/>
    <n v="0"/>
    <n v="0"/>
    <n v="206.56182834689471"/>
    <n v="0"/>
    <n v="1682.0170970705828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409"/>
    <s v="BAC M14 GRIS PO C6035321021B74"/>
    <n v="3.262"/>
    <n v="792"/>
    <n v="2583.5039999999999"/>
    <n v="8523.3672215999995"/>
    <n v="5.0015144876042972E-2"/>
    <n v="1684.9284611135299"/>
    <n v="2.1274349256483962"/>
    <n v="12.889262225648396"/>
    <n v="1235.012268880228"/>
    <n v="33.760222791329006"/>
    <n v="160.27178122520922"/>
    <n v="40.962403653479193"/>
    <n v="8.0024231801668755"/>
    <n v="0"/>
    <n v="0"/>
    <n v="206.91936138311766"/>
    <n v="0"/>
    <n v="1684.9284611135299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509"/>
    <s v="BAC M15 GRIS PO C7835331028B74"/>
    <n v="3.5139999999999998"/>
    <n v="1386"/>
    <n v="4870.4039999999995"/>
    <n v="16068.193356599999"/>
    <n v="9.4288207668677584E-2"/>
    <n v="3176.4155645670307"/>
    <n v="2.2917861216212345"/>
    <n v="13.884999221621234"/>
    <n v="2328.2366485220609"/>
    <n v="63.644540176357367"/>
    <n v="302.14326138700926"/>
    <n v="77.222042080646943"/>
    <n v="15.086113226988413"/>
    <n v="0"/>
    <n v="0"/>
    <n v="390.08295917396754"/>
    <n v="0"/>
    <n v="3176.4155645670307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606"/>
    <s v="BAC M16 GRIS C96 P020891032B74"/>
    <n v="4.5410000000000004"/>
    <n v="1488"/>
    <n v="6757.0080000000007"/>
    <n v="22292.382943200002"/>
    <n v="0.13081177116373013"/>
    <n v="4406.834706341393"/>
    <n v="2.9615824639391084"/>
    <n v="17.94302261393911"/>
    <n v="3230.1044553915358"/>
    <n v="88.29794553551784"/>
    <n v="419.181742282183"/>
    <n v="107.13484058309498"/>
    <n v="20.929883386196821"/>
    <n v="0"/>
    <n v="0"/>
    <n v="541.18583916286468"/>
    <n v="0"/>
    <n v="4406.834706341393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M1609"/>
    <s v="BAC M16 NOIR PO C102 B01AVEC LISTEAUX"/>
    <n v="4.5410000000000004"/>
    <n v="60"/>
    <n v="272.46000000000004"/>
    <n v="898.88640900000007"/>
    <n v="5.274668192085892E-3"/>
    <n v="177.69494783634647"/>
    <n v="2.961582463939108"/>
    <n v="17.94302261393911"/>
    <n v="130.24614739481999"/>
    <n v="3.5604010296579771"/>
    <n v="16.902489608152539"/>
    <n v="4.3199532493183455"/>
    <n v="0.84394691073374273"/>
    <n v="0"/>
    <n v="0"/>
    <n v="21.822009643663897"/>
    <n v="0"/>
    <n v="177.69494783634647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L0211"/>
    <s v="COUV L2 EK D GRIS24582126P70"/>
    <n v="1.0860000000000001"/>
    <n v="4800"/>
    <n v="5212.8"/>
    <n v="17197.809120000002"/>
    <n v="0.10091679641674131"/>
    <n v="3399.7218824095535"/>
    <n v="0.70827539216865698"/>
    <n v="4.2911522921686576"/>
    <n v="2491.9148393882315"/>
    <n v="68.118837581300383"/>
    <n v="323.3843420295733"/>
    <n v="82.650856265311134"/>
    <n v="16.146687426678611"/>
    <n v="0"/>
    <n v="0"/>
    <n v="417.50631971845831"/>
    <n v="0"/>
    <n v="3399.7218824095535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L0231"/>
    <s v="COUV L2 EK D NOIR FAI25812011B70"/>
    <n v="1.268"/>
    <n v="3840"/>
    <n v="4869.12"/>
    <n v="16063.957248000001"/>
    <n v="9.4263350170481014E-2"/>
    <n v="3175.5781560923119"/>
    <n v="0.82697347814903954"/>
    <n v="5.0102956781490393"/>
    <n v="2327.622848135748"/>
    <n v="63.627761365074683"/>
    <n v="302.0636064040508"/>
    <n v="77.201683789623956"/>
    <n v="15.082136027276963"/>
    <n v="0"/>
    <n v="0"/>
    <n v="389.98012037053786"/>
    <n v="0"/>
    <n v="3175.5781560923119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M1611"/>
    <s v="COUV M16 GAUCHE GRIS36352070B70"/>
    <n v="1.93"/>
    <n v="552"/>
    <n v="1065.3599999999999"/>
    <n v="3514.7824439999995"/>
    <n v="2.0624754111137872E-2"/>
    <n v="694.81424659373863"/>
    <n v="1.2587214612205411"/>
    <n v="7.6260809612205405"/>
    <n v="509.28222707386544"/>
    <n v="13.921709025018064"/>
    <n v="66.091302682747497"/>
    <n v="16.891673617021915"/>
    <n v="3.2999606577820595"/>
    <n v="0"/>
    <n v="0"/>
    <n v="85.327373537303686"/>
    <n v="0"/>
    <n v="694.81424659373863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00L0212"/>
    <s v="BAC L2 GRIS PO C2825691011B77"/>
    <n v="1.2549999999999999"/>
    <n v="2178"/>
    <n v="2733.39"/>
    <n v="9017.8636184999996"/>
    <n v="5.2916851242625171E-2"/>
    <n v="1782.6822046039456"/>
    <n v="0.81849504343615498"/>
    <n v="4.9589282934361547"/>
    <n v="1306.6634251909525"/>
    <n v="35.718874588771989"/>
    <n v="169.57019771719908"/>
    <n v="43.338901167710013"/>
    <n v="8.4666961988200278"/>
    <n v="0"/>
    <n v="0"/>
    <n v="218.92410974049199"/>
    <n v="0"/>
    <n v="1782.6822046039456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M1413"/>
    <s v="COUV M14 GAUCHE GRIS35422083B70"/>
    <n v="1.6339999999999999"/>
    <n v="768"/>
    <n v="1254.9119999999998"/>
    <n v="4140.1429247999995"/>
    <n v="2.4294371321540373E-2"/>
    <n v="818.4376509550217"/>
    <n v="1.0656740246810179"/>
    <n v="6.4564851246810173"/>
    <n v="599.89522615990722"/>
    <n v="16.398700642039753"/>
    <n v="77.850462596879964"/>
    <n v="19.897090112341566"/>
    <n v="3.8870994114464597"/>
    <n v="0"/>
    <n v="0"/>
    <n v="100.50907203240675"/>
    <n v="0"/>
    <n v="818.4376509550217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M1502"/>
    <s v="COUV.M15 GAUCHE NOIR35402021D40"/>
    <n v="1.698"/>
    <n v="700"/>
    <n v="1188.5999999999999"/>
    <n v="3921.3696899999995"/>
    <n v="2.3010609311874368E-2"/>
    <n v="775.1898076718835"/>
    <n v="1.1074140109598336"/>
    <n v="6.7093707109598331"/>
    <n v="568.19559125553474"/>
    <n v="15.532161285515198"/>
    <n v="73.736692168575587"/>
    <n v="18.845689026425106"/>
    <n v="3.6816974898998991"/>
    <n v="0"/>
    <n v="0"/>
    <n v="95.197976445932994"/>
    <n v="0"/>
    <n v="775.1898076718835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M1515"/>
    <s v="COUV M15 GAUCHE GRIS35402077B70"/>
    <n v="1.659"/>
    <n v="700"/>
    <n v="1161.3"/>
    <n v="3831.3028949999998"/>
    <n v="2.2482097083863121E-2"/>
    <n v="757.38509477482614"/>
    <n v="1.0819787068211801"/>
    <n v="6.5552685568211793"/>
    <n v="555.14516248111443"/>
    <n v="15.175415531607607"/>
    <n v="72.043093231841524"/>
    <n v="18.412837511683897"/>
    <n v="3.5971355334180992"/>
    <n v="0"/>
    <n v="0"/>
    <n v="93.01145048516068"/>
    <n v="0"/>
    <n v="757.38509477482614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20M1604"/>
    <s v="COUV. M16 GAUCHE NOIR"/>
    <n v="1.93"/>
    <n v="644"/>
    <n v="1242.92"/>
    <n v="4100.5795180000005"/>
    <n v="2.4062213129660857E-2"/>
    <n v="810.61662102602872"/>
    <n v="1.2587214612205415"/>
    <n v="7.6260809612205422"/>
    <n v="594.16259825284317"/>
    <n v="16.241993862521078"/>
    <n v="77.106519796538777"/>
    <n v="19.706952553192242"/>
    <n v="3.8499541007457374"/>
    <n v="0"/>
    <n v="0"/>
    <n v="99.548602460187666"/>
    <n v="0"/>
    <n v="810.61662102602872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7"/>
    <s v="21-0447"/>
    <n v="24692.766"/>
    <n v="675"/>
    <n v="3204.4650000000038"/>
    <n v="819"/>
    <n v="160"/>
    <n v="0"/>
    <n v="0"/>
    <n v="4137.1341000000002"/>
    <n v="0"/>
    <n v="33688.365100000003"/>
    <s v="EUR"/>
    <n v="3.29915"/>
    <s v="491BB001"/>
    <s v="REGLE DE FERMETURE 19 TUBES 43753002B70"/>
    <n v="5.5E-2"/>
    <n v="84000"/>
    <n v="4620"/>
    <n v="15242.073"/>
    <n v="8.9440530894211334E-2"/>
    <n v="3013.105259502021"/>
    <n v="3.5870300708357394E-2"/>
    <n v="0.2173235507083574"/>
    <n v="2208.5341002865312"/>
    <n v="60.372358353592652"/>
    <n v="286.60905083191926"/>
    <n v="73.251794802359086"/>
    <n v="14.310484943073813"/>
    <n v="0"/>
    <n v="0"/>
    <n v="370.02747028454525"/>
    <n v="0"/>
    <n v="3013.105259502021"/>
    <s v="AST"/>
    <s v="STB6968"/>
    <n v="24693.366000000002"/>
    <s v="F 0266/2021"/>
    <n v="803.85"/>
    <s v="STB6968"/>
    <n v="1606.1479999999999"/>
    <s v="STB6968"/>
    <n v="558.34799999999996"/>
    <s v="STB 6971"/>
    <n v="41394.035000000003"/>
    <n v="8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20L0113"/>
    <s v="COUV L1 EK D+ ROUGE25032103B70"/>
    <n v="0.99299999999999999"/>
    <n v="1120"/>
    <n v="1112.1600000000001"/>
    <n v="3669.1826640000004"/>
    <n v="4.0457997217093956E-2"/>
    <n v="697.87820211930114"/>
    <n v="0.62310553760651888"/>
    <n v="3.899161487606519"/>
    <n v="499.50992905517614"/>
    <n v="19.217548678119631"/>
    <n v="68.572259483252452"/>
    <n v="16.951900833962366"/>
    <n v="3.487479360113499"/>
    <n v="6.4490047564047766"/>
    <n v="0"/>
    <n v="83.690079952272256"/>
    <n v="0"/>
    <n v="697.87820211930114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L0118"/>
    <s v="BAC L1 NOIR P0 C28 25341044B70"/>
    <n v="1.1499999999999999"/>
    <n v="5060"/>
    <n v="5819"/>
    <n v="19197.753850000001"/>
    <n v="0.21168274871085971"/>
    <n v="3651.4110003346764"/>
    <n v="0.7216227273388689"/>
    <n v="4.5156452273388688"/>
    <n v="2613.5162900770301"/>
    <n v="100.54930563765836"/>
    <n v="358.78109079003565"/>
    <n v="88.695071709850211"/>
    <n v="18.247052938876106"/>
    <n v="33.742230144511041"/>
    <n v="0"/>
    <n v="437.87995903671441"/>
    <n v="0"/>
    <n v="3651.4110003346764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L0212"/>
    <s v="BAC L2 GRIS PO C28 25691011B77"/>
    <n v="1.2549999999999999"/>
    <n v="5346"/>
    <n v="6709.23"/>
    <n v="22134.756154499999"/>
    <n v="0.24406740816864775"/>
    <n v="4210.0285660380514"/>
    <n v="0.78751001983502644"/>
    <n v="4.9279432698350263"/>
    <n v="3013.3496990674535"/>
    <n v="115.93201888010768"/>
    <n v="413.66985010504055"/>
    <n v="102.26424402266341"/>
    <n v="21.038610584137437"/>
    <n v="38.904344862082453"/>
    <n v="0"/>
    <n v="504.8697985165656"/>
    <n v="0"/>
    <n v="4210.0285660380514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L0318"/>
    <s v="BAC L3 NOIR P0 C40 2B331002B74"/>
    <n v="1.28"/>
    <n v="384"/>
    <n v="491.52"/>
    <n v="1621.5982079999999"/>
    <n v="1.7880444173631511E-2"/>
    <n v="308.42782864487026"/>
    <n v="0.80319747042934964"/>
    <n v="5.0261094704293496"/>
    <n v="220.75881197777312"/>
    <n v="8.4932109824749684"/>
    <n v="30.305564829888009"/>
    <n v="7.4919061087516026"/>
    <n v="1.5412942877670364"/>
    <n v="2.850142801276863"/>
    <n v="0"/>
    <n v="36.986897656938623"/>
    <n v="0"/>
    <n v="308.42782864487026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M1606"/>
    <s v="BAC M16 GRIS C96 P0 20891032B74"/>
    <n v="4.5410000000000004"/>
    <n v="60"/>
    <n v="272.46000000000004"/>
    <n v="898.88640900000007"/>
    <n v="9.9115108633374867E-3"/>
    <n v="170.96811155717234"/>
    <n v="2.8494685259528723"/>
    <n v="17.830908675952873"/>
    <n v="122.37130922742527"/>
    <n v="4.7079676600853064"/>
    <n v="16.799019762270685"/>
    <n v="4.1529230517384068"/>
    <n v="0.8543722364196914"/>
    <n v="1.5798948316159955"/>
    <n v="0"/>
    <n v="20.50262478761698"/>
    <n v="0"/>
    <n v="170.96811155717234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60D1810"/>
    <s v="BOUCHON KAMINA D18 ROUGE 24593044B72"/>
    <n v="2.8000000000000001E-2"/>
    <n v="192000"/>
    <n v="5376"/>
    <n v="17736.2304"/>
    <n v="0.19556735814909465"/>
    <n v="3373.4293758032686"/>
    <n v="1.7569944665642025E-2"/>
    <n v="0.10994614466564204"/>
    <n v="2414.5495060068938"/>
    <n v="92.894495120819954"/>
    <n v="331.46711532690011"/>
    <n v="81.942723064470655"/>
    <n v="16.857906272451959"/>
    <n v="31.173436888965689"/>
    <n v="0"/>
    <n v="404.54419312276622"/>
    <n v="0"/>
    <n v="3373.4293758032686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L0116"/>
    <s v="BAC L1 GRIS P0 C2626901010B70"/>
    <n v="1.1519999999999999"/>
    <n v="660"/>
    <n v="760.31999999999994"/>
    <n v="2508.4097279999996"/>
    <n v="2.765881208108624E-2"/>
    <n v="477.09929743503363"/>
    <n v="0.72287772338641465"/>
    <n v="4.5234985233864142"/>
    <n v="341.48628727811774"/>
    <n v="13.137935738515964"/>
    <n v="46.878920596233009"/>
    <n v="11.589042261975134"/>
    <n v="2.3841896013896338"/>
    <n v="4.4088146457251467"/>
    <n v="0"/>
    <n v="57.21410731307693"/>
    <n v="0"/>
    <n v="477.09929743503363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00L0117"/>
    <s v="BAC L1 NOIR PO C2626901001P70"/>
    <n v="1.194"/>
    <n v="440"/>
    <n v="525.36"/>
    <n v="1733.241444"/>
    <n v="1.911147084769501E-2"/>
    <n v="329.66236176934621"/>
    <n v="0.74923264038487769"/>
    <n v="4.6884177403848781"/>
    <n v="235.95753877897727"/>
    <n v="9.0779486526551292"/>
    <n v="32.392031939758233"/>
    <n v="8.0077062851842093"/>
    <n v="1.6474087870713099"/>
    <n v="3.0463684531225845"/>
    <n v="0"/>
    <n v="39.533358872577466"/>
    <n v="0"/>
    <n v="329.66236176934621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4"/>
    <x v="0"/>
    <s v="ACCUMA 8"/>
    <s v="21-454 DU 08/04/21"/>
    <n v="12346.383"/>
    <n v="475"/>
    <n v="1694.8999999999978"/>
    <n v="419"/>
    <n v="86.2"/>
    <n v="159.4"/>
    <n v="0"/>
    <n v="2068.5670500000001"/>
    <n v="0"/>
    <n v="17249.450049999999"/>
    <s v="EUR"/>
    <n v="3.29915"/>
    <s v="420L0131"/>
    <s v="COUV L1 EK D NOIR FAI25032008D40"/>
    <n v="1.147"/>
    <n v="5600"/>
    <n v="6423.2"/>
    <n v="21191.100279999999"/>
    <n v="0.23366224978855368"/>
    <n v="4030.5453062982797"/>
    <n v="0.71974023326754999"/>
    <n v="4.5038652832675492"/>
    <n v="2884.8836285311527"/>
    <n v="110.989568649563"/>
    <n v="396.03414716661911"/>
    <n v="97.904482661403989"/>
    <n v="20.141685931773328"/>
    <n v="37.245762616295458"/>
    <n v="0"/>
    <n v="483.34603074147162"/>
    <n v="0"/>
    <n v="4030.5453062982797"/>
    <s v="AST"/>
    <s v="STB 6970"/>
    <n v="12536.669"/>
    <s v="F 0270/2021"/>
    <n v="565.85"/>
    <m/>
    <m/>
    <m/>
    <m/>
    <s v="STB 6969"/>
    <n v="21843.388999999999"/>
    <n v="419"/>
    <m/>
    <m/>
    <m/>
  </r>
  <r>
    <x v="9"/>
    <x v="1"/>
    <d v="2021-04-23T00:00:00"/>
    <x v="83"/>
    <x v="0"/>
    <s v="ELINOIL 11"/>
    <s v="45/2021"/>
    <n v="362"/>
    <n v="205.036"/>
    <n v="943.64900000000034"/>
    <n v="219"/>
    <n v="17.170000000000002"/>
    <n v="338.5"/>
    <n v="530"/>
    <n v="0"/>
    <n v="550"/>
    <n v="3165.3550000000005"/>
    <s v="EUR"/>
    <n v="3.2804000000000002"/>
    <s v="610X0016"/>
    <s v="COKE DE PETROLE"/>
    <n v="0.21290000000000001"/>
    <n v="23250"/>
    <n v="4949.9250000000002"/>
    <n v="16237.733970000001"/>
    <n v="1"/>
    <n v="3165.3550000000005"/>
    <n v="0.13614430107526884"/>
    <n v="0.83454146107526894"/>
    <n v="362"/>
    <n v="205.036"/>
    <n v="943.64900000000034"/>
    <n v="219"/>
    <n v="17.170000000000002"/>
    <n v="338.5"/>
    <n v="530"/>
    <n v="0"/>
    <n v="550"/>
    <n v="3165.3550000000005"/>
    <s v="MSC"/>
    <s v="STB 6924"/>
    <n v="431.38"/>
    <s v="F0255/2021"/>
    <n v="794.59299999999996"/>
    <s v="stb6925"/>
    <n v="631.29999999999995"/>
    <s v="STB 6935"/>
    <n v="403.41500000000002"/>
    <s v="STB 6922"/>
    <n v="4187.3230000000003"/>
    <n v="219"/>
    <m/>
    <m/>
    <m/>
  </r>
  <r>
    <x v="9"/>
    <x v="1"/>
    <d v="2021-04-23T00:00:00"/>
    <x v="83"/>
    <x v="0"/>
    <s v="ELINOIL 12"/>
    <s v="46/2021"/>
    <n v="362"/>
    <n v="205.4"/>
    <n v="1048.8869999999997"/>
    <n v="209.5"/>
    <n v="17.170000000000002"/>
    <n v="363.5"/>
    <n v="350"/>
    <n v="0"/>
    <n v="550"/>
    <n v="3106.4569999999999"/>
    <s v="EUR"/>
    <n v="3.29915"/>
    <s v="610X0017"/>
    <s v="COKE DE PETROLE"/>
    <n v="0.22839999999999999"/>
    <n v="21670"/>
    <n v="4949.4279999999999"/>
    <n v="16328.9053862"/>
    <n v="1"/>
    <n v="3106.4569999999999"/>
    <n v="0.14335288417166589"/>
    <n v="0.89687874417166591"/>
    <n v="362"/>
    <n v="205.4"/>
    <n v="1048.8869999999997"/>
    <n v="209.5"/>
    <n v="17.170000000000002"/>
    <n v="363.5"/>
    <n v="350"/>
    <n v="0"/>
    <n v="550"/>
    <n v="3106.4569999999999"/>
    <s v="MSC"/>
    <s v="STB 6973"/>
    <n v="431.38"/>
    <s v="F0274/2021"/>
    <n v="895.6"/>
    <m/>
    <n v="417.1"/>
    <s v="STB 6975"/>
    <n v="433.16500000000002"/>
    <s v="STB 6974"/>
    <n v="4210.7389999999996"/>
    <n v="209.5"/>
    <m/>
    <m/>
    <m/>
  </r>
  <r>
    <x v="9"/>
    <x v="1"/>
    <d v="2021-04-23T00:00:00"/>
    <x v="83"/>
    <x v="0"/>
    <s v="ELINOIL 13"/>
    <s v="47/2021"/>
    <n v="362"/>
    <n v="205.39599999999999"/>
    <n v="1048.8239999999996"/>
    <n v="209.5"/>
    <n v="17.170000000000002"/>
    <n v="363.5"/>
    <n v="350"/>
    <n v="0"/>
    <n v="550"/>
    <n v="3106.3899999999994"/>
    <s v="EUR"/>
    <n v="3.29915"/>
    <s v="610X0018"/>
    <s v="COKE DE PETROLE"/>
    <n v="0.21149999999999999"/>
    <n v="23400"/>
    <n v="4949.0999999999995"/>
    <n v="16327.823264999999"/>
    <n v="1"/>
    <n v="3106.3899999999994"/>
    <n v="0.13275170940170938"/>
    <n v="0.83052193440170941"/>
    <n v="362"/>
    <n v="205.39599999999999"/>
    <n v="1048.8239999999996"/>
    <n v="209.5"/>
    <n v="17.170000000000002"/>
    <n v="363.5"/>
    <n v="350"/>
    <n v="0"/>
    <n v="550"/>
    <n v="3106.3899999999994"/>
    <s v="MSC"/>
    <s v="STB 6977"/>
    <n v="431.38"/>
    <s v="F0275/2021"/>
    <n v="895.02099999999996"/>
    <m/>
    <n v="417.1"/>
    <s v="STB 6979"/>
    <n v="433.16500000000002"/>
    <s v="STB 6978"/>
    <n v="4210.4589999999998"/>
    <n v="209.5"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3MEC039"/>
    <s v="CYLINDER D.32 - A7005729 Brosse COS"/>
    <n v="466.9"/>
    <n v="1"/>
    <n v="466.9"/>
    <n v="1540.8166899999999"/>
    <n v="3.612795595004762E-2"/>
    <n v="182.7977639766595"/>
    <n v="182.7977639766595"/>
    <n v="1723.6144539766594"/>
    <n v="20.941786434180802"/>
    <n v="7.6747700663364657"/>
    <n v="74.542088952614222"/>
    <n v="0"/>
    <n v="1.488471785141962"/>
    <n v="1.7702698415523335"/>
    <n v="0"/>
    <n v="74.75461887908159"/>
    <n v="1.6257580177521429"/>
    <n v="182.7977639766595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MEC002"/>
    <s v="Lame de coupe F0109648"/>
    <n v="441"/>
    <n v="2"/>
    <n v="882"/>
    <n v="2910.6882000000001"/>
    <n v="6.824771288914544E-2"/>
    <n v="345.31511635770767"/>
    <n v="172.65755817885383"/>
    <n v="1628.0016581788539"/>
    <n v="39.560196262470484"/>
    <n v="14.498066392179833"/>
    <n v="140.81414104991595"/>
    <n v="0"/>
    <n v="2.8118057710327924"/>
    <n v="3.3441379315681266"/>
    <n v="0"/>
    <n v="141.21562187052896"/>
    <n v="3.0711470800115448"/>
    <n v="345.31511635770767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MEC003"/>
    <s v="Contre Lame de coupe F0109637"/>
    <n v="388.5"/>
    <n v="2"/>
    <n v="777"/>
    <n v="2564.1777000000002"/>
    <n v="6.0122985164247175E-2"/>
    <n v="304.20617393417103"/>
    <n v="152.10308696708552"/>
    <n v="1434.1919369670857"/>
    <n v="34.850649088366858"/>
    <n v="12.772106107396519"/>
    <n v="124.05055282968787"/>
    <n v="0"/>
    <n v="2.4770669887669836"/>
    <n v="2.9460262730481115"/>
    <n v="0"/>
    <n v="124.40423831451362"/>
    <n v="2.7055343323911227"/>
    <n v="304.20617393417103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810COU005"/>
    <s v="COURROIE ENVELOPPEUSE A0131957"/>
    <n v="765.35"/>
    <n v="4"/>
    <n v="3061.4"/>
    <n v="10102.92614"/>
    <n v="0.23688610911431954"/>
    <n v="1198.580155575381"/>
    <n v="299.64503889384525"/>
    <n v="2825.376573893845"/>
    <n v="137.31245446476998"/>
    <n v="50.322426817482238"/>
    <n v="488.76237121339307"/>
    <n v="0"/>
    <n v="9.7597076955099649"/>
    <n v="11.607419346601658"/>
    <n v="0"/>
    <n v="490.15590112747998"/>
    <n v="10.65987491014438"/>
    <n v="1198.580155575381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3ELE002"/>
    <s v="CARTE DSP MASTER CS20002/3/A (ZS3000363/"/>
    <n v="1268"/>
    <n v="2"/>
    <n v="2536"/>
    <n v="8369.0535999999993"/>
    <n v="0.19623151914611431"/>
    <n v="992.87883796275116"/>
    <n v="496.43941898137558"/>
    <n v="4680.9662189813753"/>
    <n v="113.74677746216003"/>
    <n v="41.686050306766496"/>
    <n v="404.88056882379459"/>
    <n v="0"/>
    <n v="8.0847385888199099"/>
    <n v="9.6153444381596014"/>
    <n v="0"/>
    <n v="406.03493998147553"/>
    <n v="8.830418361575143"/>
    <n v="992.87883796275116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3ELE004"/>
    <s v="CARTE ALIMENTATION CS20003/2 (ZS3000457/"/>
    <n v="550"/>
    <n v="2"/>
    <n v="1100"/>
    <n v="3630.11"/>
    <n v="8.5116195213219933E-2"/>
    <n v="430.66511110371704"/>
    <n v="215.33255555185852"/>
    <n v="2030.3875555518587"/>
    <n v="49.338113252514212"/>
    <n v="18.081488697729949"/>
    <n v="175.61854325953237"/>
    <n v="0"/>
    <n v="3.5067872427846614"/>
    <n v="4.1706935654477766"/>
    <n v="0"/>
    <n v="176.11925630111321"/>
    <n v="3.830228784594897"/>
    <n v="430.66511110371704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815RES005"/>
    <s v="RESISTANCE TUBE 500W A3024050 pompe COS"/>
    <n v="71.38"/>
    <n v="2"/>
    <n v="142.76"/>
    <n v="471.122276"/>
    <n v="1.1046534571490253E-2"/>
    <n v="55.89250114651513"/>
    <n v="27.946250573257565"/>
    <n v="263.50738857325757"/>
    <n v="6.4031900435717537"/>
    <n v="2.3466484786253887"/>
    <n v="22.792093850664401"/>
    <n v="0"/>
    <n v="0.45511722434539847"/>
    <n v="0.54128019400302241"/>
    <n v="0"/>
    <n v="22.857077299588113"/>
    <n v="0.49709405571706139"/>
    <n v="55.89250114651513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01"/>
    <s v="Firing Module SCR (carte) A3026019  S.Co"/>
    <n v="270.89999999999998"/>
    <n v="1"/>
    <n v="270.89999999999998"/>
    <n v="893.99708999999996"/>
    <n v="2.0961797530237525E-2"/>
    <n v="106.06107145272448"/>
    <n v="106.06107145272448"/>
    <n v="1000.0581614527244"/>
    <n v="12.150631709187362"/>
    <n v="4.4529775347409482"/>
    <n v="43.250057608188463"/>
    <n v="0"/>
    <n v="0.86362605824578609"/>
    <n v="1.0271280789816388"/>
    <n v="0"/>
    <n v="43.373369574519607"/>
    <n v="0.94328088886068862"/>
    <n v="106.06107145272448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02"/>
    <s v="Transformer 10/20 MA A3013067  S.Conexio"/>
    <n v="31.7"/>
    <n v="2"/>
    <n v="63.4"/>
    <n v="209.22633999999999"/>
    <n v="4.9057879786528575E-3"/>
    <n v="24.821970949068778"/>
    <n v="12.410985474534389"/>
    <n v="117.02415547453438"/>
    <n v="2.8436694365540007"/>
    <n v="1.0421512576691625"/>
    <n v="10.122014220594865"/>
    <n v="0"/>
    <n v="0.20211846472049774"/>
    <n v="0.24038361095399002"/>
    <n v="0"/>
    <n v="10.150873499536889"/>
    <n v="0.22076045903937858"/>
    <n v="24.821970949068778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03"/>
    <s v="Transformer 200/20 MA A3021023  S.Conexi"/>
    <n v="37.96"/>
    <n v="2"/>
    <n v="75.92"/>
    <n v="250.54359200000002"/>
    <n v="5.874565036897871E-3"/>
    <n v="29.723722940903819"/>
    <n v="14.86186147045191"/>
    <n v="140.13365747045191"/>
    <n v="3.4052268710280722"/>
    <n v="1.2479514744833253"/>
    <n v="12.120872549330635"/>
    <n v="0"/>
    <n v="0.24203207952019232"/>
    <n v="0.28785368680799567"/>
    <n v="0"/>
    <n v="12.155430853073197"/>
    <n v="0.26435542666040418"/>
    <n v="29.723722940903819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04"/>
    <s v="Relay H24-1A69 A3015757 S.Conexion"/>
    <n v="97.9"/>
    <n v="5"/>
    <n v="489.5"/>
    <n v="1615.39895"/>
    <n v="3.787670686988287E-2"/>
    <n v="191.64597444115407"/>
    <n v="38.329194888230816"/>
    <n v="361.4089848882308"/>
    <n v="21.955460397368824"/>
    <n v="8.0462624704898271"/>
    <n v="78.150251750491904"/>
    <n v="0"/>
    <n v="1.5605203230391744"/>
    <n v="1.8559586366242606"/>
    <n v="0"/>
    <n v="78.37306905399538"/>
    <n v="1.7044518091447292"/>
    <n v="191.64597444115407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01ele020"/>
    <s v="Corps CONNECTOR 6PINS Male double A30363"/>
    <n v="43.46"/>
    <n v="5"/>
    <n v="217.3"/>
    <n v="717.11173000000008"/>
    <n v="1.6814317472575176E-2"/>
    <n v="85.075935129852468"/>
    <n v="17.015187025970494"/>
    <n v="160.43753302597051"/>
    <n v="9.746520008883035"/>
    <n v="3.5719159036515622"/>
    <n v="34.692644954814895"/>
    <n v="0"/>
    <n v="0.69274987987009728"/>
    <n v="0.82390155615618366"/>
    <n v="0"/>
    <n v="34.791558540210822"/>
    <n v="0.75664428626588287"/>
    <n v="85.075935129852468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01ELE021"/>
    <s v="Corps CONNECTOR 6PINS Female double A303"/>
    <n v="58.65"/>
    <n v="5"/>
    <n v="293.25"/>
    <n v="967.75432499999999"/>
    <n v="2.2691203860251585E-2"/>
    <n v="114.81140348287728"/>
    <n v="22.962280696575455"/>
    <n v="216.51314569657544"/>
    <n v="13.153092464817991"/>
    <n v="4.820360509644825"/>
    <n v="46.818307100779876"/>
    <n v="0"/>
    <n v="0.93487759904236534"/>
    <n v="1.1118689891523277"/>
    <n v="0"/>
    <n v="46.951792645728588"/>
    <n v="1.0211041737113213"/>
    <n v="114.81140348287728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01MEC033"/>
    <s v="transmission Ratio 0.5 A4007084"/>
    <n v="308.08999999999997"/>
    <n v="2"/>
    <n v="616.17999999999995"/>
    <n v="2033.455618"/>
    <n v="4.7678997424074415E-2"/>
    <n v="241.2429346908076"/>
    <n v="120.6214673454038"/>
    <n v="1137.3492763454037"/>
    <n v="27.637416930849277"/>
    <n v="10.128592459788401"/>
    <n v="98.375121805144232"/>
    <n v="0"/>
    <n v="1.964374693871866"/>
    <n v="2.3362708737796463"/>
    <n v="0"/>
    <n v="98.655603043290853"/>
    <n v="2.1455548840833485"/>
    <n v="241.2429346908076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49"/>
    <s v="Resistance A3013646 (A3013405) D16xL960"/>
    <n v="178.5"/>
    <n v="6"/>
    <n v="1071"/>
    <n v="3534.4070999999999"/>
    <n v="8.2872222793962308E-2"/>
    <n v="419.31121272007351"/>
    <n v="69.885202120012252"/>
    <n v="658.95305212001222"/>
    <n v="48.037381175857014"/>
    <n v="17.604794904789795"/>
    <n v="170.98859984632648"/>
    <n v="0"/>
    <n v="3.4143355791112473"/>
    <n v="4.0607389169041532"/>
    <n v="0"/>
    <n v="171.47611227135658"/>
    <n v="3.7292500257283039"/>
    <n v="419.31121272007351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04T00:00:00"/>
    <x v="9"/>
    <x v="2"/>
    <s v="SOVEMA 1"/>
    <s v="80258 DU 12/04/21"/>
    <n v="579.65599999999995"/>
    <n v="212.43299999999999"/>
    <n v="2063.2799999999993"/>
    <n v="0"/>
    <n v="41.2"/>
    <n v="49"/>
    <n v="0"/>
    <n v="2069.1626999999999"/>
    <n v="45"/>
    <n v="5059.7316999999985"/>
    <s v="EUR"/>
    <n v="3.3001"/>
    <s v="710ELE048"/>
    <s v="Resistance A3013416 D12.5xL310 1000W"/>
    <n v="86"/>
    <n v="10"/>
    <n v="860"/>
    <n v="2838.0860000000002"/>
    <n v="6.6545388984881049E-2"/>
    <n v="336.70181413563336"/>
    <n v="33.670181413563334"/>
    <n v="317.47878141356335"/>
    <n v="38.573433997420203"/>
    <n v="14.136436618225236"/>
    <n v="137.30177018472531"/>
    <n v="0"/>
    <n v="2.7416700261770992"/>
    <n v="3.2607240602591716"/>
    <n v="0"/>
    <n v="137.69323674450672"/>
    <n v="2.9945425043196474"/>
    <n v="336.70181413563336"/>
    <s v="AST"/>
    <s v="STB7016"/>
    <n v="669.38199999999995"/>
    <s v="F0303/2021"/>
    <n v="1205.9770000000001"/>
    <m/>
    <m/>
    <s v="STB6836"/>
    <n v="72"/>
    <s v="STB7017"/>
    <n v="8379.5239999999994"/>
    <m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00M1110"/>
    <s v="BAC M11 P8,5 C46 GRIS22241025B70"/>
    <n v="2.0739999999999998"/>
    <n v="4158"/>
    <n v="8623.6919999999991"/>
    <n v="28481.898752999998"/>
    <n v="0.51653262932884059"/>
    <n v="9503.6607321861757"/>
    <n v="2.2856326917234671"/>
    <n v="9.1355361917234656"/>
    <n v="6516.0689331032818"/>
    <n v="247.93566207784349"/>
    <n v="582.10696315476582"/>
    <n v="216.4271716887842"/>
    <n v="27.975407204450004"/>
    <n v="317.8741800889685"/>
    <n v="525.62412013765754"/>
    <n v="1069.6482947304244"/>
    <n v="0"/>
    <n v="9503.6607321861757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20M1017"/>
    <s v="COUV M10 D FLAT NOIR22462004B70"/>
    <n v="0.77200000000000002"/>
    <n v="280"/>
    <n v="216.16"/>
    <n v="713.92244000000005"/>
    <n v="1.2947319217305325E-2"/>
    <n v="238.21714688666569"/>
    <n v="0.85077552459523464"/>
    <n v="3.4004985245952346"/>
    <n v="163.33067792537182"/>
    <n v="6.2147132243065561"/>
    <n v="14.590994339261442"/>
    <n v="5.424926752050931"/>
    <n v="0.70122680880925636"/>
    <n v="7.9677802463296965"/>
    <n v="13.175204982849117"/>
    <n v="26.811622607686889"/>
    <n v="0"/>
    <n v="238.21714688666569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00L0518"/>
    <s v="BAC L5 NOIR P0 C5220641062B77"/>
    <n v="1.5129999999999999"/>
    <n v="132"/>
    <n v="199.71599999999998"/>
    <n v="659.61201899999992"/>
    <n v="1.1962374189504764E-2"/>
    <n v="220.09518739645316"/>
    <n v="1.6673877833064632"/>
    <n v="6.6644485333064623"/>
    <n v="150.90557768571219"/>
    <n v="5.7419396109622864"/>
    <n v="13.481009555236573"/>
    <n v="5.0122347854024962"/>
    <n v="0.64788218610357795"/>
    <n v="7.3616450762212313"/>
    <n v="12.172923937614238"/>
    <n v="24.771974559200562"/>
    <n v="0"/>
    <n v="220.09518739645316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00L0212"/>
    <s v="BAC L2 GRIS PO C2825691011B77"/>
    <n v="1.2549999999999999"/>
    <n v="2376"/>
    <n v="2981.8799999999997"/>
    <n v="9848.4041699999998"/>
    <n v="0.17860544146788673"/>
    <n v="3286.1535249741423"/>
    <n v="1.3830612478847399"/>
    <n v="5.52801249788474"/>
    <n v="2253.1110376207789"/>
    <n v="85.730611904585629"/>
    <n v="201.27958086767626"/>
    <n v="74.835679975044542"/>
    <n v="9.6732707099007449"/>
    <n v="109.91378867933749"/>
    <n v="181.74907584316301"/>
    <n v="369.86047937365544"/>
    <n v="0"/>
    <n v="3286.1535249741423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00L0313"/>
    <s v="BAC L3 GRIS P0 C332B341004B70"/>
    <n v="1.28"/>
    <n v="3520"/>
    <n v="4505.6000000000004"/>
    <n v="14880.870400000002"/>
    <n v="0.26987158338957656"/>
    <n v="4965.3551860314619"/>
    <n v="1.410612268758938"/>
    <n v="5.6381322687589384"/>
    <n v="3404.4351520195928"/>
    <n v="129.53836002699674"/>
    <n v="304.13205077246647"/>
    <n v="113.07619344023259"/>
    <n v="14.616244956379466"/>
    <n v="166.07897241794541"/>
    <n v="274.62159312881653"/>
    <n v="558.85661926903242"/>
    <n v="0"/>
    <n v="4965.3551860314619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4"/>
    <x v="0"/>
    <s v="ACCUMA 9"/>
    <s v="21-0540 DU 27/04/2021"/>
    <n v="12615.019"/>
    <n v="480"/>
    <n v="1126.9509999999991"/>
    <n v="419"/>
    <n v="54.16"/>
    <n v="615.4"/>
    <n v="1017.601"/>
    <n v="2070.8242500000001"/>
    <n v="0"/>
    <n v="18398.955249999999"/>
    <s v="EUR"/>
    <n v="3.3027500000000001"/>
    <s v="420L0307"/>
    <s v="COUV. L3 EURO KAM DROITENOIR"/>
    <n v="1.2749999999999999"/>
    <n v="132"/>
    <n v="168.29999999999998"/>
    <n v="555.85282499999994"/>
    <n v="1.0080652406886038E-2"/>
    <n v="185.47347252510099"/>
    <n v="1.4051020645840984"/>
    <n v="5.616108314584098"/>
    <n v="127.1676216452631"/>
    <n v="4.8387131553052978"/>
    <n v="11.360401310592618"/>
    <n v="4.2237933584852501"/>
    <n v="0.5459681343569478"/>
    <n v="6.2036334911976674"/>
    <n v="10.258081969899639"/>
    <n v="20.875259460000475"/>
    <n v="0"/>
    <n v="185.47347252510099"/>
    <s v="AST"/>
    <s v="STB7083"/>
    <n v="12615.619000000001"/>
    <s v="F0320/2021"/>
    <n v="571.79999999999995"/>
    <s v="STB7083"/>
    <n v="1211.5451899999998"/>
    <s v="STB0007128"/>
    <n v="732.92599999999993"/>
    <s v="STB7089"/>
    <n v="14487.790999999999"/>
    <n v="419"/>
    <m/>
    <m/>
    <m/>
  </r>
  <r>
    <x v="9"/>
    <x v="1"/>
    <d v="2021-05-21T00:00:00"/>
    <x v="51"/>
    <x v="0"/>
    <s v="MICROPOROUS 3"/>
    <s v="A21-0491 DU 04/05/2021"/>
    <n v="9615.9040000000005"/>
    <n v="375"/>
    <n v="7177.2989999999991"/>
    <n v="219"/>
    <n v="105.1"/>
    <n v="124.1"/>
    <n v="0"/>
    <n v="0"/>
    <n v="0"/>
    <n v="17616.402999999998"/>
    <s v="EUR"/>
    <n v="3.3174999999999999"/>
    <s v="430P1004"/>
    <s v="SEPARATEUR 161X1.2X0.2 "/>
    <n v="0.56000000000000005"/>
    <n v="41424"/>
    <n v="23197.440000000002"/>
    <n v="76957.507200000007"/>
    <n v="0.66858733809466164"/>
    <n v="11778.103988572811"/>
    <n v="0.28433043618609527"/>
    <n v="2.1421304361860956"/>
    <n v="6429.0716587338093"/>
    <n v="250.72025178549811"/>
    <n v="4798.6512331194763"/>
    <n v="146.4206270427309"/>
    <n v="70.268529233748936"/>
    <n v="82.971688657547503"/>
    <n v="0"/>
    <n v="0"/>
    <n v="0"/>
    <n v="11778.103988572811"/>
    <s v="AST"/>
    <s v="STB7088"/>
    <n v="9616.5040000000008"/>
    <s v="F0327/2021"/>
    <n v="665.85"/>
    <m/>
    <m/>
    <s v="STB7088"/>
    <n v="147.67899999999997"/>
    <s v="STB7084"/>
    <n v="32054.671999999999"/>
    <n v="219"/>
    <m/>
    <m/>
    <m/>
  </r>
  <r>
    <x v="9"/>
    <x v="1"/>
    <d v="2021-05-21T00:00:00"/>
    <x v="51"/>
    <x v="0"/>
    <s v="MICROPOROUS 3"/>
    <s v="A21-0491 DU 04/05/2021"/>
    <n v="9615.9040000000005"/>
    <n v="375"/>
    <n v="7177.2989999999991"/>
    <n v="219"/>
    <n v="105.1"/>
    <n v="124.1"/>
    <n v="0"/>
    <n v="0"/>
    <n v="0"/>
    <n v="17616.402999999998"/>
    <s v="EUR"/>
    <n v="3.3174999999999999"/>
    <s v="430P1005"/>
    <s v="SEPARATEUR 161X1.0X0.2 "/>
    <n v="0.54"/>
    <n v="21294"/>
    <n v="11498.76"/>
    <n v="38147.136299999998"/>
    <n v="0.3314126619053383"/>
    <n v="5838.299011427187"/>
    <n v="0.27417577775087759"/>
    <n v="2.0656257777508777"/>
    <n v="3186.8323412661903"/>
    <n v="124.27974821450186"/>
    <n v="2378.6477668805223"/>
    <n v="72.579372957269086"/>
    <n v="34.831470766251051"/>
    <n v="41.128311342452484"/>
    <n v="0"/>
    <n v="0"/>
    <n v="0"/>
    <n v="5838.299011427187"/>
    <s v="AST"/>
    <s v="STB7088"/>
    <n v="9616.5040000000008"/>
    <s v="F0327/2021"/>
    <n v="665.85"/>
    <m/>
    <m/>
    <s v="STB7088"/>
    <n v="147.67899999999997"/>
    <s v="STB7084"/>
    <n v="32054.671999999999"/>
    <n v="2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60D1819"/>
    <s v="BOUCHON D18 JAUNE FILETEE 29963002D40"/>
    <n v="2.3E-2"/>
    <n v="78000"/>
    <n v="1794"/>
    <n v="5930.6052"/>
    <n v="4.4092900644832872E-2"/>
    <n v="1360.166286435446"/>
    <n v="1.7438029313274948E-2"/>
    <n v="9.3471429313274956E-2"/>
    <n v="833.6068871636129"/>
    <n v="25.573882374003066"/>
    <n v="106.676203267977"/>
    <n v="27.293505499151546"/>
    <n v="5.5814116423248796"/>
    <n v="112.17247151915677"/>
    <n v="112.17247151915677"/>
    <n v="137.08945345006305"/>
    <n v="0"/>
    <n v="1360.166286435446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116"/>
    <s v="BAC L1 GRIS P0 C2626901010B70"/>
    <n v="1.1519999999999999"/>
    <n v="3740"/>
    <n v="4308.4799999999996"/>
    <n v="14242.973183999999"/>
    <n v="0.10589374613726282"/>
    <n v="3266.5826319851667"/>
    <n v="0.87341781603881463"/>
    <n v="4.6816994160388141"/>
    <n v="2001.9947609847729"/>
    <n v="61.418372759612438"/>
    <n v="256.19414061093283"/>
    <n v="65.548228858965686"/>
    <n v="13.404348067293141"/>
    <n v="269.39400785443507"/>
    <n v="269.39400785443507"/>
    <n v="329.23476499471997"/>
    <n v="0"/>
    <n v="3266.5826319851667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118"/>
    <s v="BAC L1 NOIR P0 C2825341044B70"/>
    <n v="1.1499999999999999"/>
    <n v="660"/>
    <n v="758.99999999999989"/>
    <n v="2509.1021999999998"/>
    <n v="1.8654688734352366E-2"/>
    <n v="575.45496733807317"/>
    <n v="0.87190146566374727"/>
    <n v="4.6735714656637466"/>
    <n v="352.6798368769131"/>
    <n v="10.819719465924372"/>
    <n v="45.132239844144109"/>
    <n v="11.547252326564115"/>
    <n v="2.3613664640605254"/>
    <n v="47.457584104258629"/>
    <n v="47.457584104258629"/>
    <n v="57.999384151949748"/>
    <n v="0"/>
    <n v="575.45496733807317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120"/>
    <s v="BAC L1 GRIS P0 C2225391019B70"/>
    <n v="1.1519999999999999"/>
    <n v="1980"/>
    <n v="2280.96"/>
    <n v="7540.3975680000003"/>
    <n v="5.6061395013845036E-2"/>
    <n v="1729.3672757568534"/>
    <n v="0.87341781603881485"/>
    <n v="4.681699416038815"/>
    <n v="1059.8795793448801"/>
    <n v="32.51560910803012"/>
    <n v="135.63219208814093"/>
    <n v="34.702003513570077"/>
    <n v="7.0964195650375466"/>
    <n v="142.62035709940682"/>
    <n v="142.62035709940682"/>
    <n v="174.3007579383812"/>
    <n v="0"/>
    <n v="1729.3672757568534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121"/>
    <s v="BAC L1 NOIR P0 C2225391020B70"/>
    <n v="1.1519999999999999"/>
    <n v="220"/>
    <n v="253.43999999999997"/>
    <n v="837.8219519999999"/>
    <n v="6.2290438904272251E-3"/>
    <n v="192.15191952853922"/>
    <n v="0.87341781603881463"/>
    <n v="4.6816994160388141"/>
    <n v="117.76439770498665"/>
    <n v="3.6128454564477908"/>
    <n v="15.07024356534899"/>
    <n v="3.8557781681744525"/>
    <n v="0.78849106278194947"/>
    <n v="15.846706344378532"/>
    <n v="15.846706344378532"/>
    <n v="19.36675088204235"/>
    <n v="0"/>
    <n v="192.15191952853922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212"/>
    <s v="BAC L2 GRIS PO C2825691011B77"/>
    <n v="1.2549999999999999"/>
    <n v="990"/>
    <n v="1242.4499999999998"/>
    <n v="4107.2912099999994"/>
    <n v="3.0536914384711591E-2"/>
    <n v="941.99476175123721"/>
    <n v="0.95150986035478502"/>
    <n v="5.1002888603547847"/>
    <n v="577.3215590615556"/>
    <n v="17.711410343132723"/>
    <n v="73.879514353566336"/>
    <n v="18.902350004136476"/>
    <n v="3.8654542335599471"/>
    <n v="77.68600180544945"/>
    <n v="77.68600180544945"/>
    <n v="94.9424701443873"/>
    <n v="0"/>
    <n v="941.99476175123721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L0318"/>
    <s v="BAC L3 NOIR P0 C402B331002B74"/>
    <n v="1.28"/>
    <n v="3840"/>
    <n v="4915.2"/>
    <n v="16248.668159999999"/>
    <n v="0.12080569969313407"/>
    <n v="3726.5826817656093"/>
    <n v="0.97046424004312748"/>
    <n v="5.201888240043127"/>
    <n v="2283.9155918542865"/>
    <n v="70.067305822017758"/>
    <n v="292.27139035828344"/>
    <n v="74.778728110049983"/>
    <n v="15.29194788425599"/>
    <n v="307.33006243643217"/>
    <n v="307.33006243643217"/>
    <n v="375.59759286385167"/>
    <n v="0"/>
    <n v="3726.5826817656093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00M1008"/>
    <s v="BAC M10 P15,4 C33 GRIS30241012B70"/>
    <n v="1.71"/>
    <n v="4698"/>
    <n v="8033.58"/>
    <n v="26557.408764"/>
    <n v="0.19744918883072266"/>
    <n v="6090.8610230669283"/>
    <n v="1.2964795706826155"/>
    <n v="6.9493975706826152"/>
    <n v="3732.9139445818601"/>
    <n v="114.52052952181914"/>
    <n v="477.69889244679746"/>
    <n v="122.22104788621732"/>
    <n v="24.993710669759366"/>
    <n v="502.31132873292495"/>
    <n v="502.31132873292495"/>
    <n v="613.89024049462512"/>
    <n v="0"/>
    <n v="6090.8610230669283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20L0109"/>
    <s v="COUV L1 KAM  D GRIS25032083B70"/>
    <n v="0.99399999999999999"/>
    <n v="3360"/>
    <n v="3339.84"/>
    <n v="11040.843072000001"/>
    <n v="8.2086529146955758E-2"/>
    <n v="2532.1838183325308"/>
    <n v="0.7536261364084913"/>
    <n v="4.0395913364084919"/>
    <n v="1551.9028015744266"/>
    <n v="47.610186905234343"/>
    <n v="198.59612637821647"/>
    <n v="50.811561541965617"/>
    <n v="10.3907591190091"/>
    <n v="208.82837640944291"/>
    <n v="208.82837640944291"/>
    <n v="255.21562999479298"/>
    <n v="0"/>
    <n v="2532.1838183325308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20L0321"/>
    <s v="COUV L3 KAM D GRIS24142134B70"/>
    <n v="1.2749999999999999"/>
    <n v="3520"/>
    <n v="4488"/>
    <n v="14836.430400000001"/>
    <n v="0.11030598555964879"/>
    <n v="3402.6902416512162"/>
    <n v="0.96667336410545912"/>
    <n v="5.1815683641054591"/>
    <n v="2085.4112093591389"/>
    <n v="63.977471624596298"/>
    <n v="266.86889646972173"/>
    <n v="68.279405061422608"/>
    <n v="13.962862570097023"/>
    <n v="280.61875818170324"/>
    <n v="280.61875818170324"/>
    <n v="342.95288020283334"/>
    <n v="0"/>
    <n v="3402.6902416512162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20L0331"/>
    <s v="COUV L3 EK  D NOIR FAI24142128B70"/>
    <n v="1.4550000000000001"/>
    <n v="3520"/>
    <n v="5121.6000000000004"/>
    <n v="16930.985280000001"/>
    <n v="0.12587859528571685"/>
    <n v="3883.070040472564"/>
    <n v="1.1031448978615239"/>
    <n v="5.9130838978615241"/>
    <n v="2379.8222036216052"/>
    <n v="73.009585265715771"/>
    <n v="304.54450538309419"/>
    <n v="77.918850481858726"/>
    <n v="15.934090227051895"/>
    <n v="320.23552404264956"/>
    <n v="320.23552404264956"/>
    <n v="391.36975740793918"/>
    <n v="0"/>
    <n v="3883.070040472564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2T00:00:00"/>
    <x v="4"/>
    <x v="0"/>
    <s v="ACCUMA 10"/>
    <s v="21-0550 du 29/04/2021"/>
    <n v="18905.694"/>
    <n v="580"/>
    <n v="2419.3509999999987"/>
    <n v="619"/>
    <n v="126.583"/>
    <n v="2544.0030000000002"/>
    <n v="2544.0030000000002"/>
    <n v="3109.1049000000003"/>
    <n v="0"/>
    <n v="30847.738899999997"/>
    <s v="EUR"/>
    <n v="3.3058000000000001"/>
    <s v="420M1013"/>
    <s v="COUV M10 G FLAT GRIS22462035B70"/>
    <n v="0.77200000000000002"/>
    <n v="5376"/>
    <n v="4150.2719999999999"/>
    <n v="13719.9691776"/>
    <n v="0.10200531267839008"/>
    <n v="3146.6332519158364"/>
    <n v="0.58531124477601126"/>
    <n v="3.1373888447760114"/>
    <n v="1928.4812278719633"/>
    <n v="59.163081353466247"/>
    <n v="246.7866552337756"/>
    <n v="63.141288547923459"/>
    <n v="12.912138494768651"/>
    <n v="259.50182146976243"/>
    <n v="259.50182146976243"/>
    <n v="317.14521747441478"/>
    <n v="0"/>
    <n v="3146.6332519158364"/>
    <s v="AST"/>
    <s v="STB0007085"/>
    <n v="18905.694"/>
    <s v="F0319/2021"/>
    <n v="690.8"/>
    <s v="STB0007085"/>
    <n v="3027.9639999999999"/>
    <s v="STB0007085"/>
    <n v="804.92099999999994"/>
    <s v="STB7087"/>
    <n v="31225.887999999999"/>
    <n v="619"/>
    <m/>
    <m/>
    <m/>
  </r>
  <r>
    <x v="9"/>
    <x v="1"/>
    <d v="2021-05-25T00:00:00"/>
    <x v="4"/>
    <x v="0"/>
    <s v="ACCUMA 12"/>
    <s v="21-0591 du 07/05//2021"/>
    <n v="672.08299999999997"/>
    <n v="80"/>
    <n v="52.569999999999936"/>
    <n v="0"/>
    <n v="4.75"/>
    <n v="50.5"/>
    <n v="0"/>
    <n v="36.570050000000002"/>
    <n v="45"/>
    <n v="941.47304999999994"/>
    <s v="EUR"/>
    <n v="3.3245499999999999"/>
    <s v="420L0631"/>
    <s v="COUV L2 D MFP Noir"/>
    <n v="2.04"/>
    <n v="320"/>
    <n v="652.79999999999995"/>
    <n v="2170.2662399999999"/>
    <n v="1"/>
    <n v="941.47304999999994"/>
    <n v="2.9421032812499996"/>
    <n v="9.7241852812499996"/>
    <n v="672.08299999999997"/>
    <n v="80"/>
    <n v="52.569999999999936"/>
    <n v="0"/>
    <n v="4.75"/>
    <n v="50.5"/>
    <n v="0"/>
    <n v="36.570050000000002"/>
    <n v="45"/>
    <n v="941.47304999999994"/>
    <s v="AST"/>
    <s v="STB7124"/>
    <n v="764.43"/>
    <s v="F0337/2021"/>
    <n v="140.80000000000001"/>
    <m/>
    <m/>
    <m/>
    <m/>
    <s v="STB7129"/>
    <n v="573.39499999999998"/>
    <n v="0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L0120"/>
    <s v="BAC L1 GRIS P0 C2225391019B70"/>
    <n v="1.1519999999999999"/>
    <n v="880"/>
    <n v="1013.7599999999999"/>
    <n v="3370.2958079999994"/>
    <n v="2.0432078314582491E-2"/>
    <n v="1150.2559383200182"/>
    <n v="1.3071090208182026"/>
    <n v="5.1369906208182021"/>
    <n v="388.69019348357449"/>
    <n v="11.748445030884932"/>
    <n v="61.554271660782355"/>
    <n v="12.647456476726562"/>
    <n v="3.1587993074344531"/>
    <n v="6.6996784793515989"/>
    <n v="0"/>
    <n v="665.75709388126381"/>
    <n v="0"/>
    <n v="1150.2559383200182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L0202"/>
    <s v="BAC L2 BASSE P0 NOIR C3424931002B77"/>
    <n v="1.32"/>
    <n v="864"/>
    <n v="1140.48"/>
    <n v="3791.5827839999997"/>
    <n v="2.2986088103905306E-2"/>
    <n v="1294.0379306100208"/>
    <n v="1.4977290863541908"/>
    <n v="5.8861350863541908"/>
    <n v="437.27646766902137"/>
    <n v="13.217000659745551"/>
    <n v="69.248555618380152"/>
    <n v="14.228388536317384"/>
    <n v="3.5536492208637602"/>
    <n v="7.5371382892705494"/>
    <n v="0"/>
    <n v="748.97673061642195"/>
    <n v="0"/>
    <n v="1294.0379306100208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L0212"/>
    <s v="BAC L2 GRIS PO C2825691011B77"/>
    <n v="1.2549999999999999"/>
    <n v="2376"/>
    <n v="2981.8799999999997"/>
    <n v="9913.409153999999"/>
    <n v="6.0099042855002408E-2"/>
    <n v="3383.3700060741162"/>
    <n v="1.423977275283719"/>
    <n v="5.596287525283719"/>
    <n v="1143.2957644262954"/>
    <n v="34.556949641626382"/>
    <n v="181.0561193772231"/>
    <n v="37.201307527246492"/>
    <n v="9.2913120253833714"/>
    <n v="19.70647615215529"/>
    <n v="0"/>
    <n v="1958.2620769241864"/>
    <n v="0"/>
    <n v="3383.3700060741162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L0213"/>
    <s v="BAC L2 NOIR PO C2825691010B77"/>
    <n v="1.278"/>
    <n v="792"/>
    <n v="1012.176"/>
    <n v="3365.0297208000002"/>
    <n v="2.0400153192215959E-2"/>
    <n v="1148.4586634163934"/>
    <n v="1.4500740699701937"/>
    <n v="5.6988489699701939"/>
    <n v="388.08286505625648"/>
    <n v="11.730088085524176"/>
    <n v="61.458093111312387"/>
    <n v="12.627694825981679"/>
    <n v="3.1538636835165872"/>
    <n v="6.6892102317276123"/>
    <n v="0"/>
    <n v="664.71684842207446"/>
    <n v="0"/>
    <n v="1148.4586634163934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008"/>
    <s v="BAC M10 P15,4 C33 GRIS30241012B70"/>
    <n v="1.71"/>
    <n v="810"/>
    <n v="1385.1"/>
    <n v="4604.8342049999992"/>
    <n v="2.7916342796646353E-2"/>
    <n v="1571.5943617493856"/>
    <n v="1.9402399527770193"/>
    <n v="7.6252204527770182"/>
    <n v="531.06730093325734"/>
    <n v="16.051897108071653"/>
    <n v="84.101583883117925"/>
    <n v="17.280216191124094"/>
    <n v="4.3158665963615261"/>
    <n v="9.1537688030203395"/>
    <n v="0"/>
    <n v="909.62372823443275"/>
    <n v="0"/>
    <n v="1571.5943617493856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009"/>
    <s v="BAC M10 P15,4 C33 NOIR30241008B70"/>
    <n v="1.7829999999999999"/>
    <n v="2592"/>
    <n v="4621.5360000000001"/>
    <n v="15364.5275088"/>
    <n v="9.3145897930143551E-2"/>
    <n v="5243.7946142674255"/>
    <n v="2.0230689098253958"/>
    <n v="7.9507415598253957"/>
    <n v="1771.9635042133298"/>
    <n v="53.558891309832539"/>
    <n v="280.6140333353905"/>
    <n v="57.657310818758859"/>
    <n v="14.400355820000192"/>
    <n v="30.542539931294069"/>
    <n v="0"/>
    <n v="3035.0579788388191"/>
    <n v="0"/>
    <n v="5243.7946142674255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203"/>
    <s v="BAC M12 GRIS C49 P12,521631007B70"/>
    <n v="2.3879999999999999"/>
    <n v="2040"/>
    <n v="4871.5199999999995"/>
    <n v="16195.611815999999"/>
    <n v="9.8184262696353095E-2"/>
    <n v="5527.4372717849747"/>
    <n v="2.7095280744043992"/>
    <n v="10.648553474404398"/>
    <n v="1867.8109723791658"/>
    <n v="56.45595105040303"/>
    <n v="295.79275714265162"/>
    <n v="60.776058609042565"/>
    <n v="15.179287012856188"/>
    <n v="32.194619738134179"/>
    <n v="0"/>
    <n v="3199.2276258527218"/>
    <n v="0"/>
    <n v="5527.4372717849747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202"/>
    <s v="BAC M12 P12.5 C49 NOIR21631003B70"/>
    <n v="2.2999999999999998"/>
    <n v="120"/>
    <n v="276"/>
    <n v="917.57579999999996"/>
    <n v="5.5627107153811244E-3"/>
    <n v="313.16153623769441"/>
    <n v="2.6096794686474536"/>
    <n v="10.256144468647454"/>
    <n v="105.82237748724212"/>
    <n v="3.1985586613441463"/>
    <n v="16.758383619767926"/>
    <n v="3.443317932820916"/>
    <n v="0.85999507659792185"/>
    <n v="1.8240128435734706"/>
    <n v="0"/>
    <n v="181.25489061634792"/>
    <n v="0"/>
    <n v="313.16153623769441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409"/>
    <s v="BAC M14 GRIS PO C6035321021B74"/>
    <n v="3.262"/>
    <n v="1287"/>
    <n v="4198.1940000000004"/>
    <n v="13957.1058627"/>
    <n v="8.4613546192205596E-2"/>
    <n v="4763.4524726951859"/>
    <n v="3.701206272490432"/>
    <n v="14.545888372490431"/>
    <n v="1609.6480805531703"/>
    <n v="48.652789060518217"/>
    <n v="254.90922305147822"/>
    <n v="52.375785092975264"/>
    <n v="13.081254241314985"/>
    <n v="27.744781796424213"/>
    <n v="0"/>
    <n v="2757.0405588993049"/>
    <n v="0"/>
    <n v="4763.4524726951859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00M1606"/>
    <s v="BAC M16 GRIS C96 P020891032B74"/>
    <n v="4.5410000000000004"/>
    <n v="60"/>
    <n v="272.46000000000004"/>
    <n v="905.80689300000006"/>
    <n v="5.4913629040316712E-3"/>
    <n v="309.14489914247184"/>
    <n v="5.152414985707864"/>
    <n v="20.249196535707867"/>
    <n v="104.4650904716449"/>
    <n v="3.157533669818211"/>
    <n v="16.543439134210033"/>
    <n v="3.3991536375956044"/>
    <n v="0.84896470496329635"/>
    <n v="1.8006178962319848"/>
    <n v="0"/>
    <n v="178.93009962800781"/>
    <n v="0"/>
    <n v="309.14489914247184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60D1825"/>
    <s v="BOUCHON M18 NOIR NON DEV 28463007P70"/>
    <n v="3.2000000000000001E-2"/>
    <n v="78000"/>
    <n v="2496"/>
    <n v="8298.0767999999989"/>
    <n v="5.0306253426055381E-2"/>
    <n v="2832.0695451061056"/>
    <n v="3.6308583911616739E-2"/>
    <n v="0.14269418391161673"/>
    <n v="957.00237031940696"/>
    <n v="28.926095719981845"/>
    <n v="151.55407795268383"/>
    <n v="31.139570870728281"/>
    <n v="7.7773467796681617"/>
    <n v="16.495420498403558"/>
    <n v="0"/>
    <n v="1639.1746629652332"/>
    <n v="0"/>
    <n v="2832.0695451061056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L0131"/>
    <s v="COUV L1 EK D NOIR FAI25032008D40"/>
    <n v="1.147"/>
    <n v="1120"/>
    <n v="1284.6400000000001"/>
    <n v="4270.8499120000006"/>
    <n v="2.589159671524351E-2"/>
    <n v="1457.6081011318545"/>
    <n v="1.3014358045820129"/>
    <n v="5.1146946545820136"/>
    <n v="492.54948918554618"/>
    <n v="14.887668111265018"/>
    <n v="78.001775120647366"/>
    <n v="16.026898366735733"/>
    <n v="4.0028408521766465"/>
    <n v="8.4898545629283468"/>
    <n v="0"/>
    <n v="843.64957493255508"/>
    <n v="0"/>
    <n v="1457.6081011318545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L0109"/>
    <s v="COUV L1 KAM  D GRIS25032083B70"/>
    <n v="0.99399999999999999"/>
    <n v="2240"/>
    <n v="2226.56"/>
    <n v="7402.3100479999994"/>
    <n v="4.4875757863909405E-2"/>
    <n v="2526.3512685702931"/>
    <n v="1.127835387754595"/>
    <n v="4.432438087754595"/>
    <n v="853.69519136954284"/>
    <n v="25.803560771747907"/>
    <n v="135.19400953779157"/>
    <n v="27.77809411775992"/>
    <n v="6.9377921657603938"/>
    <n v="14.714761003575893"/>
    <n v="0"/>
    <n v="1462.2278596041144"/>
    <n v="0"/>
    <n v="2526.3512685702931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L0211"/>
    <s v="COUV L2 EK D GRIS24582126P70"/>
    <n v="1.0860000000000001"/>
    <n v="5760"/>
    <n v="6255.3600000000006"/>
    <n v="20796.257088000002"/>
    <n v="0.12607521050929882"/>
    <n v="7097.6019830428422"/>
    <n v="1.2322225665004933"/>
    <n v="4.8426838665004937"/>
    <n v="2398.3951711543295"/>
    <n v="72.49324604284682"/>
    <n v="379.81783536141847"/>
    <n v="78.040555305255964"/>
    <n v="19.491227544737598"/>
    <n v="41.340061525999083"/>
    <n v="0"/>
    <n v="4108.0238861082544"/>
    <n v="0"/>
    <n v="7097.6019830428422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L0216"/>
    <s v="COUV L2 EK DROITE ROUGE24582156B70"/>
    <n v="1.1120000000000001"/>
    <n v="960"/>
    <n v="1067.52"/>
    <n v="3549.0236159999999"/>
    <n v="2.1515597619143689E-2"/>
    <n v="1211.2543592915347"/>
    <n v="1.261723290928682"/>
    <n v="4.958622890928682"/>
    <n v="409.30255222891566"/>
    <n v="12.371468631007621"/>
    <n v="64.818513339763243"/>
    <n v="13.318154926249944"/>
    <n v="3.3263113919196141"/>
    <n v="7.0549644593172154"/>
    <n v="0"/>
    <n v="701.06239431436131"/>
    <n v="0"/>
    <n v="1211.2543592915347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L0531"/>
    <s v="COUV L5 EK D NOIR FAI21162094B70"/>
    <n v="1.6419999999999999"/>
    <n v="2040"/>
    <n v="3349.68"/>
    <n v="11136.178644"/>
    <n v="6.7511959525716828E-2"/>
    <n v="3800.6917924082618"/>
    <n v="1.8630842119648343"/>
    <n v="7.3219953119648338"/>
    <n v="1284.3155848603813"/>
    <n v="38.819376727287178"/>
    <n v="203.38848711400081"/>
    <n v="41.789902946418714"/>
    <n v="10.437348942675822"/>
    <n v="22.137171528482547"/>
    <n v="0"/>
    <n v="2199.8039202890154"/>
    <n v="0"/>
    <n v="3800.6917924082618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M1124"/>
    <s v="COUV M11 G FLAT GRIS M1822482043B70"/>
    <n v="0.85799999999999998"/>
    <n v="4176"/>
    <n v="3583.0079999999998"/>
    <n v="11911.889246399998"/>
    <n v="7.221462679310249E-2"/>
    <n v="4065.4358319998146"/>
    <n v="0.97352390613022377"/>
    <n v="3.8259878061302235"/>
    <n v="1373.7769025935086"/>
    <n v="41.523410406033932"/>
    <n v="217.55587890107762"/>
    <n v="44.70085398493044"/>
    <n v="11.164381302213645"/>
    <n v="23.679176125458305"/>
    <n v="0"/>
    <n v="2353.0352286865918"/>
    <n v="0"/>
    <n v="4065.4358319998146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20M1413"/>
    <s v="COUV M14 GAUCHE GRIS35422083B70"/>
    <n v="1.6339999999999999"/>
    <n v="1536"/>
    <n v="2509.8239999999996"/>
    <n v="8344.0353791999987"/>
    <n v="5.0584872675799683E-2"/>
    <n v="2847.7548533559238"/>
    <n v="1.8540070659869297"/>
    <n v="7.286321765986929"/>
    <n v="962.30269113963743"/>
    <n v="29.086301788584819"/>
    <n v="152.39345438442177"/>
    <n v="31.312036186320004"/>
    <n v="7.8204213156786304"/>
    <n v="16.586779750394715"/>
    <n v="0"/>
    <n v="1648.2531687908865"/>
    <n v="0"/>
    <n v="2847.7548533559238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90B0006"/>
    <s v="COUVRE BORNE D+ NOIR COUV DR - 32163005D40"/>
    <n v="7.1999999999999995E-2"/>
    <n v="13200"/>
    <n v="950.4"/>
    <n v="3159.6523199999997"/>
    <n v="1.9155073419921086E-2"/>
    <n v="1078.3649421750172"/>
    <n v="8.1694313801137661E-2"/>
    <n v="0.32106191380113763"/>
    <n v="364.39705639085105"/>
    <n v="11.014167216454624"/>
    <n v="57.707129681983453"/>
    <n v="11.856990446931151"/>
    <n v="2.9613743507197996"/>
    <n v="6.2809485743921236"/>
    <n v="0"/>
    <n v="624.14727551368492"/>
    <n v="0"/>
    <n v="1078.3649421750172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90B0007"/>
    <s v="COUVRE BORNE G- NOIR COUV DR - 2B233004D40"/>
    <n v="7.1999999999999995E-2"/>
    <n v="11000"/>
    <n v="791.99999999999989"/>
    <n v="2633.0435999999995"/>
    <n v="1.5962561183267571E-2"/>
    <n v="898.63745181251431"/>
    <n v="8.1694313801137661E-2"/>
    <n v="0.32106191380113763"/>
    <n v="303.66421365904256"/>
    <n v="9.178472680378853"/>
    <n v="48.089274734986212"/>
    <n v="9.8808253724426258"/>
    <n v="2.4678119589331664"/>
    <n v="5.2341238119934363"/>
    <n v="0"/>
    <n v="520.12272959473739"/>
    <n v="0"/>
    <n v="898.63745181251431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5-31T00:00:00"/>
    <x v="4"/>
    <x v="0"/>
    <s v="ACCUMA 11"/>
    <s v="21-0617 DU14/05/2021"/>
    <n v="19023.526999999998"/>
    <n v="575"/>
    <n v="3012.6290000000008"/>
    <n v="619"/>
    <n v="154.6"/>
    <n v="327.9"/>
    <n v="0"/>
    <n v="32583.914549999998"/>
    <n v="0"/>
    <n v="56296.570549999997"/>
    <s v="EUR"/>
    <n v="3.3245499999999999"/>
    <s v="460D1810"/>
    <s v="BOUCHON KAMINA D18 ROUGE 24593044B72"/>
    <n v="3.2000000000000001E-2"/>
    <n v="104000"/>
    <n v="3328"/>
    <n v="11064.1024"/>
    <n v="6.7075004568073845E-2"/>
    <n v="3776.0927268081414"/>
    <n v="3.6308583911616746E-2"/>
    <n v="0.14269418391161676"/>
    <n v="1276.0031604258761"/>
    <n v="38.568127626642465"/>
    <n v="202.07210393691179"/>
    <n v="41.519427827637713"/>
    <n v="10.369795706224217"/>
    <n v="21.993893997871414"/>
    <n v="0"/>
    <n v="2185.5662172869775"/>
    <n v="0"/>
    <n v="3776.0927268081414"/>
    <s v="AST"/>
    <m/>
    <n v="19024.127"/>
    <s v="F0349/2021"/>
    <n v="684.85"/>
    <m/>
    <m/>
    <s v="STB7128"/>
    <n v="328.5"/>
    <s v="STB7125"/>
    <n v="38909.533000000003"/>
    <n v="6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00M1203"/>
    <s v="BAC M12 GRIS C49 P12,521631007B70"/>
    <n v="2.3879999999999999"/>
    <n v="120"/>
    <n v="286.56"/>
    <n v="953.54272800000001"/>
    <n v="2.3393130472050445E-2"/>
    <n v="207.24409221967795"/>
    <n v="1.7270341018306496"/>
    <n v="9.6732235018306501"/>
    <n v="148.16460260821648"/>
    <n v="7.4274826767893209"/>
    <n v="18.288094395395841"/>
    <n v="5.1230955733790475"/>
    <n v="0.9343216310536947"/>
    <n v="2.9030874915814602"/>
    <n v="0"/>
    <n v="24.403407843262102"/>
    <n v="0"/>
    <n v="207.24409221967795"/>
    <s v="AST"/>
    <s v="stb0007151"/>
    <n v="6334.28"/>
    <s v="F0357/2021"/>
    <n v="378.43299999999999"/>
    <m/>
    <m/>
    <s v="STB7151"/>
    <n v="148.279"/>
    <s v="STB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00M1509"/>
    <s v="BAC M15 GRIS PO C7835331028B74"/>
    <n v="3.5139999999999998"/>
    <n v="1617"/>
    <n v="5682.1379999999999"/>
    <n v="18907.598301900001"/>
    <n v="0.46385746647890769"/>
    <n v="4109.399538236099"/>
    <n v="2.5413726272332089"/>
    <n v="14.234383327233209"/>
    <n v="2937.924758288128"/>
    <n v="147.27799260931855"/>
    <n v="362.63077928414901"/>
    <n v="101.58478515888078"/>
    <n v="18.526467211167571"/>
    <n v="57.564711590032438"/>
    <n v="0"/>
    <n v="483.89004409442225"/>
    <n v="0"/>
    <n v="4109.399538236099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00M1606"/>
    <s v="BAC M16 GRIS C96 P020891032B74"/>
    <n v="4.4509999999999996"/>
    <n v="180"/>
    <n v="801.18"/>
    <n v="2665.9665089999999"/>
    <n v="6.5403783750688782E-2"/>
    <n v="579.42428044584585"/>
    <n v="3.219023780254699"/>
    <n v="18.0299488302547"/>
    <n v="414.24663706606253"/>
    <n v="20.766159167329942"/>
    <n v="51.130846830343529"/>
    <n v="14.323428641400843"/>
    <n v="2.6122271230025098"/>
    <n v="8.1166095634604769"/>
    <n v="0"/>
    <n v="68.228372054245995"/>
    <n v="0"/>
    <n v="579.42428044584585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20M1502"/>
    <s v="COUV.M15 GAUCHE NOIR35402021D40"/>
    <n v="1.698"/>
    <n v="700"/>
    <n v="1188.5999999999999"/>
    <n v="3955.1259299999997"/>
    <n v="9.7030551643911084E-2"/>
    <n v="859.61169741872288"/>
    <n v="1.2280167105981756"/>
    <n v="6.8781966105981756"/>
    <n v="614.56046433600682"/>
    <n v="30.807879360803277"/>
    <n v="75.855768419763734"/>
    <n v="21.249690810016528"/>
    <n v="3.8754002326578085"/>
    <n v="12.041491459009364"/>
    <n v="0"/>
    <n v="101.2210028004653"/>
    <n v="0"/>
    <n v="859.61169741872288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20M1515"/>
    <s v="COUV M15 GAUCHE GRIS35402077B70"/>
    <n v="1.659"/>
    <n v="1400"/>
    <n v="2322.6"/>
    <n v="7728.5676299999996"/>
    <n v="0.18960386946672378"/>
    <n v="1679.7359317051369"/>
    <n v="1.1998113797893835"/>
    <n v="6.7202168297893827"/>
    <n v="1200.8902359639992"/>
    <n v="60.200555782771069"/>
    <n v="148.22699624073974"/>
    <n v="41.523247413212509"/>
    <n v="7.5727785465009472"/>
    <n v="23.52984020082042"/>
    <n v="0"/>
    <n v="197.79227755709297"/>
    <n v="0"/>
    <n v="1679.7359317051369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00NS4003"/>
    <s v="BAC NS40 P0 NOIR V250LISTEAUX KOREAN 2B221014B70"/>
    <n v="1.4530000000000001"/>
    <n v="1080"/>
    <n v="1569.24"/>
    <n v="5221.7245620000003"/>
    <n v="0.12810383885385415"/>
    <n v="1134.8957261125331"/>
    <n v="1.0508293760301233"/>
    <n v="5.8857595260301228"/>
    <n v="811.36872207187901"/>
    <n v="40.673865562970668"/>
    <n v="100.14799430845538"/>
    <n v="28.054740708994061"/>
    <n v="5.1164673238229348"/>
    <n v="15.8976864017633"/>
    <n v="0"/>
    <n v="133.63624973464763"/>
    <n v="0"/>
    <n v="1134.8957261125331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04T00:00:00"/>
    <x v="4"/>
    <x v="0"/>
    <s v="ACCUMA 13"/>
    <s v="21-0622 du 17/05/2021"/>
    <n v="6333.68"/>
    <n v="317.50700000000001"/>
    <n v="781.77200000000084"/>
    <n v="219"/>
    <n v="39.94"/>
    <n v="124.1"/>
    <n v="0"/>
    <n v="1043.186925"/>
    <n v="0"/>
    <n v="8859.1859250000016"/>
    <s v="EUR"/>
    <n v="3.32755"/>
    <s v="400L0518"/>
    <s v="BAC L5 NOIR P0 C5220641062B77"/>
    <n v="1.5129999999999999"/>
    <n v="264"/>
    <n v="399.43199999999996"/>
    <n v="1329.1299515999999"/>
    <n v="3.2607359333863953E-2"/>
    <n v="288.87465886198498"/>
    <n v="1.0942221926590341"/>
    <n v="6.1288053426590334"/>
    <n v="206.52457966570745"/>
    <n v="10.353064840017142"/>
    <n v="25.491520521153518"/>
    <n v="7.1410116941162061"/>
    <n v="1.3023379317945263"/>
    <n v="4.046573293332516"/>
    <n v="0"/>
    <n v="34.015570915863584"/>
    <n v="0"/>
    <n v="288.87465886198498"/>
    <s v="AST"/>
    <s v="stb0007151"/>
    <n v="6334.28"/>
    <s v="F0357/2021"/>
    <n v="378.43299999999999"/>
    <m/>
    <m/>
    <s v="STB7151"/>
    <n v="148.279"/>
    <s v="STB007152"/>
    <n v="10017.278"/>
    <n v="219"/>
    <m/>
    <m/>
    <m/>
  </r>
  <r>
    <x v="9"/>
    <x v="1"/>
    <d v="2021-06-10T00:00:00"/>
    <x v="51"/>
    <x v="0"/>
    <s v="MICROPOROUS 4"/>
    <s v="A21-0572 du 27/05/2021"/>
    <n v="9667.2109999999993"/>
    <n v="375"/>
    <n v="7046.2829999999994"/>
    <n v="219"/>
    <n v="103.39"/>
    <n v="0"/>
    <n v="0"/>
    <n v="0"/>
    <n v="0"/>
    <n v="17410.883999999998"/>
    <s v="EUR"/>
    <n v="3.3239999999999998"/>
    <s v="430P1004"/>
    <s v="SEPARATEUR 161X1.2X0.2 "/>
    <n v="0.56000000000000005"/>
    <n v="51816"/>
    <n v="29016.960000000003"/>
    <n v="96452.375039999999"/>
    <n v="0.8548228015908087"/>
    <n v="14883.220639052584"/>
    <n v="0.2872321414052143"/>
    <n v="2.1486721414052141"/>
    <n v="8263.7523905894832"/>
    <n v="320.55855059655329"/>
    <n v="6023.3233748616876"/>
    <n v="187.20619354838712"/>
    <n v="88.380129456473711"/>
    <n v="0"/>
    <n v="0"/>
    <n v="0"/>
    <n v="0"/>
    <n v="14883.220639052584"/>
    <s v="AST"/>
    <s v="stb0007186"/>
    <n v="9667.8109999999997"/>
    <s v="F0381/2021"/>
    <n v="446.85"/>
    <m/>
    <m/>
    <s v="stb7186"/>
    <n v="85.322999999999993"/>
    <s v="STB0007187"/>
    <n v="31468.97"/>
    <n v="219"/>
    <m/>
    <m/>
    <m/>
  </r>
  <r>
    <x v="9"/>
    <x v="1"/>
    <d v="2021-06-10T00:00:00"/>
    <x v="51"/>
    <x v="0"/>
    <s v="MICROPOROUS 4"/>
    <s v="A21-0572 du 27/05/2021"/>
    <n v="9667.2109999999993"/>
    <n v="375"/>
    <n v="7046.2829999999994"/>
    <n v="219"/>
    <n v="103.39"/>
    <n v="0"/>
    <n v="0"/>
    <n v="0"/>
    <n v="0"/>
    <n v="17410.883999999998"/>
    <s v="EUR"/>
    <n v="3.3239999999999998"/>
    <s v="430P1005"/>
    <s v="SEPARATEUR 161X1.0X0.2 "/>
    <n v="0.54"/>
    <n v="9126"/>
    <n v="4928.04"/>
    <n v="16380.804959999999"/>
    <n v="0.14517719840919135"/>
    <n v="2527.6633609474147"/>
    <n v="0.27697385064074237"/>
    <n v="2.0719338506407423"/>
    <n v="1403.4586094105171"/>
    <n v="54.441449403446761"/>
    <n v="1022.959625138312"/>
    <n v="31.793806451612905"/>
    <n v="15.009870543526294"/>
    <n v="0"/>
    <n v="0"/>
    <n v="0"/>
    <n v="0"/>
    <n v="2527.6633609474147"/>
    <s v="AST"/>
    <s v="stb0007186"/>
    <n v="9667.8109999999997"/>
    <s v="F0381/2021"/>
    <n v="446.85"/>
    <m/>
    <m/>
    <s v="stb7186"/>
    <n v="85.322999999999993"/>
    <s v="STB0007187"/>
    <n v="31468.97"/>
    <n v="219"/>
    <m/>
    <m/>
    <m/>
  </r>
  <r>
    <x v="9"/>
    <x v="1"/>
    <d v="2021-06-26T00:00:00"/>
    <x v="78"/>
    <x v="0"/>
    <s v="ATHENA 1"/>
    <s v="444 DU 21/05/2021"/>
    <n v="225.6"/>
    <n v="105.392"/>
    <n v="1173.6570000000004"/>
    <n v="0"/>
    <n v="17.350000000000001"/>
    <n v="109.8"/>
    <n v="0"/>
    <n v="0"/>
    <n v="0"/>
    <n v="1631.7990000000002"/>
    <s v="EUR"/>
    <n v="3.3228"/>
    <s v="690X0003"/>
    <s v="FLUX TYPE OM"/>
    <n v="13.1"/>
    <n v="375"/>
    <n v="4912.5"/>
    <n v="16323.254999999999"/>
    <n v="1"/>
    <n v="1631.7990000000002"/>
    <n v="4.3514640000000009"/>
    <n v="47.880144000000001"/>
    <n v="225.6"/>
    <n v="105.392"/>
    <n v="1173.6570000000004"/>
    <n v="0"/>
    <n v="17.350000000000001"/>
    <n v="109.8"/>
    <n v="0"/>
    <n v="0"/>
    <n v="0"/>
    <n v="1631.7990000000002"/>
    <s v="TRANSGLORY TUNISIE"/>
    <s v="STB0007155"/>
    <n v="268.35000000000002"/>
    <s v="F0420/2021"/>
    <n v="350.90499999999997"/>
    <m/>
    <m/>
    <s v="STB7156"/>
    <n v="130.548"/>
    <s v="STB0007157"/>
    <n v="4210.2070000000003"/>
    <n v="0"/>
    <m/>
    <m/>
    <m/>
  </r>
  <r>
    <x v="9"/>
    <x v="1"/>
    <d v="2021-07-07T00:00:00"/>
    <x v="80"/>
    <x v="0"/>
    <s v="GOONVEAN FIBRES 1"/>
    <s v="15155 du 19/05/2021"/>
    <n v="758"/>
    <n v="138.56399999999999"/>
    <n v="149.45399999999972"/>
    <n v="0"/>
    <n v="24.82"/>
    <n v="373.4"/>
    <n v="0"/>
    <n v="2111.5637999999999"/>
    <n v="0"/>
    <n v="3555.8017999999993"/>
    <s v="GBP"/>
    <n v="3.8462000000000001"/>
    <s v="600A0003"/>
    <s v="FIBRE DE VERRE mm"/>
    <n v="3.25"/>
    <n v="1800"/>
    <n v="5850"/>
    <n v="22500.27"/>
    <n v="1"/>
    <n v="3555.8017999999993"/>
    <n v="1.975445444444444"/>
    <n v="14.475595444444444"/>
    <n v="758"/>
    <n v="138.56399999999999"/>
    <n v="149.45399999999972"/>
    <n v="0"/>
    <n v="24.82"/>
    <n v="373.4"/>
    <n v="0"/>
    <n v="2111.5637999999999"/>
    <n v="0"/>
    <n v="3555.8017999999993"/>
    <s v="ECULINE"/>
    <s v="STB0007288"/>
    <n v="975.63"/>
    <s v="F0453/2021"/>
    <n v="165.49100000000001"/>
    <m/>
    <m/>
    <s v="STB7288"/>
    <n v="444.95"/>
    <s v="STB7289"/>
    <n v="4831.2669999999998"/>
    <n v="0"/>
    <m/>
    <m/>
    <m/>
  </r>
  <r>
    <x v="9"/>
    <x v="1"/>
    <d v="2021-08-25T00:00:00"/>
    <x v="10"/>
    <x v="0"/>
    <s v="SORFIN 1"/>
    <s v="SOR-62381F"/>
    <n v="1147.5"/>
    <n v="290"/>
    <n v="963.04700000000048"/>
    <n v="0"/>
    <n v="0"/>
    <n v="252"/>
    <n v="0"/>
    <n v="8174.1312499999995"/>
    <n v="300"/>
    <n v="11126.678250000001"/>
    <s v="GBP"/>
    <n v="3.8466499999999999"/>
    <s v="690x0018"/>
    <s v="expander HE-+31A"/>
    <n v="3.11"/>
    <n v="5967"/>
    <n v="18557.37"/>
    <n v="71383.707310499987"/>
    <n v="1"/>
    <n v="11126.678250000001"/>
    <n v="1.8647022373051787"/>
    <n v="13.827783737305177"/>
    <n v="1147.5"/>
    <n v="290"/>
    <n v="963.04700000000048"/>
    <n v="0"/>
    <n v="0"/>
    <n v="252"/>
    <n v="0"/>
    <n v="8174.1312499999995"/>
    <n v="300"/>
    <n v="11126.678250000001"/>
    <s v="ECULINE"/>
    <s v="STB7364"/>
    <n v="1523.13"/>
    <s v="F0558/2021"/>
    <n v="946.18"/>
    <m/>
    <m/>
    <s v="STB7364"/>
    <n v="352.13"/>
    <s v="STB7365"/>
    <n v="15597.973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BOX B4"/>
    <n v="1.05"/>
    <n v="20"/>
    <n v="21"/>
    <n v="69.035399999999996"/>
    <n v="0.15"/>
    <n v="39.4878"/>
    <n v="1.9743900000000001"/>
    <n v="5.4261599999999994"/>
    <n v="0"/>
    <n v="12"/>
    <n v="19.9878"/>
    <n v="0"/>
    <n v="0"/>
    <n v="0"/>
    <n v="0"/>
    <n v="0"/>
    <n v="7.5"/>
    <n v="39.4878"/>
    <m/>
    <m/>
    <m/>
    <s v="F0579/2021"/>
    <n v="245.8"/>
    <m/>
    <m/>
    <m/>
    <m/>
    <s v="STB007404"/>
    <n v="306.75400000000002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BOX B5"/>
    <n v="1"/>
    <n v="40"/>
    <n v="40"/>
    <n v="131.49599999999998"/>
    <n v="0.2857142857142857"/>
    <n v="75.214857142857142"/>
    <n v="1.8803714285714286"/>
    <n v="5.1677714285714282"/>
    <n v="0"/>
    <n v="22.857142857142854"/>
    <n v="38.072000000000003"/>
    <n v="0"/>
    <n v="0"/>
    <n v="0"/>
    <n v="0"/>
    <n v="0"/>
    <n v="14.285714285714285"/>
    <n v="75.214857142857142"/>
    <m/>
    <m/>
    <m/>
    <s v="F0579/2021"/>
    <n v="245.8"/>
    <m/>
    <m/>
    <m/>
    <m/>
    <s v="STB007404"/>
    <n v="306.75400000000002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BOX L5"/>
    <n v="1.05"/>
    <n v="20"/>
    <n v="21"/>
    <n v="69.035399999999996"/>
    <n v="0.15"/>
    <n v="39.4878"/>
    <n v="1.9743900000000001"/>
    <n v="5.4261599999999994"/>
    <n v="0"/>
    <n v="12"/>
    <n v="19.9878"/>
    <n v="0"/>
    <n v="0"/>
    <n v="0"/>
    <n v="0"/>
    <n v="0"/>
    <n v="7.5"/>
    <n v="39.4878"/>
    <m/>
    <m/>
    <m/>
    <s v="F0579/2021"/>
    <n v="245.8"/>
    <m/>
    <m/>
    <m/>
    <m/>
    <s v="STB007404"/>
    <n v="306.75400000000002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COVER LID L4"/>
    <n v="0.85"/>
    <n v="20"/>
    <n v="17"/>
    <n v="55.885799999999996"/>
    <n v="0.12142857142857143"/>
    <n v="31.966314285714287"/>
    <n v="1.5983157142857143"/>
    <n v="4.3926057142857138"/>
    <n v="0"/>
    <n v="9.7142857142857135"/>
    <n v="16.180600000000002"/>
    <n v="0"/>
    <n v="0"/>
    <n v="0"/>
    <n v="0"/>
    <n v="0"/>
    <n v="6.0714285714285712"/>
    <n v="31.966314285714287"/>
    <m/>
    <m/>
    <m/>
    <s v="F0579/2021"/>
    <n v="245.8"/>
    <m/>
    <m/>
    <m/>
    <m/>
    <s v="STB007404"/>
    <n v="306.75400000000002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COVER LID L5"/>
    <n v="0.9"/>
    <n v="40"/>
    <n v="36"/>
    <n v="118.34639999999999"/>
    <n v="0.25714285714285712"/>
    <n v="67.693371428571425"/>
    <n v="1.6923342857142856"/>
    <n v="4.650994285714285"/>
    <n v="0"/>
    <n v="20.571428571428569"/>
    <n v="34.264800000000001"/>
    <n v="0"/>
    <n v="0"/>
    <n v="0"/>
    <n v="0"/>
    <n v="0"/>
    <n v="12.857142857142856"/>
    <n v="67.693371428571425"/>
    <m/>
    <m/>
    <m/>
    <s v="F0579/2021"/>
    <n v="245.8"/>
    <m/>
    <m/>
    <m/>
    <m/>
    <s v="STB007404"/>
    <n v="306.75400000000002"/>
    <n v="0"/>
    <m/>
    <m/>
    <m/>
  </r>
  <r>
    <x v="9"/>
    <x v="1"/>
    <d v="2021-09-02T00:00:00"/>
    <x v="84"/>
    <x v="0"/>
    <s v="MONBAT1"/>
    <n v="8000003007"/>
    <n v="0"/>
    <n v="80"/>
    <n v="133.25200000000001"/>
    <n v="0"/>
    <n v="0"/>
    <n v="0"/>
    <n v="0"/>
    <n v="0"/>
    <n v="50"/>
    <n v="263.25200000000001"/>
    <s v="EUR"/>
    <n v="3.2873999999999999"/>
    <m/>
    <s v="VENTIL "/>
    <n v="0.01"/>
    <n v="500"/>
    <n v="5"/>
    <n v="16.436999999999998"/>
    <n v="3.5714285714285712E-2"/>
    <n v="9.4018571428571427"/>
    <n v="1.8803714285714285E-2"/>
    <n v="5.1677714285714278E-2"/>
    <n v="0"/>
    <n v="2.8571428571428568"/>
    <n v="4.7590000000000003"/>
    <n v="0"/>
    <n v="0"/>
    <n v="0"/>
    <n v="0"/>
    <n v="0"/>
    <n v="1.7857142857142856"/>
    <n v="9.4018571428571427"/>
    <m/>
    <m/>
    <m/>
    <s v="F0579/2021"/>
    <n v="245.8"/>
    <m/>
    <m/>
    <m/>
    <m/>
    <s v="STB007404"/>
    <n v="306.75400000000002"/>
    <n v="0"/>
    <m/>
    <m/>
    <m/>
  </r>
  <r>
    <x v="9"/>
    <x v="1"/>
    <d v="2021-09-07T00:00:00"/>
    <x v="71"/>
    <x v="0"/>
    <s v="ELINOIL 14"/>
    <s v="56/2021"/>
    <n v="362"/>
    <n v="387.5"/>
    <n v="2344.3229999999994"/>
    <n v="419"/>
    <n v="38.950000000000003"/>
    <n v="183.5"/>
    <n v="0"/>
    <n v="0"/>
    <n v="438.6"/>
    <n v="4173.8729999999996"/>
    <s v="EUR"/>
    <n v="3.2955999999999999"/>
    <s v="610x0014"/>
    <s v="COKE DE PETROLE"/>
    <n v="0.26"/>
    <n v="47360"/>
    <n v="12313.6"/>
    <n v="40580.70016"/>
    <n v="1"/>
    <n v="4173.8729999999996"/>
    <n v="8.8130764358108099E-2"/>
    <n v="0.94498676435810813"/>
    <n v="362"/>
    <n v="387.5"/>
    <n v="2344.3229999999994"/>
    <n v="419"/>
    <n v="38.950000000000003"/>
    <n v="183.5"/>
    <n v="0"/>
    <n v="0"/>
    <n v="438.6"/>
    <n v="4173.8729999999996"/>
    <s v="MSC"/>
    <m/>
    <s v="431.380"/>
    <s v="0591/2021"/>
    <n v="461.72500000000002"/>
    <m/>
    <m/>
    <s v="stb7411"/>
    <n v="218.965"/>
    <s v="stb7410"/>
    <n v="10448.996999999999"/>
    <n v="419"/>
    <m/>
    <m/>
    <m/>
  </r>
  <r>
    <x v="9"/>
    <x v="1"/>
    <d v="2021-09-07T00:00:00"/>
    <x v="71"/>
    <x v="0"/>
    <s v="ELINOIL 15"/>
    <s v="57/2021"/>
    <n v="362"/>
    <n v="562.83199999999999"/>
    <n v="3526.9359999999997"/>
    <n v="619"/>
    <n v="55.96"/>
    <n v="323.5"/>
    <n v="1290"/>
    <n v="0"/>
    <n v="1314.6"/>
    <n v="8054.8279999999995"/>
    <s v="EUR"/>
    <n v="3.3026499999999999"/>
    <s v="610x0014"/>
    <s v="COKE DE PETROLE"/>
    <n v="0.26"/>
    <n v="69170"/>
    <n v="17984.2"/>
    <n v="59395.518129999997"/>
    <n v="1"/>
    <n v="8054.8279999999995"/>
    <n v="0.11644973254300997"/>
    <n v="0.97513873254300987"/>
    <n v="362"/>
    <n v="562.83199999999999"/>
    <n v="3526.9359999999997"/>
    <n v="619"/>
    <n v="55.96"/>
    <n v="323.5"/>
    <n v="1290"/>
    <n v="0"/>
    <n v="1314.6"/>
    <n v="8054.8279999999995"/>
    <s v="MSC"/>
    <m/>
    <n v="362.6"/>
    <s v="0621/2021"/>
    <n v="775.37"/>
    <m/>
    <m/>
    <s v="stb6325"/>
    <n v="385.565"/>
    <s v="stb7420"/>
    <n v="15288.782999999999"/>
    <n v="619"/>
    <m/>
    <m/>
    <m/>
  </r>
  <r>
    <x v="9"/>
    <x v="1"/>
    <d v="2021-09-20T00:00:00"/>
    <x v="85"/>
    <x v="3"/>
    <s v="nanjing"/>
    <s v="YATFEI20201125"/>
    <n v="44296.56"/>
    <n v="375"/>
    <n v="5658.8819999999978"/>
    <n v="219"/>
    <n v="0"/>
    <n v="183.5"/>
    <n v="202.9"/>
    <n v="0"/>
    <n v="0"/>
    <n v="50935.841999999997"/>
    <s v="USD"/>
    <n v="0.43230000000000002"/>
    <m/>
    <s v="machine de séparation de pâte et de grille"/>
    <n v="200000"/>
    <n v="1"/>
    <n v="200000"/>
    <n v="86460"/>
    <n v="0.21052631578947367"/>
    <n v="10723.335157894735"/>
    <n v="10723.335157894735"/>
    <n v="97183.335157894733"/>
    <n v="9325.5915789473675"/>
    <n v="78.94736842105263"/>
    <n v="1191.3435789473679"/>
    <n v="46.105263157894733"/>
    <n v="0"/>
    <n v="38.631578947368418"/>
    <n v="42.715789473684211"/>
    <n v="0"/>
    <n v="0"/>
    <n v="10723.335157894735"/>
    <s v="M&amp;M"/>
    <s v="stb0007428"/>
    <n v="45159.326999999997"/>
    <s v="0622/2021"/>
    <n v="446.85"/>
    <m/>
    <n v="203.5"/>
    <s v="stb7432"/>
    <n v="218.965"/>
    <s v="stb007431"/>
    <n v="37814.881999999998"/>
    <n v="219"/>
    <m/>
    <m/>
    <m/>
  </r>
  <r>
    <x v="9"/>
    <x v="1"/>
    <d v="2021-09-20T00:00:00"/>
    <x v="85"/>
    <x v="3"/>
    <s v="nanjing"/>
    <s v="YATFEI20201125"/>
    <n v="44296.56"/>
    <n v="375"/>
    <n v="5658.8819999999978"/>
    <n v="219"/>
    <n v="0"/>
    <n v="183.5"/>
    <n v="202.9"/>
    <n v="0"/>
    <n v="0"/>
    <n v="50935.841999999997"/>
    <s v="USD"/>
    <n v="0.43230000000000002"/>
    <m/>
    <s v="MACHINE D'ENVELOPPEMENT PE"/>
    <n v="750000"/>
    <n v="1"/>
    <n v="750000"/>
    <n v="324225"/>
    <n v="0.78947368421052633"/>
    <n v="40212.506842105264"/>
    <n v="40212.506842105264"/>
    <n v="364437.50684210524"/>
    <n v="34970.968421052632"/>
    <n v="296.0526315789474"/>
    <n v="4467.5384210526299"/>
    <n v="172.89473684210526"/>
    <n v="0"/>
    <n v="144.86842105263159"/>
    <n v="160.18421052631581"/>
    <n v="0"/>
    <n v="0"/>
    <n v="40212.506842105264"/>
    <s v="M&amp;M"/>
    <s v="stb0007428"/>
    <n v="45159.326999999997"/>
    <s v="0622/2021"/>
    <n v="446.85"/>
    <m/>
    <n v="203.5"/>
    <s v="stb7432"/>
    <n v="218.965"/>
    <s v="stb007431"/>
    <n v="37814.881999999998"/>
    <n v="219"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1 K"/>
    <n v="0.67"/>
    <n v="60"/>
    <n v="40.200000000000003"/>
    <n v="132.29418000000001"/>
    <n v="0.12791345159494075"/>
    <n v="110.58386508630977"/>
    <n v="1.8430644181051627"/>
    <n v="4.0479674181051628"/>
    <n v="1.9187017739241112"/>
    <n v="10.233076127595259"/>
    <n v="68.666626998647686"/>
    <n v="0"/>
    <n v="0"/>
    <n v="23.369787606395672"/>
    <n v="0"/>
    <n v="0"/>
    <n v="6.3956725797470373"/>
    <n v="110.58386508630977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2 K"/>
    <n v="0.67"/>
    <n v="80"/>
    <n v="53.6"/>
    <n v="176.39224000000002"/>
    <n v="0.17055126879325433"/>
    <n v="147.44515344841301"/>
    <n v="1.8430644181051625"/>
    <n v="4.0479674181051628"/>
    <n v="2.5582690318988148"/>
    <n v="13.644101503460346"/>
    <n v="91.555502664863582"/>
    <n v="0"/>
    <n v="0"/>
    <n v="31.159716808527563"/>
    <n v="0"/>
    <n v="0"/>
    <n v="8.5275634396627158"/>
    <n v="147.44515344841301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3 K"/>
    <n v="0.67"/>
    <n v="70"/>
    <n v="46.900000000000006"/>
    <n v="154.34321000000003"/>
    <n v="0.14923236019409755"/>
    <n v="129.0145092673614"/>
    <n v="1.843064418105163"/>
    <n v="4.0479674181051628"/>
    <n v="2.2384854029114631"/>
    <n v="11.938588815527805"/>
    <n v="80.111064831755641"/>
    <n v="0"/>
    <n v="0"/>
    <n v="27.264752207461623"/>
    <n v="0"/>
    <n v="0"/>
    <n v="7.4616180097048774"/>
    <n v="129.0145092673614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4 K"/>
    <n v="0.67"/>
    <n v="20"/>
    <n v="13.4"/>
    <n v="44.098060000000004"/>
    <n v="4.2637817198313582E-2"/>
    <n v="36.861288362103252"/>
    <n v="1.8430644181051625"/>
    <n v="4.0479674181051628"/>
    <n v="0.63956725797470371"/>
    <n v="3.4110253758650866"/>
    <n v="22.888875666215895"/>
    <n v="0"/>
    <n v="0"/>
    <n v="7.7899292021318907"/>
    <n v="0"/>
    <n v="0"/>
    <n v="2.1318908599156789"/>
    <n v="36.861288362103252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5 K"/>
    <n v="0.67"/>
    <n v="30"/>
    <n v="20.100000000000001"/>
    <n v="66.147090000000006"/>
    <n v="6.3956725797470373E-2"/>
    <n v="55.291932543154886"/>
    <n v="1.8430644181051627"/>
    <n v="4.0479674181051628"/>
    <n v="0.95935088696205562"/>
    <n v="5.1165380637976297"/>
    <n v="34.333313499323843"/>
    <n v="0"/>
    <n v="0"/>
    <n v="11.684893803197836"/>
    <n v="0"/>
    <n v="0"/>
    <n v="3.1978362898735186"/>
    <n v="55.291932543154886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1 W"/>
    <n v="0.67"/>
    <n v="15"/>
    <n v="10.050000000000001"/>
    <n v="33.073545000000003"/>
    <n v="3.1978362898735187E-2"/>
    <n v="27.645966271577443"/>
    <n v="1.8430644181051627"/>
    <n v="4.0479674181051628"/>
    <n v="0.47967544348102781"/>
    <n v="2.5582690318988148"/>
    <n v="17.166656749661922"/>
    <n v="0"/>
    <n v="0"/>
    <n v="5.842446901598918"/>
    <n v="0"/>
    <n v="0"/>
    <n v="1.5989181449367593"/>
    <n v="27.645966271577443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2 W"/>
    <n v="0.67"/>
    <n v="15"/>
    <n v="10.050000000000001"/>
    <n v="33.073545000000003"/>
    <n v="3.1978362898735187E-2"/>
    <n v="27.645966271577443"/>
    <n v="1.8430644181051627"/>
    <n v="4.0479674181051628"/>
    <n v="0.47967544348102781"/>
    <n v="2.5582690318988148"/>
    <n v="17.166656749661922"/>
    <n v="0"/>
    <n v="0"/>
    <n v="5.842446901598918"/>
    <n v="0"/>
    <n v="0"/>
    <n v="1.5989181449367593"/>
    <n v="27.645966271577443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3 W"/>
    <n v="0.67"/>
    <n v="15"/>
    <n v="10.050000000000001"/>
    <n v="33.073545000000003"/>
    <n v="3.1978362898735187E-2"/>
    <n v="27.645966271577443"/>
    <n v="1.8430644181051627"/>
    <n v="4.0479674181051628"/>
    <n v="0.47967544348102781"/>
    <n v="2.5582690318988148"/>
    <n v="17.166656749661922"/>
    <n v="0"/>
    <n v="0"/>
    <n v="5.842446901598918"/>
    <n v="0"/>
    <n v="0"/>
    <n v="1.5989181449367593"/>
    <n v="27.645966271577443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4 W"/>
    <n v="0.67"/>
    <n v="15"/>
    <n v="10.050000000000001"/>
    <n v="33.073545000000003"/>
    <n v="3.1978362898735187E-2"/>
    <n v="27.645966271577443"/>
    <n v="1.8430644181051627"/>
    <n v="4.0479674181051628"/>
    <n v="0.47967544348102781"/>
    <n v="2.5582690318988148"/>
    <n v="17.166656749661922"/>
    <n v="0"/>
    <n v="0"/>
    <n v="5.842446901598918"/>
    <n v="0"/>
    <n v="0"/>
    <n v="1.5989181449367593"/>
    <n v="27.645966271577443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LID B5 W"/>
    <n v="0.67"/>
    <n v="15"/>
    <n v="10.050000000000001"/>
    <n v="33.073545000000003"/>
    <n v="3.1978362898735187E-2"/>
    <n v="27.645966271577443"/>
    <n v="1.8430644181051627"/>
    <n v="4.0479674181051628"/>
    <n v="0.47967544348102781"/>
    <n v="2.5582690318988148"/>
    <n v="17.166656749661922"/>
    <n v="0"/>
    <n v="0"/>
    <n v="5.842446901598918"/>
    <n v="0"/>
    <n v="0"/>
    <n v="1.5989181449367593"/>
    <n v="27.645966271577443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VENTIL "/>
    <n v="2.7E-2"/>
    <n v="1700"/>
    <n v="45.9"/>
    <n v="151.05231000000001"/>
    <n v="0.14605043353750696"/>
    <n v="126.26366685227904"/>
    <n v="7.4272745207222962E-2"/>
    <n v="0.16312704520722296"/>
    <n v="2.1907565030626044"/>
    <n v="11.684034683000558"/>
    <n v="78.402939782038032"/>
    <n v="0"/>
    <n v="0"/>
    <n v="26.683414207302519"/>
    <n v="0"/>
    <n v="0"/>
    <n v="7.3025216768753483"/>
    <n v="126.26366685227904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2T00:00:00"/>
    <x v="84"/>
    <x v="0"/>
    <s v="MONBAT 2"/>
    <n v="8000003055"/>
    <n v="15"/>
    <n v="80"/>
    <n v="536.82100000000003"/>
    <m/>
    <m/>
    <n v="182.7"/>
    <n v="0"/>
    <n v="0"/>
    <n v="50"/>
    <n v="864.52099999999996"/>
    <s v="EUR"/>
    <n v="3.2909000000000002"/>
    <m/>
    <s v="COVER LID"/>
    <n v="3.5000000000000003E-2"/>
    <n v="1255"/>
    <n v="43.925000000000004"/>
    <n v="144.55278250000003"/>
    <n v="0.13976612839074062"/>
    <n v="120.83075308249147"/>
    <n v="9.6279484527881654E-2"/>
    <n v="0.2114609845278817"/>
    <n v="2.0964919258611094"/>
    <n v="11.18129027125925"/>
    <n v="75.02939280884577"/>
    <n v="0"/>
    <n v="0"/>
    <n v="25.535271656988311"/>
    <n v="0"/>
    <n v="0"/>
    <n v="6.9883064195370315"/>
    <n v="120.83075308249147"/>
    <s v="IFC,FEDEX"/>
    <s v="stb0007437"/>
    <n v="17.849999999999998"/>
    <s v="F0633/2021"/>
    <n v="145.80000000000001"/>
    <m/>
    <m/>
    <s v="STB0007437"/>
    <n v="217.41299999999998"/>
    <s v="STB007438"/>
    <n v="1215.49"/>
    <m/>
    <m/>
    <m/>
    <m/>
  </r>
  <r>
    <x v="9"/>
    <x v="1"/>
    <d v="2021-09-23T00:00:00"/>
    <x v="16"/>
    <x v="0"/>
    <s v="akumsan2"/>
    <s v="akm2021000001560 DU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00D2302"/>
    <s v="BAC D23 P0 C33 B01 NOIR"/>
    <n v="2.25"/>
    <n v="1650"/>
    <n v="3712.5"/>
    <n v="12247.351875"/>
    <n v="0.38877928018498042"/>
    <n v="3031.9737499371672"/>
    <n v="1.8375598484467681"/>
    <n v="9.2601973484467681"/>
    <n v="2084.3623548557357"/>
    <n v="91.582402357494729"/>
    <n v="238.47643290690667"/>
    <n v="46.264734342012673"/>
    <n v="12.028830928923295"/>
    <n v="60.999469061023433"/>
    <n v="141.90443726751786"/>
    <n v="0"/>
    <n v="356.35508821755309"/>
    <n v="3031.9737499371672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20D2303"/>
    <s v="COUV D23 T-AKUMSAN D+ NOIR"/>
    <n v="1.31"/>
    <n v="1650"/>
    <n v="2161.5"/>
    <n v="7130.6804250000005"/>
    <n v="0.22635593646325528"/>
    <n v="1765.2824944078618"/>
    <n v="1.0698681784290072"/>
    <n v="5.3914926784290076"/>
    <n v="1213.5620821604505"/>
    <n v="53.321309817030262"/>
    <n v="138.84627871468788"/>
    <n v="26.936356439127376"/>
    <n v="7.0034526741731185"/>
    <n v="35.515246431084755"/>
    <n v="82.619916809088181"/>
    <n v="0"/>
    <n v="207.47785136221978"/>
    <n v="1765.2824944078618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90T2301"/>
    <s v="COUVRE COUVERCLE D23 T-AKUMSAN NOIR"/>
    <n v="0.52"/>
    <n v="1680"/>
    <n v="873.6"/>
    <n v="2881.96272"/>
    <n v="9.1484869809992972E-2"/>
    <n v="713.46323715693188"/>
    <n v="0.42468049830769755"/>
    <n v="2.1401344983076975"/>
    <n v="490.47783251231533"/>
    <n v="21.550541871921183"/>
    <n v="56.116636171710084"/>
    <n v="10.886699507389164"/>
    <n v="2.8305418719211826"/>
    <n v="14.353976073187898"/>
    <n v="33.391977480647434"/>
    <n v="0"/>
    <n v="83.855031667839555"/>
    <n v="713.46323715693188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20L0125"/>
    <s v="COUVERCLE L1 NOIR P NOIR T-AKUMSAN"/>
    <n v="1.31"/>
    <n v="600"/>
    <n v="786"/>
    <n v="2592.9747000000002"/>
    <n v="8.2311249623001917E-2"/>
    <n v="641.92090705740429"/>
    <n v="1.0698681784290072"/>
    <n v="5.3914926784290076"/>
    <n v="441.29530260380017"/>
    <n v="19.389567206192822"/>
    <n v="50.489555896250138"/>
    <n v="9.7950387051372285"/>
    <n v="2.5467100633356794"/>
    <n v="12.914635065849001"/>
    <n v="30.0436061123957"/>
    <n v="0"/>
    <n v="75.446491404443563"/>
    <n v="641.92090705740429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20L0327"/>
    <s v="COUVERCLE L3 NOIR P NOIR T-AKUMSAN"/>
    <n v="1.52"/>
    <n v="714"/>
    <n v="1085.28"/>
    <n v="3580.2844559999999"/>
    <n v="0.11365235749472204"/>
    <n v="886.34086769880378"/>
    <n v="1.241373764284039"/>
    <n v="6.2557777642840389"/>
    <n v="609.32438423645328"/>
    <n v="26.772403940886701"/>
    <n v="69.714128782547519"/>
    <n v="13.524630541871922"/>
    <n v="3.5164039408867001"/>
    <n v="17.832054890921889"/>
    <n v="41.48311048557354"/>
    <n v="0"/>
    <n v="104.17375087966222"/>
    <n v="886.34086769880378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20L0124"/>
    <s v="COUV COUVERCLE L1 NOIR T-AKUMSAN"/>
    <n v="0.69"/>
    <n v="576"/>
    <n v="397.43999999999994"/>
    <n v="1311.1346879999999"/>
    <n v="4.1620589122348443E-2"/>
    <n v="324.58657162963704"/>
    <n v="0.56351835352367541"/>
    <n v="2.8397938535236751"/>
    <n v="223.14046446164673"/>
    <n v="9.8043124560168877"/>
    <n v="25.529986126470295"/>
    <n v="4.9528501055594649"/>
    <n v="1.2877410274454608"/>
    <n v="6.5302704332964714"/>
    <n v="15.191515029657182"/>
    <n v="0"/>
    <n v="38.149431989544581"/>
    <n v="324.58657162963704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3T00:00:00"/>
    <x v="16"/>
    <x v="0"/>
    <s v="akumsan2"/>
    <s v="akm2021000001560 DU  23/08/2021"/>
    <n v="5361.3"/>
    <n v="235.56399999999999"/>
    <n v="613.39800000000014"/>
    <n v="119"/>
    <n v="30.94"/>
    <n v="156.9"/>
    <n v="365"/>
    <n v="0"/>
    <n v="916.6"/>
    <n v="7798.7020000000002"/>
    <s v="EUR"/>
    <n v="3.29895"/>
    <s v="420l0325"/>
    <s v="COUV COUVERCLE L3 NOIR T-AKUMSAN"/>
    <n v="0.74"/>
    <n v="720"/>
    <n v="532.79999999999995"/>
    <n v="1757.6805599999998"/>
    <n v="5.5795717301699001E-2"/>
    <n v="435.13417211219462"/>
    <n v="0.60435301682249254"/>
    <n v="3.0455760168224923"/>
    <n v="299.13757916959884"/>
    <n v="13.143462350457423"/>
    <n v="34.22498140142757"/>
    <n v="6.6396903589021807"/>
    <n v="1.7263194933145671"/>
    <n v="8.7543480446365738"/>
    <n v="20.365436815120134"/>
    <n v="0"/>
    <n v="51.142354478737303"/>
    <n v="435.13417211219462"/>
    <s v="sealog"/>
    <s v="stb0007433"/>
    <n v="5814.1"/>
    <s v="F0559/2021"/>
    <n v="280.92099999999999"/>
    <m/>
    <n v="434.95"/>
    <s v="STB0007441"/>
    <n v="169.46100000000001"/>
    <s v="STB007434"/>
    <n v="7836.6819999999998"/>
    <n v="119"/>
    <m/>
    <m/>
    <m/>
  </r>
  <r>
    <x v="9"/>
    <x v="1"/>
    <d v="2021-09-25T00:00:00"/>
    <x v="73"/>
    <x v="0"/>
    <s v="PELIPAPER 2"/>
    <s v="VRZ2021000000725 DU 17/08/2021"/>
    <n v="5361.3"/>
    <n v="335"/>
    <n v="398.82300000000032"/>
    <n v="119"/>
    <n v="58.57"/>
    <n v="166.4"/>
    <n v="575"/>
    <n v="0"/>
    <n v="866.6"/>
    <n v="7880.6930000000002"/>
    <s v="EUR"/>
    <n v="3.29895"/>
    <s v="430P2010"/>
    <s v="SEP PAPIER LAIZE 103mm 12,5g/m²"/>
    <n v="4.3125000000000004E-2"/>
    <n v="275680"/>
    <n v="11888.7"/>
    <n v="39220.226865000004"/>
    <n v="0.63032741905981338"/>
    <n v="4967.4168790927379"/>
    <n v="1.8018778580574355E-2"/>
    <n v="0.16028599733057436"/>
    <n v="3379.3743918053774"/>
    <n v="211.15968538503748"/>
    <n v="251.38907225169214"/>
    <n v="75.008962868117791"/>
    <n v="36.918276934333271"/>
    <n v="104.88648253155294"/>
    <n v="362.43826595939271"/>
    <n v="0"/>
    <n v="546.24174135723433"/>
    <n v="4967.4168790927379"/>
    <s v="sealog"/>
    <s v="STB0007448"/>
    <n v="5814.1"/>
    <s v="F0638/2021"/>
    <n v="399.65"/>
    <m/>
    <n v="684.85"/>
    <s v="STB0007450"/>
    <n v="198.61600000000001"/>
    <s v="STB007449"/>
    <n v="13392.933000000001"/>
    <n v="119"/>
    <m/>
    <m/>
    <m/>
  </r>
  <r>
    <x v="9"/>
    <x v="1"/>
    <d v="2021-09-25T00:00:00"/>
    <x v="73"/>
    <x v="0"/>
    <s v="PELIPAPER 2"/>
    <s v="VRZ2021000000725 DU 17/08/2021"/>
    <n v="5361.3"/>
    <n v="335"/>
    <n v="398.82300000000032"/>
    <n v="119"/>
    <n v="58.57"/>
    <n v="166.4"/>
    <n v="575"/>
    <n v="0"/>
    <n v="866.6"/>
    <n v="7880.6930000000002"/>
    <s v="EUR"/>
    <n v="3.29895"/>
    <s v="430P2011"/>
    <s v="SEP PAPIER LAIZE 128mm 12,5g/m²"/>
    <n v="4.3125000000000004E-2"/>
    <n v="80800"/>
    <n v="3484.5000000000005"/>
    <n v="11495.191275000001"/>
    <n v="0.18474483263215657"/>
    <n v="1455.917309310408"/>
    <n v="1.8018778580574355E-2"/>
    <n v="0.16028599733057436"/>
    <n v="990.47247119078111"/>
    <n v="61.88951893177245"/>
    <n v="73.680488384854641"/>
    <n v="21.984635083226632"/>
    <n v="10.820504847265411"/>
    <n v="30.741540149990854"/>
    <n v="106.22827876349002"/>
    <n v="0"/>
    <n v="160.0998719590269"/>
    <n v="1455.917309310408"/>
    <s v="sealog"/>
    <s v="STB0007448"/>
    <n v="5814.1"/>
    <s v="F0638/2021"/>
    <n v="399.65"/>
    <m/>
    <n v="684.85"/>
    <s v="STB0007450"/>
    <n v="198.61600000000001"/>
    <s v="STB007449"/>
    <n v="13392.933000000001"/>
    <n v="119"/>
    <m/>
    <m/>
    <m/>
  </r>
  <r>
    <x v="9"/>
    <x v="1"/>
    <d v="2021-09-25T00:00:00"/>
    <x v="73"/>
    <x v="0"/>
    <s v="PELIPAPER 2"/>
    <s v="VRZ2021000000725 DU 17/08/2021"/>
    <n v="5361.3"/>
    <n v="335"/>
    <n v="398.82300000000032"/>
    <n v="119"/>
    <n v="58.57"/>
    <n v="166.4"/>
    <n v="575"/>
    <n v="0"/>
    <n v="866.6"/>
    <n v="7880.6930000000002"/>
    <s v="EUR"/>
    <n v="3.29895"/>
    <s v="430P2013"/>
    <s v="SEP PAPIER LAIZE 125mm 12,5g/m²"/>
    <n v="4.3125000000000004E-2"/>
    <n v="59760"/>
    <n v="2577.15"/>
    <n v="8501.8889925000003"/>
    <n v="0.13663800987744648"/>
    <n v="1076.8022079751233"/>
    <n v="1.8018778580574352E-2"/>
    <n v="0.16028599733057436"/>
    <n v="732.55736235595384"/>
    <n v="45.773733308944571"/>
    <n v="54.494381013352879"/>
    <n v="16.25992317541613"/>
    <n v="8.0028882385220399"/>
    <n v="22.736564843607095"/>
    <n v="78.566855679531727"/>
    <n v="0"/>
    <n v="118.41049935979512"/>
    <n v="1076.8022079751233"/>
    <s v="sealog"/>
    <s v="STB0007448"/>
    <n v="5814.1"/>
    <s v="F0638/2021"/>
    <n v="399.65"/>
    <m/>
    <n v="684.85"/>
    <s v="STB0007450"/>
    <n v="198.61600000000001"/>
    <s v="STB007449"/>
    <n v="13392.933000000001"/>
    <n v="119"/>
    <m/>
    <m/>
    <m/>
  </r>
  <r>
    <x v="9"/>
    <x v="1"/>
    <d v="2021-09-25T00:00:00"/>
    <x v="73"/>
    <x v="0"/>
    <s v="PELIPAPER 2"/>
    <s v="VRZ2021000000725 DU 17/08/2021"/>
    <n v="5361.3"/>
    <n v="335"/>
    <n v="398.82300000000032"/>
    <n v="119"/>
    <n v="58.57"/>
    <n v="166.4"/>
    <n v="575"/>
    <n v="0"/>
    <n v="866.6"/>
    <n v="7880.6930000000002"/>
    <s v="EUR"/>
    <n v="3.29895"/>
    <s v="430P1008"/>
    <s v="SEP PAPIER LAIZE 105mm 12,5g/m²"/>
    <n v="4.3125000000000004E-2"/>
    <n v="21120"/>
    <n v="910.80000000000007"/>
    <n v="3004.6836600000001"/>
    <n v="4.8289738430583498E-2"/>
    <n v="380.55660362173035"/>
    <n v="1.8018778580574355E-2"/>
    <n v="0.16028599733057436"/>
    <n v="258.89577464788732"/>
    <n v="16.177062374245473"/>
    <n v="19.259058350100617"/>
    <n v="5.7464788732394361"/>
    <n v="2.8283299798792756"/>
    <n v="8.0354124748490943"/>
    <n v="27.766599597585511"/>
    <n v="0"/>
    <n v="41.84788732394366"/>
    <n v="380.55660362173035"/>
    <s v="sealog"/>
    <s v="STB0007448"/>
    <n v="5814.1"/>
    <s v="F0638/2021"/>
    <n v="399.65"/>
    <m/>
    <n v="684.85"/>
    <s v="STB0007450"/>
    <n v="198.61600000000001"/>
    <s v="STB007449"/>
    <n v="13392.933000000001"/>
    <n v="1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00L0116"/>
    <s v="BAC L1 GRIS P0 C26"/>
    <n v="1.26"/>
    <n v="220"/>
    <n v="277.2"/>
    <n v="910.96235999999999"/>
    <n v="9.6905864273059191E-3"/>
    <n v="191.59164426738189"/>
    <n v="0.87087111030628139"/>
    <n v="5.0116091103062814"/>
    <n v="121.59440657393722"/>
    <n v="4.6030285529703114"/>
    <n v="17.317601237262753"/>
    <n v="4.0603557130411803"/>
    <n v="0.89201848063350986"/>
    <n v="1.0872837971437241"/>
    <n v="0"/>
    <n v="42.036949912393183"/>
    <n v="0"/>
    <n v="191.59164426738189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00L0212"/>
    <s v="BAC L2 GRIS PO C28"/>
    <n v="1.37"/>
    <n v="1980"/>
    <n v="2712.6000000000004"/>
    <n v="8914.4173800000026"/>
    <n v="9.4829310038636525E-2"/>
    <n v="1874.8610903308092"/>
    <n v="0.94689954057111581"/>
    <n v="5.449130540571117"/>
    <n v="1189.8881214735291"/>
    <n v="45.043922268352347"/>
    <n v="169.46509782178558"/>
    <n v="39.733480906188703"/>
    <n v="8.7290379890564918"/>
    <n v="10.639848586335019"/>
    <n v="0"/>
    <n v="411.36158128556201"/>
    <n v="0"/>
    <n v="1874.8610903308092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00L0213"/>
    <s v="BAC L2 NOIR PO C28"/>
    <n v="1.39"/>
    <n v="3960"/>
    <n v="5504.4"/>
    <n v="18089.10972"/>
    <n v="0.19242735905650324"/>
    <n v="3804.4626504522976"/>
    <n v="0.96072289152835799"/>
    <n v="5.5286798915283581"/>
    <n v="2414.5175019681819"/>
    <n v="91.402995551839041"/>
    <n v="343.87808171136038"/>
    <n v="80.62706344467486"/>
    <n v="17.712938401151124"/>
    <n v="21.590349686139664"/>
    <n v="0"/>
    <n v="834.73371968895037"/>
    <n v="0"/>
    <n v="3804.4626504522976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00L0218"/>
    <s v="BAC L2 NOIR P0 C34,"/>
    <n v="1.44"/>
    <n v="3762"/>
    <n v="5417.28"/>
    <n v="17802.807263999999"/>
    <n v="0.18938174617934994"/>
    <n v="3744.2481336825485"/>
    <n v="0.99528126892146429"/>
    <n v="5.7275532689214641"/>
    <n v="2376.3021170449442"/>
    <n v="89.956329435191222"/>
    <n v="338.43540703679207"/>
    <n v="79.350951649147632"/>
    <n v="17.432589735809163"/>
    <n v="21.248631921323064"/>
    <n v="0"/>
    <n v="821.52210685934097"/>
    <n v="0"/>
    <n v="3744.2481336825485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00L0313"/>
    <s v="BAC L3 GRIS P0 C33"/>
    <n v="1.4"/>
    <n v="880"/>
    <n v="1232"/>
    <n v="4048.7216000000003"/>
    <n v="4.3069273010248529E-2"/>
    <n v="851.51841896614178"/>
    <n v="0.96763456700697925"/>
    <n v="5.56845456700698"/>
    <n v="540.41958477305434"/>
    <n v="20.457904679868051"/>
    <n v="76.967116610056678"/>
    <n v="18.046025391294133"/>
    <n v="3.9645265805933771"/>
    <n v="4.8323724317498851"/>
    <n v="0"/>
    <n v="186.83088849952526"/>
    <n v="0"/>
    <n v="851.51841896614178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20L0216"/>
    <s v="COUV L2 EK DROITE ROUGE"/>
    <n v="1.21"/>
    <n v="3840"/>
    <n v="4646.3999999999996"/>
    <n v="15269.464319999999"/>
    <n v="0.16243268678150874"/>
    <n v="3211.4408943865919"/>
    <n v="0.83631273291317498"/>
    <n v="4.8127357329131746"/>
    <n v="2038.1538625726621"/>
    <n v="77.155526221216647"/>
    <n v="290.27598264364235"/>
    <n v="68.059295761452162"/>
    <n v="14.95192881823788"/>
    <n v="18.224947456885282"/>
    <n v="0"/>
    <n v="704.61935091249529"/>
    <n v="0"/>
    <n v="3211.4408943865919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20L0231"/>
    <s v="COUV L2 EK D NOIR FAI"/>
    <n v="1.38"/>
    <n v="2880"/>
    <n v="3974.3999999999996"/>
    <n v="13061.07072"/>
    <n v="0.13894035604864591"/>
    <n v="2746.9763022232419"/>
    <n v="0.95381121604973673"/>
    <n v="5.4889052160497371"/>
    <n v="1743.3795436055416"/>
    <n v="65.996669123106813"/>
    <n v="248.29391903815687"/>
    <n v="58.216009184382635"/>
    <n v="12.789459774277855"/>
    <n v="15.589107948658071"/>
    <n v="0"/>
    <n v="602.71159354911788"/>
    <n v="0"/>
    <n v="2746.9763022232419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20L0233"/>
    <s v="COUV L2 EK GAUCHE GRIS"/>
    <n v="1.22"/>
    <n v="960"/>
    <n v="1171.2"/>
    <n v="3848.9145600000006"/>
    <n v="4.0943776420132375E-2"/>
    <n v="809.49543205612451"/>
    <n v="0.84322440839179635"/>
    <n v="4.8525104083917965"/>
    <n v="513.74952734269584"/>
    <n v="19.44829379956288"/>
    <n v="73.16873942670324"/>
    <n v="17.155442320035466"/>
    <n v="3.768874619473185"/>
    <n v="4.5938917143388522"/>
    <n v="0"/>
    <n v="177.61066283331496"/>
    <n v="0"/>
    <n v="809.49543205612451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28T00:00:00"/>
    <x v="4"/>
    <x v="0"/>
    <s v="accuma 15"/>
    <s v="21-1153 DU 17/09/2021"/>
    <n v="12547.683000000001"/>
    <n v="475"/>
    <n v="1787.0540000000001"/>
    <n v="419"/>
    <n v="92.05"/>
    <n v="112.2"/>
    <m/>
    <n v="4337.9160000000002"/>
    <n v="0"/>
    <n v="19770.903000000002"/>
    <s v="EUR"/>
    <n v="3.2863000000000002"/>
    <s v="420L0321"/>
    <s v="COUV L3 KAM D GRIS"/>
    <n v="1.39"/>
    <n v="2640"/>
    <n v="3669.6"/>
    <n v="12059.40648"/>
    <n v="0.12828490603766882"/>
    <n v="2536.3084336348647"/>
    <n v="0.96072289152835788"/>
    <n v="5.5286798915283573"/>
    <n v="1609.6783346454545"/>
    <n v="60.935330367892689"/>
    <n v="229.25205447424023"/>
    <n v="53.751375629783233"/>
    <n v="11.808625600767414"/>
    <n v="14.393566457426441"/>
    <n v="0"/>
    <n v="556.48914645930017"/>
    <n v="0"/>
    <n v="2536.3084336348647"/>
    <s v="AST"/>
    <s v="stb7453"/>
    <n v="12548.282999999999"/>
    <s v="F0641/2021"/>
    <n v="565.85"/>
    <m/>
    <m/>
    <m/>
    <n v="134.11799999999999"/>
    <s v="STB007454"/>
    <n v="23036.90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207"/>
    <s v="BAC L2 GRIS P0 C34 -TAXI25171040B77"/>
    <n v="1.294"/>
    <n v="198"/>
    <n v="256.21199999999999"/>
    <n v="841.98949560000005"/>
    <n v="8.0608952290324356E-3"/>
    <n v="165.27442919123087"/>
    <n v="0.83471933934965081"/>
    <n v="5.0871915393496518"/>
    <n v="101.20599862253869"/>
    <n v="3.8289252337904069"/>
    <n v="16.51619393983097"/>
    <n v="3.3775151009645907"/>
    <n v="0.8102005794700502"/>
    <n v="1.8717398721813314"/>
    <n v="2.6963694541113497"/>
    <n v="34.967486388343467"/>
    <n v="0"/>
    <n v="165.27442919123087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207"/>
    <s v="BAC L2 GRIS P0 C34 -TAXI25171040B77"/>
    <n v="1.294"/>
    <n v="198"/>
    <n v="256.21199999999999"/>
    <n v="841.98949560000005"/>
    <n v="8.0608952290324356E-3"/>
    <n v="165.27442919123087"/>
    <n v="0.83471933934965081"/>
    <n v="5.0871915393496518"/>
    <n v="101.20599862253869"/>
    <n v="3.8289252337904069"/>
    <n v="16.51619393983097"/>
    <n v="3.3775151009645907"/>
    <n v="0.8102005794700502"/>
    <n v="1.8717398721813314"/>
    <n v="2.6963694541113497"/>
    <n v="34.967486388343467"/>
    <n v="0"/>
    <n v="165.27442919123087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207"/>
    <s v="BAC L2 GRIS P0 C34 -TAXI25171040B77"/>
    <n v="1.294"/>
    <n v="792"/>
    <n v="1024.848"/>
    <n v="3367.9579824000002"/>
    <n v="3.2243580916129742E-2"/>
    <n v="661.09771676492346"/>
    <n v="0.83471933934965081"/>
    <n v="5.0871915393496518"/>
    <n v="404.82399449015475"/>
    <n v="15.315700935161628"/>
    <n v="66.064775759323879"/>
    <n v="13.510060403858363"/>
    <n v="3.2408023178802008"/>
    <n v="7.4869594887253257"/>
    <n v="10.785477816445399"/>
    <n v="139.86994555337387"/>
    <n v="0"/>
    <n v="661.09771676492346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518"/>
    <s v="BAC L5 NOIR P0 C5220641062B77"/>
    <n v="1.5129999999999999"/>
    <n v="132"/>
    <n v="199.71599999999998"/>
    <n v="656.32669079999994"/>
    <n v="6.2834283779114241E-3"/>
    <n v="128.83060863798673"/>
    <n v="0.97598945937868731"/>
    <n v="5.9481613593786866"/>
    <n v="78.889580585214333"/>
    <n v="2.9846284795079265"/>
    <n v="12.874292339497298"/>
    <n v="2.6327564903448866"/>
    <n v="0.6315473862638773"/>
    <n v="1.4590120693510327"/>
    <n v="2.1018067924113715"/>
    <n v="27.256984495396015"/>
    <n v="0"/>
    <n v="128.8306086379867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NS4003"/>
    <s v="BAC NS40 P0 NOIR V250LISTEAUX KOREAN 2B221014B70"/>
    <n v="1.4530000000000001"/>
    <n v="720"/>
    <n v="1046.1600000000001"/>
    <n v="3437.9956080000006"/>
    <n v="3.2914095174326634E-2"/>
    <n v="674.84542817158501"/>
    <n v="0.93728531690497918"/>
    <n v="5.7122792169049799"/>
    <n v="413.24242236489744"/>
    <n v="15.634195207805151"/>
    <n v="67.438611197342723"/>
    <n v="13.79100587804286"/>
    <n v="3.3081957059715701"/>
    <n v="7.6426528994786436"/>
    <n v="11.009764835812259"/>
    <n v="142.7785800822343"/>
    <n v="0"/>
    <n v="674.84542817158501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M1009"/>
    <s v="BAC M10 P15,4 C33 NOIR30241008B70"/>
    <n v="1.8380000000000001"/>
    <n v="322"/>
    <n v="591.83600000000001"/>
    <n v="1944.9506468000002"/>
    <n v="1.8620236322926486E-2"/>
    <n v="381.77508108449763"/>
    <n v="1.185636897777943"/>
    <n v="7.2258562977779439"/>
    <n v="233.78043729711649"/>
    <n v="8.8446122533900802"/>
    <n v="38.151523568661119"/>
    <n v="7.801879019306198"/>
    <n v="1.8715199528173412"/>
    <n v="4.3236188741835297"/>
    <n v="6.2284690500189095"/>
    <n v="80.773021069003974"/>
    <n v="0"/>
    <n v="381.7750810844976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M1509"/>
    <s v="BAC M15 GRIS PO C7835331028B74"/>
    <n v="3.6230000000000002"/>
    <n v="385"/>
    <n v="1394.855"/>
    <n v="4583.9119865000002"/>
    <n v="4.3884673686993739E-2"/>
    <n v="899.77777750274913"/>
    <n v="2.337085136370777"/>
    <n v="14.243350036370778"/>
    <n v="550.98002126614381"/>
    <n v="20.845220001322026"/>
    <n v="89.916536688144703"/>
    <n v="18.387678274850376"/>
    <n v="4.4108485522797407"/>
    <n v="10.190021230119946"/>
    <n v="14.679423348299405"/>
    <n v="190.36802814158915"/>
    <n v="0"/>
    <n v="899.7777775027491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20L0307"/>
    <s v="COUV. L3 EURO KAM DROITENOIR"/>
    <n v="1.35"/>
    <n v="880"/>
    <n v="1188"/>
    <n v="3904.1244000000002"/>
    <n v="3.7376639392731545E-2"/>
    <n v="766.34202097943216"/>
    <n v="0.87084320565844564"/>
    <n v="5.307348205658446"/>
    <n v="469.27047274747463"/>
    <n v="17.753903711547483"/>
    <n v="76.582042997670655"/>
    <n v="15.660811905554517"/>
    <n v="3.7567260253634478"/>
    <n v="8.6788556669922645"/>
    <n v="12.502485876868702"/>
    <n v="162.13672204796046"/>
    <n v="0"/>
    <n v="766.34202097943216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111"/>
    <s v="BAC L1B PO NOIR C28"/>
    <n v="1.28"/>
    <n v="1200"/>
    <n v="1536"/>
    <n v="5047.7568000000001"/>
    <n v="4.8325351942117553E-2"/>
    <n v="990.82604732694267"/>
    <n v="0.82568837277245222"/>
    <n v="5.0321523727724529"/>
    <n v="606.73354052198738"/>
    <n v="22.954542172505839"/>
    <n v="99.015166704059027"/>
    <n v="20.248322463747254"/>
    <n v="4.8571811237022358"/>
    <n v="11.221146720959695"/>
    <n v="16.164830224638322"/>
    <n v="209.63131739534282"/>
    <n v="0"/>
    <n v="990.82604732694267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116"/>
    <s v="BAC L1 GRIS P0 C26"/>
    <n v="1.26"/>
    <n v="880"/>
    <n v="1108.8"/>
    <n v="3643.84944"/>
    <n v="3.4884863433216104E-2"/>
    <n v="715.25255291413657"/>
    <n v="0.81278699194788251"/>
    <n v="4.9535249919478819"/>
    <n v="437.98577456430962"/>
    <n v="16.570310130777649"/>
    <n v="71.476573464492603"/>
    <n v="14.616757778517547"/>
    <n v="3.5062776236725508"/>
    <n v="8.1002652891927784"/>
    <n v="11.668986818410787"/>
    <n v="151.32760724476307"/>
    <n v="0"/>
    <n v="715.25255291413657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117"/>
    <s v="BAC L1 NOIR PO C26"/>
    <n v="1.25"/>
    <n v="1100"/>
    <n v="1375"/>
    <n v="4518.6625000000004"/>
    <n v="4.3259999297142991E-2"/>
    <n v="886.96993168915765"/>
    <n v="0.80633630153559788"/>
    <n v="4.9142113015355982"/>
    <n v="543.13712123550306"/>
    <n v="20.54849966614292"/>
    <n v="88.636623839896586"/>
    <n v="18.125939705502912"/>
    <n v="4.3480625293558424"/>
    <n v="10.044971836796602"/>
    <n v="14.470469764894331"/>
    <n v="187.65824311106533"/>
    <n v="0"/>
    <n v="886.96993168915765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00L0212"/>
    <s v="BAC L2 GRIS PO C28"/>
    <n v="1.37"/>
    <n v="4356"/>
    <n v="5967.72"/>
    <n v="19611.718236000001"/>
    <n v="0.18775531854948813"/>
    <n v="3849.5914187200142"/>
    <n v="0.88374458648301524"/>
    <n v="5.3859755864830152"/>
    <n v="2357.3020081014811"/>
    <n v="89.183776311006866"/>
    <n v="384.6971293249656"/>
    <n v="78.669478472235525"/>
    <n v="18.871287067409053"/>
    <n v="43.596784967191141"/>
    <n v="62.804154054803782"/>
    <n v="814.46680042092134"/>
    <n v="0"/>
    <n v="3849.5914187200142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20L0109"/>
    <s v="COUV L1 KAM  D GRIS"/>
    <n v="1.08"/>
    <n v="4480"/>
    <n v="4838.4000000000005"/>
    <n v="15900.433920000003"/>
    <n v="0.15222485861767032"/>
    <n v="3121.1020490798701"/>
    <n v="0.69667456452675669"/>
    <n v="4.2458785645267572"/>
    <n v="1911.2106526442608"/>
    <n v="72.306807843393401"/>
    <n v="311.89777511778601"/>
    <n v="63.782215760803865"/>
    <n v="15.300120539662045"/>
    <n v="35.346612171023047"/>
    <n v="50.919215207610726"/>
    <n v="660.33864979532996"/>
    <n v="0"/>
    <n v="3121.1020490798701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20L0131"/>
    <s v="COUV L1 EK D NOIR FAI"/>
    <n v="1.25"/>
    <n v="2240"/>
    <n v="2800"/>
    <n v="9201.6400000000012"/>
    <n v="8.8093089477818465E-2"/>
    <n v="1806.1933154397393"/>
    <n v="0.80633630153559788"/>
    <n v="4.914211301535599"/>
    <n v="1106.0246832432063"/>
    <n v="41.844217501963769"/>
    <n v="180.49639763760763"/>
    <n v="36.911004491205937"/>
    <n v="8.854236423415534"/>
    <n v="20.455215376749447"/>
    <n v="29.467138430330277"/>
    <n v="382.14042233526038"/>
    <n v="0"/>
    <n v="1806.193315439739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20L0211"/>
    <s v="COUV L2 EK D GRIS"/>
    <n v="1.18"/>
    <n v="5760"/>
    <n v="6796.7999999999993"/>
    <n v="22336.323840000001"/>
    <n v="0.21383968234387016"/>
    <n v="4384.405259421721"/>
    <n v="0.76118146864960434"/>
    <n v="4.6390154686496041"/>
    <n v="2684.7959168097941"/>
    <n v="101.57384911333833"/>
    <n v="438.14211266546118"/>
    <n v="89.598826902081598"/>
    <n v="21.49302647238239"/>
    <n v="49.653574240246648"/>
    <n v="71.529373744024568"/>
    <n v="927.61857947439194"/>
    <n v="0"/>
    <n v="4384.405259421721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90B0006"/>
    <s v="COUVRE BORNE D+ NOIR COUV DR - 32163005D"/>
    <n v="7.8E-2"/>
    <n v="9000"/>
    <n v="702"/>
    <n v="2306.9826000000003"/>
    <n v="2.2086196004795913E-2"/>
    <n v="452.83846694239173"/>
    <n v="5.0315385215821302E-2"/>
    <n v="0.30664678521582134"/>
    <n v="277.29618844168954"/>
    <n v="10.490943102278058"/>
    <n v="45.253025407714475"/>
    <n v="9.2541161260094871"/>
    <n v="2.2198835604420375"/>
    <n v="5.128414712313611"/>
    <n v="7.387832563604233"/>
    <n v="95.808063028340271"/>
    <n v="0"/>
    <n v="452.8384669423917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"/>
    <x v="0"/>
    <s v="ACCUMA 14"/>
    <s v="21-1141 DU 16/09/2021"/>
    <n v="12555.181"/>
    <n v="475"/>
    <n v="2048.9279999999999"/>
    <n v="419"/>
    <n v="100.51"/>
    <n v="232.2"/>
    <n v="334.5"/>
    <n v="4337.9160000000002"/>
    <n v="0"/>
    <n v="20503.235000000001"/>
    <s v="EUR"/>
    <n v="3.2863000000000002"/>
    <s v="490B0007"/>
    <s v="COUVRE BORNE G- NOIR COUV DR - 2B233004D"/>
    <n v="7.8E-2"/>
    <n v="9000"/>
    <n v="702"/>
    <n v="2306.9826000000003"/>
    <n v="2.2086196004795913E-2"/>
    <n v="452.83846694239173"/>
    <n v="5.0315385215821302E-2"/>
    <n v="0.30664678521582134"/>
    <n v="277.29618844168954"/>
    <n v="10.490943102278058"/>
    <n v="45.253025407714475"/>
    <n v="9.2541161260094871"/>
    <n v="2.2198835604420375"/>
    <n v="5.128414712313611"/>
    <n v="7.387832563604233"/>
    <n v="95.808063028340271"/>
    <n v="0"/>
    <n v="452.83846694239173"/>
    <s v="AST"/>
    <s v="stb7451"/>
    <n v="12555.781000000001"/>
    <s v="F0643/2021"/>
    <n v="665.25"/>
    <m/>
    <n v="398.05500000000001"/>
    <s v="BIAT00026012"/>
    <n v="276.91800000000001"/>
    <s v="STB0007477"/>
    <n v="25133.353999999999"/>
    <n v="419"/>
    <m/>
    <m/>
    <m/>
  </r>
  <r>
    <x v="9"/>
    <x v="1"/>
    <d v="2021-09-30T00:00:00"/>
    <x v="42"/>
    <x v="0"/>
    <s v="METACONCEPT 2"/>
    <s v="5169 du 16/09/2021"/>
    <n v="178.6"/>
    <n v="118.033"/>
    <n v="120.19599999999991"/>
    <n v="0"/>
    <n v="20.14"/>
    <n v="97"/>
    <n v="0"/>
    <n v="0"/>
    <n v="150"/>
    <n v="683.96899999999982"/>
    <s v="EUR"/>
    <n v="3.2884000000000002"/>
    <s v="610P0002"/>
    <s v="ANTIMOINE"/>
    <n v="11.85"/>
    <n v="500"/>
    <n v="5925"/>
    <n v="19483.77"/>
    <n v="1"/>
    <n v="683.96899999999982"/>
    <n v="1.3679379999999997"/>
    <n v="40.335478000000002"/>
    <n v="178.6"/>
    <n v="118.033"/>
    <n v="120.19599999999991"/>
    <n v="0"/>
    <n v="20.14"/>
    <n v="97"/>
    <n v="0"/>
    <n v="0"/>
    <n v="150"/>
    <n v="683.96899999999982"/>
    <s v="MAGHREB SOLUTION"/>
    <s v="STB0007468"/>
    <n v="213.13399999999999"/>
    <s v="F0655/2021"/>
    <n v="291.05900000000003"/>
    <m/>
    <m/>
    <s v="STB0007468"/>
    <n v="116.03"/>
    <s v="STB000729"/>
    <n v="3826.739"/>
    <m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118"/>
    <s v="BAC L1 NOIR P0 C28"/>
    <n v="1.25"/>
    <n v="3300"/>
    <n v="4125"/>
    <n v="13570.21875"/>
    <n v="6.3596411774817799E-2"/>
    <n v="3107.9934657577633"/>
    <n v="0.94181620174477676"/>
    <n v="5.0540037017447768"/>
    <n v="1994.9690054214968"/>
    <n v="49.287219125483794"/>
    <n v="282.72719721748325"/>
    <n v="64.804743598539332"/>
    <n v="13.294829881525661"/>
    <n v="12.496694913751698"/>
    <n v="0"/>
    <n v="690.41377559948273"/>
    <n v="0"/>
    <n v="3107.9934657577633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120"/>
    <s v="BAC L1 GRIS P0 C22"/>
    <n v="1.26"/>
    <n v="2420"/>
    <n v="3049.2"/>
    <n v="10031.1057"/>
    <n v="4.7010467583945316E-2"/>
    <n v="2297.4287698881385"/>
    <n v="0.94935073135873493"/>
    <n v="5.0944357313587352"/>
    <n v="1474.6810888075704"/>
    <n v="36.43311237755762"/>
    <n v="208.99194418316361"/>
    <n v="47.903666468040278"/>
    <n v="9.8275382484237692"/>
    <n v="9.2375568802452541"/>
    <n v="0"/>
    <n v="510.35386292313757"/>
    <n v="0"/>
    <n v="2297.4287698881385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121"/>
    <s v="BAC L1 NOIR P0 C22"/>
    <n v="1.26"/>
    <n v="1320"/>
    <n v="1663.2"/>
    <n v="5471.5122000000001"/>
    <n v="2.5642073227606536E-2"/>
    <n v="1253.1429653935302"/>
    <n v="0.94935073135873493"/>
    <n v="5.0944357313587352"/>
    <n v="804.37150298594747"/>
    <n v="19.872606751395065"/>
    <n v="113.99560591808924"/>
    <n v="26.129272618931061"/>
    <n v="5.3604754082311468"/>
    <n v="5.0386673892246838"/>
    <n v="0"/>
    <n v="278.37483432171143"/>
    <n v="0"/>
    <n v="1253.1429653935302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313"/>
    <s v="BAC L3 GRIS P0 C33"/>
    <n v="1.4"/>
    <n v="1584"/>
    <n v="2217.6"/>
    <n v="7295.3496000000005"/>
    <n v="3.418943097014205E-2"/>
    <n v="1670.8572871913736"/>
    <n v="1.0548341459541499"/>
    <n v="5.6604841459541504"/>
    <n v="1072.4953373145968"/>
    <n v="26.49680900186009"/>
    <n v="151.99414122411901"/>
    <n v="34.839030158574751"/>
    <n v="7.1473005443081963"/>
    <n v="6.7182231856329127"/>
    <n v="0"/>
    <n v="371.16644576228191"/>
    <n v="0"/>
    <n v="1670.8572871913736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318"/>
    <s v="BAC L3 NOIR P0 C40"/>
    <n v="1.4"/>
    <n v="1728"/>
    <n v="2419.1999999999998"/>
    <n v="7958.5631999999996"/>
    <n v="3.729756105833678E-2"/>
    <n v="1822.7534042087711"/>
    <n v="1.0548341459541499"/>
    <n v="5.6604841459541495"/>
    <n v="1169.9949134341055"/>
    <n v="28.905609820211005"/>
    <n v="165.81179042631163"/>
    <n v="38.006214718445179"/>
    <n v="7.7970551392453045"/>
    <n v="7.3289707479631776"/>
    <n v="0"/>
    <n v="404.90884992248931"/>
    <n v="0"/>
    <n v="1822.7534042087711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509"/>
    <s v="BAC L5 GRIS P0 C45"/>
    <n v="1.6"/>
    <n v="1716"/>
    <n v="2745.6000000000004"/>
    <n v="9032.3376000000026"/>
    <n v="4.2329771677318738E-2"/>
    <n v="2068.6804508083678"/>
    <n v="1.2055247382333145"/>
    <n v="6.4691247382333152"/>
    <n v="1327.8513700085487"/>
    <n v="32.805573049922025"/>
    <n v="188.18322246795691"/>
    <n v="43.134037339187792"/>
    <n v="8.8490387691434833"/>
    <n v="8.3178001345931314"/>
    <n v="0"/>
    <n v="459.53940903901582"/>
    <n v="0"/>
    <n v="2068.6804508083678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L0518"/>
    <s v="BAC L5 NOIR P0 C52"/>
    <n v="1.65"/>
    <n v="924"/>
    <n v="1524.6"/>
    <n v="5015.55285"/>
    <n v="2.3505233791972658E-2"/>
    <n v="1148.7143849440693"/>
    <n v="1.2431973863031052"/>
    <n v="6.6712848863031056"/>
    <n v="737.3405444037852"/>
    <n v="18.21655618877881"/>
    <n v="104.49597209158181"/>
    <n v="23.951833234020139"/>
    <n v="4.9137691242118846"/>
    <n v="4.6187784401226271"/>
    <n v="0"/>
    <n v="255.17693146156878"/>
    <n v="0"/>
    <n v="1148.7143849440693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M1104"/>
    <s v="BAC M11 P8.5 C46,3 NOIR"/>
    <n v="2.2599999999999998"/>
    <n v="1129"/>
    <n v="2551.54"/>
    <n v="8393.928715"/>
    <n v="3.9337888121192391E-2"/>
    <n v="1922.4653691198941"/>
    <n v="1.7028036927545565"/>
    <n v="9.1376386927545568"/>
    <n v="1233.9983554165251"/>
    <n v="30.486863293924102"/>
    <n v="174.88236431231448"/>
    <n v="40.085307995495043"/>
    <n v="8.2235855117352692"/>
    <n v="7.7298950158143045"/>
    <n v="0"/>
    <n v="427.05899757408582"/>
    <n v="0"/>
    <n v="1922.4653691198941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M1110"/>
    <s v="BAC M11 P8,5 C46 GRIS"/>
    <n v="2.2599999999999998"/>
    <n v="2646"/>
    <n v="5979.9599999999991"/>
    <n v="19672.573409999997"/>
    <n v="9.219490874107622E-2"/>
    <n v="4505.6185710285554"/>
    <n v="1.702803692754556"/>
    <n v="9.137638692754555"/>
    <n v="2892.0811766449292"/>
    <n v="71.451054274334069"/>
    <n v="409.86601946003901"/>
    <n v="93.946612007156673"/>
    <n v="19.273345672321984"/>
    <n v="18.116299567621478"/>
    <n v="0"/>
    <n v="1000.8840634021533"/>
    <n v="0"/>
    <n v="4505.6185710285554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M1409"/>
    <s v="BAC M14 GRIS PO C60"/>
    <n v="3.56"/>
    <n v="1089"/>
    <n v="3876.84"/>
    <n v="12753.834390000002"/>
    <n v="5.9770451642444766E-2"/>
    <n v="2921.0165788577765"/>
    <n v="2.6822925425691246"/>
    <n v="14.393802542569127"/>
    <n v="1874.9516700553397"/>
    <n v="46.322100022894695"/>
    <n v="265.71832903287947"/>
    <n v="60.906090223651219"/>
    <n v="12.49501291585308"/>
    <n v="11.744893747740397"/>
    <n v="0"/>
    <n v="648.87848285941789"/>
    <n v="0"/>
    <n v="2921.0165788577765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M1509"/>
    <s v="BAC M15 GRIS PO C78"/>
    <n v="3.83"/>
    <n v="1540"/>
    <n v="5898.2"/>
    <n v="19403.603449999999"/>
    <n v="9.0934389316419464E-2"/>
    <n v="4444.0162569048334"/>
    <n v="2.8857248421459958"/>
    <n v="15.485467342145995"/>
    <n v="2852.5396818853505"/>
    <n v="70.47415172022508"/>
    <n v="404.26219506137198"/>
    <n v="92.662142713431436"/>
    <n v="19.00983408659749"/>
    <n v="17.868607500676426"/>
    <n v="0"/>
    <n v="987.19964393718021"/>
    <n v="0"/>
    <n v="4444.0162569048334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00M1606"/>
    <s v="BAC M16 GRIS C102P16"/>
    <n v="4.95"/>
    <n v="1020"/>
    <n v="5049"/>
    <n v="16609.947749999999"/>
    <n v="7.7842008012376979E-2"/>
    <n v="3804.184002087502"/>
    <n v="3.7295921589093157"/>
    <n v="20.013854658909317"/>
    <n v="2441.842062635912"/>
    <n v="60.32755620959216"/>
    <n v="346.05808939419944"/>
    <n v="79.321006164612143"/>
    <n v="16.272871774987408"/>
    <n v="15.295954574432077"/>
    <n v="0"/>
    <n v="845.06646133376671"/>
    <n v="0"/>
    <n v="3804.184002087502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L0331"/>
    <s v="COUV L3 EK  D NOIR FAI"/>
    <n v="1.59"/>
    <n v="1760"/>
    <n v="2798.4"/>
    <n v="9206.0364000000009"/>
    <n v="4.3143805748036397E-2"/>
    <n v="2108.4627671700669"/>
    <n v="1.1979902086193561"/>
    <n v="6.4286927086193568"/>
    <n v="1353.3869732779435"/>
    <n v="33.436449454728205"/>
    <n v="191.80213059234063"/>
    <n v="43.963538057249089"/>
    <n v="9.0192125916270101"/>
    <n v="8.4777578294891516"/>
    <n v="0"/>
    <n v="468.37670536668907"/>
    <n v="0"/>
    <n v="2108.4627671700669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L0521"/>
    <s v="COUV L5 KAM D GRIS"/>
    <n v="1.7"/>
    <n v="1280"/>
    <n v="2176"/>
    <n v="7158.4960000000001"/>
    <n v="3.3548070793212974E-2"/>
    <n v="1639.5136439973073"/>
    <n v="1.2808700343728963"/>
    <n v="6.8734450343728959"/>
    <n v="1052.3763771629519"/>
    <n v="25.999754864740055"/>
    <n v="149.14288027763479"/>
    <n v="34.185484138284018"/>
    <n v="7.0132241993211721"/>
    <n v="6.5921959108663497"/>
    <n v="0"/>
    <n v="364.20372744350891"/>
    <n v="0"/>
    <n v="1639.5136439973073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014"/>
    <s v="COUV M10 G FLAT NOIR"/>
    <n v="0.84"/>
    <n v="1344"/>
    <n v="1128.96"/>
    <n v="3713.9961600000001"/>
    <n v="1.7405528493890498E-2"/>
    <n v="850.61825529742657"/>
    <n v="0.63290048757248996"/>
    <n v="3.3962904875724904"/>
    <n v="545.99762626924928"/>
    <n v="13.489284582765135"/>
    <n v="77.378835532278757"/>
    <n v="17.736233535274419"/>
    <n v="3.6386257316478088"/>
    <n v="3.4201863490494828"/>
    <n v="0"/>
    <n v="188.95746329716169"/>
    <n v="0"/>
    <n v="850.61825529742657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124"/>
    <s v="COUV M11 G FLAT GRIS M1822482043B70"/>
    <n v="0.94"/>
    <n v="2726"/>
    <n v="2562.44"/>
    <n v="8429.7869900000005"/>
    <n v="3.9505936821397365E-2"/>
    <n v="1930.6780063991087"/>
    <n v="0.70824578371207214"/>
    <n v="3.8006107837120719"/>
    <n v="1239.269909879336"/>
    <n v="30.617101036582959"/>
    <n v="175.62944951223463"/>
    <n v="40.256549621003913"/>
    <n v="8.2587160925131204"/>
    <n v="7.7629165854045823"/>
    <n v="0"/>
    <n v="428.88336367203357"/>
    <n v="0"/>
    <n v="1930.6780063991087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125"/>
    <s v="COUV M11 G FLAT NOIR M18"/>
    <n v="0.94"/>
    <n v="1392"/>
    <n v="1308.48"/>
    <n v="4304.5720799999999"/>
    <n v="2.0173244334330567E-2"/>
    <n v="985.87813092720432"/>
    <n v="0.70824578371207203"/>
    <n v="3.8006107837120719"/>
    <n v="632.8186773851927"/>
    <n v="15.634264359106188"/>
    <n v="89.683123155183623"/>
    <n v="20.556535976682849"/>
    <n v="4.2172167280918051"/>
    <n v="3.9640425116959563"/>
    <n v="0"/>
    <n v="219.00427081125116"/>
    <n v="0"/>
    <n v="985.87813092720432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126"/>
    <s v="COUV M11 D FLAT NOIR M18"/>
    <n v="0.94"/>
    <n v="1392"/>
    <n v="1308.48"/>
    <n v="4304.5720799999999"/>
    <n v="2.0173244334330567E-2"/>
    <n v="985.87813092720432"/>
    <n v="0.70824578371207203"/>
    <n v="3.8006107837120719"/>
    <n v="632.8186773851927"/>
    <n v="15.634264359106188"/>
    <n v="89.683123155183623"/>
    <n v="20.556535976682849"/>
    <n v="4.2172167280918051"/>
    <n v="3.9640425116959563"/>
    <n v="0"/>
    <n v="219.00427081125116"/>
    <n v="0"/>
    <n v="985.87813092720432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413"/>
    <s v="COUV M14 GAUCHE GRIS"/>
    <n v="1.78"/>
    <n v="768"/>
    <n v="1367.04"/>
    <n v="4497.2198399999997"/>
    <n v="2.1076082121853797E-2"/>
    <n v="1030.0003363465437"/>
    <n v="1.3411462712845621"/>
    <n v="7.1969012712845615"/>
    <n v="661.13998282943101"/>
    <n v="16.333963644436693"/>
    <n v="93.696821256772907"/>
    <n v="21.476527682169021"/>
    <n v="4.4059549675735363"/>
    <n v="4.1414501369442709"/>
    <n v="0"/>
    <n v="228.80563582921616"/>
    <n v="0"/>
    <n v="1030.0003363465437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502"/>
    <s v="COUV.M15 GAUCHE NOIR"/>
    <n v="1.85"/>
    <n v="700"/>
    <n v="1295"/>
    <n v="4260.2262500000006"/>
    <n v="1.9965418969306439E-2"/>
    <n v="975.72158500758883"/>
    <n v="1.3938879785822698"/>
    <n v="7.4799254785822704"/>
    <n v="626.29936048990032"/>
    <n v="15.47319970121249"/>
    <n v="88.759204944640203"/>
    <n v="20.344761929723262"/>
    <n v="4.173770835533511"/>
    <n v="3.9232048274687155"/>
    <n v="0"/>
    <n v="216.74808227911035"/>
    <n v="0"/>
    <n v="975.72158500758883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515"/>
    <s v="COUV M15 GAUCHE GRIS"/>
    <n v="1.86"/>
    <n v="700"/>
    <n v="1302"/>
    <n v="4283.2545"/>
    <n v="2.0073340152924307E-2"/>
    <n v="980.99575573735945"/>
    <n v="1.4014225081962277"/>
    <n v="7.5203575081962271"/>
    <n v="629.6847624384942"/>
    <n v="15.556838618516338"/>
    <n v="89.238984430827429"/>
    <n v="20.45473361582987"/>
    <n v="4.1963317589688263"/>
    <n v="3.9444113400496263"/>
    <n v="0"/>
    <n v="217.91969353467306"/>
    <n v="0"/>
    <n v="980.99575573735945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604"/>
    <s v="COUV. M16 GAUCHE NOIR"/>
    <n v="2.17"/>
    <n v="644"/>
    <n v="1397.48"/>
    <n v="4597.3598300000003"/>
    <n v="2.1545385097472093E-2"/>
    <n v="1052.9354444914327"/>
    <n v="1.6349929262289327"/>
    <n v="8.7737504262289328"/>
    <n v="675.86164501731719"/>
    <n v="16.697673450540872"/>
    <n v="95.783176622421465"/>
    <n v="21.954747414324064"/>
    <n v="4.504062754626541"/>
    <n v="4.2336681716532665"/>
    <n v="0"/>
    <n v="233.90047106054914"/>
    <n v="0"/>
    <n v="1052.9354444914327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20M1611"/>
    <s v="COUV M16 GAUCHE GRIS 36352070B70"/>
    <n v="2.17"/>
    <n v="1104"/>
    <n v="2395.6799999999998"/>
    <n v="7881.1882800000003"/>
    <n v="3.6934945881380729E-2"/>
    <n v="1805.0321905567414"/>
    <n v="1.6349929262289324"/>
    <n v="8.7737504262289328"/>
    <n v="1158.6199628868294"/>
    <n v="28.624583058070066"/>
    <n v="164.19973135272249"/>
    <n v="37.636709853126966"/>
    <n v="7.7212504365026415"/>
    <n v="7.2577168656913136"/>
    <n v="0"/>
    <n v="400.97223610379848"/>
    <n v="0"/>
    <n v="1805.0321905567414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60D1811"/>
    <s v="BOUCHON KAM D18 JAUNE"/>
    <n v="3.1E-2"/>
    <n v="96000"/>
    <n v="2976"/>
    <n v="9790.2960000000003"/>
    <n v="4.5881920349541278E-2"/>
    <n v="2242.2760131139644"/>
    <n v="2.3357041803270463E-2"/>
    <n v="0.12533929180327047"/>
    <n v="1439.2794570022727"/>
    <n v="35.558488270894493"/>
    <n v="203.97482155617701"/>
    <n v="46.753676836182564"/>
    <n v="9.5916154490716039"/>
    <n v="9.0157973486848615"/>
    <n v="0"/>
    <n v="498.10215665068131"/>
    <n v="0"/>
    <n v="2242.2760131139644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1T00:00:00"/>
    <x v="4"/>
    <x v="0"/>
    <s v="ACCUMA 16"/>
    <s v="21-1168 du 23/09/2021"/>
    <n v="31369.206999999999"/>
    <n v="775"/>
    <n v="4445.6469999999972"/>
    <n v="1019"/>
    <n v="209.05"/>
    <n v="196.5"/>
    <n v="0"/>
    <n v="10856.175000000001"/>
    <n v="0"/>
    <n v="48870.578999999998"/>
    <s v="EUR"/>
    <n v="3.2897500000000002"/>
    <s v="460D2709"/>
    <s v="BOUCHON  D27 ROUGE"/>
    <n v="2.5000000000000001E-2"/>
    <n v="69850"/>
    <n v="1746.25"/>
    <n v="5744.7259375000003"/>
    <n v="2.692248098467287E-2"/>
    <n v="1315.7172338374533"/>
    <n v="1.8836324034895536E-2"/>
    <n v="0.10108007403489554"/>
    <n v="844.536878961767"/>
    <n v="20.864922763121474"/>
    <n v="119.68784682206791"/>
    <n v="27.434008123381656"/>
    <n v="5.628144649845864"/>
    <n v="5.2902675134882191"/>
    <n v="0"/>
    <n v="292.27516500378101"/>
    <n v="0"/>
    <n v="1315.7172338374533"/>
    <s v="ast"/>
    <m/>
    <n v="31369.807000000001"/>
    <s v="F0648/2021"/>
    <n v="922.25"/>
    <m/>
    <m/>
    <s v="BIAT00026012"/>
    <n v="234.435"/>
    <s v="STB007479"/>
    <n v="53484.322"/>
    <n v="1019"/>
    <m/>
    <m/>
    <m/>
  </r>
  <r>
    <x v="9"/>
    <x v="1"/>
    <d v="2021-10-05T00:00:00"/>
    <x v="86"/>
    <x v="0"/>
    <s v="MICROPOUROUS 5"/>
    <s v="A21-1026"/>
    <n v="9567.4509999999991"/>
    <n v="375"/>
    <n v="7204.7649999999994"/>
    <n v="219"/>
    <n v="109.6"/>
    <n v="56.9"/>
    <n v="0"/>
    <n v="0"/>
    <n v="0"/>
    <n v="17532.716"/>
    <s v="EUR"/>
    <n v="3.286"/>
    <s v="430P1004"/>
    <s v="SEPARATEUR 161X1,2X0,2"/>
    <n v="0.56000000000000005"/>
    <n v="54057"/>
    <n v="30271.920000000002"/>
    <n v="99473.529120000007"/>
    <n v="0.85981355130179504"/>
    <n v="15074.866807925802"/>
    <n v="0.27886983754048139"/>
    <n v="2.1190298375404812"/>
    <n v="8226.2240212159104"/>
    <n v="322.43008173817316"/>
    <n v="6194.7545809448766"/>
    <n v="188.29916773509311"/>
    <n v="94.235565222676726"/>
    <n v="48.923391069072139"/>
    <n v="0"/>
    <n v="0"/>
    <n v="0"/>
    <n v="15074.866807925802"/>
    <s v="AST"/>
    <s v="STB0007486"/>
    <n v="9568.0509999999995"/>
    <s v="F0664/2021"/>
    <n v="446.25"/>
    <m/>
    <m/>
    <s v="BIAt00026023"/>
    <n v="68.311000000000007"/>
    <s v="STB0007487"/>
    <n v="32177.456999999999"/>
    <n v="219"/>
    <m/>
    <m/>
    <m/>
  </r>
  <r>
    <x v="9"/>
    <x v="1"/>
    <d v="2021-10-05T00:00:00"/>
    <x v="86"/>
    <x v="0"/>
    <s v="MICROPOUROUS 5"/>
    <s v="A21-1026"/>
    <n v="9567.4509999999991"/>
    <n v="375"/>
    <n v="7204.7649999999994"/>
    <n v="219"/>
    <n v="109.6"/>
    <n v="56.9"/>
    <n v="0"/>
    <n v="0"/>
    <n v="0"/>
    <n v="17532.716"/>
    <s v="EUR"/>
    <n v="3.286"/>
    <s v="430P1001"/>
    <s v="SEPARATEUR LV 161X1,3X0,2"/>
    <n v="1.49"/>
    <n v="3298"/>
    <n v="4914.0199999999995"/>
    <n v="16147.469719999999"/>
    <n v="0.13957294375011717"/>
    <n v="2447.0927840547793"/>
    <n v="0.74199296059878084"/>
    <n v="5.6381329605987807"/>
    <n v="1335.3573002550022"/>
    <n v="52.339853906293939"/>
    <n v="1005.5902600778128"/>
    <n v="30.566474681275661"/>
    <n v="15.297194635012842"/>
    <n v="7.9417004993816667"/>
    <n v="0"/>
    <n v="0"/>
    <n v="0"/>
    <n v="2447.0927840547793"/>
    <s v="AST"/>
    <s v="STB0007486"/>
    <n v="9568.0509999999995"/>
    <s v="F0664/2021"/>
    <n v="446.25"/>
    <m/>
    <m/>
    <s v="BIAt00026023"/>
    <n v="68.311000000000007"/>
    <s v="STB0007487"/>
    <n v="32177.456999999999"/>
    <n v="219"/>
    <m/>
    <m/>
    <m/>
  </r>
  <r>
    <x v="9"/>
    <x v="1"/>
    <d v="2021-10-05T00:00:00"/>
    <x v="86"/>
    <x v="0"/>
    <s v="MICROPOUROUS 5"/>
    <s v="A21-1026"/>
    <n v="9567.4509999999991"/>
    <n v="375"/>
    <n v="7204.7649999999994"/>
    <n v="219"/>
    <n v="109.6"/>
    <n v="56.9"/>
    <n v="0"/>
    <n v="0"/>
    <n v="0"/>
    <n v="17532.716"/>
    <s v="EUR"/>
    <n v="3.286"/>
    <m/>
    <s v="SAMPLS"/>
    <n v="0.1"/>
    <n v="216"/>
    <n v="21.6"/>
    <n v="70.97760000000001"/>
    <n v="6.1350494808782446E-4"/>
    <n v="10.75640801941857"/>
    <n v="4.9798185275085977E-2"/>
    <n v="0.37839818527508606"/>
    <n v="5.8696785290878033"/>
    <n v="0.23006435553293417"/>
    <n v="4.4201589773099741"/>
    <n v="0.13435758363123357"/>
    <n v="6.7240142310425563E-2"/>
    <n v="3.4908431546197209E-2"/>
    <n v="0"/>
    <n v="0"/>
    <n v="0"/>
    <n v="10.75640801941857"/>
    <s v="AST"/>
    <s v="STB0007486"/>
    <n v="9568.0509999999995"/>
    <s v="F0664/2021"/>
    <n v="446.25"/>
    <m/>
    <m/>
    <s v="BIAt00026023"/>
    <n v="68.311000000000007"/>
    <s v="STB0007487"/>
    <n v="32177.456999999999"/>
    <n v="219"/>
    <m/>
    <m/>
    <m/>
  </r>
  <r>
    <x v="9"/>
    <x v="1"/>
    <d v="2021-10-08T00:00:00"/>
    <x v="75"/>
    <x v="0"/>
    <s v="YUCRY "/>
    <s v="TN.NAS-2021R01-INV"/>
    <n v="4015.47"/>
    <n v="255.405"/>
    <n v="122.08699999999999"/>
    <n v="0"/>
    <n v="48.4"/>
    <n v="142.08600000000001"/>
    <n v="0"/>
    <n v="0"/>
    <n v="0"/>
    <n v="4583.4479999999994"/>
    <s v="USD"/>
    <n v="3.2793000000000001"/>
    <s v="460D1828"/>
    <s v="OEIL MAGIQUE S2-A2  D=22,9mm M=20,77mm L=68m"/>
    <n v="0.28999999999999998"/>
    <n v="50000"/>
    <n v="14499.999999999998"/>
    <n v="47549.85"/>
    <n v="0.95238095238095233"/>
    <n v="4365.1885714285709"/>
    <n v="8.7303771428571417E-2"/>
    <n v="1.0383007714285715"/>
    <n v="3824.2571428571423"/>
    <n v="243.24285714285713"/>
    <n v="116.27333333333331"/>
    <n v="0"/>
    <n v="46.095238095238088"/>
    <n v="135.32"/>
    <n v="0"/>
    <n v="0"/>
    <n v="0"/>
    <n v="4365.1885714285709"/>
    <s v="M&amp;M"/>
    <s v="stb0007497"/>
    <n v="4899.7939999999999"/>
    <s v="F0683/2021"/>
    <n v="304.53199999999998"/>
    <m/>
    <m/>
    <s v="STB007497"/>
    <n v="159.59399999999999"/>
    <s v="STB007498"/>
    <n v="3891.6660000000002"/>
    <n v="0"/>
    <m/>
    <m/>
    <m/>
  </r>
  <r>
    <x v="9"/>
    <x v="1"/>
    <d v="2021-10-08T00:00:00"/>
    <x v="75"/>
    <x v="0"/>
    <s v="YUCRY "/>
    <s v="TN.NAS-2021R01-INV"/>
    <n v="4015.47"/>
    <n v="255.405"/>
    <n v="122.08699999999999"/>
    <n v="0"/>
    <n v="48.4"/>
    <n v="142.08600000000001"/>
    <n v="0"/>
    <n v="0"/>
    <n v="0"/>
    <n v="4583.4479999999994"/>
    <s v="USD"/>
    <n v="3.2793000000000001"/>
    <s v="460D1838"/>
    <s v="OEIL M. S2-A2  D=22,9mm M=20,77mm L=57,7mm"/>
    <n v="0.28999999999999998"/>
    <n v="2500"/>
    <n v="725"/>
    <n v="2377.4925000000003"/>
    <n v="4.7619047619047623E-2"/>
    <n v="218.25942857142857"/>
    <n v="8.7303771428571431E-2"/>
    <n v="1.0383007714285715"/>
    <n v="191.21285714285716"/>
    <n v="12.162142857142859"/>
    <n v="5.8136666666666663"/>
    <n v="0"/>
    <n v="2.304761904761905"/>
    <n v="6.7660000000000009"/>
    <n v="0"/>
    <n v="0"/>
    <n v="0"/>
    <n v="218.25942857142857"/>
    <s v="M&amp;M"/>
    <s v="stb0007497"/>
    <n v="4899.7939999999999"/>
    <s v="F0683/2021"/>
    <n v="304.53199999999998"/>
    <m/>
    <m/>
    <s v="STB007497"/>
    <n v="159.59399999999999"/>
    <s v="STB007498"/>
    <n v="3891.6660000000002"/>
    <n v="0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8.6760000000004"/>
    <n v="0"/>
    <n v="20793.405000000002"/>
    <s v="EUR"/>
    <n v="3.2759499999999999"/>
    <s v="400L0116"/>
    <s v="BAC L1 GRIS P0 C26 26901010B70"/>
    <n v="1.26"/>
    <n v="2640"/>
    <n v="3326.4"/>
    <n v="10897.120080000001"/>
    <n v="8.251719108147533E-2"/>
    <n v="1715.8133736195048"/>
    <n v="0.64992930818920636"/>
    <n v="4.7776263081892072"/>
    <n v="1029.8471389872893"/>
    <n v="39.195665763700781"/>
    <n v="197.86062846426356"/>
    <n v="34.574703063138166"/>
    <n v="10.324798499687438"/>
    <n v="19.160491769118572"/>
    <n v="27.659762450510531"/>
    <n v="357.19018462179633"/>
    <n v="0"/>
    <n v="1715.8133736195048"/>
    <s v="ast"/>
    <s v="stb7517"/>
    <n v="12480.995000000001"/>
    <s v="F0699/2021"/>
    <n v="565.85"/>
    <m/>
    <n v="398.88799999999998"/>
    <s v="biat00026125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00L0118"/>
    <s v="BAC L1 NOIR P0 C28 25341044B70"/>
    <n v="1.25"/>
    <n v="440"/>
    <n v="550"/>
    <n v="1801.7725"/>
    <n v="1.3643715456593142E-2"/>
    <n v="283.6389686839521"/>
    <n v="0.64463401973625478"/>
    <n v="4.7395715197362556"/>
    <n v="170.27895816588779"/>
    <n v="6.4807648418817427"/>
    <n v="32.71505100268908"/>
    <n v="5.7167167763125271"/>
    <n v="1.7071426090753039"/>
    <n v="3.1680707290209273"/>
    <n v="4.5733734210500208"/>
    <n v="58.998891138034722"/>
    <n v="0"/>
    <n v="283.6389686839521"/>
    <s v="ast"/>
    <s v="stb7517"/>
    <n v="12480.995000000001"/>
    <s v="F0699/2022"/>
    <n v="565.85"/>
    <m/>
    <n v="398.88799999999998"/>
    <s v="biat00026126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00L0218"/>
    <s v="BAC L2 NOIR P0 C34,3 38881090B77"/>
    <n v="1.44"/>
    <n v="3960"/>
    <n v="5702.4"/>
    <n v="18680.777279999998"/>
    <n v="0.14145804185395769"/>
    <n v="2940.7688273152153"/>
    <n v="0.74261839073616542"/>
    <n v="5.459986390736165"/>
    <n v="1765.4522382639243"/>
    <n v="67.192569880629904"/>
    <n v="339.18964879588037"/>
    <n v="59.270919536808272"/>
    <n v="17.699654570892747"/>
    <n v="32.846557318488976"/>
    <n v="47.416735629446613"/>
    <n v="611.70050331914399"/>
    <n v="0"/>
    <n v="2940.7688273152153"/>
    <s v="ast"/>
    <s v="stb7517"/>
    <n v="12480.995000000001"/>
    <s v="F0699/2023"/>
    <n v="565.85"/>
    <m/>
    <n v="398.88799999999998"/>
    <s v="biat00026127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00L0318"/>
    <s v="BAC L3 NOIR P0 C40 2B331002B74"/>
    <n v="1.4"/>
    <n v="1408"/>
    <n v="1971.1999999999998"/>
    <n v="6457.552639999999"/>
    <n v="4.8899076196429817E-2"/>
    <n v="1016.5620637632843"/>
    <n v="0.72199010210460535"/>
    <n v="5.3083201021046049"/>
    <n v="610.27978606654176"/>
    <n v="23.227061193304163"/>
    <n v="117.25074279363766"/>
    <n v="20.488712926304093"/>
    <n v="6.1183991109258882"/>
    <n v="11.354365492811002"/>
    <n v="16.390970341043275"/>
    <n v="211.45202583871642"/>
    <n v="0"/>
    <n v="1016.5620637632843"/>
    <s v="ast"/>
    <s v="stb7517"/>
    <n v="12480.995000000001"/>
    <s v="F0699/2024"/>
    <n v="565.85"/>
    <m/>
    <n v="398.88799999999998"/>
    <s v="biat00026128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00M1202"/>
    <s v="BAC M12 P12.5 C49 NOIR 21631003B70"/>
    <n v="2.68"/>
    <n v="600"/>
    <n v="1608"/>
    <n v="5267.7276000000002"/>
    <n v="3.9889262644003227E-2"/>
    <n v="829.25720298871829"/>
    <n v="1.3820953383145305"/>
    <n v="10.16164133831453"/>
    <n v="497.83375405590471"/>
    <n v="18.947399755901532"/>
    <n v="95.646912749680084"/>
    <n v="16.713601047837351"/>
    <n v="4.9910642098056162"/>
    <n v="9.2622867859375493"/>
    <n v="13.370880838269882"/>
    <n v="172.49130354538153"/>
    <n v="0"/>
    <n v="829.25720298871829"/>
    <s v="ast"/>
    <s v="stb7517"/>
    <n v="12480.995000000001"/>
    <s v="F0699/2025"/>
    <n v="565.85"/>
    <m/>
    <n v="398.88799999999998"/>
    <s v="biat00026129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L0109"/>
    <s v="COUV L1 KAM  D GRIS 25032083B70"/>
    <n v="1.08"/>
    <n v="2240"/>
    <n v="2419.2000000000003"/>
    <n v="7925.1782400000011"/>
    <n v="6.0012502604709334E-2"/>
    <n v="1247.5988964367582"/>
    <n v="0.55696379305212418"/>
    <n v="4.0949897930521244"/>
    <n v="748.97973744530134"/>
    <n v="28.505938737236935"/>
    <n v="143.89863888310077"/>
    <n v="25.145238591373211"/>
    <n v="7.5089443634090465"/>
    <n v="13.934903104813506"/>
    <n v="20.116190873098567"/>
    <n v="259.50930443842475"/>
    <n v="0"/>
    <n v="1247.5988964367582"/>
    <s v="ast"/>
    <s v="stb7517"/>
    <n v="12480.995000000001"/>
    <s v="F0699/2026"/>
    <n v="565.85"/>
    <m/>
    <n v="398.88799999999998"/>
    <s v="biat00026130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L0131"/>
    <s v="COUV L1 EK D NOIR FAI 25032008D40"/>
    <n v="1.25"/>
    <n v="3360"/>
    <n v="4200"/>
    <n v="13758.99"/>
    <n v="0.10418837257762036"/>
    <n v="2165.9703063138163"/>
    <n v="0.64463401973625489"/>
    <n v="4.7395715197362556"/>
    <n v="1300.3120441758701"/>
    <n v="49.489476974369666"/>
    <n v="249.82402583871661"/>
    <n v="43.654928110022929"/>
    <n v="13.036361742029593"/>
    <n v="24.192540112523446"/>
    <n v="34.923942488018341"/>
    <n v="450.53698687226512"/>
    <n v="0"/>
    <n v="2165.9703063138163"/>
    <s v="ast"/>
    <s v="stb7517"/>
    <n v="12480.995000000001"/>
    <s v="F0699/2027"/>
    <n v="565.85"/>
    <m/>
    <n v="398.88799999999998"/>
    <s v="biat00026131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L0211"/>
    <s v="COUV L2 EK D GRIS 24582126P70"/>
    <n v="1.18"/>
    <n v="2880"/>
    <n v="3398.3999999999996"/>
    <n v="11132.988479999998"/>
    <n v="8.4303277468520232E-2"/>
    <n v="1752.5794021373504"/>
    <n v="0.60853451463102448"/>
    <n v="4.4741555146310237"/>
    <n v="1052.1382026017327"/>
    <n v="40.044056797547107"/>
    <n v="202.1433260500701"/>
    <n v="35.323073259309979"/>
    <n v="10.548278986693658"/>
    <n v="19.575221028190398"/>
    <n v="28.258458607447981"/>
    <n v="364.54878480635847"/>
    <n v="0"/>
    <n v="1752.5794021373504"/>
    <s v="ast"/>
    <s v="stb7517"/>
    <n v="12480.995000000001"/>
    <s v="F0699/2028"/>
    <n v="565.85"/>
    <m/>
    <n v="398.88799999999998"/>
    <s v="biat00026132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L0231"/>
    <s v="COUV L2 EK D NOIR FAI 25812011B70"/>
    <n v="1.38"/>
    <n v="3840"/>
    <n v="5299.2"/>
    <n v="17359.914239999998"/>
    <n v="0.13145595808650615"/>
    <n v="2732.8356779090891"/>
    <n v="0.71167595778882531"/>
    <n v="5.2324869577888249"/>
    <n v="1640.622282023041"/>
    <n v="62.441580091090422"/>
    <n v="315.20654231536361"/>
    <n v="55.080046438246079"/>
    <n v="16.448163843657909"/>
    <n v="30.524073467686726"/>
    <n v="44.06403715059686"/>
    <n v="568.44895257940652"/>
    <n v="0"/>
    <n v="2732.8356779090891"/>
    <s v="ast"/>
    <s v="stb7517"/>
    <n v="12480.995000000001"/>
    <s v="F0699/2029"/>
    <n v="565.85"/>
    <m/>
    <n v="398.88799999999998"/>
    <s v="biat00026133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L0321"/>
    <s v="COUV L3 KAM D GRIS 24142134B70"/>
    <n v="1.39"/>
    <n v="3520"/>
    <n v="4892.7999999999993"/>
    <n v="16028.568159999997"/>
    <n v="0.12137449270185258"/>
    <n v="2523.2522654124377"/>
    <n v="0.71683302994671527"/>
    <n v="5.2704035299467149"/>
    <n v="1514.8016118437374"/>
    <n v="57.652884033379976"/>
    <n v="291.03309371992202"/>
    <n v="50.855912442076232"/>
    <n v="15.186740650333901"/>
    <n v="28.183157205370168"/>
    <n v="40.684729953660984"/>
    <n v="524.85413556395679"/>
    <n v="0"/>
    <n v="2523.2522654124377"/>
    <s v="ast"/>
    <s v="stb7517"/>
    <n v="12480.995000000001"/>
    <s v="F0699/2030"/>
    <n v="565.85"/>
    <m/>
    <n v="398.88799999999998"/>
    <s v="biat00026134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20M1213"/>
    <s v="COUV M12 G GRIS 21822022B70"/>
    <n v="1.4"/>
    <n v="1120"/>
    <n v="1568"/>
    <n v="5136.6895999999997"/>
    <n v="3.8896992428978268E-2"/>
    <n v="808.62891435715801"/>
    <n v="0.72199010210460535"/>
    <n v="5.3083201021046049"/>
    <n v="485.44982982565824"/>
    <n v="18.476071403764678"/>
    <n v="93.267636313120875"/>
    <n v="16.297839827741893"/>
    <n v="4.8669083836910483"/>
    <n v="9.031881642008754"/>
    <n v="13.038271862193515"/>
    <n v="168.20047509897898"/>
    <n v="0"/>
    <n v="808.62891435715801"/>
    <s v="ast"/>
    <s v="stb7517"/>
    <n v="12480.995000000001"/>
    <s v="F0699/2031"/>
    <n v="565.85"/>
    <m/>
    <n v="398.88799999999998"/>
    <s v="biat00026135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60D1818"/>
    <s v="BOUCHON D18 ROUGE FILETEE 29963003D40"/>
    <n v="2.5000000000000001E-2"/>
    <n v="96000"/>
    <n v="2400"/>
    <n v="7862.28"/>
    <n v="5.9536212901497347E-2"/>
    <n v="1237.6973178936094"/>
    <n v="1.2892680394725098E-2"/>
    <n v="9.4791430394725096E-2"/>
    <n v="743.03545381478295"/>
    <n v="28.27970112821124"/>
    <n v="142.75658619355235"/>
    <n v="24.945673205727388"/>
    <n v="7.4493495668740533"/>
    <n v="13.824308635727684"/>
    <n v="19.956538564581908"/>
    <n v="257.44970678415149"/>
    <n v="0"/>
    <n v="1237.6973178936094"/>
    <s v="ast"/>
    <s v="stb7517"/>
    <n v="12480.995000000001"/>
    <s v="F0699/2032"/>
    <n v="565.85"/>
    <m/>
    <n v="398.88799999999998"/>
    <s v="biat00026136"/>
    <n v="276.31799999999998"/>
    <s v="STB007518"/>
    <n v="30946.91"/>
    <n v="419"/>
    <m/>
    <m/>
    <m/>
  </r>
  <r>
    <x v="9"/>
    <x v="1"/>
    <d v="2021-10-21T00:00:00"/>
    <x v="4"/>
    <x v="0"/>
    <s v="ACCUMA 17"/>
    <s v="21-1257 DU 07/10/2021"/>
    <n v="12480.395"/>
    <n v="475"/>
    <n v="2397.8110000000015"/>
    <n v="419"/>
    <n v="125.123"/>
    <n v="232.2"/>
    <n v="335.2"/>
    <n v="4324.2539999999999"/>
    <n v="0"/>
    <n v="20788.983000000004"/>
    <s v="EUR"/>
    <n v="3.2759499999999999"/>
    <s v="460D1810"/>
    <s v="BOUCHON KAMINA D18 ROUGE 24593044B72"/>
    <n v="3.1E-2"/>
    <n v="96000"/>
    <n v="2976"/>
    <n v="9749.2271999999994"/>
    <n v="7.3824903997856711E-2"/>
    <n v="1534.7446741880756"/>
    <n v="1.5986923689459122E-2"/>
    <n v="0.11754137368945911"/>
    <n v="921.36396273033097"/>
    <n v="35.066829398981938"/>
    <n v="177.01816688000491"/>
    <n v="30.932634775101963"/>
    <n v="9.237193462923825"/>
    <n v="17.142142708302327"/>
    <n v="24.746107820081569"/>
    <n v="319.23763641234785"/>
    <n v="0"/>
    <n v="1534.7446741880756"/>
    <s v="ast"/>
    <s v="stb7517"/>
    <n v="12480.995000000001"/>
    <s v="F0699/2033"/>
    <n v="565.85"/>
    <m/>
    <n v="398.88799999999998"/>
    <s v="biat00026137"/>
    <n v="276.31799999999998"/>
    <s v="STB007518"/>
    <n v="30946.91"/>
    <n v="419"/>
    <m/>
    <m/>
    <m/>
  </r>
  <r>
    <x v="9"/>
    <x v="1"/>
    <d v="2021-10-27T00:00:00"/>
    <x v="4"/>
    <x v="0"/>
    <s v="ACCUMA18"/>
    <s v="21-1258 DU 08/10/2021"/>
    <n v="6251.4"/>
    <n v="375"/>
    <n v="1176.5559999999987"/>
    <n v="219"/>
    <n v="56.576000000000001"/>
    <n v="196.5"/>
    <n v="670.00099999999998"/>
    <n v="2167.11"/>
    <n v="0"/>
    <n v="11112.143"/>
    <s v="EUR"/>
    <n v="3.2835000000000001"/>
    <s v="400L0118"/>
    <s v="BAC L1 NOIR P0 C28 25341044B70"/>
    <n v="1.25"/>
    <n v="2640"/>
    <n v="3300"/>
    <n v="10835.550000000001"/>
    <n v="0.18644910504429579"/>
    <n v="2071.8491174742362"/>
    <n v="0.78479133237660459"/>
    <n v="4.8891663323766048"/>
    <n v="1165.5679352739107"/>
    <n v="69.918414391610924"/>
    <n v="219.36781323449623"/>
    <n v="40.832354004700775"/>
    <n v="10.548544566986079"/>
    <n v="36.637249141204123"/>
    <n v="124.92108682878322"/>
    <n v="404.05572003254389"/>
    <n v="0"/>
    <n v="2071.8491174742362"/>
    <s v="ast"/>
    <s v="stb7527"/>
    <n v="6252"/>
    <s v="F0722/2021"/>
    <n v="546.85"/>
    <m/>
    <n v="797.30118999999991"/>
    <s v="BIAT00026126"/>
    <n v="234.43499999999997"/>
    <s v="STB0007528"/>
    <n v="13835.121999999999"/>
    <n v="219"/>
    <m/>
    <m/>
    <m/>
  </r>
  <r>
    <x v="9"/>
    <x v="1"/>
    <d v="2021-10-27T00:00:00"/>
    <x v="4"/>
    <x v="0"/>
    <s v="ACCUMA18"/>
    <s v="21-1258 DU 08/10/2021"/>
    <n v="6251.4"/>
    <n v="375"/>
    <n v="1176.5559999999987"/>
    <n v="219"/>
    <n v="56.576000000000001"/>
    <n v="196.5"/>
    <n v="670.00099999999998"/>
    <n v="2167.11"/>
    <n v="0"/>
    <n v="11112.143"/>
    <s v="EUR"/>
    <n v="3.2835000000000001"/>
    <s v="400L0313"/>
    <s v="BAC L3 GRIS P0 C33 2B341004B70"/>
    <n v="1.4"/>
    <n v="2288"/>
    <n v="3203.2"/>
    <n v="10517.707199999999"/>
    <n v="0.18097993129632975"/>
    <n v="2011.0748766949916"/>
    <n v="0.87896629226179701"/>
    <n v="5.4758662922617969"/>
    <n v="1131.3779425058758"/>
    <n v="67.867474236123655"/>
    <n v="212.93302404628432"/>
    <n v="39.634604953896215"/>
    <n v="10.239120593021152"/>
    <n v="35.562556499728792"/>
    <n v="121.25673494847223"/>
    <n v="392.20341891158921"/>
    <n v="0"/>
    <n v="2011.0748766949916"/>
    <s v="ast"/>
    <s v="stb7527"/>
    <n v="6252"/>
    <s v="F0722/2021"/>
    <n v="546.85"/>
    <m/>
    <n v="797.30118999999991"/>
    <s v="BIAT00026126"/>
    <n v="234.43499999999997"/>
    <s v="STB0007528"/>
    <n v="13835.121999999999"/>
    <n v="219"/>
    <m/>
    <m/>
    <m/>
  </r>
  <r>
    <x v="9"/>
    <x v="1"/>
    <d v="2021-10-27T00:00:00"/>
    <x v="4"/>
    <x v="0"/>
    <s v="ACCUMA18"/>
    <s v="21-1258 DU 08/10/2021"/>
    <n v="6251.4"/>
    <n v="375"/>
    <n v="1176.5559999999987"/>
    <n v="219"/>
    <n v="56.576000000000001"/>
    <n v="196.5"/>
    <n v="670.00099999999998"/>
    <n v="2167.11"/>
    <n v="0"/>
    <n v="11112.143"/>
    <s v="EUR"/>
    <n v="3.2835000000000001"/>
    <s v="420L0131"/>
    <s v="COUV L1 EK D NOIR FAI 25032008D40"/>
    <n v="1.25"/>
    <n v="3360"/>
    <n v="4200"/>
    <n v="13790.7"/>
    <n v="0.23729886096546735"/>
    <n v="2636.8988767853912"/>
    <n v="0.78479133237660448"/>
    <n v="4.8891663323766048"/>
    <n v="1483.4500994395225"/>
    <n v="88.987072862050255"/>
    <n v="279.19539866208606"/>
    <n v="51.96845055143735"/>
    <n v="13.425420357982281"/>
    <n v="46.629226179714337"/>
    <n v="158.99047414572408"/>
    <n v="514.252734586874"/>
    <n v="0"/>
    <n v="2636.8988767853912"/>
    <s v="ast"/>
    <s v="stb7527"/>
    <n v="6252"/>
    <s v="F0722/2021"/>
    <n v="546.85"/>
    <m/>
    <n v="797.30118999999991"/>
    <s v="BIAT00026126"/>
    <n v="234.43499999999997"/>
    <s v="STB0007528"/>
    <n v="13835.121999999999"/>
    <n v="219"/>
    <m/>
    <m/>
    <m/>
  </r>
  <r>
    <x v="9"/>
    <x v="1"/>
    <d v="2021-10-27T00:00:00"/>
    <x v="4"/>
    <x v="0"/>
    <s v="ACCUMA18"/>
    <s v="21-1258 DU 08/10/2021"/>
    <n v="6251.4"/>
    <n v="375"/>
    <n v="1176.5559999999987"/>
    <n v="219"/>
    <n v="56.576000000000001"/>
    <n v="196.5"/>
    <n v="670.00099999999998"/>
    <n v="2167.11"/>
    <n v="0"/>
    <n v="11112.143"/>
    <s v="EUR"/>
    <n v="3.2835000000000001"/>
    <s v="420L0331"/>
    <s v="COUV L3 EK  D NOIR FAI 24142128B70"/>
    <n v="1.59"/>
    <n v="4400"/>
    <n v="6996"/>
    <n v="22971.366000000002"/>
    <n v="0.39527210269390706"/>
    <n v="4392.3201290453808"/>
    <n v="0.99825457478304114"/>
    <n v="6.219019574783041"/>
    <n v="2471.0040227806903"/>
    <n v="148.22703851021515"/>
    <n v="465.05976405713199"/>
    <n v="86.564590489965639"/>
    <n v="22.362914482010485"/>
    <n v="77.670968179352741"/>
    <n v="264.83270407702042"/>
    <n v="856.59812646899297"/>
    <n v="0"/>
    <n v="4392.3201290453808"/>
    <s v="ast"/>
    <s v="stb7527"/>
    <n v="6252"/>
    <s v="F0722/2021"/>
    <n v="546.85"/>
    <m/>
    <n v="797.30118999999991"/>
    <s v="BIAT00026126"/>
    <n v="234.43499999999997"/>
    <s v="STB0007528"/>
    <n v="13835.121999999999"/>
    <n v="2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118"/>
    <s v="BAC L1 NOIR P0 C28 MFP, FAI"/>
    <n v="1.25"/>
    <n v="2640"/>
    <n v="3300"/>
    <n v="10835.550000000001"/>
    <n v="6.1231987590317193E-2"/>
    <n v="2382.3267338857827"/>
    <n v="0.90239649010825107"/>
    <n v="5.0067714901082514"/>
    <n v="1512.9566885741112"/>
    <n v="41.331591623464107"/>
    <n v="207.12956688574144"/>
    <n v="50.148997836469782"/>
    <n v="10.375760297179248"/>
    <n v="29.598318161407523"/>
    <n v="0"/>
    <n v="530.78581050740922"/>
    <n v="0"/>
    <n v="2382.3267338857827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120"/>
    <s v="BAC L1 GRIS P0 C22 25391019B70"/>
    <n v="1.26"/>
    <n v="2200"/>
    <n v="2772"/>
    <n v="9101.862000000001"/>
    <n v="5.1434869575866439E-2"/>
    <n v="2001.1544564640574"/>
    <n v="0.90961566202911703"/>
    <n v="5.0468256620291179"/>
    <n v="1270.8836184022534"/>
    <n v="34.718536963709845"/>
    <n v="173.9888361840228"/>
    <n v="42.125158182634614"/>
    <n v="8.7156386496305682"/>
    <n v="24.862587255582319"/>
    <n v="0"/>
    <n v="445.86008082622368"/>
    <n v="0"/>
    <n v="2001.1544564640574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212"/>
    <s v="BAC L2 GRIS PO C28 25691011B77"/>
    <n v="1.37"/>
    <n v="5148"/>
    <n v="7052.76"/>
    <n v="23157.73746"/>
    <n v="0.13086500387802588"/>
    <n v="5091.5086956606938"/>
    <n v="0.98902655315864296"/>
    <n v="5.4874215531586437"/>
    <n v="3233.4910348205899"/>
    <n v="88.333877617667468"/>
    <n v="442.6773103482065"/>
    <n v="107.1784381761032"/>
    <n v="22.175074907131485"/>
    <n v="63.257525574560148"/>
    <n v="0"/>
    <n v="1134.3954342164348"/>
    <n v="0"/>
    <n v="5091.5086956606938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218"/>
    <s v="BAC L2 NOIR P0 C34,3 38881090B77"/>
    <n v="1.44"/>
    <n v="4752"/>
    <n v="6842.88"/>
    <n v="22468.59648"/>
    <n v="0.1269706494672817"/>
    <n v="4939.9927153855579"/>
    <n v="1.0395607566047049"/>
    <n v="5.7678007566047054"/>
    <n v="3137.2669894272767"/>
    <n v="85.705188390415145"/>
    <n v="429.50386989427335"/>
    <n v="103.98896191370372"/>
    <n v="21.515176552230884"/>
    <n v="61.375072539494631"/>
    <n v="0"/>
    <n v="1100.6374566681634"/>
    <n v="0"/>
    <n v="4939.9927153855579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313"/>
    <s v="BAC L3 GRIS P0 C33"/>
    <n v="1.4"/>
    <n v="1936"/>
    <n v="2710.3999999999996"/>
    <n v="8899.5983999999989"/>
    <n v="5.0291872474180509E-2"/>
    <n v="1956.6843574315226"/>
    <n v="1.0106840689212411"/>
    <n v="5.6075840689212413"/>
    <n v="1242.6417602155364"/>
    <n v="33.947013920071846"/>
    <n v="170.12241760215559"/>
    <n v="41.189043556353838"/>
    <n v="8.5219577907498874"/>
    <n v="24.310085316569374"/>
    <n v="0"/>
    <n v="435.95207903008532"/>
    <n v="0"/>
    <n v="1956.6843574315226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318"/>
    <s v="BAC L3 NOIR P0 C40 2B331002B74"/>
    <n v="1.4"/>
    <n v="5376"/>
    <n v="7526.4"/>
    <n v="24712.934399999998"/>
    <n v="0.1396534640605343"/>
    <n v="5433.4375545205912"/>
    <n v="1.0106840689212409"/>
    <n v="5.6075840689212404"/>
    <n v="3450.6415820861175"/>
    <n v="94.266088240860654"/>
    <n v="472.40605218449821"/>
    <n v="114.3761870655776"/>
    <n v="23.664279485057538"/>
    <n v="67.505691457581065"/>
    <n v="0"/>
    <n v="1210.577674000898"/>
    <n v="0"/>
    <n v="5433.4375545205912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00L0618"/>
    <s v="BAC L6 NOIR P0 C58,8 24121021B74"/>
    <n v="2.4500000000000002"/>
    <n v="432"/>
    <n v="1058.4000000000001"/>
    <n v="3475.2564000000002"/>
    <n v="1.9638768383512639E-2"/>
    <n v="764.07715610445825"/>
    <n v="1.768697120612172"/>
    <n v="9.8132721206121722"/>
    <n v="485.24647248086035"/>
    <n v="13.256168658871031"/>
    <n v="66.432101088445066"/>
    <n v="16.084151306096853"/>
    <n v="3.3277893025862166"/>
    <n v="9.4929878612223391"/>
    <n v="0"/>
    <n v="170.23748540637632"/>
    <n v="0"/>
    <n v="764.07715610445825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109"/>
    <s v="COUV L1 KAM  D GRIS 25032083B70"/>
    <n v="1.08"/>
    <n v="3360"/>
    <n v="3628.8"/>
    <n v="11915.1648"/>
    <n v="6.7332920172043342E-2"/>
    <n v="2619.6931066438574"/>
    <n v="0.77967056745352903"/>
    <n v="4.3258505674535295"/>
    <n v="1663.7021913629501"/>
    <n v="45.449721116129254"/>
    <n v="227.76720373181169"/>
    <n v="55.145661620903496"/>
    <n v="11.409563323152744"/>
    <n v="32.547386952762309"/>
    <n v="0"/>
    <n v="583.67137853614747"/>
    <n v="0"/>
    <n v="2619.6931066438574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211"/>
    <s v="COUV L2 EK D GRIS 24582126P70"/>
    <n v="1.18"/>
    <n v="1920"/>
    <n v="2265.6"/>
    <n v="7439.0976000000001"/>
    <n v="4.2038542752915943E-2"/>
    <n v="1635.5755903914026"/>
    <n v="0.85186228666218888"/>
    <n v="4.7263922866621888"/>
    <n v="1038.7135374646989"/>
    <n v="28.376016358218262"/>
    <n v="142.20386264737448"/>
    <n v="34.429566514638161"/>
    <n v="7.1234310694816063"/>
    <n v="20.320590795904508"/>
    <n v="0"/>
    <n v="364.40858554108672"/>
    <n v="0"/>
    <n v="1635.5755903914026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231"/>
    <s v="COUV L2 EK D NOIR FAI 25812011B70"/>
    <n v="1.38"/>
    <n v="4752"/>
    <n v="6557.7599999999993"/>
    <n v="21532.40496"/>
    <n v="0.12168020573947831"/>
    <n v="4734.1596855778271"/>
    <n v="0.99624572507950904"/>
    <n v="5.5274757250795092"/>
    <n v="3006.5475315344738"/>
    <n v="82.134138874147865"/>
    <n v="411.60787531534532"/>
    <n v="99.656088500632734"/>
    <n v="20.6187108625546"/>
    <n v="58.817777850349025"/>
    <n v="0"/>
    <n v="1054.7775626403234"/>
    <n v="0"/>
    <n v="4734.1596855778271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321"/>
    <s v="COUV L3 KAM D GRIS 24142134B70"/>
    <n v="1.39"/>
    <n v="3520"/>
    <n v="4892.7999999999993"/>
    <n v="16065.508799999998"/>
    <n v="9.0786626933910264E-2"/>
    <n v="3532.1964374413196"/>
    <n v="1.003464897000375"/>
    <n v="5.5675298970003748"/>
    <n v="2243.2104502592151"/>
    <n v="61.280973180389431"/>
    <n v="307.10410450259258"/>
    <n v="74.354247458872507"/>
    <n v="15.383793933951093"/>
    <n v="43.884439727313541"/>
    <n v="0"/>
    <n v="786.97842837898509"/>
    <n v="0"/>
    <n v="3532.1964374413196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331"/>
    <s v="COUV L3 D EK FAI Noir"/>
    <n v="1.59"/>
    <n v="2640"/>
    <n v="4197.6000000000004"/>
    <n v="13782.819600000001"/>
    <n v="7.7887088214883465E-2"/>
    <n v="3030.3196055027156"/>
    <n v="1.1478483354176954"/>
    <n v="6.3686133354176953"/>
    <n v="1924.4809078662695"/>
    <n v="52.573784545046337"/>
    <n v="263.46880907866313"/>
    <n v="63.789525247989559"/>
    <n v="13.197967098012002"/>
    <n v="37.649060701310368"/>
    <n v="0"/>
    <n v="675.1595509654245"/>
    <n v="0"/>
    <n v="3030.3196055027156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7T00:00:00"/>
    <x v="4"/>
    <x v="0"/>
    <s v="ACCUMA 19"/>
    <s v="21-1275 DU 13/10/2021"/>
    <n v="24708.6"/>
    <n v="675"/>
    <n v="3382.7020000000048"/>
    <n v="819"/>
    <n v="169.45"/>
    <n v="483.38"/>
    <m/>
    <n v="8668.44"/>
    <n v="0"/>
    <n v="38906.572000000007"/>
    <s v="EUR"/>
    <n v="3.2835000000000001"/>
    <s v="420L0521"/>
    <s v="COUV L5 KAM D GRIS 21162177B70"/>
    <n v="1.7"/>
    <n v="640"/>
    <n v="1088"/>
    <n v="3572.4480000000003"/>
    <n v="2.0188000757050031E-2"/>
    <n v="785.44590499022172"/>
    <n v="1.2272592265472215"/>
    <n v="6.8092092265472228"/>
    <n v="498.81723550564635"/>
    <n v="13.62690051100877"/>
    <n v="68.289990536874754"/>
    <n v="16.533972620023977"/>
    <n v="3.4208567282821276"/>
    <n v="9.7584758059428438"/>
    <n v="0"/>
    <n v="174.99847328244277"/>
    <n v="0"/>
    <n v="785.44590499022172"/>
    <s v="tuniship"/>
    <s v="stb7530"/>
    <n v="25284.421999999999"/>
    <s v="F0720/2021"/>
    <n v="675"/>
    <m/>
    <m/>
    <s v="stb7530"/>
    <n v="575.22199999999998"/>
    <s v="STB007531"/>
    <n v="43702.419000000002"/>
    <n v="819"/>
    <m/>
    <m/>
    <m/>
  </r>
  <r>
    <x v="9"/>
    <x v="1"/>
    <d v="2021-10-28T00:00:00"/>
    <x v="87"/>
    <x v="0"/>
    <s v="JIANGSU DONGSHUN "/>
    <s v="JSDS-NOUR"/>
    <n v="15"/>
    <n v="145.86099999999999"/>
    <n v="337.72299999999996"/>
    <m/>
    <n v="26.35"/>
    <n v="49.5"/>
    <m/>
    <n v="0"/>
    <n v="45"/>
    <n v="619.43399999999997"/>
    <s v="USD"/>
    <n v="2.8196500000000002"/>
    <m/>
    <s v="MOULES"/>
    <n v="9375"/>
    <n v="1"/>
    <n v="9375"/>
    <n v="26434.218750000004"/>
    <n v="1"/>
    <n v="619.43399999999997"/>
    <n v="619.43399999999997"/>
    <n v="27053.652750000005"/>
    <n v="15"/>
    <n v="145.86099999999999"/>
    <n v="337.72299999999996"/>
    <n v="0"/>
    <n v="26.35"/>
    <n v="49.5"/>
    <n v="0"/>
    <n v="0"/>
    <n v="45"/>
    <n v="619.43399999999997"/>
    <s v="IFC,FEDEX"/>
    <s v="STB7525"/>
    <n v="17.849999999999998"/>
    <s v="F0724/2021"/>
    <n v="219.17500000000001"/>
    <m/>
    <m/>
    <s v="STB0007525"/>
    <n v="17.849999999999998"/>
    <s v="STB007526"/>
    <n v="2208"/>
    <m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L0313"/>
    <s v="BAC L3 GRIS P0 C33"/>
    <n v="1.4"/>
    <n v="1584"/>
    <n v="2217.6"/>
    <n v="7283.7071999999998"/>
    <n v="5.1737448314461781E-2"/>
    <n v="1517.8055860672846"/>
    <n v="0.95821059726469981"/>
    <n v="5.5565105972647002"/>
    <n v="962.87116409492023"/>
    <n v="29.749032780815526"/>
    <n v="136.47950834492656"/>
    <n v="32.025480506651846"/>
    <n v="7.0207717362724633"/>
    <n v="13.194963605775389"/>
    <n v="0"/>
    <n v="336.46466499792245"/>
    <n v="0"/>
    <n v="1517.8055860672846"/>
    <s v="tuniship"/>
    <s v="stb7551/7549"/>
    <n v="18536.350000000002"/>
    <s v="F0727/2021"/>
    <n v="684.85"/>
    <m/>
    <m/>
    <s v="stb7551/7549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L0318"/>
    <s v="BAC L3 NOIR P0 C40 2B331002B74"/>
    <n v="1.4"/>
    <n v="768"/>
    <n v="1075.1999999999998"/>
    <n v="3531.4943999999996"/>
    <n v="2.5084823425193591E-2"/>
    <n v="735.90573869928949"/>
    <n v="0.95821059726469981"/>
    <n v="5.5565105972646993"/>
    <n v="466.84662501571893"/>
    <n v="14.423773469486315"/>
    <n v="66.17188283390378"/>
    <n v="15.527505700194833"/>
    <n v="3.40401053879877"/>
    <n v="6.3975581118910974"/>
    <n v="0"/>
    <n v="163.13438302929575"/>
    <n v="0"/>
    <n v="735.90573869928949"/>
    <s v="tuniship"/>
    <s v="stb7551/7550"/>
    <n v="18536.350000000002"/>
    <s v="F0727/2021"/>
    <n v="684.85"/>
    <m/>
    <m/>
    <s v="stb7551/7550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L0509"/>
    <s v="BAC L5 GRIS P0 C45 27231006B77"/>
    <n v="1.6"/>
    <n v="264"/>
    <n v="422.40000000000003"/>
    <n v="1387.3728000000001"/>
    <n v="9.8547520598974842E-3"/>
    <n v="289.10582591757804"/>
    <n v="1.0950978254453714"/>
    <n v="6.3502978254453719"/>
    <n v="183.40403125617533"/>
    <n v="5.6664824344410532"/>
    <n v="25.996096827605065"/>
    <n v="6.1000915250765431"/>
    <n v="1.3372898545280885"/>
    <n v="2.5133264011000747"/>
    <n v="0"/>
    <n v="64.088507618651917"/>
    <n v="0"/>
    <n v="289.10582591757804"/>
    <s v="tuniship"/>
    <s v="stb7551/7551"/>
    <n v="18536.350000000002"/>
    <s v="F0727/2021"/>
    <n v="684.85"/>
    <m/>
    <m/>
    <s v="stb7551/7551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M1008"/>
    <s v="BAC M10 P15,4 C33 GRIS 30241012B70"/>
    <n v="1.86"/>
    <n v="1458"/>
    <n v="2711.88"/>
    <n v="8907.16986"/>
    <n v="6.3269188011824781E-2"/>
    <n v="1856.1086817929961"/>
    <n v="1.2730512220802441"/>
    <n v="7.3822212220802435"/>
    <n v="1177.4851427154279"/>
    <n v="36.379783106799252"/>
    <n v="166.89937278609284"/>
    <n v="39.163627379319543"/>
    <n v="8.5856288132046217"/>
    <n v="16.135983902971756"/>
    <n v="0"/>
    <n v="411.45914308918026"/>
    <n v="0"/>
    <n v="1856.1086817929961"/>
    <s v="tuniship"/>
    <s v="stb7551/7552"/>
    <n v="18536.350000000002"/>
    <s v="F0727/2021"/>
    <n v="684.85"/>
    <m/>
    <m/>
    <s v="stb7551/7552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M1110"/>
    <s v="BAC M11 P8,5 C46 GRIS 22241025B70"/>
    <n v="2.2599999999999998"/>
    <n v="4536"/>
    <n v="10251.359999999999"/>
    <n v="33670.591919999999"/>
    <n v="0.23916811334458016"/>
    <n v="7016.4012774110388"/>
    <n v="1.546825678441587"/>
    <n v="8.9697956784415869"/>
    <n v="4451.0907903842453"/>
    <n v="137.52166517313358"/>
    <n v="630.90754539450143"/>
    <n v="148.04506216029512"/>
    <n v="32.455112980859525"/>
    <n v="60.996718123061683"/>
    <n v="0"/>
    <n v="1555.3843831949416"/>
    <n v="0"/>
    <n v="7016.4012774110388"/>
    <s v="tuniship"/>
    <s v="stb7551/7553"/>
    <n v="18536.350000000002"/>
    <s v="F0727/2021"/>
    <n v="684.85"/>
    <m/>
    <m/>
    <s v="stb7551/7553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M1203"/>
    <s v="BAC M12 GRIS C49 P12,5 21631007B70"/>
    <n v="2.68"/>
    <n v="1080"/>
    <n v="2894.4"/>
    <n v="9506.6568000000007"/>
    <n v="6.7527448774070256E-2"/>
    <n v="1981.031966230677"/>
    <n v="1.8342888576209972"/>
    <n v="10.636748857620997"/>
    <n v="1256.7344414485649"/>
    <n v="38.828283045090394"/>
    <n v="178.13234530733922"/>
    <n v="41.799490791149488"/>
    <n v="9.1634747986413334"/>
    <n v="17.221997952992556"/>
    <n v="0"/>
    <n v="439.15193288689886"/>
    <n v="0"/>
    <n v="1981.031966230677"/>
    <s v="tuniship"/>
    <s v="stb7551/7554"/>
    <n v="18536.350000000002"/>
    <s v="F0727/2021"/>
    <n v="684.85"/>
    <m/>
    <m/>
    <s v="stb7551/7554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M1509"/>
    <s v="BAC M15 GRIS PO C78 35331028B74"/>
    <n v="3.83"/>
    <n v="539"/>
    <n v="2064.37"/>
    <n v="6780.4232649999994"/>
    <n v="4.8162534351066683E-2"/>
    <n v="1412.9294361966633"/>
    <n v="2.6213904196598579"/>
    <n v="15.201025419659857"/>
    <n v="896.33944129808378"/>
    <n v="27.693457251863343"/>
    <n v="127.04915342803754"/>
    <n v="29.812608763310276"/>
    <n v="6.5356559114397479"/>
    <n v="12.283228273292993"/>
    <n v="0"/>
    <n v="313.2158912706355"/>
    <n v="0"/>
    <n v="1412.9294361966633"/>
    <s v="tuniship"/>
    <s v="stb7551/7555"/>
    <n v="18536.350000000002"/>
    <s v="F0727/2021"/>
    <n v="684.85"/>
    <m/>
    <m/>
    <s v="stb7551/7555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B9001"/>
    <s v="BAC COMPACT B90 C49 P19,5 T2 OPAQUE 3491"/>
    <n v="3.5"/>
    <n v="1008"/>
    <n v="3528"/>
    <n v="11587.716"/>
    <n v="8.2309576863916475E-2"/>
    <n v="2414.6907051070439"/>
    <n v="2.3955264931617499"/>
    <n v="13.891276493161751"/>
    <n v="1531.8404883328278"/>
    <n v="47.32800669675197"/>
    <n v="217.1264905487468"/>
    <n v="50.949628078764299"/>
    <n v="11.169409580433465"/>
    <n v="20.991987554642666"/>
    <n v="0"/>
    <n v="535.28469431487667"/>
    <n v="0"/>
    <n v="2414.6907051070439"/>
    <s v="tuniship"/>
    <s v="stb7551/7556"/>
    <n v="18536.350000000002"/>
    <s v="F0727/2021"/>
    <n v="684.85"/>
    <m/>
    <m/>
    <s v="stb7551/7556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00NS4003"/>
    <s v="BAC NS40 P0 NOIR V250 LISTEAUX KOREAN 2B"/>
    <n v="1.58"/>
    <n v="1080"/>
    <n v="1706.4"/>
    <n v="5604.6707999999999"/>
    <n v="3.9810958605608585E-2"/>
    <n v="1167.9218308374886"/>
    <n v="1.0814091026273043"/>
    <n v="6.270919102627305"/>
    <n v="740.91060354057186"/>
    <n v="22.891301198224937"/>
    <n v="105.0183229797"/>
    <n v="24.642983376871715"/>
    <n v="5.4023470827810849"/>
    <n v="10.153267449898596"/>
    <n v="0"/>
    <n v="258.90300520944038"/>
    <n v="0"/>
    <n v="1167.9218308374886"/>
    <s v="tuniship"/>
    <s v="stb7551/7557"/>
    <n v="18536.350000000002"/>
    <s v="F0727/2021"/>
    <n v="684.85"/>
    <m/>
    <m/>
    <s v="stb7551/7557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20L0331"/>
    <s v="COUV L3 D EK FAI Noir"/>
    <n v="1.59"/>
    <n v="2640"/>
    <n v="4197.6000000000004"/>
    <n v="13787.0172"/>
    <n v="9.7931598595231234E-2"/>
    <n v="2872.9891450559317"/>
    <n v="1.0882534640363377"/>
    <n v="6.3106084640363385"/>
    <n v="1822.577560608242"/>
    <n v="56.310669192257961"/>
    <n v="258.33621222432527"/>
    <n v="60.619659530448132"/>
    <n v="13.289317929372878"/>
    <n v="24.976181110931986"/>
    <n v="0"/>
    <n v="636.87954446035326"/>
    <n v="0"/>
    <n v="2872.9891450559317"/>
    <s v="tuniship"/>
    <s v="stb7551/7558"/>
    <n v="18536.350000000002"/>
    <s v="F0727/2021"/>
    <n v="684.85"/>
    <m/>
    <m/>
    <s v="stb7551/7558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20L0631"/>
    <s v="COUV L6 EK D NOIR FAI 24132015B70"/>
    <n v="2.14"/>
    <n v="640"/>
    <n v="1369.6000000000001"/>
    <n v="4498.4512000000004"/>
    <n v="3.1953286982091843E-2"/>
    <n v="937.40373858123803"/>
    <n v="1.4646933415331844"/>
    <n v="8.4935233415331854"/>
    <n v="594.67367710335634"/>
    <n v="18.373140014702809"/>
    <n v="84.290374562234604"/>
    <n v="19.779084641914849"/>
    <n v="4.3360610434698623"/>
    <n v="8.1492704520517574"/>
    <n v="0"/>
    <n v="207.80213076350771"/>
    <n v="0"/>
    <n v="937.40373858123803"/>
    <s v="tuniship"/>
    <s v="stb7551/7559"/>
    <n v="18536.350000000002"/>
    <s v="F0727/2021"/>
    <n v="684.85"/>
    <m/>
    <m/>
    <s v="stb7551/7559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20M1013"/>
    <s v="COUV M10 G FLAT GRIS 22462035B70"/>
    <n v="0.84"/>
    <n v="8064"/>
    <n v="6773.7599999999993"/>
    <n v="22248.414719999997"/>
    <n v="0.15803438757871963"/>
    <n v="4636.2061538055241"/>
    <n v="0.57492635835882"/>
    <n v="3.3339063583588198"/>
    <n v="2941.1337375990292"/>
    <n v="90.869772857763792"/>
    <n v="416.88286185359385"/>
    <n v="97.823285911227444"/>
    <n v="21.445266394432252"/>
    <n v="40.304616104913912"/>
    <n v="0"/>
    <n v="1027.7466130845633"/>
    <n v="0"/>
    <n v="4636.2061538055241"/>
    <s v="tuniship"/>
    <s v="stb7551/7560"/>
    <n v="18536.350000000002"/>
    <s v="F0727/2021"/>
    <n v="684.85"/>
    <m/>
    <m/>
    <s v="stb7551/7560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20M1208"/>
    <s v="COUV.M12 GAUCHE NOIR AVEC BOUCHON 2182"/>
    <n v="1.4"/>
    <n v="1120"/>
    <n v="1568"/>
    <n v="5150.0959999999995"/>
    <n v="3.6582034161740655E-2"/>
    <n v="1073.195868936464"/>
    <n v="0.95821059726469993"/>
    <n v="5.5565105972646993"/>
    <n v="680.81799481459007"/>
    <n v="21.034669643000878"/>
    <n v="96.500662466109688"/>
    <n v="22.644279146117466"/>
    <n v="4.9641820357482063"/>
    <n v="9.3297722465078508"/>
    <n v="0"/>
    <n v="237.90430858438964"/>
    <n v="0"/>
    <n v="1073.195868936464"/>
    <s v="tuniship"/>
    <s v="stb7551/7561"/>
    <n v="18536.350000000002"/>
    <s v="F0727/2021"/>
    <n v="684.85"/>
    <m/>
    <m/>
    <s v="stb7551/7561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20M1515"/>
    <s v="COUV M15 GAUCHE GRIS"/>
    <n v="1.86"/>
    <n v="700"/>
    <n v="1302"/>
    <n v="4276.4189999999999"/>
    <n v="3.0376153366445367E-2"/>
    <n v="891.13585545617093"/>
    <n v="1.2730512220802441"/>
    <n v="7.3822212220802435"/>
    <n v="565.32208497997215"/>
    <n v="17.466288185706087"/>
    <n v="80.130014369180373"/>
    <n v="18.802838933829683"/>
    <n v="4.1220440118266355"/>
    <n v="7.747043026118126"/>
    <n v="0"/>
    <n v="197.54554194953784"/>
    <n v="0"/>
    <n v="891.13585545617093"/>
    <s v="tuniship"/>
    <s v="stb7551/7562"/>
    <n v="18536.350000000002"/>
    <s v="F0727/2021"/>
    <n v="684.85"/>
    <m/>
    <m/>
    <s v="stb7551/7562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90A0002"/>
    <s v="ADAPTATEUR JIS/DIN + POUR NS40 0013200"/>
    <n v="0.39"/>
    <n v="1000"/>
    <n v="390"/>
    <n v="1280.9549999999999"/>
    <n v="9.0988477825758012E-3"/>
    <n v="266.93009495230928"/>
    <n v="0.26693009495230929"/>
    <n v="1.5478850949523091"/>
    <n v="169.33610840413914"/>
    <n v="5.2318374749810861"/>
    <n v="24.002078036851263"/>
    <n v="5.6321867774144208"/>
    <n v="1.2347136440955362"/>
    <n v="2.3205428419247842"/>
    <n v="0"/>
    <n v="59.172627772903034"/>
    <n v="0"/>
    <n v="266.93009495230928"/>
    <s v="tuniship"/>
    <s v="stb7551/7563"/>
    <n v="18536.350000000002"/>
    <s v="F0727/2021"/>
    <n v="684.85"/>
    <m/>
    <m/>
    <s v="stb7551/7563"/>
    <n v="289.13572999999997"/>
    <s v="STb007550"/>
    <n v="32945.069000000003"/>
    <n v="619"/>
    <m/>
    <m/>
    <m/>
  </r>
  <r>
    <x v="9"/>
    <x v="1"/>
    <d v="2021-10-30T00:00:00"/>
    <x v="4"/>
    <x v="0"/>
    <s v="ACCUMA 20"/>
    <s v="21-1287 DU 15/10/2021"/>
    <n v="18610.72"/>
    <n v="575"/>
    <n v="2637.9249999999993"/>
    <n v="619"/>
    <n v="135.69999999999999"/>
    <n v="255.03699999999998"/>
    <m/>
    <n v="6503.31"/>
    <n v="0"/>
    <n v="29336.692000000003"/>
    <s v="EUR"/>
    <n v="3.2845"/>
    <s v="490A0003"/>
    <s v="ADAPTATEUR JIS/DIN - POUR NS40 0013201"/>
    <n v="0.39"/>
    <n v="1000"/>
    <n v="390"/>
    <n v="1280.9549999999999"/>
    <n v="9.0988477825758012E-3"/>
    <n v="266.93009495230928"/>
    <n v="0.26693009495230929"/>
    <n v="1.5478850949523091"/>
    <n v="169.33610840413914"/>
    <n v="5.2318374749810861"/>
    <n v="24.002078036851263"/>
    <n v="5.6321867774144208"/>
    <n v="1.2347136440955362"/>
    <n v="2.3205428419247842"/>
    <n v="0"/>
    <n v="59.172627772903034"/>
    <n v="0"/>
    <n v="266.93009495230928"/>
    <s v="tuniship"/>
    <s v="stb7551/7564"/>
    <n v="18536.350000000002"/>
    <s v="F0727/2021"/>
    <n v="684.85"/>
    <m/>
    <m/>
    <s v="stb7551/7564"/>
    <n v="289.13572999999997"/>
    <s v="STb007550"/>
    <n v="32945.069000000003"/>
    <n v="619"/>
    <m/>
    <m/>
    <m/>
  </r>
  <r>
    <x v="9"/>
    <x v="1"/>
    <d v="2021-10-30T00:00:00"/>
    <x v="4"/>
    <x v="0"/>
    <s v="ACCUMA 21"/>
    <s v="21-1302 DU 20/10/2019"/>
    <n v="12762.62"/>
    <n v="475"/>
    <n v="2106.492000000002"/>
    <n v="419"/>
    <n v="43.45"/>
    <m/>
    <m/>
    <n v="12762.62"/>
    <n v="0"/>
    <n v="28569.182000000004"/>
    <s v="EUR"/>
    <n v="3.2845"/>
    <s v="400L0313"/>
    <s v="BAC L3 GRIS P0 C33"/>
    <n v="1.4"/>
    <n v="1408"/>
    <n v="1971.1999999999998"/>
    <n v="6474.4063999999989"/>
    <n v="5.7385294040243756E-2"/>
    <n v="1639.4509095592393"/>
    <n v="1.1643827482665052"/>
    <n v="5.7626827482665046"/>
    <n v="732.38670142389583"/>
    <n v="27.258014669115784"/>
    <n v="120.88166281342127"/>
    <n v="24.044438202862136"/>
    <n v="2.4933910260485912"/>
    <n v="0"/>
    <n v="0"/>
    <n v="732.38670142389583"/>
    <n v="0"/>
    <n v="1639.4509095592393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0"/>
    <n v="12762.62"/>
    <n v="475"/>
    <n v="2106.492000000002"/>
    <n v="419"/>
    <n v="43.45"/>
    <m/>
    <m/>
    <n v="12762.62"/>
    <n v="0"/>
    <n v="28569.182000000004"/>
    <s v="EUR"/>
    <n v="3.2845"/>
    <s v="400L0318"/>
    <s v="BAC L3 NOIR P0 C40 2B331002B74"/>
    <n v="1.1519999999999999"/>
    <n v="1152"/>
    <n v="1327.1039999999998"/>
    <n v="4358.8730879999994"/>
    <n v="3.8634462896704365E-2"/>
    <n v="1103.7550019681944"/>
    <n v="0.95812066143072427"/>
    <n v="4.741864661430724"/>
    <n v="493.07696885473712"/>
    <n v="18.351369875934573"/>
    <n v="81.383187016204644"/>
    <n v="16.187839953719131"/>
    <n v="1.6786674128618049"/>
    <n v="0"/>
    <n v="0"/>
    <n v="493.07696885473712"/>
    <n v="0"/>
    <n v="1103.7550019681944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00M1008"/>
    <s v="BAC M10 P15,4 C33 GRIS 30241012B70"/>
    <n v="1.86"/>
    <n v="3726"/>
    <n v="6930.3600000000006"/>
    <n v="22762.76742"/>
    <n v="0.20175565462902992"/>
    <n v="5763.9940166258993"/>
    <n v="1.5469656512683574"/>
    <n v="7.6561356512683574"/>
    <n v="2574.9307528815498"/>
    <n v="95.833935948789204"/>
    <n v="424.9966724308149"/>
    <n v="84.535619289563542"/>
    <n v="8.7662831936313506"/>
    <n v="0"/>
    <n v="0"/>
    <n v="2574.9307528815498"/>
    <n v="0"/>
    <n v="5763.9940166258993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00M1104"/>
    <s v="BAC M11 P8.5 C46,3 NOIR 22241008B70"/>
    <n v="2.2599999999999998"/>
    <n v="1890"/>
    <n v="4271.3999999999996"/>
    <n v="14029.413299999998"/>
    <n v="0.12434838928748843"/>
    <n v="3552.5317649611079"/>
    <n v="1.8796464364873586"/>
    <n v="9.3026164364873587"/>
    <n v="1587.0112400882856"/>
    <n v="59.065484911557"/>
    <n v="261.9388872469803"/>
    <n v="52.101975111457648"/>
    <n v="5.4029375145413727"/>
    <n v="0"/>
    <n v="0"/>
    <n v="1587.0112400882856"/>
    <n v="0"/>
    <n v="3552.5317649611079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20M1013"/>
    <s v="COUV M10 G FLAT GRIS 22462035B70"/>
    <n v="0.84"/>
    <n v="1344"/>
    <n v="1128.96"/>
    <n v="3708.0691200000001"/>
    <n v="3.286612295032143E-2"/>
    <n v="938.9582482021101"/>
    <n v="0.69862964895990332"/>
    <n v="3.4576096489599033"/>
    <n v="419.45783808823131"/>
    <n v="15.611408401402679"/>
    <n v="69.232225065868562"/>
    <n v="13.77090551618468"/>
    <n v="1.4280330421914662"/>
    <n v="0"/>
    <n v="0"/>
    <n v="419.45783808823131"/>
    <n v="0"/>
    <n v="938.9582482021101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20M1124"/>
    <s v="COUV M11 G FLAT GRIS M18 22482043B70"/>
    <n v="0.94"/>
    <n v="5568"/>
    <n v="5233.92"/>
    <n v="17190.810239999999"/>
    <n v="0.15236913463023166"/>
    <n v="4353.0615384335915"/>
    <n v="0.78179984526465363"/>
    <n v="3.8692298452646536"/>
    <n v="1944.6293650144873"/>
    <n v="72.375338949360042"/>
    <n v="320.96436314550624"/>
    <n v="63.842667410067065"/>
    <n v="6.6204388996835659"/>
    <n v="0"/>
    <n v="0"/>
    <n v="1944.6293650144873"/>
    <n v="0"/>
    <n v="4353.0615384335915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20B9002"/>
    <s v="COUVB90 COMPACT DROITE NOIR 34922028B7"/>
    <n v="1.9"/>
    <n v="646"/>
    <n v="1227.3999999999999"/>
    <n v="4031.3952999999997"/>
    <n v="3.5731894229400971E-2"/>
    <n v="1020.8309894445063"/>
    <n v="1.5802337297902573"/>
    <n v="7.8207837297902572"/>
    <n v="456.03258793003744"/>
    <n v="16.97264975896546"/>
    <n v="75.268949339079384"/>
    <n v="14.971663682119006"/>
    <n v="1.5525508042674723"/>
    <n v="0"/>
    <n v="0"/>
    <n v="456.03258793003744"/>
    <n v="0"/>
    <n v="1020.8309894445063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20NS4002"/>
    <s v="COUV NS40 D MFP NOIR PETITE BUSELURE 2"/>
    <n v="1.6"/>
    <n v="1440"/>
    <n v="2304"/>
    <n v="7567.4880000000003"/>
    <n v="6.7073720306778425E-2"/>
    <n v="1916.2413228614489"/>
    <n v="1.3307231408760063"/>
    <n v="6.5859231408760071"/>
    <n v="856.03640426169648"/>
    <n v="31.860017145719752"/>
    <n v="141.29025523646644"/>
    <n v="28.103888808540159"/>
    <n v="2.914353147329523"/>
    <n v="0"/>
    <n v="0"/>
    <n v="856.03640426169648"/>
    <n v="0"/>
    <n v="1916.2413228614489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60D1825"/>
    <s v="BOUCHON M18 NOIR NON DEV 28463007P70"/>
    <n v="3.5000000000000003E-2"/>
    <n v="156000"/>
    <n v="5460.0000000000009"/>
    <n v="17933.370000000003"/>
    <n v="0.1589507434353343"/>
    <n v="4541.0927182393716"/>
    <n v="2.9109568706662637E-2"/>
    <n v="0.14406706870666267"/>
    <n v="2028.6279371826663"/>
    <n v="75.501603131783796"/>
    <n v="334.82846944058457"/>
    <n v="66.600361499405068"/>
    <n v="6.9064098022652756"/>
    <n v="0"/>
    <n v="0"/>
    <n v="2028.6279371826663"/>
    <n v="0"/>
    <n v="4541.0927182393716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90B0006"/>
    <s v="COUVRE BORNE D+ NOIR COUV DR - 32163005D"/>
    <n v="7.8E-2"/>
    <n v="31240"/>
    <n v="2436.7199999999998"/>
    <n v="8003.4068399999996"/>
    <n v="7.0937446070283475E-2"/>
    <n v="2026.6248073971137"/>
    <n v="6.4872753117705309E-2"/>
    <n v="0.3210637531177053"/>
    <n v="905.34766796552128"/>
    <n v="33.695286883384654"/>
    <n v="149.42916264748371"/>
    <n v="29.722789903448774"/>
    <n v="3.0822320317538172"/>
    <n v="0"/>
    <n v="0"/>
    <n v="905.34766796552128"/>
    <n v="0"/>
    <n v="2026.6248073971137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0-30T00:00:00"/>
    <x v="4"/>
    <x v="0"/>
    <s v="ACCUMA 21"/>
    <s v="21-1302 DU 20/10/2021"/>
    <n v="12762.62"/>
    <n v="475"/>
    <n v="2106.492000000002"/>
    <n v="419"/>
    <n v="43.45"/>
    <m/>
    <m/>
    <n v="12762.62"/>
    <n v="0"/>
    <n v="28569.182000000004"/>
    <s v="EUR"/>
    <n v="3.2845"/>
    <s v="490B0007"/>
    <s v="COUVRE BORNE G- NOIR COUV DR - 2B233004D"/>
    <n v="7.8E-2"/>
    <n v="26400"/>
    <n v="2059.1999999999998"/>
    <n v="6763.442399999999"/>
    <n v="5.9947137524183208E-2"/>
    <n v="1712.6406823074196"/>
    <n v="6.4872753117705295E-2"/>
    <n v="0.32106375311770524"/>
    <n v="765.08253630889112"/>
    <n v="28.474890323987022"/>
    <n v="126.27816561759185"/>
    <n v="25.117850622632766"/>
    <n v="2.6047031254257607"/>
    <n v="0"/>
    <n v="0"/>
    <n v="765.08253630889112"/>
    <n v="0"/>
    <n v="1712.6406823074196"/>
    <s v="tuniship"/>
    <m/>
    <n v="12763.22"/>
    <s v="F0726/2021"/>
    <n v="565.85"/>
    <m/>
    <m/>
    <m/>
    <m/>
    <s v="stb007552"/>
    <n v="27174.004000000001"/>
    <n v="419"/>
    <m/>
    <m/>
    <m/>
  </r>
  <r>
    <x v="9"/>
    <x v="1"/>
    <d v="2021-11-02T00:00:00"/>
    <x v="71"/>
    <x v="0"/>
    <s v="ELINOIL 16"/>
    <s v="63/2021 DU 30/09/2021"/>
    <n v="1086"/>
    <n v="575"/>
    <n v="3804.994999999999"/>
    <n v="619"/>
    <n v="62.24"/>
    <n v="214.5"/>
    <n v="151.80000000000001"/>
    <n v="0"/>
    <n v="1284.5999999999999"/>
    <n v="7798.1349999999984"/>
    <s v="EUR"/>
    <n v="3.2854999999999999"/>
    <s v="610x0014"/>
    <s v="COKE DE PETROLE"/>
    <n v="0.29499999999999998"/>
    <n v="68060"/>
    <n v="20077.7"/>
    <n v="65965.283349999998"/>
    <n v="1"/>
    <n v="7798.1349999999984"/>
    <n v="0.11457735821334114"/>
    <n v="1.0837998582133412"/>
    <n v="1086"/>
    <n v="575"/>
    <n v="3804.994999999999"/>
    <n v="619"/>
    <n v="62.24"/>
    <n v="214.5"/>
    <n v="151.80000000000001"/>
    <n v="0"/>
    <n v="1284.5999999999999"/>
    <n v="7798.1349999999984"/>
    <s v="MSC"/>
    <m/>
    <n v="1294.1399999999999"/>
    <s v="0728/2021"/>
    <n v="684.25"/>
    <m/>
    <m/>
    <s v="stb7584"/>
    <n v="257.05500000000001"/>
    <s v="stb7547"/>
    <n v="16978.886999999999"/>
    <n v="619"/>
    <m/>
    <m/>
    <m/>
  </r>
  <r>
    <x v="9"/>
    <x v="1"/>
    <d v="2021-11-03T00:00:00"/>
    <x v="71"/>
    <x v="0"/>
    <s v="ELINOIL 17"/>
    <s v="64/2021 DU 30/09/2021"/>
    <n v="724"/>
    <n v="403.07499999999999"/>
    <n v="2568.152"/>
    <n v="419"/>
    <n v="108.88"/>
    <n v="143"/>
    <n v="101.2"/>
    <n v="0"/>
    <n v="856"/>
    <n v="5323.3069999999998"/>
    <s v="EUR"/>
    <n v="3.2854999999999999"/>
    <s v="610x0015"/>
    <s v="COKE DE PETROLE"/>
    <n v="0.29499999999999998"/>
    <n v="45810"/>
    <n v="13513.949999999999"/>
    <n v="44400.082724999993"/>
    <n v="1"/>
    <n v="5323.3069999999998"/>
    <n v="0.11620403841955905"/>
    <n v="1.0854265384195589"/>
    <n v="724"/>
    <n v="403.07499999999999"/>
    <n v="2568.152"/>
    <n v="419"/>
    <n v="108.88"/>
    <n v="143"/>
    <n v="101.2"/>
    <n v="0"/>
    <n v="856"/>
    <n v="5323.3069999999998"/>
    <s v="MSC"/>
    <m/>
    <n v="862.76"/>
    <s v="0729/2021"/>
    <n v="480.25900000000001"/>
    <m/>
    <m/>
    <s v="stb7542"/>
    <n v="171.37"/>
    <s v="stb7541"/>
    <n v="11449.618"/>
    <n v="419"/>
    <m/>
    <m/>
    <m/>
  </r>
  <r>
    <x v="9"/>
    <x v="1"/>
    <d v="2021-11-10T00:00:00"/>
    <x v="80"/>
    <x v="0"/>
    <s v="GOONVEAN FIBRES 1"/>
    <s v="15450 du 31/08/2021"/>
    <n v="471.8"/>
    <n v="82.37"/>
    <n v="69.37700000000018"/>
    <n v="0"/>
    <n v="11.59"/>
    <n v="186.4"/>
    <n v="0"/>
    <n v="0"/>
    <n v="0"/>
    <n v="821.53700000000026"/>
    <s v="GBP"/>
    <n v="3.8864000000000001"/>
    <s v="600A0017"/>
    <s v="FIBRE DE VERRE 1,5mm PRIMAFLOC+FIBRE"/>
    <n v="3.78"/>
    <n v="720"/>
    <n v="2721.6"/>
    <n v="10577.22624"/>
    <n v="1"/>
    <n v="821.53700000000026"/>
    <n v="1.1410236111111114"/>
    <n v="15.831615611111111"/>
    <n v="471.8"/>
    <n v="82.37"/>
    <n v="69.37700000000018"/>
    <n v="0"/>
    <n v="11.59"/>
    <n v="186.4"/>
    <n v="0"/>
    <n v="0"/>
    <n v="0"/>
    <n v="821.53700000000026"/>
    <s v="ECULINE"/>
    <s v="stb7568"/>
    <n v="408.24"/>
    <s v="F0749/2021"/>
    <n v="253.92"/>
    <m/>
    <m/>
    <s v="stb7568"/>
    <n v="222.46"/>
    <s v="stb007569"/>
    <n v="2081.9630000000002"/>
    <n v="0"/>
    <m/>
    <m/>
    <m/>
  </r>
  <r>
    <x v="9"/>
    <x v="1"/>
    <d v="2021-11-10T00:00:00"/>
    <x v="61"/>
    <x v="0"/>
    <s v="MECONDOR"/>
    <s v="211175 DU 04/10/2021"/>
    <n v="1273.7619999999999"/>
    <n v="82.335999999999999"/>
    <n v="169.32799999999975"/>
    <n v="0"/>
    <n v="11.05"/>
    <n v="94"/>
    <n v="0"/>
    <n v="0"/>
    <n v="0"/>
    <n v="1630.4759999999997"/>
    <s v="EUR"/>
    <n v="3.2803"/>
    <s v="430T405"/>
    <s v="GAINE TUBULAIRE 399 mm NW S2 8,4 x 19 TU"/>
    <n v="0.43804999999999999"/>
    <n v="4320"/>
    <n v="1892.376"/>
    <n v="6207.5609928000003"/>
    <n v="0.66584838477995689"/>
    <n v="1085.6498110224848"/>
    <n v="0.25130782662557516"/>
    <n v="1.688243241625575"/>
    <n v="848.13237029408742"/>
    <n v="54.823292609242529"/>
    <n v="112.74677529802037"/>
    <n v="0"/>
    <n v="7.357624651818524"/>
    <n v="62.589748169315946"/>
    <n v="0"/>
    <n v="0"/>
    <n v="0"/>
    <n v="1085.6498110224848"/>
    <s v="AST"/>
    <s v="STB7570"/>
    <n v="1764.8710000000001"/>
    <s v="0751/2021"/>
    <n v="198.58"/>
    <m/>
    <m/>
    <s v="stb7570"/>
    <n v="112.46"/>
    <s v="STB7571"/>
    <n v="2080.2869999999998"/>
    <m/>
    <m/>
    <m/>
    <m/>
  </r>
  <r>
    <x v="9"/>
    <x v="1"/>
    <d v="2021-11-10T00:00:00"/>
    <x v="61"/>
    <x v="0"/>
    <s v="MECONDOR"/>
    <s v="211175 DU 04/10/2021"/>
    <n v="1273.7619999999999"/>
    <n v="82.335999999999999"/>
    <n v="169.32799999999975"/>
    <n v="0"/>
    <n v="11.05"/>
    <n v="94"/>
    <n v="0"/>
    <n v="0"/>
    <n v="0"/>
    <n v="1630.4759999999997"/>
    <s v="EUR"/>
    <n v="3.2803"/>
    <s v="430T540"/>
    <s v="GAINE TUBULAIRE 534  mm "/>
    <n v="0.58621999999999996"/>
    <n v="1620"/>
    <n v="949.67639999999994"/>
    <n v="3115.2234949199997"/>
    <n v="0.33415161522004305"/>
    <n v="544.82618897751479"/>
    <n v="0.33631246233179923"/>
    <n v="2.2592899283317989"/>
    <n v="425.62962970591246"/>
    <n v="27.512707390757463"/>
    <n v="56.581224701979366"/>
    <n v="0"/>
    <n v="3.6923753481814758"/>
    <n v="31.410251830684047"/>
    <n v="0"/>
    <n v="0"/>
    <n v="0"/>
    <n v="544.82618897751479"/>
    <s v="AST"/>
    <s v="STB7570"/>
    <n v="1764.8710000000001"/>
    <s v="0751/2021"/>
    <n v="198.58"/>
    <m/>
    <m/>
    <s v="stb7570"/>
    <n v="112.46"/>
    <s v="STB7571"/>
    <n v="2080.2869999999998"/>
    <m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bassin decharge"/>
    <n v="23690"/>
    <n v="1"/>
    <n v="23690"/>
    <n v="66837.781499999997"/>
    <n v="0.21957345839782741"/>
    <n v="28510.584871305291"/>
    <n v="28510.584871305291"/>
    <n v="95348.366371305281"/>
    <n v="24963.552407522402"/>
    <n v="120.76540211880507"/>
    <n v="663.83533890685919"/>
    <n v="116.15435949245069"/>
    <n v="63.9837057771269"/>
    <n v="826.45254006358266"/>
    <n v="1473.7770527662176"/>
    <n v="0"/>
    <n v="282.06406465784909"/>
    <n v="28510.584871305291"/>
    <s v="M&amp;M"/>
    <s v="STB 7533"/>
    <n v="120000.469"/>
    <s v="F0768/2021"/>
    <n v="755.1"/>
    <m/>
    <m/>
    <s v="STB7535+STB6045"/>
    <n v="4480.241"/>
    <s v="STB7534"/>
    <n v="33668.572999999997"/>
    <n v="529"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machine fardeleus"/>
    <n v="10450"/>
    <n v="1"/>
    <n v="10450"/>
    <n v="29483.107499999998"/>
    <n v="9.6857013096551134E-2"/>
    <n v="12576.429375480806"/>
    <n v="12576.429375480806"/>
    <n v="42059.536875480801"/>
    <n v="11011.782298801567"/>
    <n v="53.271357203103122"/>
    <n v="292.8273234097374"/>
    <n v="51.237359928075549"/>
    <n v="28.224133616334999"/>
    <n v="364.56011159410883"/>
    <n v="650.10427190405119"/>
    <n v="0"/>
    <n v="124.42251902382958"/>
    <n v="12576.429375480806"/>
    <s v="M&amp;M"/>
    <s v="STB 7533"/>
    <n v="120000.469"/>
    <s v="F0768/2021"/>
    <n v="755.1"/>
    <m/>
    <m/>
    <s v="STB7535+STB6045"/>
    <n v="4480.241"/>
    <s v="STB7535"/>
    <n v="33668.572999999997"/>
    <n v="529"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chaine de ligotag"/>
    <n v="26500"/>
    <n v="1"/>
    <n v="26500"/>
    <n v="74765.774999999994"/>
    <n v="0.24561826287642155"/>
    <n v="31892.380712941758"/>
    <n v="31892.380712941758"/>
    <n v="106658.15571294175"/>
    <n v="27924.615398874786"/>
    <n v="135.09004458203185"/>
    <n v="742.57646606297044"/>
    <n v="129.932061061627"/>
    <n v="71.573161802189233"/>
    <n v="924.48257964056313"/>
    <n v="1648.5897804265414"/>
    <n v="0"/>
    <n v="315.52122049105111"/>
    <n v="31892.380712941758"/>
    <s v="M&amp;M"/>
    <s v="STB 7533"/>
    <n v="120000.469"/>
    <s v="F0768/2021"/>
    <n v="755.1"/>
    <m/>
    <m/>
    <s v="STB7535+STB6045"/>
    <n v="4480.241"/>
    <s v="STB7536"/>
    <n v="33668.572999999997"/>
    <n v="529"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tour refroi+pompe"/>
    <n v="4606"/>
    <n v="1"/>
    <n v="4606"/>
    <n v="12995.138099999998"/>
    <n v="4.26912346720301E-2"/>
    <n v="5543.2568137286698"/>
    <n v="5543.2568137286698"/>
    <n v="18538.394913728669"/>
    <n v="4853.6142840459343"/>
    <n v="23.480179069616554"/>
    <n v="129.06819632777515"/>
    <n v="22.583663141503923"/>
    <n v="12.44022578342957"/>
    <n v="160.6855381820541"/>
    <n v="286.54356711866603"/>
    <n v="0"/>
    <n v="54.841160059689862"/>
    <n v="5543.2568137286698"/>
    <s v="M&amp;M"/>
    <s v="STB 7533"/>
    <n v="120000.469"/>
    <s v="F0768/2021"/>
    <n v="755.1"/>
    <m/>
    <m/>
    <s v="STB7535+STB6045"/>
    <n v="4480.241"/>
    <s v="STB7537"/>
    <n v="33668.572999999997"/>
    <n v="529"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creuset affinage4"/>
    <n v="21880"/>
    <n v="1"/>
    <n v="21880"/>
    <n v="61731.137999999999"/>
    <n v="0.20279726761268316"/>
    <n v="26332.275094308141"/>
    <n v="26332.275094308141"/>
    <n v="88063.41309430814"/>
    <n v="23056.248487825673"/>
    <n v="111.53849718697573"/>
    <n v="613.11596518708654"/>
    <n v="107.27975456710939"/>
    <n v="59.095123782335868"/>
    <n v="763.30863556737813"/>
    <n v="1361.1752602163294"/>
    <n v="0"/>
    <n v="260.51336997525277"/>
    <n v="26332.275094308141"/>
    <s v="M&amp;M"/>
    <s v="STB 7533"/>
    <n v="120000.469"/>
    <s v="F0768/2021"/>
    <n v="755.1"/>
    <m/>
    <m/>
    <s v="STB7535+STB6045"/>
    <n v="4480.241"/>
    <s v="STB7538"/>
    <n v="33668.572999999997"/>
    <n v="529"/>
    <m/>
    <m/>
    <m/>
  </r>
  <r>
    <x v="9"/>
    <x v="1"/>
    <d v="2021-11-18T00:00:00"/>
    <x v="76"/>
    <x v="3"/>
    <s v="WUXI HUANFA ET TECHNOLOGY"/>
    <s v="HF-NOUR2021-1M"/>
    <n v="113691.12"/>
    <n v="550"/>
    <n v="3023.2949999999983"/>
    <n v="529"/>
    <n v="291.39999999999998"/>
    <n v="3763.9"/>
    <n v="6712"/>
    <n v="0"/>
    <n v="1284.5999999999999"/>
    <n v="129845.31499999999"/>
    <s v="USD"/>
    <n v="2.8213499999999998"/>
    <m/>
    <s v="creuset sans cover"/>
    <n v="20765"/>
    <n v="1"/>
    <n v="20765"/>
    <n v="58585.332749999994"/>
    <n v="0.19246276334448653"/>
    <n v="24990.388132235305"/>
    <n v="24990.388132235305"/>
    <n v="83575.720882235299"/>
    <n v="21881.307122929618"/>
    <n v="105.8545198394676"/>
    <n v="581.87171010556904"/>
    <n v="101.81280180923338"/>
    <n v="56.083649238583369"/>
    <n v="724.41059495231286"/>
    <n v="1291.8100675681935"/>
    <n v="0"/>
    <n v="247.23766579232739"/>
    <n v="24990.388132235305"/>
    <s v="M&amp;M"/>
    <s v="STB 7533"/>
    <n v="120000.469"/>
    <s v="F0768/2021"/>
    <n v="755.1"/>
    <m/>
    <m/>
    <s v="STB7535+STB6045"/>
    <n v="4480.241"/>
    <s v="STB7539"/>
    <n v="33668.572999999997"/>
    <n v="529"/>
    <m/>
    <m/>
    <m/>
  </r>
  <r>
    <x v="9"/>
    <x v="1"/>
    <d v="2021-11-25T00:00:00"/>
    <x v="86"/>
    <x v="0"/>
    <s v="microporous 6"/>
    <s v="A21-1240 DU 10/11/2021"/>
    <n v="9534.1550000000007"/>
    <n v="375"/>
    <n v="7697.8979999999974"/>
    <n v="219"/>
    <n v="182.5"/>
    <n v="47.3"/>
    <n v="0"/>
    <n v="0"/>
    <n v="0"/>
    <n v="18055.852999999999"/>
    <s v="EUR"/>
    <n v="3.2543000000000002"/>
    <s v="430P1001"/>
    <s v="SEPARATEUR LV 160X1.3X0.2"/>
    <n v="1.5943000000000001"/>
    <n v="2487"/>
    <n v="3965.0241000000001"/>
    <n v="12903.377928630001"/>
    <n v="0.10387635405246533"/>
    <n v="1875.5761789472681"/>
    <n v="0.75415206230288223"/>
    <n v="5.9424825523028826"/>
    <n v="990.37326037108267"/>
    <n v="38.953632769674499"/>
    <n v="799.62957810776447"/>
    <n v="22.748921537489906"/>
    <n v="18.957434614574922"/>
    <n v="4.9133515466816098"/>
    <n v="0"/>
    <n v="0"/>
    <n v="0"/>
    <n v="1875.5761789472681"/>
    <s v="AST"/>
    <m/>
    <n v="9700.8549999999996"/>
    <s v="0782/2021"/>
    <n v="446.85"/>
    <m/>
    <m/>
    <s v="BIAT26438"/>
    <n v="57.486999999999995"/>
    <s v="stb007601"/>
    <n v="34381.995999999999"/>
    <n v="219"/>
    <m/>
    <m/>
    <m/>
  </r>
  <r>
    <x v="9"/>
    <x v="1"/>
    <d v="2021-11-25T00:00:00"/>
    <x v="86"/>
    <x v="0"/>
    <s v="microporous 6"/>
    <s v="A21-1240 DU 10/11/2021"/>
    <n v="9534.1550000000007"/>
    <n v="375"/>
    <n v="7697.8979999999974"/>
    <n v="219"/>
    <n v="182.5"/>
    <n v="47.3"/>
    <n v="0"/>
    <n v="0"/>
    <n v="0"/>
    <n v="18055.852999999999"/>
    <s v="EUR"/>
    <n v="3.2543000000000002"/>
    <s v="430P1004"/>
    <s v="SEPARATEUR 161X1.2X0.2"/>
    <n v="0.59919999999999995"/>
    <n v="45352"/>
    <n v="27174.918399999999"/>
    <n v="88435.336949119999"/>
    <n v="0.71193298549314099"/>
    <n v="12854.557331915286"/>
    <n v="0.28343970126819734"/>
    <n v="2.2334162612681974"/>
    <n v="6787.6794333043581"/>
    <n v="266.97486955992787"/>
    <n v="5480.3875051616769"/>
    <n v="155.91332382299788"/>
    <n v="129.92776985249824"/>
    <n v="33.674430213825566"/>
    <n v="0"/>
    <n v="0"/>
    <n v="0"/>
    <n v="12854.557331915286"/>
    <s v="AST"/>
    <m/>
    <n v="9700.8549999999996"/>
    <s v="0782/2021"/>
    <n v="446.85"/>
    <m/>
    <m/>
    <s v="BIAT26438"/>
    <n v="57.486999999999995"/>
    <s v="stb007601"/>
    <n v="34381.995999999999"/>
    <n v="219"/>
    <m/>
    <m/>
    <m/>
  </r>
  <r>
    <x v="9"/>
    <x v="1"/>
    <d v="2021-11-25T00:00:00"/>
    <x v="86"/>
    <x v="0"/>
    <s v="microporous 6"/>
    <s v="A21-1240 DU 10/11/2021"/>
    <n v="9534.1550000000007"/>
    <n v="375"/>
    <n v="7697.8979999999974"/>
    <n v="219"/>
    <n v="182.5"/>
    <n v="47.3"/>
    <n v="0"/>
    <n v="0"/>
    <n v="0"/>
    <n v="18055.852999999999"/>
    <s v="EUR"/>
    <n v="3.2543000000000002"/>
    <s v="430P1005"/>
    <s v="SEPARATEUR 161X1.0X0.2"/>
    <n v="0.57779999999999998"/>
    <n v="12168"/>
    <n v="7030.6704"/>
    <n v="22879.910682720001"/>
    <n v="0.18419066045439372"/>
    <n v="3325.7194891374461"/>
    <n v="0.27331685479433315"/>
    <n v="2.1536513947943332"/>
    <n v="1756.1023063245602"/>
    <n v="69.071497670397648"/>
    <n v="1417.880916730556"/>
    <n v="40.337754639512227"/>
    <n v="33.614795532926856"/>
    <n v="8.712218239492822"/>
    <n v="0"/>
    <n v="0"/>
    <n v="0"/>
    <n v="3325.7194891374461"/>
    <s v="AST"/>
    <m/>
    <n v="9700.8549999999996"/>
    <s v="0782/2021"/>
    <n v="446.85"/>
    <m/>
    <m/>
    <s v="BIAT26438"/>
    <n v="57.486999999999995"/>
    <s v="stb007601"/>
    <n v="34381.995999999999"/>
    <n v="219"/>
    <m/>
    <m/>
    <m/>
  </r>
  <r>
    <x v="9"/>
    <x v="1"/>
    <d v="2021-11-29T00:00:00"/>
    <x v="88"/>
    <x v="6"/>
    <s v="FGNR INDUSTRIES"/>
    <s v="FA1415617"/>
    <n v="15"/>
    <n v="80"/>
    <n v="119.50700000000001"/>
    <n v="0"/>
    <n v="5"/>
    <n v="15"/>
    <n v="0"/>
    <n v="0"/>
    <n v="45"/>
    <n v="279.50700000000001"/>
    <s v="EUR"/>
    <n v="3.2473000000000001"/>
    <m/>
    <s v="ECHANTILLON 91XS63 PR1 G DIAM 40X15MM"/>
    <n v="510"/>
    <n v="1"/>
    <n v="510"/>
    <n v="1656.123"/>
    <n v="1"/>
    <n v="279.50700000000001"/>
    <n v="279.50700000000001"/>
    <n v="1935.63"/>
    <n v="15"/>
    <n v="80"/>
    <n v="119.50700000000001"/>
    <n v="0"/>
    <n v="5"/>
    <n v="15"/>
    <n v="0"/>
    <n v="0"/>
    <n v="45"/>
    <n v="279.50700000000001"/>
    <s v="EXPRESS LOGISTIC"/>
    <s v="STB7596"/>
    <n v="42.25"/>
    <s v="F0791/2021"/>
    <n v="624.57000000000005"/>
    <m/>
    <m/>
    <n v="0"/>
    <n v="0"/>
    <s v="ESPECE"/>
    <n v="369.77"/>
    <n v="0"/>
    <n v="0"/>
    <m/>
    <m/>
  </r>
  <r>
    <x v="9"/>
    <x v="1"/>
    <d v="2021-11-29T00:00:00"/>
    <x v="84"/>
    <x v="0"/>
    <s v="MONBAT3"/>
    <n v="7600005231"/>
    <n v="38.76"/>
    <n v="80"/>
    <n v="734.005"/>
    <m/>
    <n v="6.3610000000000007"/>
    <n v="0"/>
    <n v="0"/>
    <n v="0"/>
    <n v="45"/>
    <n v="904.12599999999998"/>
    <s v="EUR"/>
    <n v="3.2460499999999999"/>
    <m/>
    <s v="bronze"/>
    <n v="1300"/>
    <n v="1"/>
    <n v="1300"/>
    <n v="4219.8649999999998"/>
    <n v="1"/>
    <n v="904.12599999999998"/>
    <n v="904.12599999999998"/>
    <n v="5123.991"/>
    <n v="38.76"/>
    <n v="80"/>
    <n v="734.005"/>
    <n v="0"/>
    <n v="6.3610000000000007"/>
    <n v="0"/>
    <n v="0"/>
    <n v="0"/>
    <n v="45"/>
    <n v="904.12599999999998"/>
    <s v="IFC,FEDEX"/>
    <s v="stb7605"/>
    <n v="46.723999999999997"/>
    <s v="F796/2021"/>
    <n v="140.80000000000001"/>
    <m/>
    <m/>
    <m/>
    <m/>
    <s v="stb7606"/>
    <n v="1666.211"/>
    <n v="0"/>
    <m/>
    <m/>
    <m/>
  </r>
  <r>
    <x v="9"/>
    <x v="1"/>
    <d v="2021-11-29T00:00:00"/>
    <x v="84"/>
    <x v="0"/>
    <s v="MONBAT 4"/>
    <n v="7600005172"/>
    <n v="313.44"/>
    <n v="335"/>
    <n v="2574.5920000000006"/>
    <n v="119"/>
    <n v="143.34200000000001"/>
    <n v="46.42"/>
    <n v="0"/>
    <n v="0"/>
    <n v="7367.8"/>
    <n v="10899.594000000001"/>
    <s v="EUR"/>
    <n v="3.2505999999999999"/>
    <s v="350B14"/>
    <s v="PLAQUE DECOUPE LIMEE POSITIVE"/>
    <n v="2.75"/>
    <n v="8380"/>
    <n v="23045"/>
    <n v="74910.077000000005"/>
    <n v="0.4892261967943955"/>
    <n v="5332.3669192230127"/>
    <n v="0.63632063475214951"/>
    <n v="9.5754706347521488"/>
    <n v="153.34305912323532"/>
    <n v="163.8907759261225"/>
    <n v="1259.5578524572766"/>
    <n v="58.217917418533062"/>
    <n v="70.126661500902244"/>
    <n v="22.709880055195839"/>
    <n v="0"/>
    <n v="0"/>
    <n v="3604.5207727417474"/>
    <n v="5332.3669192230127"/>
    <s v="CMA CGM TUNISIA"/>
    <m/>
    <n v="366.64"/>
    <s v="F0829/2021"/>
    <n v="445.67"/>
    <m/>
    <m/>
    <s v="ESPECE"/>
    <n v="46.42"/>
    <s v="STB7627"/>
    <n v="33236.438000000002"/>
    <n v="119"/>
    <m/>
    <m/>
    <m/>
  </r>
  <r>
    <x v="9"/>
    <x v="1"/>
    <d v="2021-11-29T00:00:00"/>
    <x v="84"/>
    <x v="0"/>
    <s v="MONBAT 4"/>
    <n v="7600005172"/>
    <n v="313.44"/>
    <n v="335"/>
    <n v="2574.5920000000006"/>
    <n v="119"/>
    <n v="143.34200000000001"/>
    <n v="46.42"/>
    <n v="0"/>
    <n v="0"/>
    <n v="7367.8"/>
    <n v="10899.594000000001"/>
    <s v="EUR"/>
    <n v="3.2505999999999999"/>
    <s v="350B13N"/>
    <s v="PLAQUE DECOUPE LIMEE NEGATIVE"/>
    <n v="3"/>
    <n v="8020"/>
    <n v="24060"/>
    <n v="78209.436000000002"/>
    <n v="0.5107738032056045"/>
    <n v="5567.2270807769883"/>
    <n v="0.69416796518416313"/>
    <n v="10.445967965184163"/>
    <n v="160.09694087676468"/>
    <n v="171.1092240738775"/>
    <n v="1315.034147542724"/>
    <n v="60.782082581466938"/>
    <n v="73.215338499097768"/>
    <n v="23.710119944804163"/>
    <n v="0"/>
    <n v="0"/>
    <n v="3763.2792272582528"/>
    <n v="5567.2270807769883"/>
    <s v="CMA CGM TUNISIA"/>
    <m/>
    <n v="366.64"/>
    <s v="F0829/2021"/>
    <n v="445.67"/>
    <m/>
    <m/>
    <s v="ESPECE"/>
    <n v="46.42"/>
    <s v="STB7627"/>
    <n v="33236.438000000002"/>
    <n v="119"/>
    <m/>
    <m/>
    <m/>
  </r>
  <r>
    <x v="9"/>
    <x v="1"/>
    <d v="2021-12-02T00:00:00"/>
    <x v="9"/>
    <x v="2"/>
    <s v="SOVEMA2"/>
    <s v="80822 DU 08/11/2021"/>
    <n v="0"/>
    <n v="167.19300000000001"/>
    <n v="6599.9740000000002"/>
    <n v="0"/>
    <n v="31.3"/>
    <n v="19"/>
    <n v="0"/>
    <n v="0"/>
    <n v="874.77"/>
    <n v="7692.237000000001"/>
    <s v="EUR"/>
    <n v="3.254"/>
    <s v="702ELE020"/>
    <s v="THERMOCOUPLE D2*100 A3025007"/>
    <n v="26.87"/>
    <n v="30"/>
    <n v="806.1"/>
    <n v="2623.0493999999999"/>
    <n v="8.4708359867089522E-2"/>
    <n v="651.59677997894119"/>
    <n v="21.719892665964707"/>
    <n v="109.1548726659647"/>
    <n v="0"/>
    <n v="14.1626448112583"/>
    <n v="559.07297270543427"/>
    <n v="0"/>
    <n v="2.6513716638399023"/>
    <n v="1.609458837474701"/>
    <n v="0"/>
    <n v="0"/>
    <n v="74.1003319609339"/>
    <n v="651.59677997894119"/>
    <m/>
    <m/>
    <m/>
    <s v="F0802/2021"/>
    <n v="363.56"/>
    <m/>
    <m/>
    <s v="espece"/>
    <n v="19"/>
    <s v="stb7608"/>
    <n v="7522.9549999999999"/>
    <n v="0"/>
    <m/>
    <m/>
    <m/>
  </r>
  <r>
    <x v="9"/>
    <x v="1"/>
    <d v="2021-12-02T00:00:00"/>
    <x v="9"/>
    <x v="2"/>
    <s v="SOVEMA2"/>
    <s v="80822 DU 08/11/2021"/>
    <n v="0"/>
    <n v="167.19300000000001"/>
    <n v="6599.9740000000002"/>
    <n v="0"/>
    <n v="31.3"/>
    <n v="19"/>
    <n v="0"/>
    <n v="0"/>
    <n v="874.77"/>
    <n v="7692.237000000001"/>
    <s v="EUR"/>
    <n v="3.254"/>
    <s v="710mec002"/>
    <s v="Lame de coupe F0109648"/>
    <n v="441"/>
    <n v="4"/>
    <n v="1764"/>
    <n v="5740.0559999999996"/>
    <n v="0.18536849870431199"/>
    <n v="1425.898424367761"/>
    <n v="356.47460609194025"/>
    <n v="1791.4886060919403"/>
    <n v="0"/>
    <n v="30.992315403870037"/>
    <n v="1223.4272718674929"/>
    <n v="0"/>
    <n v="5.8020340094449656"/>
    <n v="3.522001475381928"/>
    <n v="0"/>
    <n v="0"/>
    <n v="162.154801611571"/>
    <n v="1425.898424367761"/>
    <m/>
    <m/>
    <m/>
    <s v="F0802/2021"/>
    <n v="363.56"/>
    <m/>
    <m/>
    <s v="espece"/>
    <n v="19"/>
    <s v="stb7608"/>
    <n v="7522.9549999999999"/>
    <n v="0"/>
    <m/>
    <m/>
    <m/>
  </r>
  <r>
    <x v="9"/>
    <x v="1"/>
    <d v="2021-12-02T00:00:00"/>
    <x v="9"/>
    <x v="2"/>
    <s v="SOVEMA2"/>
    <s v="80822 DU 08/11/2021"/>
    <n v="0"/>
    <n v="167.19300000000001"/>
    <n v="6599.9740000000002"/>
    <n v="0"/>
    <n v="31.3"/>
    <n v="19"/>
    <n v="0"/>
    <n v="0"/>
    <n v="874.77"/>
    <n v="7692.237000000001"/>
    <s v="EUR"/>
    <n v="3.254"/>
    <s v="710mec003"/>
    <s v="Contre Lame de coupe F0109637"/>
    <n v="411.6"/>
    <n v="2"/>
    <n v="823.2"/>
    <n v="2678.6928000000003"/>
    <n v="8.6505299395345611E-2"/>
    <n v="665.41926470495525"/>
    <n v="332.70963235247763"/>
    <n v="1672.0560323524778"/>
    <n v="0"/>
    <n v="14.46308052180602"/>
    <n v="570.93272687149681"/>
    <n v="0"/>
    <n v="2.7076158710743177"/>
    <n v="1.6436006885115666"/>
    <n v="0"/>
    <n v="0"/>
    <n v="75.672240752066472"/>
    <n v="665.41926470495525"/>
    <m/>
    <m/>
    <m/>
    <s v="F0802/2021"/>
    <n v="363.56"/>
    <m/>
    <m/>
    <s v="espece"/>
    <n v="19"/>
    <s v="stb7608"/>
    <n v="7522.9549999999999"/>
    <n v="0"/>
    <m/>
    <m/>
    <m/>
  </r>
  <r>
    <x v="9"/>
    <x v="1"/>
    <d v="2021-12-02T00:00:00"/>
    <x v="9"/>
    <x v="2"/>
    <s v="SOVEMA2"/>
    <s v="80822 DU 08/11/2021"/>
    <n v="0"/>
    <n v="167.19300000000001"/>
    <n v="6599.9740000000002"/>
    <n v="0"/>
    <n v="31.3"/>
    <n v="19"/>
    <n v="0"/>
    <n v="0"/>
    <n v="874.77"/>
    <n v="7692.237000000001"/>
    <s v="EUR"/>
    <n v="3.254"/>
    <s v="810cou005"/>
    <s v="COURROIE ENVELOPPEUSE A0131957"/>
    <n v="765.36"/>
    <n v="8"/>
    <n v="6122.88"/>
    <n v="19923.85152"/>
    <n v="0.64341784203325281"/>
    <n v="4949.3225309483432"/>
    <n v="618.6653163685429"/>
    <n v="3109.1467563685428"/>
    <n v="0"/>
    <n v="107.57495926306565"/>
    <n v="4246.5410285555754"/>
    <n v="0"/>
    <n v="20.138978455640814"/>
    <n v="12.224938998631803"/>
    <n v="0"/>
    <n v="0"/>
    <n v="562.84262567542851"/>
    <n v="4949.3225309483432"/>
    <m/>
    <m/>
    <m/>
    <s v="F0802/2021"/>
    <n v="363.56"/>
    <m/>
    <m/>
    <s v="espece"/>
    <n v="19"/>
    <s v="stb7608"/>
    <n v="7522.9549999999999"/>
    <n v="0"/>
    <m/>
    <m/>
    <m/>
  </r>
  <r>
    <x v="9"/>
    <x v="1"/>
    <d v="2021-12-11T00:00:00"/>
    <x v="76"/>
    <x v="3"/>
    <s v="WUXI HUANFA ET TECHNOLOGY"/>
    <s v="HF-NOUR2021-1M"/>
    <n v="806"/>
    <n v="390"/>
    <n v="10501.045"/>
    <n v="0"/>
    <n v="0"/>
    <n v="265.82"/>
    <n v="0"/>
    <n v="0"/>
    <n v="866.6"/>
    <n v="12829.465"/>
    <s v="USD"/>
    <n v="2.8786999999999998"/>
    <m/>
    <s v="steam boiler"/>
    <n v="15600"/>
    <n v="1"/>
    <n v="15600"/>
    <n v="44907.719999999994"/>
    <n v="1"/>
    <n v="12829.465"/>
    <n v="12829.465"/>
    <n v="57737.184999999998"/>
    <n v="806"/>
    <n v="390"/>
    <n v="10501.045"/>
    <n v="0"/>
    <n v="0"/>
    <n v="265.82"/>
    <n v="0"/>
    <n v="0"/>
    <n v="866.6"/>
    <n v="12829.465"/>
    <s v="TRANSGLORY TUNISIE"/>
    <s v="stb7628"/>
    <n v="959.74"/>
    <s v="F0826/2021"/>
    <n v="764.7"/>
    <m/>
    <m/>
    <s v="STB7580"/>
    <n v="316.92500000000001"/>
    <s v="STB7629"/>
    <n v="24504.948"/>
    <n v="0"/>
    <m/>
    <m/>
    <m/>
  </r>
  <r>
    <x v="9"/>
    <x v="1"/>
    <d v="2021-12-13T00:00:00"/>
    <x v="78"/>
    <x v="0"/>
    <s v="ATHENA 2"/>
    <s v="835 DU 14/10/2021"/>
    <n v="300"/>
    <n v="178.96700000000001"/>
    <n v="1084.5749999999998"/>
    <n v="0"/>
    <n v="14.74"/>
    <n v="114"/>
    <n v="0"/>
    <n v="0"/>
    <n v="0"/>
    <n v="1692.2819999999999"/>
    <s v="EUR"/>
    <n v="3.2781500000000001"/>
    <s v="690X0003"/>
    <s v="FLUX TYPE OM"/>
    <n v="13.7"/>
    <n v="300"/>
    <n v="4110"/>
    <n v="13473.1965"/>
    <n v="1"/>
    <n v="1692.2819999999999"/>
    <n v="5.6409399999999996"/>
    <n v="50.551594999999999"/>
    <n v="300"/>
    <n v="178.96700000000001"/>
    <n v="1084.5749999999998"/>
    <n v="0"/>
    <n v="14.74"/>
    <n v="114"/>
    <n v="0"/>
    <n v="0"/>
    <n v="0"/>
    <n v="1692.2819999999999"/>
    <s v="TRANSGLORY TUNISIE"/>
    <s v="STB7628"/>
    <n v="357.6"/>
    <s v="F0828/2021"/>
    <n v="513.57100000000003"/>
    <m/>
    <m/>
    <s v="STB7580"/>
    <n v="136.26"/>
    <s v="STB7582"/>
    <n v="3476.1869999999999"/>
    <n v="0"/>
    <m/>
    <m/>
    <m/>
  </r>
  <r>
    <x v="9"/>
    <x v="1"/>
    <d v="2021-12-14T00:00:00"/>
    <x v="42"/>
    <x v="0"/>
    <s v="METACONCEPT3"/>
    <s v="5245 DU 02/12/2021"/>
    <n v="1216.8"/>
    <n v="271.71600000000001"/>
    <n v="339.19499999999971"/>
    <n v="0"/>
    <n v="55.6"/>
    <n v="105"/>
    <n v="0"/>
    <n v="0"/>
    <n v="0"/>
    <n v="1988.3109999999997"/>
    <s v="EUR"/>
    <n v="3.2505999999999999"/>
    <s v="600P0013"/>
    <s v="CALCIUM METAL"/>
    <n v="12.9"/>
    <n v="1380"/>
    <n v="17802"/>
    <n v="57867.181199999999"/>
    <n v="1"/>
    <n v="1988.3109999999997"/>
    <n v="1.440805072463768"/>
    <n v="43.37354507246377"/>
    <n v="1216.8"/>
    <n v="271.71600000000001"/>
    <n v="339.19499999999971"/>
    <n v="0"/>
    <n v="55.6"/>
    <n v="105"/>
    <n v="0"/>
    <n v="0"/>
    <n v="0"/>
    <n v="1988.3109999999997"/>
    <s v="MAGHREB SOLUTION"/>
    <s v="traite uib0439010"/>
    <n v="1472.5840000000001"/>
    <s v="F0831/2021"/>
    <n v="332.94"/>
    <m/>
    <m/>
    <s v="stb7615"/>
    <n v="125.55"/>
    <s v="stb7618"/>
    <n v="11345.723"/>
    <n v="0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M1008"/>
    <s v="BAC M10 P15,4 C33 GRIS"/>
    <n v="1.86"/>
    <n v="3078"/>
    <n v="5725.08"/>
    <n v="18640.860479999999"/>
    <n v="0.3243270802813023"/>
    <n v="3586.454583868961"/>
    <n v="1.1651899232842629"/>
    <n v="7.2213499232842633"/>
    <n v="2050.4282342464212"/>
    <n v="276.03056177537275"/>
    <n v="524.68337739587969"/>
    <n v="71.027630581605209"/>
    <n v="18.369237172972401"/>
    <n v="37.654374020659198"/>
    <n v="0"/>
    <n v="608.26116867605003"/>
    <n v="0"/>
    <n v="3586.454583868961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20L0139"/>
    <s v="COUV L1 EK G NOIR FAI"/>
    <n v="1.25"/>
    <n v="1120"/>
    <n v="1400"/>
    <n v="4558.3999999999996"/>
    <n v="7.9310317479200851E-2"/>
    <n v="877.02467343976764"/>
    <n v="0.78305774414264973"/>
    <n v="4.8530577441426495"/>
    <n v="501.40775813525573"/>
    <n v="67.499980172420621"/>
    <n v="128.30505920515199"/>
    <n v="17.368959527944988"/>
    <n v="4.4919777613869778"/>
    <n v="9.2079278593352178"/>
    <n v="0"/>
    <n v="148.74301077827209"/>
    <n v="0"/>
    <n v="877.02467343976764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20B9002"/>
    <s v="COUVB90 COMPACT DROITE"/>
    <n v="1.9"/>
    <n v="238"/>
    <n v="452.2"/>
    <n v="1472.3631999999998"/>
    <n v="2.5617232545781875E-2"/>
    <n v="283.27896952104498"/>
    <n v="1.1902477710968278"/>
    <n v="7.3766477710968266"/>
    <n v="161.95470587768759"/>
    <n v="21.802493595691857"/>
    <n v="41.442534123264089"/>
    <n v="5.6101739275262306"/>
    <n v="1.4509088169279938"/>
    <n v="2.9741606985652753"/>
    <n v="0"/>
    <n v="48.043992481381892"/>
    <n v="0"/>
    <n v="283.27896952104498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l0120"/>
    <s v="BAC L1 GRIS P0 C22"/>
    <n v="1.26"/>
    <n v="220"/>
    <n v="277.2"/>
    <n v="902.56319999999994"/>
    <n v="1.570344286088177E-2"/>
    <n v="173.65088534107403"/>
    <n v="0.78932220609579107"/>
    <n v="4.8918822060957909"/>
    <n v="99.278736110780642"/>
    <n v="13.364996074139283"/>
    <n v="25.404401722620097"/>
    <n v="3.4390539865331076"/>
    <n v="0.88941159675462167"/>
    <n v="1.8231697161483735"/>
    <n v="0"/>
    <n v="29.45111613409788"/>
    <n v="0"/>
    <n v="173.65088534107403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20l0531"/>
    <s v="COUV L5 EK D NOIR FAI"/>
    <n v="1.79"/>
    <n v="680"/>
    <n v="1217.2"/>
    <n v="3963.2031999999999"/>
    <n v="6.8954656025488059E-2"/>
    <n v="762.51030893634663"/>
    <n v="1.1213386896122746"/>
    <n v="6.9495786896122747"/>
    <n v="435.93823085873811"/>
    <n v="58.686411332764557"/>
    <n v="111.55208433179358"/>
    <n v="15.101069669581886"/>
    <n v="3.9054538079715924"/>
    <n v="8.0056355645591637"/>
    <n v="0"/>
    <n v="129.32142337093774"/>
    <n v="0"/>
    <n v="762.51030893634663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M1606"/>
    <s v="BAC M16 GRIS C102 P16"/>
    <n v="4.95"/>
    <n v="120"/>
    <n v="594"/>
    <n v="1934.0639999999999"/>
    <n v="3.3650234701889506E-2"/>
    <n v="372.10904001658719"/>
    <n v="3.1009086668048931"/>
    <n v="19.218108666804895"/>
    <n v="212.74014880881566"/>
    <n v="28.639277301727034"/>
    <n v="54.438003691328774"/>
    <n v="7.3694013997138015"/>
    <n v="1.9058819930456177"/>
    <n v="3.9067922488893716"/>
    <n v="0"/>
    <n v="63.109534573066881"/>
    <n v="0"/>
    <n v="372.10904001658719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NS6002"/>
    <s v="BAC NS60 P0 C34 NOIR"/>
    <n v="1.74"/>
    <n v="330"/>
    <n v="574.20000000000005"/>
    <n v="1869.5952"/>
    <n v="3.2528560211826527E-2"/>
    <n v="359.70540534936765"/>
    <n v="1.0900163798465687"/>
    <n v="6.755456379846569"/>
    <n v="205.6488105151885"/>
    <n v="27.684634725002802"/>
    <n v="52.623403568284488"/>
    <n v="7.1237546863900096"/>
    <n v="1.8423525932774307"/>
    <n v="3.7765658405930593"/>
    <n v="0"/>
    <n v="61.005883420631328"/>
    <n v="0"/>
    <n v="359.70540534936765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60D1811"/>
    <s v="BOUCHON KAM D18 JAUNE"/>
    <n v="3.1E-2"/>
    <n v="96000"/>
    <n v="2976"/>
    <n v="9689.8559999999998"/>
    <n v="0.16859107487007269"/>
    <n v="1864.3038772548207"/>
    <n v="1.9419832054737716E-2"/>
    <n v="0.12035583205473771"/>
    <n v="1065.8496344360865"/>
    <n v="143.48567213794556"/>
    <n v="272.73989728180885"/>
    <n v="36.92144539654592"/>
    <n v="9.5486612984911758"/>
    <n v="19.573423792415436"/>
    <n v="0"/>
    <n v="316.18514291152701"/>
    <n v="0"/>
    <n v="1864.3038772548207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l0116"/>
    <s v="BAC L1 GRIS P0 C26"/>
    <n v="1.26"/>
    <n v="160"/>
    <n v="201.6"/>
    <n v="656.40959999999995"/>
    <n v="1.1420685717004924E-2"/>
    <n v="126.29155297532657"/>
    <n v="0.78932220609579107"/>
    <n v="4.8918822060957909"/>
    <n v="72.202717171476834"/>
    <n v="9.7199971448285698"/>
    <n v="18.475928525541889"/>
    <n v="2.5011301720240784"/>
    <n v="0.64684479763972491"/>
    <n v="1.3259416117442717"/>
    <n v="0"/>
    <n v="21.418993552071186"/>
    <n v="0"/>
    <n v="126.29155297532657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00l0118"/>
    <s v="BAC L1 NOIR P0 C28"/>
    <n v="1.25"/>
    <n v="440"/>
    <n v="550"/>
    <n v="1790.8"/>
    <n v="3.1157624723971766E-2"/>
    <n v="344.54540742276589"/>
    <n v="0.78305774414264973"/>
    <n v="4.8530577441426503"/>
    <n v="196.98161926742191"/>
    <n v="26.517849353450959"/>
    <n v="50.405558973452571"/>
    <n v="6.823519814549817"/>
    <n v="1.7647055491163128"/>
    <n v="3.6174002304531219"/>
    <n v="0"/>
    <n v="58.43475423432119"/>
    <n v="0"/>
    <n v="344.54540742276589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20l0131"/>
    <s v="COUV L1 EK D NOIR FAI"/>
    <n v="1.25"/>
    <n v="1120"/>
    <n v="1400"/>
    <n v="4558.3999999999996"/>
    <n v="7.9310317479200851E-2"/>
    <n v="877.02467343976764"/>
    <n v="0.78305774414264973"/>
    <n v="4.8530577441426495"/>
    <n v="501.40775813525573"/>
    <n v="67.499980172420621"/>
    <n v="128.30505920515199"/>
    <n v="17.368959527944988"/>
    <n v="4.4919777613869778"/>
    <n v="9.2079278593352178"/>
    <n v="0"/>
    <n v="148.74301077827209"/>
    <n v="0"/>
    <n v="877.02467343976764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6T00:00:00"/>
    <x v="4"/>
    <x v="0"/>
    <s v="ACCUMA22"/>
    <s v="21-1592 DU 15/12/2021"/>
    <n v="6322.1"/>
    <n v="851.08699999999999"/>
    <n v="1617.7600000000002"/>
    <n v="219"/>
    <n v="56.637999999999998"/>
    <n v="116.1"/>
    <n v="0"/>
    <n v="1875.4559999999999"/>
    <n v="0"/>
    <n v="11058.141000000001"/>
    <s v="EUR"/>
    <n v="3.2559999999999998"/>
    <s v="460D1810"/>
    <s v="BOUCHON KAMINA D18 RO"/>
    <n v="3.1E-2"/>
    <n v="73700"/>
    <n v="2284.6999999999998"/>
    <n v="7438.9831999999988"/>
    <n v="0.12942877310337869"/>
    <n v="1431.2416224341694"/>
    <n v="1.9419832054737712E-2"/>
    <n v="0.1203558320547377"/>
    <n v="818.26164643687048"/>
    <n v="110.15514621423526"/>
    <n v="209.38469197572195"/>
    <n v="28.344901309639933"/>
    <n v="7.3305868510291621"/>
    <n v="15.026680557302265"/>
    <n v="0"/>
    <n v="242.73796908937018"/>
    <n v="0"/>
    <n v="1431.2416224341694"/>
    <s v="tuniship"/>
    <s v="stb7658"/>
    <n v="6322.7"/>
    <s v="F008/2022"/>
    <n v="1297.9369999999999"/>
    <m/>
    <m/>
    <s v="stb7658"/>
    <n v="138.15899999999999"/>
    <s v="stb7659"/>
    <n v="14314.463"/>
    <n v="219"/>
    <m/>
    <m/>
    <m/>
  </r>
  <r>
    <x v="10"/>
    <x v="1"/>
    <d v="2022-01-07T00:00:00"/>
    <x v="86"/>
    <x v="0"/>
    <s v="microporous 7"/>
    <s v="A21-1403 DU 07/01/21"/>
    <n v="9793.9940000000006"/>
    <n v="380"/>
    <n v="2307.3220000000001"/>
    <n v="219"/>
    <n v="118.76300000000001"/>
    <n v="116.1"/>
    <n v="0"/>
    <n v="0"/>
    <n v="0"/>
    <n v="12935.179000000002"/>
    <s v="EUR"/>
    <n v="3.2559999999999998"/>
    <s v="430P1001"/>
    <s v="SEPARATEUR LV 160X1.3X0. M2"/>
    <n v="1.5943000000000001"/>
    <n v="1651"/>
    <n v="2632.1893"/>
    <n v="8570.4083608000001"/>
    <n v="6.724053974932799E-2"/>
    <n v="869.76841771417287"/>
    <n v="0.52681309370937179"/>
    <n v="5.7178538937093712"/>
    <n v="658.55344286167986"/>
    <n v="25.551405104744635"/>
    <n v="155.14557665549896"/>
    <n v="14.725678205102829"/>
    <n v="7.9856882222494407"/>
    <n v="7.8066266648969789"/>
    <n v="0"/>
    <n v="0"/>
    <n v="0"/>
    <n v="869.76841771417287"/>
    <s v="AST"/>
    <s v="stb7667"/>
    <n v="9794.594000000001"/>
    <s v="F016/2022"/>
    <n v="552.79999999999995"/>
    <m/>
    <m/>
    <s v="stb7667"/>
    <n v="138.15899999999999"/>
    <s v="stb7669"/>
    <n v="28479.867999999999"/>
    <n v="219"/>
    <m/>
    <m/>
    <m/>
  </r>
  <r>
    <x v="10"/>
    <x v="1"/>
    <d v="2022-01-07T00:00:00"/>
    <x v="86"/>
    <x v="0"/>
    <s v="microporous 7"/>
    <s v="A21-1403 DU 07/01/21"/>
    <n v="9793.9940000000006"/>
    <n v="380"/>
    <n v="2307.3220000000001"/>
    <n v="219"/>
    <n v="118.76300000000001"/>
    <n v="116.1"/>
    <n v="0"/>
    <n v="0"/>
    <n v="0"/>
    <n v="12935.179000000002"/>
    <s v="EUR"/>
    <n v="3.2559999999999998"/>
    <s v="430P1004"/>
    <s v="SEPARATEUR 161X1.2X0.2   M2"/>
    <n v="0.59919999999999995"/>
    <n v="32390"/>
    <n v="19408.088"/>
    <n v="63192.734527999994"/>
    <n v="0.49578892848719325"/>
    <n v="6413.1185362000451"/>
    <n v="0.19799686743439474"/>
    <n v="2.1489920674343943"/>
    <n v="4855.7537908699996"/>
    <n v="188.39979282513343"/>
    <n v="1143.9447020549278"/>
    <n v="108.57777533869532"/>
    <n v="58.881380513924533"/>
    <n v="57.56109459736313"/>
    <n v="0"/>
    <n v="0"/>
    <n v="0"/>
    <n v="6413.1185362000451"/>
    <s v="AST"/>
    <s v="stb7667"/>
    <n v="9794.594000000001"/>
    <s v="F016/2022"/>
    <n v="552.79999999999995"/>
    <m/>
    <m/>
    <s v="stb7667"/>
    <n v="138.15899999999999"/>
    <s v="stb7669"/>
    <n v="28479.867999999999"/>
    <n v="219"/>
    <m/>
    <m/>
    <m/>
  </r>
  <r>
    <x v="10"/>
    <x v="1"/>
    <d v="2022-01-07T00:00:00"/>
    <x v="86"/>
    <x v="0"/>
    <s v="microporous 7"/>
    <s v="A21-1403 DU 07/01/21"/>
    <n v="9793.9940000000006"/>
    <n v="380"/>
    <n v="2307.3220000000001"/>
    <n v="219"/>
    <n v="118.76300000000001"/>
    <n v="116.1"/>
    <n v="0"/>
    <n v="0"/>
    <n v="0"/>
    <n v="12935.179000000002"/>
    <s v="EUR"/>
    <n v="3.2559999999999998"/>
    <s v="430P1005"/>
    <s v="SEPARATEUR 161X1.0X0.2   M2"/>
    <n v="0.57779999999999998"/>
    <n v="24336"/>
    <n v="14061.3408"/>
    <n v="45783.725644799997"/>
    <n v="0.359203703544896"/>
    <n v="4646.3642028161648"/>
    <n v="0.1909255507403092"/>
    <n v="2.0722423507403089"/>
    <n v="3518.0389172964906"/>
    <n v="136.49740734706049"/>
    <n v="828.79860767061655"/>
    <n v="78.665611076332226"/>
    <n v="42.660109444102488"/>
    <n v="41.703549981562425"/>
    <n v="0"/>
    <n v="0"/>
    <n v="0"/>
    <n v="4646.3642028161648"/>
    <s v="AST"/>
    <s v="stb7667"/>
    <n v="9794.594000000001"/>
    <s v="F016/2022"/>
    <n v="552.79999999999995"/>
    <m/>
    <m/>
    <s v="stb7667"/>
    <n v="138.15899999999999"/>
    <s v="stb7669"/>
    <n v="28479.867999999999"/>
    <n v="219"/>
    <m/>
    <m/>
    <m/>
  </r>
  <r>
    <x v="10"/>
    <x v="1"/>
    <d v="2022-01-07T00:00:00"/>
    <x v="86"/>
    <x v="0"/>
    <s v="microporous 7"/>
    <s v="A21-1403 DU 07/01/21"/>
    <n v="9793.9940000000006"/>
    <n v="380"/>
    <n v="2307.3220000000001"/>
    <n v="219"/>
    <n v="118.76300000000001"/>
    <n v="116.1"/>
    <n v="0"/>
    <n v="0"/>
    <n v="0"/>
    <n v="12935.179000000002"/>
    <s v="EUR"/>
    <n v="3.2559999999999998"/>
    <m/>
    <s v="Séparateur Durofor"/>
    <n v="2.25"/>
    <n v="1353"/>
    <n v="3044.25"/>
    <n v="9912.0779999999995"/>
    <n v="7.7766828218582801E-2"/>
    <n v="1005.9278432696198"/>
    <n v="0.74347955895759033"/>
    <n v="8.0694795589575907"/>
    <n v="761.64784897183074"/>
    <n v="29.551394723061463"/>
    <n v="179.43311361895692"/>
    <n v="17.030935379869632"/>
    <n v="9.2358218197235491"/>
    <n v="9.028728756177463"/>
    <n v="0"/>
    <n v="0"/>
    <n v="0"/>
    <n v="1005.9278432696198"/>
    <s v="AST"/>
    <s v="stb7667"/>
    <n v="9794.594000000001"/>
    <s v="F016/2022"/>
    <n v="552.79999999999995"/>
    <m/>
    <m/>
    <s v="stb7667"/>
    <n v="138.15899999999999"/>
    <s v="stb7669"/>
    <n v="28479.867999999999"/>
    <n v="2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00l0120"/>
    <s v="BAC L1 GRIS P0 C22"/>
    <n v="1.26"/>
    <n v="6380"/>
    <n v="8038.8"/>
    <n v="26146.197"/>
    <n v="0.22601811901236707"/>
    <n v="3545.1197367564259"/>
    <n v="0.55566140074552128"/>
    <n v="4.6538114007455214"/>
    <n v="1428.0457609934585"/>
    <n v="131.09050902717291"/>
    <n v="511.01589219913058"/>
    <n v="139.90521566865522"/>
    <n v="25.071511887684842"/>
    <n v="0"/>
    <n v="0"/>
    <n v="1309.990846980324"/>
    <n v="0"/>
    <n v="3545.1197367564259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00l0121"/>
    <s v="BAC L1 NOIR P0 C22"/>
    <n v="1.26"/>
    <n v="1540"/>
    <n v="1940.4"/>
    <n v="6311.1509999999998"/>
    <n v="5.4556097692640325E-2"/>
    <n v="855.71855714810272"/>
    <n v="0.55566140074552128"/>
    <n v="4.6538114007455205"/>
    <n v="344.70070092945548"/>
    <n v="31.642536661731388"/>
    <n v="123.34866363427288"/>
    <n v="33.770224471744363"/>
    <n v="6.0517442487515138"/>
    <n v="0"/>
    <n v="0"/>
    <n v="316.20468720214717"/>
    <n v="0"/>
    <n v="855.71855714810272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20l0113"/>
    <s v="COUV L1 EK D+ ROUGE"/>
    <n v="1.08"/>
    <n v="4480"/>
    <n v="4838.4000000000005"/>
    <n v="15736.896000000001"/>
    <n v="0.1360359838569733"/>
    <n v="2133.7397788628018"/>
    <n v="0.47628120063901824"/>
    <n v="3.9889812006390182"/>
    <n v="859.51343608383718"/>
    <n v="78.900870637044505"/>
    <n v="307.57069373740774"/>
    <n v="84.206274007466476"/>
    <n v="15.090063581302477"/>
    <n v="0"/>
    <n v="0"/>
    <n v="788.45844081574364"/>
    <n v="0"/>
    <n v="2133.7397788628018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00l0518"/>
    <s v="BAC L5 NOIR P0 C52"/>
    <n v="1.65"/>
    <n v="792"/>
    <n v="1306.8"/>
    <n v="4250.3670000000002"/>
    <n v="3.6741861711370019E-2"/>
    <n v="576.30025277321215"/>
    <n v="0.72765183430961133"/>
    <n v="6.0942768343096114"/>
    <n v="232.14537001371497"/>
    <n v="21.31027979259461"/>
    <n v="83.071548978183785"/>
    <n v="22.743212399338042"/>
    <n v="4.0756644940571425"/>
    <n v="0"/>
    <n v="0"/>
    <n v="212.95417709532362"/>
    <n v="0"/>
    <n v="576.30025277321215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20M1413"/>
    <s v="COUV M14 GAUCHE GRIS"/>
    <n v="1.78"/>
    <n v="768"/>
    <n v="1367.04"/>
    <n v="4446.2975999999999"/>
    <n v="3.8435563692922607E-2"/>
    <n v="602.86615974218842"/>
    <n v="0.78498197883097454"/>
    <n v="6.5744319788309742"/>
    <n v="242.84665336971904"/>
    <n v="22.292626941895112"/>
    <n v="86.900926167077102"/>
    <n v="23.791613925919094"/>
    <n v="4.2635417737648265"/>
    <n v="0"/>
    <n v="0"/>
    <n v="222.77079756381326"/>
    <n v="0"/>
    <n v="602.86615974218842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00M1509"/>
    <s v="BAC M15 GRIS PO C78"/>
    <n v="3.83"/>
    <n v="2310"/>
    <n v="8847.2999999999993"/>
    <n v="28775.843249999998"/>
    <n v="0.24874982638430052"/>
    <n v="3901.6691355681351"/>
    <n v="1.6890342578217035"/>
    <n v="14.146109257821703"/>
    <n v="1571.6710530473981"/>
    <n v="144.27489930289431"/>
    <n v="562.41116871341092"/>
    <n v="153.97614253188203"/>
    <n v="27.593071991331303"/>
    <n v="0"/>
    <n v="0"/>
    <n v="1441.7427999812185"/>
    <n v="0"/>
    <n v="3901.6691355681351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00M1606"/>
    <s v="BAC M16 GRIS C102 P16 20"/>
    <n v="4.95"/>
    <n v="1080"/>
    <n v="5346"/>
    <n v="17387.864999999998"/>
    <n v="0.15030761609196824"/>
    <n v="2357.5919431631401"/>
    <n v="2.1829555029288334"/>
    <n v="18.282830502928832"/>
    <n v="949.68560460156107"/>
    <n v="87.178417333341585"/>
    <n v="339.83815491075183"/>
    <n v="93.040414360928338"/>
    <n v="16.673172930233761"/>
    <n v="0"/>
    <n v="0"/>
    <n v="871.17617902632378"/>
    <n v="0"/>
    <n v="2357.5919431631401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20M1611"/>
    <s v="COUV M16 GAUCHE GRIS"/>
    <n v="2.17"/>
    <n v="552"/>
    <n v="1197.8399999999999"/>
    <n v="3895.9745999999996"/>
    <n v="3.3678352947924282E-2"/>
    <n v="528.24877164207544"/>
    <n v="0.95697241239506425"/>
    <n v="8.0148974123950634"/>
    <n v="212.78926386381102"/>
    <n v="19.533444709796083"/>
    <n v="76.145105775962392"/>
    <n v="20.846900474765132"/>
    <n v="3.7358386574543969"/>
    <n v="0"/>
    <n v="0"/>
    <n v="195.19821816028647"/>
    <n v="0"/>
    <n v="528.24877164207544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20m1604"/>
    <s v="COUV. M16 GAUCHE NOIR"/>
    <n v="2.17"/>
    <n v="644"/>
    <n v="1397.48"/>
    <n v="4545.3037000000004"/>
    <n v="3.929141177257834E-2"/>
    <n v="616.29023358242159"/>
    <n v="0.95697241239506459"/>
    <n v="8.0148974123950651"/>
    <n v="248.25414117444626"/>
    <n v="22.789018828095436"/>
    <n v="88.835956738622812"/>
    <n v="24.321383887225991"/>
    <n v="4.3584784336967974"/>
    <n v="0"/>
    <n v="0"/>
    <n v="227.73125452033429"/>
    <n v="0"/>
    <n v="616.29023358242159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13T00:00:00"/>
    <x v="4"/>
    <x v="0"/>
    <s v="ACCUMA23"/>
    <s v="21-1658 DU 28/12/2021"/>
    <n v="6318.28"/>
    <n v="580"/>
    <n v="2260.9510000000009"/>
    <n v="619"/>
    <n v="110.92700000000001"/>
    <n v="0"/>
    <n v="0"/>
    <n v="5795.9549999999999"/>
    <n v="0"/>
    <n v="15685.112999999999"/>
    <s v="EUR"/>
    <n v="3.2524999999999999"/>
    <s v="490B0006"/>
    <s v="COUVRE BORNE D+ NOIR"/>
    <n v="7.8E-2"/>
    <n v="16500"/>
    <n v="1287"/>
    <n v="4185.9674999999997"/>
    <n v="3.6185166836955315E-2"/>
    <n v="567.56843076149664"/>
    <n v="3.439808671281798E-2"/>
    <n v="0.28809308671281797"/>
    <n v="228.62801592259802"/>
    <n v="20.987396765434085"/>
    <n v="81.812889145180989"/>
    <n v="22.398618272075339"/>
    <n v="4.0139120017229422"/>
    <n v="0"/>
    <n v="0"/>
    <n v="209.72759865448535"/>
    <n v="0"/>
    <n v="567.56843076149664"/>
    <s v="tuniship"/>
    <s v="stb7658"/>
    <n v="6322.7"/>
    <s v="F028/2022"/>
    <n v="690.8"/>
    <m/>
    <m/>
    <s v="stb7761"/>
    <n v="82.004000000000005"/>
    <s v="stb7762"/>
    <n v="29174.418000000001"/>
    <n v="619"/>
    <m/>
    <m/>
    <m/>
  </r>
  <r>
    <x v="10"/>
    <x v="1"/>
    <d v="2022-01-24T00:00:00"/>
    <x v="71"/>
    <x v="0"/>
    <s v="Elinoil 18"/>
    <s v="78/2021 du 21/12/2021"/>
    <n v="362"/>
    <n v="220.49299999999999"/>
    <n v="1975.8649999999998"/>
    <n v="219"/>
    <n v="24.242999999999999"/>
    <n v="443.5"/>
    <n v="590"/>
    <n v="0"/>
    <n v="486"/>
    <n v="4321.1009999999997"/>
    <s v="EUR"/>
    <n v="3.25705"/>
    <s v="610x0014"/>
    <s v="COKE DE PETROLE"/>
    <n v="0.311"/>
    <n v="23540"/>
    <n v="7320.94"/>
    <n v="23844.667626999999"/>
    <n v="1"/>
    <n v="4321.1009999999997"/>
    <n v="0.18356418861512319"/>
    <n v="1.1965067386151231"/>
    <n v="362"/>
    <n v="220.49299999999999"/>
    <n v="1975.8649999999998"/>
    <n v="219"/>
    <n v="24.242999999999999"/>
    <n v="443.5"/>
    <n v="590"/>
    <n v="0"/>
    <n v="486"/>
    <n v="4321.1009999999997"/>
    <s v="MSC"/>
    <m/>
    <n v="431.38"/>
    <s v="F0050/2022"/>
    <n v="362.98700000000002"/>
    <m/>
    <n v="702.7"/>
    <s v="stb7677"/>
    <n v="528.36500000000001"/>
    <s v="stb7676"/>
    <n v="6729.3019999999997"/>
    <n v="2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121"/>
    <s v="BAC L1 NOIR P0 C22"/>
    <n v="1.26"/>
    <n v="3520"/>
    <n v="4435.2"/>
    <n v="14458.30848"/>
    <n v="9.6149176904773467E-2"/>
    <n v="2776.3096705191087"/>
    <n v="0.78872433821565591"/>
    <n v="4.8961983382156555"/>
    <n v="1825.7978730636626"/>
    <n v="55.285776720244741"/>
    <n v="270.82040596319155"/>
    <n v="59.516340504054774"/>
    <n v="13.907689991744768"/>
    <n v="7.9524984217938126"/>
    <n v="0"/>
    <n v="543.02908585441651"/>
    <n v="0"/>
    <n v="2776.3096705191087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20M1515"/>
    <s v="COUV M15 GAUCHE GRIS"/>
    <n v="1.86"/>
    <n v="2100"/>
    <n v="3906"/>
    <n v="12733.169400000001"/>
    <n v="8.4676831933181179E-2"/>
    <n v="2445.0454484685333"/>
    <n v="1.1643073564135873"/>
    <n v="7.2277213564135883"/>
    <n v="1607.9469904822029"/>
    <n v="48.689178361579181"/>
    <n v="238.50660752440163"/>
    <n v="52.414958966639148"/>
    <n v="12.248249708638857"/>
    <n v="7.0036207691934145"/>
    <n v="0"/>
    <n v="478.23584265587823"/>
    <n v="0"/>
    <n v="2445.0454484685333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116"/>
    <s v="BAC L1 GRIS P0 C26"/>
    <n v="1.26"/>
    <n v="1320"/>
    <n v="1663.2"/>
    <n v="5421.8656799999999"/>
    <n v="3.6055941339290049E-2"/>
    <n v="1041.1161264446657"/>
    <n v="0.78872433821565591"/>
    <n v="4.8961983382156555"/>
    <n v="684.67420239887338"/>
    <n v="20.732166270091778"/>
    <n v="101.55765223619682"/>
    <n v="22.318627689020541"/>
    <n v="5.215383746904287"/>
    <n v="2.9821869081726797"/>
    <n v="0"/>
    <n v="203.63590719540619"/>
    <n v="0"/>
    <n v="1041.1161264446657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118"/>
    <s v="BAC L1 NOIR P0 C28"/>
    <n v="1.25"/>
    <n v="2200"/>
    <n v="2750"/>
    <n v="8964.7250000000004"/>
    <n v="5.9616305124487519E-2"/>
    <n v="1721.4221667405188"/>
    <n v="0.78246462124569038"/>
    <n v="4.857339621245691"/>
    <n v="1132.067133596021"/>
    <n v="34.279375446580325"/>
    <n v="167.91939853868524"/>
    <n v="36.902492872057778"/>
    <n v="8.6233196873417448"/>
    <n v="4.9308645968463622"/>
    <n v="0"/>
    <n v="336.69958200298646"/>
    <n v="0"/>
    <n v="1721.4221667405188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20l0109"/>
    <s v="COUV L1 KAM  D GRIS"/>
    <n v="1.08"/>
    <n v="5600"/>
    <n v="6048"/>
    <n v="19715.875199999999"/>
    <n v="0.13111251396105472"/>
    <n v="3785.8768234351483"/>
    <n v="0.67604943275627649"/>
    <n v="4.1967414327562764"/>
    <n v="2489.7243723595398"/>
    <n v="75.389695527606463"/>
    <n v="369.30055358617028"/>
    <n v="81.158646141892874"/>
    <n v="18.965031806924681"/>
    <n v="10.844316029718835"/>
    <n v="0"/>
    <n v="740.49420798329527"/>
    <n v="0"/>
    <n v="3785.8768234351483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212"/>
    <s v="BAC L2 GRIS PO C28"/>
    <n v="1.37"/>
    <n v="5346"/>
    <n v="7324.02"/>
    <n v="23875.572798000001"/>
    <n v="0.15877491311194511"/>
    <n v="4584.6292282366885"/>
    <n v="0.85758122488527655"/>
    <n v="5.3236442248852764"/>
    <n v="3015.0117555636107"/>
    <n v="91.295575039368444"/>
    <n v="447.21637574010958"/>
    <n v="98.281671216294029"/>
    <n v="22.966314856903523"/>
    <n v="13.132273063488979"/>
    <n v="0"/>
    <n v="896.72526275691371"/>
    <n v="0"/>
    <n v="4584.6292282366885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213"/>
    <s v="BAC L2 NOIR PO C28"/>
    <n v="1.39"/>
    <n v="2970"/>
    <n v="4128.2999999999993"/>
    <n v="13457.845169999997"/>
    <n v="8.9495997252880641E-2"/>
    <n v="2584.1989567108662"/>
    <n v="0.87010065882520748"/>
    <n v="5.4013616588252065"/>
    <n v="1699.4591809543463"/>
    <n v="51.460198420406371"/>
    <n v="252.08060108627421"/>
    <n v="55.398022299533118"/>
    <n v="12.945327514637425"/>
    <n v="7.4022139327857577"/>
    <n v="0"/>
    <n v="505.45341250288317"/>
    <n v="0"/>
    <n v="2584.1989567108662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00l0218"/>
    <s v="BAC L2 NOIR P0 C34,3"/>
    <n v="1.44"/>
    <n v="990"/>
    <n v="1425.6"/>
    <n v="4647.3134399999999"/>
    <n v="3.0905092576534329E-2"/>
    <n v="892.38525123828504"/>
    <n v="0.90139924367503543"/>
    <n v="5.5956552436750355"/>
    <n v="586.86360205617723"/>
    <n v="17.770428231507239"/>
    <n v="87.049416202454424"/>
    <n v="19.130252304874748"/>
    <n v="4.4703289259179613"/>
    <n v="2.5561602070051541"/>
    <n v="0"/>
    <n v="174.54506331034818"/>
    <n v="0"/>
    <n v="892.38525123828504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20l0211"/>
    <s v="COUV L2 EK D GRIS"/>
    <n v="1.18"/>
    <n v="4800"/>
    <n v="5664"/>
    <n v="18464.0736"/>
    <n v="0.12278790990003538"/>
    <n v="3545.5036917884722"/>
    <n v="0.73864660245593172"/>
    <n v="4.5853286024559319"/>
    <n v="2331.6466344319501"/>
    <n v="70.603048192520347"/>
    <n v="345.85289939022294"/>
    <n v="76.005716228121898"/>
    <n v="17.760902803310415"/>
    <n v="10.155788027831926"/>
    <n v="0"/>
    <n v="693.47870271451461"/>
    <n v="0"/>
    <n v="3545.5036917884722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20l0216"/>
    <s v="COUV L2 EK DROITE ROUGE"/>
    <n v="1.21"/>
    <n v="2880"/>
    <n v="3484.7999999999997"/>
    <n v="11360.09952"/>
    <n v="7.5545781853750577E-2"/>
    <n v="2181.3861696935855"/>
    <n v="0.75742575336582829"/>
    <n v="4.7019047533658282"/>
    <n v="1434.5554716928775"/>
    <n v="43.438824565906579"/>
    <n v="212.78746182822192"/>
    <n v="46.762838967471609"/>
    <n v="10.92747070779946"/>
    <n v="6.2483916171237093"/>
    <n v="0"/>
    <n v="426.66571031418442"/>
    <n v="0"/>
    <n v="2181.3861696935855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1-31T00:00:00"/>
    <x v="4"/>
    <x v="0"/>
    <s v="ACCUMA01"/>
    <s v="22-0065DU17/01/2022"/>
    <n v="18989.22"/>
    <n v="575"/>
    <n v="2816.6690000000017"/>
    <n v="619"/>
    <n v="144.64699999999999"/>
    <n v="82.71"/>
    <n v="0"/>
    <n v="5647.77675"/>
    <n v="0"/>
    <n v="28875.022750000004"/>
    <s v="EUR"/>
    <n v="3.2599"/>
    <s v="420l0231"/>
    <s v="COUV L2 EK D NOIR FAI "/>
    <n v="1.38"/>
    <n v="3840"/>
    <n v="5299.2"/>
    <n v="17274.862079999999"/>
    <n v="0.11487953604206699"/>
    <n v="3317.1492167241299"/>
    <n v="0.86384094185524218"/>
    <n v="5.3625029418552419"/>
    <n v="2181.4727834007394"/>
    <n v="66.055733224188515"/>
    <n v="323.57762790407298"/>
    <n v="71.11043281003947"/>
    <n v="16.616980249876864"/>
    <n v="9.5016864260393596"/>
    <n v="0"/>
    <n v="648.81397270917296"/>
    <n v="0"/>
    <n v="3317.1492167241299"/>
    <s v="tuniship"/>
    <s v="stb 7681"/>
    <n v="18989.82"/>
    <s v="F058/2022"/>
    <n v="684.85"/>
    <m/>
    <m/>
    <s v="stb 7681"/>
    <n v="98.424899999999994"/>
    <s v="STB7682"/>
    <n v="36371.612000000001"/>
    <n v="619"/>
    <m/>
    <m/>
    <m/>
  </r>
  <r>
    <x v="10"/>
    <x v="1"/>
    <d v="2022-02-01T00:00:00"/>
    <x v="71"/>
    <x v="0"/>
    <s v="Elinoil 19"/>
    <s v="76/2021 du 13/12/2021"/>
    <n v="1086"/>
    <n v="575"/>
    <n v="5181.9200000000019"/>
    <n v="619"/>
    <n v="62.741999999999997"/>
    <n v="214.5"/>
    <n v="150"/>
    <n v="0"/>
    <n v="1314.6"/>
    <n v="9203.7620000000024"/>
    <s v="EUR"/>
    <n v="3.2578999999999998"/>
    <s v="610x0014"/>
    <s v="COKE DE PETROLE"/>
    <n v="0.311"/>
    <n v="65220"/>
    <n v="20283.419999999998"/>
    <n v="66081.354017999984"/>
    <n v="1"/>
    <n v="9203.7620000000024"/>
    <n v="0.14111870591842995"/>
    <n v="1.1543256059184297"/>
    <n v="1086"/>
    <n v="575"/>
    <n v="5181.9200000000019"/>
    <n v="619"/>
    <n v="62.741999999999997"/>
    <n v="214.5"/>
    <n v="150"/>
    <n v="0"/>
    <n v="1314.6"/>
    <n v="9203.7620000000024"/>
    <s v="MSC"/>
    <s v="stb7683"/>
    <n v="1294.1399999999999"/>
    <s v="F0059/2022"/>
    <n v="684.85"/>
    <m/>
    <n v="180.3"/>
    <s v="stb7686"/>
    <n v="255.85499999999999"/>
    <s v="stb7685"/>
    <n v="6729.3019999999997"/>
    <n v="619"/>
    <m/>
    <m/>
    <m/>
  </r>
  <r>
    <x v="10"/>
    <x v="1"/>
    <d v="2022-02-08T00:00:00"/>
    <x v="86"/>
    <x v="0"/>
    <s v="microporous 1"/>
    <s v="A22-0085du19/01/22"/>
    <n v="9613.5040000000008"/>
    <n v="290"/>
    <n v="10234.595999999998"/>
    <n v="0"/>
    <n v="111.4"/>
    <n v="0"/>
    <n v="0"/>
    <n v="0"/>
    <n v="0"/>
    <n v="20249.5"/>
    <s v="EUR"/>
    <n v="3.2597999999999998"/>
    <s v="430P1001"/>
    <s v="SEPARATEUR LV 160X1.3X0."/>
    <n v="1.5943000000000001"/>
    <n v="1640"/>
    <n v="2614.652"/>
    <n v="8523.2425896000004"/>
    <n v="7.0329705752668309E-2"/>
    <n v="1424.141376638657"/>
    <n v="0.86837888819430309"/>
    <n v="6.0654780281943035"/>
    <n v="676.11490757209981"/>
    <n v="20.395614668273808"/>
    <n v="719.7961251774359"/>
    <n v="0"/>
    <n v="7.8347292208472501"/>
    <n v="0"/>
    <n v="0"/>
    <n v="0"/>
    <n v="0"/>
    <n v="1424.141376638657"/>
    <s v="AST"/>
    <s v="STB7692"/>
    <n v="9614.1039999999994"/>
    <s v="F0080/2022"/>
    <n v="345.7"/>
    <m/>
    <m/>
    <m/>
    <m/>
    <s v="STB7693"/>
    <n v="36818.870999999999"/>
    <m/>
    <m/>
    <m/>
    <m/>
  </r>
  <r>
    <x v="10"/>
    <x v="1"/>
    <d v="2022-02-08T00:00:00"/>
    <x v="86"/>
    <x v="0"/>
    <s v="microporous 1"/>
    <s v="A22-0085du19/01/22"/>
    <n v="9613.5040000000008"/>
    <n v="290"/>
    <n v="10234.595999999998"/>
    <n v="0"/>
    <n v="111.4"/>
    <n v="0"/>
    <n v="0"/>
    <n v="0"/>
    <n v="0"/>
    <n v="20249.5"/>
    <s v="EUR"/>
    <n v="3.2597999999999998"/>
    <s v="430P1004"/>
    <s v="SEPARATEUR 161X1.2X0.2"/>
    <n v="0.59919999999999995"/>
    <n v="55728"/>
    <n v="33392.217599999996"/>
    <n v="108851.95093247999"/>
    <n v="0.89819403815003751"/>
    <n v="18187.980175519184"/>
    <n v="0.32637058885155013"/>
    <n v="2.27964274885155"/>
    <n v="8634.7919785315389"/>
    <n v="260.47627106351086"/>
    <n v="9192.6531100742195"/>
    <n v="0"/>
    <n v="100.05881584991418"/>
    <n v="0"/>
    <n v="0"/>
    <n v="0"/>
    <n v="0"/>
    <n v="18187.980175519184"/>
    <s v="AST"/>
    <s v="STB7692"/>
    <n v="9614.1039999999994"/>
    <s v="F0080/2022"/>
    <n v="345.7"/>
    <m/>
    <m/>
    <m/>
    <m/>
    <s v="STB7693"/>
    <n v="36818.870999999999"/>
    <m/>
    <m/>
    <m/>
    <m/>
  </r>
  <r>
    <x v="10"/>
    <x v="1"/>
    <d v="2022-02-08T00:00:00"/>
    <x v="86"/>
    <x v="0"/>
    <s v="microporous 1"/>
    <s v="A22-0085du19/01/22"/>
    <n v="9613.5040000000008"/>
    <n v="290"/>
    <n v="10234.595999999998"/>
    <n v="0"/>
    <n v="111.4"/>
    <n v="0"/>
    <n v="0"/>
    <n v="0"/>
    <n v="0"/>
    <n v="20249.5"/>
    <s v="EUR"/>
    <n v="3.2597999999999998"/>
    <s v="430P0001"/>
    <s v="SEPARATEUR 123X1.0X0.25 "/>
    <n v="0.81320000000000003"/>
    <n v="1439"/>
    <n v="1170.1948"/>
    <n v="3814.6010090399996"/>
    <n v="3.1476256097294222E-2"/>
    <n v="637.3784478421594"/>
    <n v="0.44293151344138942"/>
    <n v="3.0938008734413893"/>
    <n v="302.59711389636243"/>
    <n v="9.1281142682153238"/>
    <n v="322.146764748343"/>
    <n v="0"/>
    <n v="3.5064549292385765"/>
    <n v="0"/>
    <n v="0"/>
    <n v="0"/>
    <n v="0"/>
    <n v="637.3784478421594"/>
    <s v="AST"/>
    <s v="STB7692"/>
    <n v="9614.1039999999994"/>
    <s v="F0080/2022"/>
    <n v="345.7"/>
    <m/>
    <m/>
    <m/>
    <m/>
    <s v="STB7693"/>
    <n v="36818.870999999999"/>
    <m/>
    <m/>
    <m/>
    <m/>
  </r>
  <r>
    <x v="10"/>
    <x v="1"/>
    <d v="2022-02-10T00:00:00"/>
    <x v="42"/>
    <x v="0"/>
    <s v="METACONCEPT 1"/>
    <s v="5315 DU 26/01/22"/>
    <n v="327.2"/>
    <n v="240.83099999999999"/>
    <n v="1820.3320000000003"/>
    <n v="0"/>
    <n v="48.335999999999999"/>
    <n v="115"/>
    <n v="0"/>
    <n v="0"/>
    <n v="220"/>
    <n v="2771.6990000000001"/>
    <s v="EUR"/>
    <n v="3.2498"/>
    <s v="610P0002"/>
    <s v="ANTIMOINE"/>
    <n v="13.06"/>
    <n v="1031"/>
    <n v="13464.86"/>
    <n v="43758.102028000001"/>
    <n v="0.87247989031197071"/>
    <n v="2418.2516394977988"/>
    <n v="2.3455399025196884"/>
    <n v="44.787927902519691"/>
    <n v="285.47542011007681"/>
    <n v="210.12020446372222"/>
    <n v="1588.2030636913705"/>
    <n v="0"/>
    <n v="42.172187978119418"/>
    <n v="100.33518738587664"/>
    <n v="0"/>
    <n v="0"/>
    <n v="191.94557586863357"/>
    <n v="2418.2516394977988"/>
    <s v="MAGHREB SOLUTION"/>
    <s v="STB7690"/>
    <n v="389.96800000000002"/>
    <s v="F0083/2022"/>
    <n v="507.18900000000002"/>
    <m/>
    <m/>
    <s v="STB7690"/>
    <n v="137.44999999999999"/>
    <s v="STB7691"/>
    <n v="11639.617"/>
    <m/>
    <m/>
    <m/>
    <m/>
  </r>
  <r>
    <x v="10"/>
    <x v="1"/>
    <d v="2022-02-10T00:00:00"/>
    <x v="42"/>
    <x v="0"/>
    <s v="METACONCEPT 1"/>
    <s v="5315 DU 26/01/22"/>
    <n v="327.2"/>
    <n v="240.83099999999999"/>
    <n v="1820.3320000000003"/>
    <n v="0"/>
    <n v="48.335999999999999"/>
    <n v="115"/>
    <n v="0"/>
    <n v="0"/>
    <n v="220"/>
    <n v="2771.6990000000001"/>
    <s v="EUR"/>
    <n v="3.2498"/>
    <s v="610M0001"/>
    <s v="ARSENIC METAL"/>
    <n v="4.92"/>
    <n v="400"/>
    <n v="1968"/>
    <n v="6395.6063999999997"/>
    <n v="0.12752010968802932"/>
    <n v="353.44736050220121"/>
    <n v="0.88361840125550306"/>
    <n v="16.872634401255503"/>
    <n v="41.724579889923191"/>
    <n v="30.710795536277789"/>
    <n v="232.12893630862982"/>
    <n v="0"/>
    <n v="6.1638120218805854"/>
    <n v="14.664812614123372"/>
    <n v="0"/>
    <n v="0"/>
    <n v="28.054424131366449"/>
    <n v="353.44736050220121"/>
    <s v="MAGHREB SOLUTION"/>
    <s v="STB7690"/>
    <n v="389.96800000000002"/>
    <s v="F0083/2022"/>
    <n v="507.18900000000002"/>
    <m/>
    <m/>
    <s v="STB7690"/>
    <n v="137.44999999999999"/>
    <s v="STB7691"/>
    <n v="11639.617"/>
    <m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116"/>
    <s v="BAC L1 GRIS P0 C26"/>
    <n v="1.26"/>
    <n v="5280"/>
    <n v="6652.8"/>
    <n v="21822.51456"/>
    <n v="0.16780372049663125"/>
    <n v="4814.770086020595"/>
    <n v="0.9118882738675369"/>
    <n v="5.0449402738675371"/>
    <n v="3206.6535870163998"/>
    <n v="96.487139285562975"/>
    <n v="418.22929446162971"/>
    <n v="103.87050298741475"/>
    <n v="20.73214966735879"/>
    <n v="15.177846518920298"/>
    <n v="0"/>
    <n v="953.61956608330888"/>
    <n v="0"/>
    <n v="4814.770086020595"/>
    <s v="tuniship"/>
    <s v="stb7786"/>
    <n v="19110.149999999998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117"/>
    <s v="BAC L1 NOIR PO C26"/>
    <n v="1.26"/>
    <n v="660"/>
    <n v="831.6"/>
    <n v="2727.81432"/>
    <n v="2.0975465062078907E-2"/>
    <n v="601.84626075257438"/>
    <n v="0.9118882738675369"/>
    <n v="5.0449402738675371"/>
    <n v="400.83169837704997"/>
    <n v="12.060892410695372"/>
    <n v="52.278661807703713"/>
    <n v="12.983812873426844"/>
    <n v="2.5915187084198488"/>
    <n v="1.8972308148650372"/>
    <n v="0"/>
    <n v="119.20244576041361"/>
    <n v="0"/>
    <n v="601.84626075257438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120"/>
    <s v="BAC L1 GRIS P0 C22"/>
    <n v="1.26"/>
    <n v="2860"/>
    <n v="3603.6"/>
    <n v="11820.528719999998"/>
    <n v="9.089368193567525E-2"/>
    <n v="2608.0004632611549"/>
    <n v="0.91188827386753668"/>
    <n v="5.0449402738675362"/>
    <n v="1736.9373596338828"/>
    <n v="52.263867113013269"/>
    <n v="226.54086783338275"/>
    <n v="56.263189118182979"/>
    <n v="11.229914403152677"/>
    <n v="8.221333531081827"/>
    <n v="0"/>
    <n v="516.54393162845884"/>
    <n v="0"/>
    <n v="2608.0004632611549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121"/>
    <s v="BAC L1 NOIR P0 C22"/>
    <n v="1.26"/>
    <n v="1540"/>
    <n v="1940.4"/>
    <n v="6364.9000799999994"/>
    <n v="4.8942751811517443E-2"/>
    <n v="1404.3079417560066"/>
    <n v="0.91188827386753679"/>
    <n v="5.0449402738675362"/>
    <n v="935.27396287978308"/>
    <n v="28.142082291622529"/>
    <n v="121.98354421797532"/>
    <n v="30.295563371329298"/>
    <n v="6.0468769863129799"/>
    <n v="4.4268719013517526"/>
    <n v="0"/>
    <n v="278.13904010763173"/>
    <n v="0"/>
    <n v="1404.3079417560066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212"/>
    <s v="BAC L2 GRIS PO C28"/>
    <n v="1.37"/>
    <n v="792"/>
    <n v="1085.0400000000002"/>
    <n v="3559.1482080000005"/>
    <n v="2.7367987747664864E-2"/>
    <n v="785.26607355335909"/>
    <n v="0.99149756761787766"/>
    <n v="5.4853715676178787"/>
    <n v="522.98993026338906"/>
    <n v="15.736592954907296"/>
    <n v="68.21120635862296"/>
    <n v="16.940784415804551"/>
    <n v="3.3813148862239939"/>
    <n v="2.4754344917762872"/>
    <n v="0"/>
    <n v="155.53081018263492"/>
    <n v="0"/>
    <n v="785.26607355335909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518"/>
    <s v="BAC L5 NOIR P0 C52"/>
    <n v="1.65"/>
    <n v="264"/>
    <n v="435.59999999999997"/>
    <n v="1428.8551199999997"/>
    <n v="1.0987148365850853E-2"/>
    <n v="315.25280325134838"/>
    <n v="1.1941394062551076"/>
    <n v="6.6064694062551066"/>
    <n v="209.95946105464517"/>
    <n v="6.3176103103642411"/>
    <n v="27.384060946892415"/>
    <n v="6.801044838461678"/>
    <n v="1.3574621806008729"/>
    <n v="0.99378756969120974"/>
    <n v="0"/>
    <n v="62.439376350692825"/>
    <n v="0"/>
    <n v="315.25280325134838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M1104"/>
    <s v="BAC M11 P8.5 C46,3"/>
    <n v="2.2599999999999998"/>
    <n v="1008"/>
    <n v="2278.08"/>
    <n v="7472.558015999999"/>
    <n v="5.7460061867028275E-2"/>
    <n v="1648.6939991525066"/>
    <n v="1.6356091261433598"/>
    <n v="9.0488611261433594"/>
    <n v="1098.0359252510702"/>
    <n v="33.039535573541258"/>
    <n v="143.21184931564895"/>
    <n v="35.567778295690502"/>
    <n v="7.099190643671343"/>
    <n v="5.1972625958727079"/>
    <n v="0"/>
    <n v="326.54245747701179"/>
    <n v="0"/>
    <n v="1648.6939991525066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M1110"/>
    <s v="BAC M11 P8,5 C46 G"/>
    <n v="2.2599999999999998"/>
    <n v="1008"/>
    <n v="2278.08"/>
    <n v="7472.558015999999"/>
    <n v="5.7460061867028275E-2"/>
    <n v="1648.6939991525066"/>
    <n v="1.6356091261433598"/>
    <n v="9.0488611261433594"/>
    <n v="1098.0359252510702"/>
    <n v="33.039535573541258"/>
    <n v="143.21184931564895"/>
    <n v="35.567778295690502"/>
    <n v="7.099190643671343"/>
    <n v="5.1972625958727079"/>
    <n v="0"/>
    <n v="326.54245747701179"/>
    <n v="0"/>
    <n v="1648.6939991525066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M1606"/>
    <s v="BAC M16 GRIS C102"/>
    <n v="4.95"/>
    <n v="300"/>
    <n v="1485"/>
    <n v="4871.0969999999998"/>
    <n v="3.7456187610855188E-2"/>
    <n v="1074.725465629597"/>
    <n v="3.5824182187653233"/>
    <n v="19.819408218765322"/>
    <n v="715.77088995901772"/>
    <n v="21.537307876241734"/>
    <n v="93.354753228042341"/>
    <n v="23.185380131119363"/>
    <n v="4.6277119793211581"/>
    <n v="3.3879121694018517"/>
    <n v="0"/>
    <n v="212.86151028645284"/>
    <n v="0"/>
    <n v="1074.725465629597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L0211"/>
    <s v="COUV L2 EK D GRIS"/>
    <n v="1.18"/>
    <n v="1920"/>
    <n v="2265.6"/>
    <n v="7431.6211199999989"/>
    <n v="5.7145278552965327E-2"/>
    <n v="1639.6619629161041"/>
    <n v="0.85399060568547092"/>
    <n v="4.7246266056854704"/>
    <n v="1092.0205577718186"/>
    <n v="32.858535167955061"/>
    <n v="142.42729219761125"/>
    <n v="35.372927424285535"/>
    <n v="7.0602991652188658"/>
    <n v="5.1687904451157136"/>
    <n v="0"/>
    <n v="324.75356074409939"/>
    <n v="0"/>
    <n v="1639.6619629161041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L0216"/>
    <s v="COUV L2 EK DROITE"/>
    <n v="1.21"/>
    <n v="1920"/>
    <n v="2323.1999999999998"/>
    <n v="7620.5606399999988"/>
    <n v="5.8598124617871221E-2"/>
    <n v="1681.3482840071915"/>
    <n v="0.87570223125374558"/>
    <n v="4.8447442312537454"/>
    <n v="1119.7837922914409"/>
    <n v="33.69392165527595"/>
    <n v="146.0483250500929"/>
    <n v="36.272239138462282"/>
    <n v="7.2397982965379892"/>
    <n v="5.3002003716864525"/>
    <n v="0"/>
    <n v="333.01000720369507"/>
    <n v="0"/>
    <n v="1681.3482840071915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L0321"/>
    <s v="COUV L3 KAM D GRIS"/>
    <n v="1.39"/>
    <n v="3520"/>
    <n v="4892.7999999999993"/>
    <n v="16049.362559999996"/>
    <n v="0.12341120184672878"/>
    <n v="3541.0213860151457"/>
    <n v="1.0059719846633937"/>
    <n v="5.5654499846633918"/>
    <n v="2358.332532250156"/>
    <n v="70.961441061869053"/>
    <n v="307.58662396913502"/>
    <n v="76.391533943125111"/>
    <n v="15.247453988163342"/>
    <n v="11.162543207036618"/>
    <n v="0"/>
    <n v="701.33925759566091"/>
    <n v="0"/>
    <n v="3541.0213860151457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L0521"/>
    <s v="COUV L5 KAM D GRIS"/>
    <n v="1.7"/>
    <n v="640"/>
    <n v="1088"/>
    <n v="3568.8575999999998"/>
    <n v="2.7442647892666969E-2"/>
    <n v="787.40828727609539"/>
    <n v="1.2303254488688991"/>
    <n v="6.8066654488688991"/>
    <n v="524.41665203731407"/>
    <n v="15.779522538283507"/>
    <n v="68.397287213542143"/>
    <n v="16.986999045560854"/>
    <n v="3.3905391471390041"/>
    <n v="2.4821875018917274"/>
    <n v="0"/>
    <n v="155.95509979236414"/>
    <n v="0"/>
    <n v="787.40828727609539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M1125"/>
    <s v="COUV M11 G FLAT NOIR"/>
    <n v="0.94"/>
    <n v="1392"/>
    <n v="1308.48"/>
    <n v="4292.0760959999998"/>
    <n v="3.3003819774445657E-2"/>
    <n v="946.97426078586875"/>
    <n v="0.68029760113927351"/>
    <n v="3.7636856011392732"/>
    <n v="630.68814417075794"/>
    <n v="18.977196370306253"/>
    <n v="82.257796298874652"/>
    <n v="20.42936444038186"/>
    <n v="4.077621933132761"/>
    <n v="2.98519549859861"/>
    <n v="0"/>
    <n v="187.55894207381672"/>
    <n v="0"/>
    <n v="946.97426078586875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M1611"/>
    <s v="COUV M16 GAUCHE GRIS"/>
    <n v="2.17"/>
    <n v="552"/>
    <n v="1197.8399999999999"/>
    <n v="3929.1547679999994"/>
    <n v="3.0213144624772238E-2"/>
    <n v="866.90178569007162"/>
    <n v="1.5704742494385355"/>
    <n v="8.6885082494385344"/>
    <n v="577.35959786431636"/>
    <n v="17.372558159244036"/>
    <n v="75.302395694732809"/>
    <n v="18.701936522734016"/>
    <n v="3.7328340183906099"/>
    <n v="2.7327789313106492"/>
    <n v="0"/>
    <n v="171.69968449934319"/>
    <n v="0"/>
    <n v="866.90178569007162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20NS4002"/>
    <s v="COUV NS40 D MFP NOIR"/>
    <n v="1.6"/>
    <n v="1440"/>
    <n v="2304"/>
    <n v="7557.5807999999997"/>
    <n v="5.8113842596235935E-2"/>
    <n v="1667.4528436434962"/>
    <n v="1.1579533636413168"/>
    <n v="6.4062733636413167"/>
    <n v="1110.5293807849005"/>
    <n v="33.415459492835666"/>
    <n v="144.8413140992657"/>
    <n v="35.972468567070045"/>
    <n v="7.1799652527649496"/>
    <n v="5.2563970628295404"/>
    <n v="0"/>
    <n v="330.2578583838299"/>
    <n v="0"/>
    <n v="1667.4528436434962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118"/>
    <s v="BAC L1 NOIR P0 C28"/>
    <n v="1.25"/>
    <n v="660"/>
    <n v="825"/>
    <n v="2706.165"/>
    <n v="2.0808993117141773E-2"/>
    <n v="597.06970312755391"/>
    <n v="0.90465106534477868"/>
    <n v="5.0049010653447787"/>
    <n v="397.65049442167657"/>
    <n v="11.96517104235652"/>
    <n v="51.863751793356862"/>
    <n v="12.880766739510758"/>
    <n v="2.5709510996228659"/>
    <n v="1.8821734274454736"/>
    <n v="0"/>
    <n v="118.25639460358494"/>
    <n v="0"/>
    <n v="597.06970312755391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1T00:00:00"/>
    <x v="4"/>
    <x v="0"/>
    <s v="ACCUMA 2"/>
    <s v="22-0113 du 27/01/2022"/>
    <n v="19109.55"/>
    <n v="575"/>
    <n v="2492.3719999999994"/>
    <n v="619"/>
    <n v="123.55"/>
    <n v="90.45"/>
    <n v="0"/>
    <n v="5682.9465"/>
    <n v="0"/>
    <n v="28692.868499999997"/>
    <s v="EUR"/>
    <n v="3.2801999999999998"/>
    <s v="400l0218"/>
    <s v="BAC L2 NOIR P0 C34,3"/>
    <n v="1.44"/>
    <n v="1980"/>
    <n v="2851.2"/>
    <n v="9352.5062399999988"/>
    <n v="7.1915880212841954E-2"/>
    <n v="2063.4728940088262"/>
    <n v="1.0421580272771849"/>
    <n v="5.7656460272771843"/>
    <n v="1374.2801087213138"/>
    <n v="41.35163112238412"/>
    <n v="179.24112619784128"/>
    <n v="44.515929851749171"/>
    <n v="8.8852070002966226"/>
    <n v="6.5047913652515552"/>
    <n v="0"/>
    <n v="408.69409974998945"/>
    <n v="0"/>
    <n v="2063.4728940088262"/>
    <s v="tuniship"/>
    <s v="stb7786"/>
    <n v="19110.150000000001"/>
    <s v="F0085/2022"/>
    <n v="684.85"/>
    <m/>
    <m/>
    <s v="STB7786"/>
    <n v="107.63549999999999"/>
    <s v="STB7787"/>
    <n v="32171.591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60D2711"/>
    <s v="BOUCHON D27 BLEU"/>
    <n v="2.5000000000000001E-2"/>
    <n v="6000"/>
    <n v="150"/>
    <n v="491.83500000000004"/>
    <n v="2.6975564454694372E-3"/>
    <n v="70.784326225931522"/>
    <n v="1.179738770432192E-2"/>
    <n v="9.376988770432193E-2"/>
    <n v="51.549089772520482"/>
    <n v="1.5510949561449263"/>
    <n v="10.584348273959522"/>
    <n v="1.6697874397455816"/>
    <n v="0.45952874048571862"/>
    <n v="0.29696050129950297"/>
    <n v="0"/>
    <n v="4.6735165417757996"/>
    <n v="0"/>
    <n v="70.784326225931522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218"/>
    <s v="BAC L2 NOIR P0 C34,3 38881090B77"/>
    <n v="1.44"/>
    <n v="3762"/>
    <n v="5417.28"/>
    <n v="17762.719391999999"/>
    <n v="9.7422790539417797E-2"/>
    <n v="2556.3900985147616"/>
    <n v="0.67952953176894249"/>
    <n v="5.4011455317689423"/>
    <n v="1861.7056869525313"/>
    <n v="56.018104560165234"/>
    <n v="382.25585478370283"/>
    <n v="60.304707343899615"/>
    <n v="16.59597236838982"/>
    <n v="10.724787896531808"/>
    <n v="0"/>
    <n v="168.78498460954134"/>
    <n v="0"/>
    <n v="2556.3900985147616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118"/>
    <s v="BAC L1 NOIR P0 C28 25341044B70"/>
    <n v="1.25"/>
    <n v="2860"/>
    <n v="3575"/>
    <n v="11722.067500000001"/>
    <n v="6.4291761950354923E-2"/>
    <n v="1687.0264417180349"/>
    <n v="0.58986938521609611"/>
    <n v="4.6884943852160958"/>
    <n v="1228.5866395784049"/>
    <n v="36.967763121454084"/>
    <n v="252.26030052936864"/>
    <n v="39.796600647269699"/>
    <n v="10.952101648242961"/>
    <n v="7.077558614304821"/>
    <n v="0"/>
    <n v="111.38547757898991"/>
    <n v="0"/>
    <n v="1687.0264417180349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213"/>
    <s v="BAC L2 NOIR PO C28 25691010B77"/>
    <n v="1.39"/>
    <n v="1584"/>
    <n v="2201.7599999999998"/>
    <n v="7219.350864"/>
    <n v="3.9595812529178584E-2"/>
    <n v="1039.0006540747133"/>
    <n v="0.65593475636029885"/>
    <n v="5.2136057563602991"/>
    <n v="756.65815931696454"/>
    <n v="22.767592204277687"/>
    <n v="155.36129770448744"/>
    <n v="24.509807955561545"/>
    <n v="6.7451466643455715"/>
    <n v="4.358905022274624"/>
    <n v="0"/>
    <n v="68.599745206801899"/>
    <n v="0"/>
    <n v="1039.0006540747133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318"/>
    <s v="BAC L3 NOIR P0 C40 2B331002B74"/>
    <n v="1.4"/>
    <n v="384"/>
    <n v="537.59999999999991"/>
    <n v="1762.7366399999999"/>
    <n v="9.6680423005624603E-3"/>
    <n v="253.69102519373851"/>
    <n v="0.66065371144202734"/>
    <n v="5.2511137114420263"/>
    <n v="184.75193774471336"/>
    <n v="5.5591243228234148"/>
    <n v="37.934304213870917"/>
    <n v="5.9845181840481629"/>
    <n v="1.646951005900815"/>
    <n v="1.0643064366574184"/>
    <n v="0"/>
    <n v="16.749883285724462"/>
    <n v="0"/>
    <n v="253.69102519373851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509"/>
    <s v="BAC L5 GRIS P0 C45 27231006B77"/>
    <n v="1.6"/>
    <n v="660"/>
    <n v="1056"/>
    <n v="3462.5183999999999"/>
    <n v="1.8990797376104835E-2"/>
    <n v="498.32165663055787"/>
    <n v="0.75503281307660286"/>
    <n v="6.0012728130766035"/>
    <n v="362.90559199854414"/>
    <n v="10.91970849126028"/>
    <n v="74.513811848675019"/>
    <n v="11.755303575808894"/>
    <n v="3.2350823330194585"/>
    <n v="2.0906019291485007"/>
    <n v="0"/>
    <n v="32.901556454101623"/>
    <n v="0"/>
    <n v="498.32165663055787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l0518"/>
    <s v="BAC L5 NOIR P0 C52 20641062B77"/>
    <n v="1.65"/>
    <n v="396"/>
    <n v="653.4"/>
    <n v="2142.4332600000002"/>
    <n v="1.1750555876464869E-2"/>
    <n v="308.33652504015777"/>
    <n v="0.77862758848524694"/>
    <n v="6.1888125884852467"/>
    <n v="224.54783504909923"/>
    <n v="6.7565696289672994"/>
    <n v="46.10542108136768"/>
    <n v="7.2735940875317535"/>
    <n v="2.0017071935557902"/>
    <n v="1.2935599436606351"/>
    <n v="0"/>
    <n v="20.357838055975385"/>
    <n v="0"/>
    <n v="308.33652504015777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M1110"/>
    <s v="BAC M11 P8,5 C46 GRIS 22241025B7"/>
    <n v="2.2599999999999998"/>
    <n v="252"/>
    <n v="569.52"/>
    <n v="1867.399128"/>
    <n v="1.0242082312158358E-2"/>
    <n v="268.75392981461681"/>
    <n v="1.0664838484707015"/>
    <n v="8.4767978484707029"/>
    <n v="195.72158404830574"/>
    <n v="5.889197329491056"/>
    <n v="40.186653526569508"/>
    <n v="6.3398489512260232"/>
    <n v="1.7447387218761763"/>
    <n v="1.1274996313339527"/>
    <n v="0"/>
    <n v="17.744407605814356"/>
    <n v="0"/>
    <n v="268.75392981461681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M1409"/>
    <s v="BAC M14 GRIS PO C60 35321021B74"/>
    <n v="3.56"/>
    <n v="99"/>
    <n v="352.44"/>
    <n v="1155.6155160000001"/>
    <n v="6.3381786242749892E-3"/>
    <n v="166.3148529004487"/>
    <n v="1.6799480090954415"/>
    <n v="13.352832009095444"/>
    <n v="121.11974132951411"/>
    <n v="3.6444527089581187"/>
    <n v="24.86898470449529"/>
    <n v="3.9233325684262184"/>
    <n v="1.0797087286452445"/>
    <n v="0.69773839385331216"/>
    <n v="0"/>
    <n v="10.980894466556419"/>
    <n v="0"/>
    <n v="166.3148529004487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00M1606"/>
    <s v="BAC M16 GRIS C102 P16 20891032B74"/>
    <n v="4.95"/>
    <n v="1260"/>
    <n v="6237"/>
    <n v="20450.499299999999"/>
    <n v="0.11216439700261918"/>
    <n v="2943.2122844742325"/>
    <n v="2.3358827654557399"/>
    <n v="18.566437765455738"/>
    <n v="2143.4111527414011"/>
    <n v="64.494528276506031"/>
    <n v="440.09720123123685"/>
    <n v="69.429761744621274"/>
    <n v="19.107205029396177"/>
    <n v="12.347617644033331"/>
    <n v="0"/>
    <n v="194.32481780703773"/>
    <n v="0"/>
    <n v="2943.2122844742325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109"/>
    <s v="COUV L1 KAM  D GRIS 25032083B70"/>
    <n v="1.08"/>
    <n v="7840"/>
    <n v="8467.2000000000007"/>
    <n v="27763.102080000004"/>
    <n v="0.15227166623385879"/>
    <n v="3995.6336468013828"/>
    <n v="0.50964714882670703"/>
    <n v="4.0508591488267074"/>
    <n v="2909.8430194792363"/>
    <n v="87.556208084468807"/>
    <n v="597.46529136846709"/>
    <n v="94.256161398758593"/>
    <n v="25.939478342937843"/>
    <n v="16.762826377354344"/>
    <n v="0"/>
    <n v="263.81066175016036"/>
    <n v="0"/>
    <n v="3995.6336468013828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113"/>
    <s v="COUV L1 EK D+ ROUGE 25032103B70"/>
    <n v="1.08"/>
    <n v="2240"/>
    <n v="2419.2000000000003"/>
    <n v="7932.3148800000008"/>
    <n v="4.3506190352531081E-2"/>
    <n v="1141.6096133718236"/>
    <n v="0.50964714882670692"/>
    <n v="4.0508591488267074"/>
    <n v="831.38371985121023"/>
    <n v="25.01605945270537"/>
    <n v="170.70436896241915"/>
    <n v="26.93033182821674"/>
    <n v="7.4112795265536695"/>
    <n v="4.7893789649583836"/>
    <n v="0"/>
    <n v="75.3744747857601"/>
    <n v="0"/>
    <n v="1141.6096133718236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131"/>
    <s v="COUV L1 EK D NOIR FAI 25032008D40"/>
    <n v="1.25"/>
    <n v="6720"/>
    <n v="8400"/>
    <n v="27542.760000000002"/>
    <n v="0.15106316094628847"/>
    <n v="3963.9222686521653"/>
    <n v="0.589869385216096"/>
    <n v="4.6884943852160958"/>
    <n v="2886.7490272611467"/>
    <n v="86.861317544115863"/>
    <n v="592.72350334173314"/>
    <n v="93.508096625752557"/>
    <n v="25.733609467200239"/>
    <n v="16.629788072772165"/>
    <n v="0"/>
    <n v="261.71692633944474"/>
    <n v="0"/>
    <n v="3963.9222686521653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231"/>
    <s v="COUV L2 EK D NOIR FAI 25812011B70"/>
    <n v="1.38"/>
    <n v="1920"/>
    <n v="2649.6"/>
    <n v="8687.7734400000008"/>
    <n v="4.7649637052772136E-2"/>
    <n v="1250.3343384548543"/>
    <n v="0.65121580127856993"/>
    <n v="5.176097801278571"/>
    <n v="910.56312174180175"/>
    <n v="27.398541305343979"/>
    <n v="186.96192791122098"/>
    <n v="29.495125335665954"/>
    <n v="8.1171156719397324"/>
    <n v="5.2455102949544203"/>
    <n v="0"/>
    <n v="82.552996193927726"/>
    <n v="0"/>
    <n v="1250.3343384548543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321"/>
    <s v="COUV L3 KAM D GRIS 24142134B70"/>
    <n v="1.39"/>
    <n v="880"/>
    <n v="1223.1999999999998"/>
    <n v="4010.7504799999997"/>
    <n v="2.1997673627321433E-2"/>
    <n v="577.2225855970629"/>
    <n v="0.65593475636029874"/>
    <n v="5.2136057563602991"/>
    <n v="420.3656440649803"/>
    <n v="12.648662335709824"/>
    <n v="86.311832058048566"/>
    <n v="13.616559975311967"/>
    <n v="3.747303702414206"/>
    <n v="2.4216139012636799"/>
    <n v="0"/>
    <n v="38.110969559334386"/>
    <n v="0"/>
    <n v="577.2225855970629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331"/>
    <s v="COUV L3 EK  D NOIR FAI 24142128B70"/>
    <n v="1.59"/>
    <n v="4400"/>
    <n v="6996"/>
    <n v="22939.184400000002"/>
    <n v="0.12581403261669455"/>
    <n v="3301.3809751774465"/>
    <n v="0.75031385799487427"/>
    <n v="5.9637648579948745"/>
    <n v="2404.2495469903552"/>
    <n v="72.343068754599372"/>
    <n v="493.6540034974721"/>
    <n v="77.878886189733919"/>
    <n v="21.432420456253915"/>
    <n v="13.850237780608818"/>
    <n v="0"/>
    <n v="217.97281150842332"/>
    <n v="0"/>
    <n v="3301.3809751774465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L0531"/>
    <s v="COUV L5 EK D NOIR FAI 21162094B70"/>
    <n v="1.79"/>
    <n v="680"/>
    <n v="1217.2"/>
    <n v="3991.0770800000005"/>
    <n v="2.188977136950266E-2"/>
    <n v="574.39121254802569"/>
    <n v="0.84469295962944957"/>
    <n v="6.7139239596294509"/>
    <n v="418.30368047407956"/>
    <n v="12.58661853746403"/>
    <n v="85.888458127090203"/>
    <n v="13.549768477722147"/>
    <n v="3.7289225527947778"/>
    <n v="2.4097354812117002"/>
    <n v="0"/>
    <n v="37.924028897663355"/>
    <n v="0"/>
    <n v="574.39121254802569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20M1604"/>
    <s v="COUV M16 GAUCHE NOIR 36352052D40"/>
    <n v="2.17"/>
    <n v="644"/>
    <n v="1397.48"/>
    <n v="4582.1971720000001"/>
    <n v="2.513187454276419E-2"/>
    <n v="659.46453476143188"/>
    <n v="1.0240132527351427"/>
    <n v="8.139226252735142"/>
    <n v="480.25881316867941"/>
    <n v="14.45082786208941"/>
    <n v="98.609433505953007"/>
    <n v="15.556630341971033"/>
    <n v="4.2812148283598797"/>
    <n v="2.7666424090401955"/>
    <n v="0"/>
    <n v="43.540972645338961"/>
    <n v="0"/>
    <n v="659.46453476143188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12T00:00:00"/>
    <x v="4"/>
    <x v="0"/>
    <s v="ACCUMA3"/>
    <s v="22-0119 DU 28/01/2022"/>
    <n v="19109.55"/>
    <n v="575"/>
    <n v="3923.6800000000003"/>
    <n v="619"/>
    <n v="170.35"/>
    <n v="110.08499999999999"/>
    <n v="0"/>
    <n v="1732.5"/>
    <n v="0"/>
    <n v="26240.164999999997"/>
    <s v="EUR"/>
    <n v="3.2789000000000001"/>
    <s v="460D1825"/>
    <s v="BOUCHON M18 NOIR NON DEV 28463007P70"/>
    <n v="3.5000000000000003E-2"/>
    <n v="59600"/>
    <n v="2086"/>
    <n v="6839.7854000000007"/>
    <n v="3.7514018301661636E-2"/>
    <n v="984.37403004862097"/>
    <n v="1.6516342786050686E-2"/>
    <n v="0.1312778427860507"/>
    <n v="716.87600843651808"/>
    <n v="21.570560523455441"/>
    <n v="147.19300332986373"/>
    <n v="23.221177328728555"/>
    <n v="6.3905130176880593"/>
    <n v="4.1297307047384209"/>
    <n v="0"/>
    <n v="64.993036707628789"/>
    <n v="0"/>
    <n v="984.37403004862097"/>
    <s v="tuniship"/>
    <s v="STB7784"/>
    <n v="19110.149999999998"/>
    <s v="F0088/2022"/>
    <n v="684.85"/>
    <m/>
    <m/>
    <s v="stb7784"/>
    <n v="131.001"/>
    <s v="STB7785"/>
    <n v="43752.394999999997"/>
    <n v="6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60D1810"/>
    <s v="BOUCHON KAMINA D18 ROUGE 2459304"/>
    <n v="3.1E-2"/>
    <n v="22300"/>
    <n v="691.3"/>
    <n v="2263.5927199999996"/>
    <n v="2.804519588999338E-2"/>
    <n v="573.56247818693907"/>
    <n v="2.5720290501656459E-2"/>
    <n v="0.12722669050165644"/>
    <n v="365.20717712790741"/>
    <n v="13.321468047746855"/>
    <n v="74.613935168172631"/>
    <n v="11.750937077907226"/>
    <n v="2.2178421361765666"/>
    <n v="2.2043523969534795"/>
    <n v="0"/>
    <n v="104.24676623207499"/>
    <n v="0"/>
    <n v="573.56247818693907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213"/>
    <s v="BAC L2 NOIR PO C28 25691010B77"/>
    <n v="1.39"/>
    <n v="396"/>
    <n v="550.43999999999994"/>
    <n v="1802.3607359999999"/>
    <n v="2.2330677890478746E-2"/>
    <n v="456.69279689457369"/>
    <n v="1.1532646386226608"/>
    <n v="5.7046806386226603"/>
    <n v="290.7921865735359"/>
    <n v="10.607071997977405"/>
    <n v="59.410522890161943"/>
    <n v="9.3565540361105946"/>
    <n v="1.7659323382569498"/>
    <n v="1.7551912821916293"/>
    <n v="0"/>
    <n v="83.005337776339317"/>
    <n v="0"/>
    <n v="456.69279689457369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313"/>
    <s v="BAC L3 GRIS P0 C33 2B341004B70"/>
    <n v="1.4"/>
    <n v="4752"/>
    <n v="6652.7999999999993"/>
    <n v="21783.928319999999"/>
    <n v="0.26989596299283664"/>
    <n v="5519.740279013552"/>
    <n v="1.1615615065264209"/>
    <n v="5.7457215065264204"/>
    <n v="3514.61060031324"/>
    <n v="128.2005824215974"/>
    <n v="718.05524068684929"/>
    <n v="113.08640849399855"/>
    <n v="21.343642649436514"/>
    <n v="21.21382269123696"/>
    <n v="0"/>
    <n v="1003.2299817571945"/>
    <n v="0"/>
    <n v="5519.740279013552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314"/>
    <s v="BAC L3 NOIR P0 C33 2B341005B70"/>
    <n v="1.44"/>
    <n v="880"/>
    <n v="1267.2"/>
    <n v="4149.3196800000005"/>
    <n v="5.1408754855778421E-2"/>
    <n v="1051.3791007644863"/>
    <n v="1.1947489781414617"/>
    <n v="5.909884978141462"/>
    <n v="669.44963815490303"/>
    <n v="24.41915855649475"/>
    <n v="136.77242679749514"/>
    <n v="21.540268284571159"/>
    <n v="4.0654557427498137"/>
    <n v="4.0407281316641832"/>
    <n v="0"/>
    <n v="191.09142509660853"/>
    <n v="0"/>
    <n v="1051.3791007644863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318"/>
    <s v="BAC L3 NOIR P0 C40 2B331002B74"/>
    <n v="1.4"/>
    <n v="1728"/>
    <n v="2419.1999999999998"/>
    <n v="7921.4284799999996"/>
    <n v="9.8143986542849684E-2"/>
    <n v="2007.1782832776553"/>
    <n v="1.1615615065264209"/>
    <n v="5.7457215065264204"/>
    <n v="1278.0402182957234"/>
    <n v="46.618393607853598"/>
    <n v="261.11099661339978"/>
    <n v="41.122330361454019"/>
    <n v="7.7613245997950964"/>
    <n v="7.7141173422679845"/>
    <n v="0"/>
    <n v="364.81090245716166"/>
    <n v="0"/>
    <n v="2007.1782832776553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20L0331"/>
    <s v="COUV L3 EK  D NOIR FAI 24142128B70"/>
    <n v="1.59"/>
    <n v="1760"/>
    <n v="2798.4"/>
    <n v="9163.0809600000011"/>
    <n v="0.11352766697317734"/>
    <n v="2321.7955141882408"/>
    <n v="1.3192019966978641"/>
    <n v="6.5254979966978652"/>
    <n v="1478.3679509254107"/>
    <n v="53.925641812259236"/>
    <n v="302.03910917780178"/>
    <n v="47.56809246176131"/>
    <n v="8.9778814319058373"/>
    <n v="8.9232746240917393"/>
    <n v="0"/>
    <n v="421.99356375501048"/>
    <n v="0"/>
    <n v="2321.7955141882408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60D1810"/>
    <s v="BOUCHON KAMINA D18 ROUGE 24593044B72"/>
    <n v="3.1E-2"/>
    <n v="96000"/>
    <n v="2976"/>
    <n v="9744.6144000000004"/>
    <n v="0.12073268185826749"/>
    <n v="2469.147888159021"/>
    <n v="2.572029050165647E-2"/>
    <n v="0.12722669050165647"/>
    <n v="1572.1923320304538"/>
    <n v="57.348023882677062"/>
    <n v="321.20797202442037"/>
    <n v="50.58699369861408"/>
    <n v="9.5476612140336528"/>
    <n v="9.4895887940598236"/>
    <n v="0"/>
    <n v="448.77531651476244"/>
    <n v="0"/>
    <n v="2469.147888159021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60D1825"/>
    <s v="BOUCHON M18 NOIR NON DEV 28463007P70"/>
    <n v="3.5000000000000003E-2"/>
    <n v="6500"/>
    <n v="227.50000000000003"/>
    <n v="744.92600000000004"/>
    <n v="9.2293968826464567E-3"/>
    <n v="188.75374481054342"/>
    <n v="2.9039037663160527E-2"/>
    <n v="0.14364303766316053"/>
    <n v="120.18607376912912"/>
    <n v="4.3839635192570672"/>
    <n v="24.5547088829152"/>
    <n v="3.8671172938288656"/>
    <n v="0.72986993487656449"/>
    <n v="0.72543059497601148"/>
    <n v="0"/>
    <n v="34.306580815560636"/>
    <n v="0"/>
    <n v="188.75374481054342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212"/>
    <s v="BAC L2 GRIS PO C28 25691011B77"/>
    <n v="1.452"/>
    <n v="198"/>
    <n v="287.49599999999998"/>
    <n v="941.37690239999995"/>
    <n v="1.1663361257904726E-2"/>
    <n v="238.53163348594279"/>
    <n v="1.2047052196259738"/>
    <n v="5.9591340196259734"/>
    <n v="151.88138665639357"/>
    <n v="5.5400965975047445"/>
    <n v="31.030244329681704"/>
    <n v="4.8869483670620806"/>
    <n v="0.92235027163636363"/>
    <n v="0.91674019487131142"/>
    <n v="0"/>
    <n v="43.353867068793051"/>
    <n v="0"/>
    <n v="238.53163348594279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L0313"/>
    <s v="BAC L3 GRIS P0 C33 2B341004B70"/>
    <n v="1.484"/>
    <n v="2112"/>
    <n v="3134.2080000000001"/>
    <n v="10262.6506752"/>
    <n v="0.12715098700995861"/>
    <n v="2600.4109758908294"/>
    <n v="1.2312551969180063"/>
    <n v="6.0904647969180061"/>
    <n v="1655.7721050364598"/>
    <n v="60.396718829730339"/>
    <n v="338.28380227913794"/>
    <n v="53.276263557172655"/>
    <n v="10.055227203734537"/>
    <n v="9.9940675789827456"/>
    <n v="0"/>
    <n v="472.63279140561173"/>
    <n v="0"/>
    <n v="2600.4109758908294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M1110"/>
    <s v="BAC M11 P8,5 C46 GRIS 22241025B70"/>
    <n v="2.3959999999999999"/>
    <n v="504"/>
    <n v="1207.5840000000001"/>
    <n v="3954.1130496000001"/>
    <n v="4.8990206615972476E-2"/>
    <n v="1001.9164930694297"/>
    <n v="1.9879295497409319"/>
    <n v="9.8333919497409319"/>
    <n v="637.95507563261549"/>
    <n v="23.270348142586926"/>
    <n v="130.33790580952206"/>
    <n v="20.526896572092468"/>
    <n v="3.8741945293977196"/>
    <n v="3.8506302400154362"/>
    <n v="0"/>
    <n v="182.10144214319988"/>
    <n v="0"/>
    <n v="1001.9164930694297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00M1509"/>
    <s v="BAC M15 GRIS PO C78 35331028B74"/>
    <n v="4.0599999999999996"/>
    <n v="77"/>
    <n v="312.61999999999995"/>
    <n v="1023.6429279999999"/>
    <n v="1.2682611223968944E-2"/>
    <n v="259.37668440734979"/>
    <n v="3.3685283689266208"/>
    <n v="16.662592368926621"/>
    <n v="165.15415552397863"/>
    <n v="6.0242403313852479"/>
    <n v="33.741947652645926"/>
    <n v="5.3140141028429877"/>
    <n v="1.0029535782026882"/>
    <n v="0.99685324220395888"/>
    <n v="0"/>
    <n v="47.142519976090391"/>
    <n v="0"/>
    <n v="259.37668440734979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90B0007"/>
    <s v="COUVRE BORNE G- NOIR COUV DR - 2B233004D"/>
    <n v="8.3000000000000004E-2"/>
    <n v="8250"/>
    <n v="684.75"/>
    <n v="2242.1453999999999"/>
    <n v="2.7779470397328178E-2"/>
    <n v="568.12802970997632"/>
    <n v="6.8864003601209256E-2"/>
    <n v="0.34063920360120925"/>
    <n v="361.74687478422487"/>
    <n v="13.195248438730884"/>
    <n v="73.90697541791728"/>
    <n v="11.639598096480507"/>
    <n v="2.1968282984911096"/>
    <n v="2.1834663732299946"/>
    <n v="0"/>
    <n v="103.25903830090172"/>
    <n v="0"/>
    <n v="568.12802970997632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4"/>
    <x v="0"/>
    <s v="ACCUMA 4"/>
    <s v="22-0223DU17/02/2022"/>
    <n v="13022.093999999999"/>
    <n v="475"/>
    <n v="2660.4890000000014"/>
    <n v="419"/>
    <n v="79.081000000000003"/>
    <n v="78.599999999999994"/>
    <n v="0"/>
    <n v="3717.09888"/>
    <n v="0"/>
    <n v="20451.362879999997"/>
    <s v="EUR"/>
    <n v="3.2744"/>
    <s v="460D1828"/>
    <s v="OEIL MAGIQUE S2-A2  D=22,9mm M=20,77mm L"/>
    <n v="0.36"/>
    <n v="4000"/>
    <n v="1440"/>
    <n v="4715.1360000000004"/>
    <n v="5.841903960883911E-2"/>
    <n v="1194.7489781414617"/>
    <n v="0.29868724453536544"/>
    <n v="1.4774712445353655"/>
    <n v="760.73822517602605"/>
    <n v="27.749043814198576"/>
    <n v="155.42321226988085"/>
    <n v="24.477577596103586"/>
    <n v="4.6198360713066062"/>
    <n v="4.5917365132547534"/>
    <n v="0"/>
    <n v="217.1493467006915"/>
    <n v="0"/>
    <n v="1194.7489781414617"/>
    <s v="tuniship"/>
    <s v="STB7795"/>
    <n v="13022.093999999999"/>
    <s v="F0111/2022"/>
    <n v="565.25"/>
    <m/>
    <m/>
    <s v="STB7795"/>
    <n v="94.134"/>
    <s v="STB7796"/>
    <n v="21529.58"/>
    <n v="4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00D2302"/>
    <s v="BAC D23 P0 C33 B01 NOIR 201373"/>
    <n v="2.25"/>
    <n v="660"/>
    <n v="1485"/>
    <n v="4859.9594999999999"/>
    <n v="8.2924203369235505E-2"/>
    <n v="996.17318175421804"/>
    <n v="1.5093533056882091"/>
    <n v="8.8729283056882089"/>
    <n v="781.42462106151913"/>
    <n v="31.096576263463316"/>
    <n v="91.159986475257796"/>
    <n v="18.160400537862575"/>
    <n v="4.5508802809036446"/>
    <n v="21.684679181055085"/>
    <n v="0"/>
    <n v="0"/>
    <n v="48.096037954156593"/>
    <n v="996.17318175421804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00N5002"/>
    <s v="BAC N50 P0 C38 B00 NOIR 200457"/>
    <n v="2.16"/>
    <n v="2520"/>
    <n v="5443.2000000000007"/>
    <n v="17813.960640000001"/>
    <n v="0.3039548981679614"/>
    <n v="3651.4275171209156"/>
    <n v="1.4489791734606807"/>
    <n v="8.5180111734606818"/>
    <n v="2864.2764292000411"/>
    <n v="113.98308681298552"/>
    <n v="334.14278678930856"/>
    <n v="66.566122698783545"/>
    <n v="16.681044811457721"/>
    <n v="79.484205870921912"/>
    <n v="0"/>
    <n v="0"/>
    <n v="176.2938409374176"/>
    <n v="3651.4275171209156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00N7002"/>
    <s v="BAC N70 P0 C46,5 B01 NOIR 200541"/>
    <n v="2.39"/>
    <n v="720"/>
    <n v="1720.8000000000002"/>
    <n v="5631.6621600000008"/>
    <n v="9.6091561722411095E-2"/>
    <n v="1154.3534081903426"/>
    <n v="1.6032686224865871"/>
    <n v="9.4250216224865877"/>
    <n v="905.50537907249986"/>
    <n v="36.034335645904157"/>
    <n v="105.63508735799572"/>
    <n v="21.044052017208031"/>
    <n v="5.273504907325921"/>
    <n v="25.127943390410501"/>
    <n v="0"/>
    <n v="0"/>
    <n v="55.733105798998437"/>
    <n v="1154.3534081903426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20D2303"/>
    <s v="COUV D23 T-AKUMSAN D+ NOIR 301598"/>
    <n v="1.31"/>
    <n v="700"/>
    <n v="917"/>
    <n v="3001.0659000000001"/>
    <n v="5.1206393595682798E-2"/>
    <n v="615.14532502937232"/>
    <n v="0.87877903575624616"/>
    <n v="5.1660160357562468"/>
    <n v="482.53628115381349"/>
    <n v="19.202397598381047"/>
    <n v="56.292058988425183"/>
    <n v="11.214200197454533"/>
    <n v="2.810206880531072"/>
    <n v="13.390471925271051"/>
    <n v="0"/>
    <n v="0"/>
    <n v="29.699708285496023"/>
    <n v="615.14532502937232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20N5003"/>
    <s v="COUV N50 T-AKUMSAN D+ NOIR 302712"/>
    <n v="1.34"/>
    <n v="552"/>
    <n v="739.68000000000006"/>
    <n v="2420.750736"/>
    <n v="4.1304629460037788E-2"/>
    <n v="496.19486806731311"/>
    <n v="0.8989037464987556"/>
    <n v="5.2843217464987555"/>
    <n v="389.22839306854172"/>
    <n v="15.48923604751417"/>
    <n v="45.406881344120322"/>
    <n v="9.0457138517482765"/>
    <n v="2.2667980647668737"/>
    <n v="10.801160603799882"/>
    <n v="0"/>
    <n v="0"/>
    <n v="23.956685086821917"/>
    <n v="496.19486806731311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20N5004"/>
    <s v="COUV N50 T-AKUMSAN G+ NOIR 302713"/>
    <n v="1.34"/>
    <n v="2208"/>
    <n v="2958.7200000000003"/>
    <n v="9683.0029439999998"/>
    <n v="0.16521851784015115"/>
    <n v="1984.7794722692524"/>
    <n v="0.8989037464987556"/>
    <n v="5.2843217464987555"/>
    <n v="1556.9135722741669"/>
    <n v="61.956944190056682"/>
    <n v="181.62752537648129"/>
    <n v="36.182855406993106"/>
    <n v="9.0671922590674949"/>
    <n v="43.20464241519953"/>
    <n v="0"/>
    <n v="0"/>
    <n v="95.826740347287668"/>
    <n v="1984.7794722692524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20N7003"/>
    <s v="COUV N70 T-AKUMSAN D+ NOIR 301728"/>
    <n v="1.48"/>
    <n v="576"/>
    <n v="852.48"/>
    <n v="2789.9112960000002"/>
    <n v="4.7603518443236285E-2"/>
    <n v="571.86378045914876"/>
    <n v="0.99281906329713321"/>
    <n v="5.8364150632971334"/>
    <n v="448.58509155725511"/>
    <n v="17.851319416213606"/>
    <n v="52.331357084463143"/>
    <n v="10.425170539068747"/>
    <n v="2.6124810921648076"/>
    <n v="12.448320072906288"/>
    <n v="0"/>
    <n v="0"/>
    <n v="27.610040697077046"/>
    <n v="571.86378045914876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20N7004"/>
    <s v="COUV N70 T-AKUMSAN G+ NOIR 301265"/>
    <n v="1.48"/>
    <n v="756"/>
    <n v="1118.8799999999999"/>
    <n v="3661.7585759999997"/>
    <n v="6.247961795674762E-2"/>
    <n v="750.57121185263259"/>
    <n v="0.9928190632971331"/>
    <n v="5.8364150632971326"/>
    <n v="588.76793266889729"/>
    <n v="23.429856733780358"/>
    <n v="68.684906173357874"/>
    <n v="13.683036332527729"/>
    <n v="3.4288814334663096"/>
    <n v="16.338420095689504"/>
    <n v="0"/>
    <n v="0"/>
    <n v="36.238178414913619"/>
    <n v="750.57121185263259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90T2301"/>
    <s v="COUVRE COUVERCLE D23 T-AKUMSAN NOIR"/>
    <n v="0.52"/>
    <n v="720"/>
    <n v="374.40000000000003"/>
    <n v="1225.2988800000001"/>
    <n v="2.0906950667637557E-2"/>
    <n v="251.15639006651801"/>
    <n v="0.34882831953683058"/>
    <n v="2.0506323195368306"/>
    <n v="197.01372264338906"/>
    <n v="7.840106500364084"/>
    <n v="22.983366287095297"/>
    <n v="4.578622196212625"/>
    <n v="1.1473734526399493"/>
    <n v="5.4671675995872215"/>
    <n v="0"/>
    <n v="0"/>
    <n v="12.126031387229784"/>
    <n v="251.15639006651801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90T5001"/>
    <s v="COUVRE COUVERCLE N50 T-AKUMSAN NOIR"/>
    <n v="0.56999999999999995"/>
    <n v="2640"/>
    <n v="1504.8"/>
    <n v="4924.7589600000001"/>
    <n v="8.402985941415865E-2"/>
    <n v="1009.4554908442743"/>
    <n v="0.38236950410767967"/>
    <n v="2.2478085041076796"/>
    <n v="791.84361600900615"/>
    <n v="31.511197280309492"/>
    <n v="92.375452961594576"/>
    <n v="18.402539211700745"/>
    <n v="4.6115586846490269"/>
    <n v="21.973808236802487"/>
    <n v="0"/>
    <n v="0"/>
    <n v="48.737318460212016"/>
    <n v="1009.4554908442743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16"/>
    <x v="0"/>
    <s v="akumsan1"/>
    <s v="akd2022000000057"/>
    <n v="9423.36"/>
    <n v="375"/>
    <n v="1099.3169999999991"/>
    <n v="219"/>
    <n v="54.88"/>
    <n v="261.5"/>
    <n v="0"/>
    <n v="0"/>
    <n v="580"/>
    <n v="12013.056999999999"/>
    <s v="EUR"/>
    <n v="3.2726999999999999"/>
    <s v="490T7001"/>
    <s v="COUVRE COUVERCLE N70 T-AKUMSAN NOIR"/>
    <n v="0.59"/>
    <n v="1344"/>
    <n v="792.95999999999992"/>
    <n v="2595.1201919999999"/>
    <n v="4.4279849362740056E-2"/>
    <n v="531.93635434600992"/>
    <n v="0.39578597793601927"/>
    <n v="2.3266789779360191"/>
    <n v="417.26496129087019"/>
    <n v="16.604943511027521"/>
    <n v="48.677591161899272"/>
    <n v="9.697287010440073"/>
    <n v="2.4300781330271746"/>
    <n v="11.579180608356525"/>
    <n v="0"/>
    <n v="0"/>
    <n v="25.682312630389234"/>
    <n v="531.93635434600992"/>
    <s v="kylog logistics"/>
    <s v="stb7698"/>
    <n v="10072.51"/>
    <s v="F124/2022"/>
    <n v="1382.2349999999999"/>
    <m/>
    <m/>
    <m/>
    <m/>
    <s v="STB7700"/>
    <n v="14129.89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D2304"/>
    <s v="BAC D23 P0 C33 NOIR A LISTEAUX MONBAT"/>
    <n v="1.19"/>
    <n v="660"/>
    <n v="785.4"/>
    <n v="2570.3785800000001"/>
    <n v="0.14547677261613692"/>
    <n v="159.85889731051347"/>
    <n v="0.24221045047047496"/>
    <n v="4.1367234504704751"/>
    <n v="29.473594132029341"/>
    <n v="28.479260391198043"/>
    <n v="42.634441320293398"/>
    <n v="31.859413202933986"/>
    <n v="2.6811369193154033"/>
    <n v="0"/>
    <n v="24.731051344743278"/>
    <n v="0"/>
    <n v="0"/>
    <n v="159.85889731051347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N5003"/>
    <s v="BAC N50 P0 C40 NOIR A LISTEAUX MONBAT"/>
    <n v="1.59"/>
    <n v="560"/>
    <n v="890.40000000000009"/>
    <n v="2914.0120800000004"/>
    <n v="0.1649255390086686"/>
    <n v="181.23040764614362"/>
    <n v="0.3236257279395422"/>
    <n v="5.5272187279395428"/>
    <n v="33.41391420315626"/>
    <n v="32.286648144032007"/>
    <n v="48.334232940653486"/>
    <n v="36.118693042898421"/>
    <n v="3.0395776839297621"/>
    <n v="0"/>
    <n v="28.037341631473662"/>
    <n v="0"/>
    <n v="0"/>
    <n v="181.23040764614362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N7003"/>
    <s v="BAC N70 P0 C60 NOIR A LISTEAUX MONBAT"/>
    <n v="1.36"/>
    <n v="500"/>
    <n v="680"/>
    <n v="2225.4360000000001"/>
    <n v="0.12595391568496703"/>
    <n v="138.40597169741426"/>
    <n v="0.27681194339482851"/>
    <n v="4.7276839433948288"/>
    <n v="25.51826331777432"/>
    <n v="24.657368304067568"/>
    <n v="36.912936208046233"/>
    <n v="27.583907535007778"/>
    <n v="2.3213306660739423"/>
    <n v="0"/>
    <n v="21.412165666444395"/>
    <n v="0"/>
    <n v="0"/>
    <n v="138.40597169741426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L0123"/>
    <s v="BAC L1 NOIR P0 C31.5 AVEC LISTEAUX ET TALON"/>
    <n v="1.06"/>
    <n v="700"/>
    <n v="742"/>
    <n v="2428.3433999999997"/>
    <n v="0.13743794917389046"/>
    <n v="151.02533970511962"/>
    <n v="0.21575048529302804"/>
    <n v="3.6848124852930275"/>
    <n v="27.844928502630207"/>
    <n v="26.905540120026664"/>
    <n v="40.278527450544559"/>
    <n v="30.098910869082012"/>
    <n v="2.532981403274801"/>
    <n v="0"/>
    <n v="23.364451359561379"/>
    <n v="0"/>
    <n v="0"/>
    <n v="151.02533970511962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L0220"/>
    <s v="BAC L2 NOIR PO C36 AVEC LISTEAUX ET TALON MONBAT"/>
    <n v="1.1100000000000001"/>
    <n v="900"/>
    <n v="999.00000000000011"/>
    <n v="3269.4273000000003"/>
    <n v="0.18504112024894423"/>
    <n v="203.33465547899536"/>
    <n v="0.22592739497666151"/>
    <n v="3.8586243949766619"/>
    <n v="37.4893309624361"/>
    <n v="36.224574905534567"/>
    <n v="54.229445987997337"/>
    <n v="40.524005334518783"/>
    <n v="3.4103078461880423"/>
    <n v="0"/>
    <n v="31.456990442320517"/>
    <n v="0"/>
    <n v="0"/>
    <n v="203.33465547899536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01"/>
    <s v="8000009853DU25/01/2022"/>
    <n v="202.6"/>
    <n v="195.76499999999999"/>
    <n v="293.06700000000001"/>
    <n v="219"/>
    <n v="18.43"/>
    <n v="0"/>
    <n v="170"/>
    <n v="0"/>
    <n v="0"/>
    <n v="1098.8620000000001"/>
    <s v="EUR"/>
    <n v="3.2726999999999999"/>
    <s v="400L0520"/>
    <s v="BAC L5 NOIR P0 C57.5 AVEC LISTEAUX ET TALON"/>
    <n v="1.24"/>
    <n v="1050"/>
    <n v="1302"/>
    <n v="4261.0554000000002"/>
    <n v="0.24116470326739275"/>
    <n v="265.00672816181378"/>
    <n v="0.25238736015410834"/>
    <n v="4.3105353601541081"/>
    <n v="48.859968881973771"/>
    <n v="47.211608135141141"/>
    <n v="70.677416092464995"/>
    <n v="52.815070015559016"/>
    <n v="4.4446654812180482"/>
    <n v="0"/>
    <n v="40.997999555456765"/>
    <n v="0"/>
    <n v="0"/>
    <n v="265.00672816181378"/>
    <s v="MISTRAL SHIPPING"/>
    <m/>
    <n v="202.9"/>
    <s v="F0101/2022"/>
    <n v="233.56"/>
    <m/>
    <n v="202.6"/>
    <m/>
    <m/>
    <s v="STB7697"/>
    <n v="3688.021000000000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C0016"/>
    <s v="CALE PAPILLON JIS NOIR GAMME  ASIATIQUE"/>
    <n v="0.06"/>
    <n v="6500"/>
    <n v="390"/>
    <n v="1276.3530000000001"/>
    <n v="2.457751875453739E-2"/>
    <n v="45.530369620674335"/>
    <n v="7.0046722493345131E-3"/>
    <n v="0.20336667224933452"/>
    <n v="4.979405299669275"/>
    <n v="7.9372851042590957"/>
    <n v="21.833291320480743"/>
    <n v="5.3824766072436887"/>
    <n v="1.2197331007501817"/>
    <n v="0"/>
    <n v="4.1781781882713567"/>
    <n v="0"/>
    <n v="0"/>
    <n v="45.530369620674335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60D1845"/>
    <s v="OEIL MAGIQUE Dex=22,9mm Di=20,77mm L=60mm"/>
    <n v="0.11"/>
    <n v="2000"/>
    <n v="220"/>
    <n v="719.99400000000003"/>
    <n v="1.38642413487134E-2"/>
    <n v="25.683798247559881"/>
    <n v="1.2841899123779942E-2"/>
    <n v="0.37283889912377993"/>
    <n v="2.8088952972493346"/>
    <n v="4.4774428793256442"/>
    <n v="12.316215616681445"/>
    <n v="3.0362688553682347"/>
    <n v="0.68805456965394862"/>
    <n v="0"/>
    <n v="2.3569210292812781"/>
    <n v="0"/>
    <n v="0"/>
    <n v="25.683798247559881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C0015"/>
    <s v="CALE PAPILLON DIN NOIR POUR L1-L5 BAC"/>
    <n v="0.06"/>
    <n v="12000"/>
    <n v="720"/>
    <n v="2356.3440000000001"/>
    <n v="4.5373880777607491E-2"/>
    <n v="84.056066992014166"/>
    <n v="7.004672249334514E-3"/>
    <n v="0.20336667224933452"/>
    <n v="9.1927482455432781"/>
    <n v="14.653449423247562"/>
    <n v="40.30761474550291"/>
    <n v="9.9368798902960407"/>
    <n v="2.2518149552311044"/>
    <n v="0"/>
    <n v="7.7135597321932732"/>
    <n v="0"/>
    <n v="0"/>
    <n v="84.056066992014166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60D1843"/>
    <s v="OEIL MAGIQUE Dex=22,9mm Di=20,77mm L=72.3mm"/>
    <n v="0.11"/>
    <n v="2000"/>
    <n v="220"/>
    <n v="719.99400000000003"/>
    <n v="1.38642413487134E-2"/>
    <n v="25.683798247559881"/>
    <n v="1.2841899123779942E-2"/>
    <n v="0.37283889912377993"/>
    <n v="2.8088952972493346"/>
    <n v="4.4774428793256442"/>
    <n v="12.316215616681445"/>
    <n v="3.0362688553682347"/>
    <n v="0.68805456965394862"/>
    <n v="0"/>
    <n v="2.3569210292812781"/>
    <n v="0"/>
    <n v="0"/>
    <n v="25.683798247559881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60D1844"/>
    <s v="OEIL MAGIQUE Dex=22,9mm Di=20,77mm L=65.3mm"/>
    <n v="0.11"/>
    <n v="2000"/>
    <n v="220"/>
    <n v="719.99400000000003"/>
    <n v="1.38642413487134E-2"/>
    <n v="25.683798247559881"/>
    <n v="1.2841899123779942E-2"/>
    <n v="0.37283889912377993"/>
    <n v="2.8088952972493346"/>
    <n v="4.4774428793256442"/>
    <n v="12.316215616681445"/>
    <n v="3.0362688553682347"/>
    <n v="0.68805456965394862"/>
    <n v="0"/>
    <n v="2.3569210292812781"/>
    <n v="0"/>
    <n v="0"/>
    <n v="25.683798247559881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7001"/>
    <s v="COUVRE COUVERCLE N70 T-AKUMSAN NOIR"/>
    <n v="0.46"/>
    <n v="576"/>
    <n v="264.96000000000004"/>
    <n v="867.13459200000011"/>
    <n v="1.6697588126159558E-2"/>
    <n v="30.932632653061216"/>
    <n v="5.3702487244897942E-2"/>
    <n v="1.5591444872448981"/>
    <n v="3.3829313543599264"/>
    <n v="5.3924693877551029"/>
    <n v="14.833202226345072"/>
    <n v="3.6567717996289431"/>
    <n v="0.82866790352504649"/>
    <n v="0"/>
    <n v="2.8385899814471247"/>
    <n v="0"/>
    <n v="0"/>
    <n v="30.932632653061216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N7006"/>
    <s v="COUV N70 T-AKUMSAN  D+ NOIR AVEC OM"/>
    <n v="0.98"/>
    <n v="216"/>
    <n v="211.68"/>
    <n v="692.76513599999998"/>
    <n v="1.3339920948616602E-2"/>
    <n v="24.712483695652164"/>
    <n v="0.11440964673913039"/>
    <n v="3.3216556467391305"/>
    <n v="2.7026679841897234"/>
    <n v="4.3081141304347828"/>
    <n v="11.850438735177855"/>
    <n v="2.9214426877470356"/>
    <n v="0.66203359683794472"/>
    <n v="0"/>
    <n v="2.2677865612648223"/>
    <n v="0"/>
    <n v="0"/>
    <n v="24.71248369565216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N7005"/>
    <s v="COUV N70 T-AKUMSAN D+ NOIR AVEC OM"/>
    <n v="0.98"/>
    <n v="216"/>
    <n v="211.68"/>
    <n v="692.76513599999998"/>
    <n v="1.3339920948616602E-2"/>
    <n v="24.712483695652164"/>
    <n v="0.11440964673913039"/>
    <n v="3.3216556467391305"/>
    <n v="2.7026679841897234"/>
    <n v="4.3081141304347828"/>
    <n v="11.850438735177855"/>
    <n v="2.9214426877470356"/>
    <n v="0.66203359683794472"/>
    <n v="0"/>
    <n v="2.2677865612648223"/>
    <n v="0"/>
    <n v="0"/>
    <n v="24.71248369565216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5001"/>
    <s v="COUVRE COUVERCLE N50 T-AKUMSAN NOIR"/>
    <n v="0.43"/>
    <n v="480"/>
    <n v="206.4"/>
    <n v="675.48527999999999"/>
    <n v="1.3007179156247479E-2"/>
    <n v="24.096072537710725"/>
    <n v="5.0200151120230678E-2"/>
    <n v="1.4574611511202304"/>
    <n v="2.635254497055739"/>
    <n v="4.2006555013309672"/>
    <n v="11.5548495603775"/>
    <n v="2.8485722352181981"/>
    <n v="0.64552028716624987"/>
    <n v="0"/>
    <n v="2.2112204565620717"/>
    <n v="0"/>
    <n v="0"/>
    <n v="24.096072537710725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D2304"/>
    <s v="COUV D23 T-AKUMSAN D+ NOIR AVEC OM"/>
    <n v="0.93"/>
    <n v="200"/>
    <n v="186"/>
    <n v="608.72220000000004"/>
    <n v="1.1721585867548602E-2"/>
    <n v="21.714483972936993"/>
    <n v="0.10857241986468497"/>
    <n v="3.1521834198646852"/>
    <n v="2.3747932967653469"/>
    <n v="3.7854744343389535"/>
    <n v="10.412800475921586"/>
    <n v="2.567027304993144"/>
    <n v="0.58171886343470203"/>
    <n v="0"/>
    <n v="1.9926695974832624"/>
    <n v="0"/>
    <n v="0"/>
    <n v="21.71448397293699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D2305"/>
    <s v="COUV D23 T-AKUMSAN G+ NOIR AVEC OM"/>
    <n v="0.93"/>
    <n v="200"/>
    <n v="186"/>
    <n v="608.72220000000004"/>
    <n v="1.1721585867548602E-2"/>
    <n v="21.714483972936993"/>
    <n v="0.10857241986468497"/>
    <n v="3.1521834198646852"/>
    <n v="2.3747932967653469"/>
    <n v="3.7854744343389535"/>
    <n v="10.412800475921586"/>
    <n v="2.567027304993144"/>
    <n v="0.58171886343470203"/>
    <n v="0"/>
    <n v="1.9926695974832624"/>
    <n v="0"/>
    <n v="0"/>
    <n v="21.71448397293699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2301"/>
    <s v="COUVRE COUVERCLE D23 T-AKUMSAN NOIR"/>
    <n v="0.43"/>
    <n v="480"/>
    <n v="206.4"/>
    <n v="675.48527999999999"/>
    <n v="1.3007179156247479E-2"/>
    <n v="24.096072537710725"/>
    <n v="5.0200151120230678E-2"/>
    <n v="1.4574611511202304"/>
    <n v="2.635254497055739"/>
    <n v="4.2006555013309672"/>
    <n v="11.5548495603775"/>
    <n v="2.8485722352181981"/>
    <n v="0.64552028716624987"/>
    <n v="0"/>
    <n v="2.2112204565620717"/>
    <n v="0"/>
    <n v="0"/>
    <n v="24.096072537710725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N5006"/>
    <s v="COUV N50 T-AKUMSAN G+ NOIR AVEC OM"/>
    <n v="0.94"/>
    <n v="230"/>
    <n v="216.2"/>
    <n v="707.55773999999997"/>
    <n v="1.3624768089053803E-2"/>
    <n v="25.240169005102029"/>
    <n v="0.10973986523957403"/>
    <n v="3.1860778652395738"/>
    <n v="2.7603780148423005"/>
    <n v="4.400105229591837"/>
    <n v="12.103480983302401"/>
    <n v="2.9838242115027831"/>
    <n v="0.6761699907235621"/>
    <n v="0"/>
    <n v="2.3162105751391464"/>
    <n v="0"/>
    <n v="0"/>
    <n v="25.24016900510202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N5005"/>
    <s v="COUV N50 T-AKUMSAN D+ NOIR AVEC OM"/>
    <n v="0.94"/>
    <n v="230"/>
    <n v="216.2"/>
    <n v="707.55773999999997"/>
    <n v="1.3624768089053803E-2"/>
    <n v="25.240169005102029"/>
    <n v="0.10973986523957403"/>
    <n v="3.1860778652395738"/>
    <n v="2.7603780148423005"/>
    <n v="4.400105229591837"/>
    <n v="12.103480983302401"/>
    <n v="2.9838242115027831"/>
    <n v="0.6761699907235621"/>
    <n v="0"/>
    <n v="2.3162105751391464"/>
    <n v="0"/>
    <n v="0"/>
    <n v="25.24016900510202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00L0123"/>
    <s v="BAC L1 NOIR P0 C31.5 AVEC LISTEAUX ET TALON"/>
    <n v="1.06"/>
    <n v="350"/>
    <n v="371"/>
    <n v="1214.1716999999999"/>
    <n v="2.3380152456239412E-2"/>
    <n v="43.312223408385073"/>
    <n v="0.12374920973824306"/>
    <n v="3.5928112097382425"/>
    <n v="4.7368188876341044"/>
    <n v="7.5505968555900624"/>
    <n v="20.769618153585526"/>
    <n v="5.1202533879164314"/>
    <n v="1.1603102060982495"/>
    <n v="0"/>
    <n v="3.9746259175606999"/>
    <n v="0"/>
    <n v="0"/>
    <n v="43.31222340838507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00L0321"/>
    <s v="BAC L3 NOIR P0 C43.5 AVEC LISTEAUX ET TALON"/>
    <n v="1.1000000000000001"/>
    <n v="1040"/>
    <n v="1144"/>
    <n v="3743.9688000000001"/>
    <n v="7.2094055013309677E-2"/>
    <n v="133.55575088731138"/>
    <n v="0.1284189912377994"/>
    <n v="3.7283889912377992"/>
    <n v="14.606255545696539"/>
    <n v="23.282702972493347"/>
    <n v="64.044321206743504"/>
    <n v="15.788598047914819"/>
    <n v="3.5778837622005328"/>
    <n v="0"/>
    <n v="12.255989352262645"/>
    <n v="0"/>
    <n v="0"/>
    <n v="133.55575088731138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141"/>
    <s v="COUV L1 SMF NOIR "/>
    <n v="1.1200000000000001"/>
    <n v="300"/>
    <n v="336.00000000000006"/>
    <n v="1099.6272000000001"/>
    <n v="2.1174477696216831E-2"/>
    <n v="39.226164596273279"/>
    <n v="0.13075388198757759"/>
    <n v="3.7961778819875778"/>
    <n v="4.2899491812535295"/>
    <n v="6.8382763975155294"/>
    <n v="18.810220214568027"/>
    <n v="4.6372106154714858"/>
    <n v="1.050846979107849"/>
    <n v="0"/>
    <n v="3.5996612083568613"/>
    <n v="0"/>
    <n v="0"/>
    <n v="39.22616459627327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242"/>
    <s v="COUV L2 SMF NOIR "/>
    <n v="1.1499999999999999"/>
    <n v="330"/>
    <n v="379.49999999999994"/>
    <n v="1241.9896499999998"/>
    <n v="2.3915816326530608E-2"/>
    <n v="44.304551977040788"/>
    <n v="0.13425621811224481"/>
    <n v="3.8978612181122441"/>
    <n v="4.8453443877551008"/>
    <n v="7.7235889668367337"/>
    <n v="21.245471938775484"/>
    <n v="5.2375637755102034"/>
    <n v="1.1868941326530611"/>
    <n v="0"/>
    <n v="4.0656887755102034"/>
    <n v="0"/>
    <n v="0"/>
    <n v="44.304551977040788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342"/>
    <s v="COUV L3 SMF NOIR "/>
    <n v="1.18"/>
    <n v="330"/>
    <n v="389.4"/>
    <n v="1274.3893799999998"/>
    <n v="2.4539707187222714E-2"/>
    <n v="45.460322898180983"/>
    <n v="0.13775855423691208"/>
    <n v="3.9995445542369117"/>
    <n v="4.9717446761313218"/>
    <n v="7.9250738964063885"/>
    <n v="21.799701641526152"/>
    <n v="5.3741958740017743"/>
    <n v="1.2178565882874888"/>
    <n v="0"/>
    <n v="4.1717502218278613"/>
    <n v="0"/>
    <n v="0"/>
    <n v="45.46032289818098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541"/>
    <s v="COUV L5 SMF NOIR "/>
    <n v="1.26"/>
    <n v="330"/>
    <n v="415.8"/>
    <n v="1360.7886599999999"/>
    <n v="2.6203416149068324E-2"/>
    <n v="48.542378687888174"/>
    <n v="0.14709811723602478"/>
    <n v="4.2707001172360251"/>
    <n v="5.3088121118012426"/>
    <n v="8.4623670419254662"/>
    <n v="23.277647515527928"/>
    <n v="5.7385481366459627"/>
    <n v="1.3004231366459629"/>
    <n v="0"/>
    <n v="4.4545807453416151"/>
    <n v="0"/>
    <n v="0"/>
    <n v="48.54237868788817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101"/>
    <s v="COUVRE COUVERCLE L1SMF NOIR"/>
    <n v="0.34"/>
    <n v="528"/>
    <n v="179.52"/>
    <n v="587.51510400000006"/>
    <n v="1.1313220940550135E-2"/>
    <n v="20.957979370008864"/>
    <n v="3.9693142746228913E-2"/>
    <n v="1.1524111427462289"/>
    <n v="2.2920585625554573"/>
    <n v="3.6535933895297257"/>
    <n v="10.05003194321206"/>
    <n v="2.4775953859804796"/>
    <n v="0.56145252883762209"/>
    <n v="0"/>
    <n v="1.923247559893523"/>
    <n v="0"/>
    <n v="0"/>
    <n v="20.95797937000886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201"/>
    <s v="COUVRE COUVERCLE L2SMF NOIR"/>
    <n v="0.36"/>
    <n v="484"/>
    <n v="174.23999999999998"/>
    <n v="570.23524799999996"/>
    <n v="1.098047914818101E-2"/>
    <n v="20.341568212067422"/>
    <n v="4.2028033496007068E-2"/>
    <n v="1.220200033496007"/>
    <n v="2.2246450754214728"/>
    <n v="3.5461347604259092"/>
    <n v="9.7544427684117014"/>
    <n v="2.4047249334516412"/>
    <n v="0.54493921916592714"/>
    <n v="0"/>
    <n v="1.8666814551907718"/>
    <n v="0"/>
    <n v="0"/>
    <n v="20.341568212067422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301"/>
    <s v="COUVRE COUVERCLE L3 SMF NOIR"/>
    <n v="0.37"/>
    <n v="440"/>
    <n v="162.80000000000001"/>
    <n v="532.79556000000002"/>
    <n v="1.0259538598047915E-2"/>
    <n v="19.006010703194313"/>
    <n v="4.3195478870896163E-2"/>
    <n v="1.2540944788708961"/>
    <n v="2.0785825199645074"/>
    <n v="3.3133077307009762"/>
    <n v="9.1139995563442682"/>
    <n v="2.2468389529724933"/>
    <n v="0.50916038154392196"/>
    <n v="0"/>
    <n v="1.7441215616681456"/>
    <n v="0"/>
    <n v="0"/>
    <n v="19.00601070319431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501"/>
    <s v="COUVRE COUVERCLE L5 SMF NOIR"/>
    <n v="0.4"/>
    <n v="352"/>
    <n v="140.80000000000001"/>
    <n v="460.79616000000004"/>
    <n v="8.8731144631765766E-3"/>
    <n v="16.437630878438327"/>
    <n v="4.6697814995563428E-2"/>
    <n v="1.3557778149955635"/>
    <n v="1.7976929902395744"/>
    <n v="2.8655634427684125"/>
    <n v="7.8823779946761254"/>
    <n v="1.9432120674356703"/>
    <n v="0.44035492457852715"/>
    <n v="0"/>
    <n v="1.508429458740018"/>
    <n v="0"/>
    <n v="0"/>
    <n v="16.437630878438327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111"/>
    <s v="COUV L1 EK DROITE NOIR 25032084B70"/>
    <n v="0.91"/>
    <n v="300"/>
    <n v="273"/>
    <n v="893.44709999999998"/>
    <n v="1.7204263128176172E-2"/>
    <n v="31.871258734472033"/>
    <n v="0.10623752911490678"/>
    <n v="3.0843945291149066"/>
    <n v="3.4855837097684925"/>
    <n v="5.5560995729813669"/>
    <n v="15.283303924336519"/>
    <n v="3.7677336250705817"/>
    <n v="0.85381317052512706"/>
    <n v="0"/>
    <n v="2.9247247317899494"/>
    <n v="0"/>
    <n v="0"/>
    <n v="31.87125873447203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228"/>
    <s v="COUV L2 EK DROITE NOIR 24582125P70"/>
    <n v="0.92"/>
    <n v="300"/>
    <n v="276"/>
    <n v="903.26519999999994"/>
    <n v="1.7393320964749538E-2"/>
    <n v="32.22149234693876"/>
    <n v="0.10740497448979587"/>
    <n v="3.1182889744897957"/>
    <n v="3.5238868274582562"/>
    <n v="5.6171556122448987"/>
    <n v="15.451252319109448"/>
    <n v="3.8091372912801487"/>
    <n v="0.86319573283859008"/>
    <n v="0"/>
    <n v="2.9568645640074216"/>
    <n v="0"/>
    <n v="0"/>
    <n v="32.22149234693876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307"/>
    <s v="COUV. L3 EURO KAM DROITE NOIR 21152167B70"/>
    <n v="0.97"/>
    <n v="300"/>
    <n v="291"/>
    <n v="952.35569999999996"/>
    <n v="1.8338610147616358E-2"/>
    <n v="33.972660409272386"/>
    <n v="0.11324220136424129"/>
    <n v="3.287761201364241"/>
    <n v="3.7154024159070742"/>
    <n v="5.9224358085625557"/>
    <n v="16.290994292974091"/>
    <n v="4.0161556223279824"/>
    <n v="0.91010854440590461"/>
    <n v="0"/>
    <n v="3.1175637250947807"/>
    <n v="0"/>
    <n v="0"/>
    <n v="33.972660409272386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507"/>
    <s v="COUV. L5 EK DROITE NOIR 21162166B70"/>
    <n v="1.07"/>
    <n v="300"/>
    <n v="321"/>
    <n v="1050.5366999999999"/>
    <n v="2.0229188513350004E-2"/>
    <n v="37.474996533939645"/>
    <n v="0.12491665511313216"/>
    <n v="3.6267056551131316"/>
    <n v="4.0984335928047102"/>
    <n v="6.5329962011978706"/>
    <n v="17.970478240703379"/>
    <n v="4.4301922844236508"/>
    <n v="1.003934167540534"/>
    <n v="0"/>
    <n v="3.4389620472695004"/>
    <n v="0"/>
    <n v="0"/>
    <n v="37.474996533939645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142"/>
    <s v="COUV L1 T-AKUMSAN D+ NOIR AVEC OM"/>
    <n v="0.98"/>
    <n v="300"/>
    <n v="294"/>
    <n v="962.17380000000003"/>
    <n v="1.8527667984189724E-2"/>
    <n v="34.322894021739117"/>
    <n v="0.11440964673913039"/>
    <n v="3.3216556467391305"/>
    <n v="3.7537055335968379"/>
    <n v="5.9834918478260875"/>
    <n v="16.458942687747019"/>
    <n v="4.0575592885375498"/>
    <n v="0.91949110671936762"/>
    <n v="0"/>
    <n v="3.1497035573122529"/>
    <n v="0"/>
    <n v="0"/>
    <n v="34.322894021739117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243"/>
    <s v="COUV L2 T-AKUMSAN D+ NOIR AVEC OM"/>
    <n v="1.03"/>
    <n v="300"/>
    <n v="309"/>
    <n v="1011.2642999999999"/>
    <n v="1.9472957167056545E-2"/>
    <n v="36.074062084072736"/>
    <n v="0.12024687361357579"/>
    <n v="3.4911278736135758"/>
    <n v="3.9452211220456559"/>
    <n v="6.2887720441437445"/>
    <n v="17.298684661611663"/>
    <n v="4.2645776195853831"/>
    <n v="0.96640391828668215"/>
    <n v="0"/>
    <n v="3.3104027183996125"/>
    <n v="0"/>
    <n v="0"/>
    <n v="36.074062084072736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343"/>
    <s v="COUV L3  T-AKUMSAN D+ NOIR AVEC OM"/>
    <n v="1.08"/>
    <n v="294"/>
    <n v="317.52000000000004"/>
    <n v="1039.1477040000002"/>
    <n v="2.0009881422924907E-2"/>
    <n v="37.068725543478251"/>
    <n v="0.12608410048802127"/>
    <n v="3.660600100488022"/>
    <n v="4.054001976284586"/>
    <n v="6.4621711956521759"/>
    <n v="17.775658102766787"/>
    <n v="4.3821640316205546"/>
    <n v="0.9930503952569173"/>
    <n v="0"/>
    <n v="3.4016798418972343"/>
    <n v="0"/>
    <n v="0"/>
    <n v="37.068725543478251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20L0542"/>
    <s v="COUV L5 T-AKUMSAN D+ NOIR AVEC OM"/>
    <n v="1.1399999999999999"/>
    <n v="306"/>
    <n v="348.84"/>
    <n v="1141.6486679999998"/>
    <n v="2.1983645236750823E-2"/>
    <n v="40.725164457630854"/>
    <n v="0.13308877273735573"/>
    <n v="3.863966772737355"/>
    <n v="4.4538865249657169"/>
    <n v="7.0995962455634416"/>
    <n v="19.529039344196153"/>
    <n v="4.8144183068484301"/>
    <n v="1.0910043458094698"/>
    <n v="0"/>
    <n v="3.73721969024764"/>
    <n v="0"/>
    <n v="0"/>
    <n v="40.72516445763085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102"/>
    <s v="COUVRE COUVERCLE L1T-AKUMSAN NOIR"/>
    <n v="0.36"/>
    <n v="384"/>
    <n v="138.24"/>
    <n v="452.418048"/>
    <n v="8.7117851093006377E-3"/>
    <n v="16.138764862466719"/>
    <n v="4.2028033496007082E-2"/>
    <n v="1.220200033496007"/>
    <n v="1.7650076631443092"/>
    <n v="2.8134622892635317"/>
    <n v="7.7390620311365579"/>
    <n v="1.9078809389368396"/>
    <n v="0.43234847140437205"/>
    <n v="0"/>
    <n v="1.4810034685811084"/>
    <n v="0"/>
    <n v="0"/>
    <n v="16.13876486246671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202"/>
    <s v="COUVRE COUVERCLE L2T-AKUMSAN NOIR"/>
    <n v="0.39"/>
    <n v="384"/>
    <n v="149.76"/>
    <n v="490.11955199999994"/>
    <n v="9.4377672017423569E-3"/>
    <n v="17.483661934338944"/>
    <n v="4.5530369620674332E-2"/>
    <n v="1.3218833696206742"/>
    <n v="1.9120916350730015"/>
    <n v="3.0479174800354927"/>
    <n v="8.3839838670646039"/>
    <n v="2.0668710171815761"/>
    <n v="0.46837751068806971"/>
    <n v="0"/>
    <n v="1.6044204242962006"/>
    <n v="0"/>
    <n v="0"/>
    <n v="17.483661934338944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302"/>
    <s v="COUVRE COUVERCLE L3 T-AKUMSAN NOIR"/>
    <n v="0.44"/>
    <n v="432"/>
    <n v="190.08"/>
    <n v="622.07481600000006"/>
    <n v="1.1978704525288379E-2"/>
    <n v="22.190801685891742"/>
    <n v="5.1367596495119773E-2"/>
    <n v="1.4913555964951197"/>
    <n v="2.4268855368234252"/>
    <n v="3.8685106477373568"/>
    <n v="10.641210292812769"/>
    <n v="2.623336291038155"/>
    <n v="0.59447914818101166"/>
    <n v="0"/>
    <n v="2.0363797692990242"/>
    <n v="0"/>
    <n v="0"/>
    <n v="22.190801685891742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TL0502"/>
    <s v="COUVRE COUVERCLE L5 T-AKUMSAN NOIR"/>
    <n v="0.49"/>
    <n v="324"/>
    <n v="158.76"/>
    <n v="519.57385199999999"/>
    <n v="1.000494071146245E-2"/>
    <n v="18.534362771739119"/>
    <n v="5.7204823369565179E-2"/>
    <n v="1.6608278233695652"/>
    <n v="2.0270009881422921"/>
    <n v="3.2310855978260871"/>
    <n v="8.88782905138339"/>
    <n v="2.1910820158102764"/>
    <n v="0.49652519762845848"/>
    <n v="0"/>
    <n v="1.7008399209486165"/>
    <n v="0"/>
    <n v="0"/>
    <n v="18.53436277173911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B0011"/>
    <s v="CACHE BORNE POS. ROUGE POULIE "/>
    <n v="0.03"/>
    <n v="7500"/>
    <n v="225"/>
    <n v="736.35749999999996"/>
    <n v="1.4179337743002339E-2"/>
    <n v="26.267520935004423"/>
    <n v="3.5023361246672565E-3"/>
    <n v="0.10168333612466725"/>
    <n v="2.872733826732274"/>
    <n v="4.5792029447648623"/>
    <n v="12.596129607969658"/>
    <n v="3.1052749657175123"/>
    <n v="0.70369217350972002"/>
    <n v="0"/>
    <n v="2.4104874163103975"/>
    <n v="0"/>
    <n v="0"/>
    <n v="26.26752093500442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90B0017"/>
    <s v="CACHE BORNE NEG. NOIR POULIE"/>
    <n v="0.03"/>
    <n v="7500"/>
    <n v="225"/>
    <n v="736.35749999999996"/>
    <n v="1.4179337743002339E-2"/>
    <n v="26.267520935004423"/>
    <n v="3.5023361246672565E-3"/>
    <n v="0.10168333612466725"/>
    <n v="2.872733826732274"/>
    <n v="4.5792029447648623"/>
    <n v="12.596129607969658"/>
    <n v="3.1052749657175123"/>
    <n v="0.70369217350972002"/>
    <n v="0"/>
    <n v="2.4104874163103975"/>
    <n v="0"/>
    <n v="0"/>
    <n v="26.26752093500442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60D1846"/>
    <s v="BOUCHON D18 NOIR  KAMINA SS JOINT HEAD +"/>
    <n v="0.01"/>
    <n v="7500"/>
    <n v="75"/>
    <n v="245.45249999999999"/>
    <n v="4.7264459143341129E-3"/>
    <n v="8.7558403116681411"/>
    <n v="1.1674453748890855E-3"/>
    <n v="3.3894445374889087E-2"/>
    <n v="0.95757794224409121"/>
    <n v="1.5264009815882875"/>
    <n v="4.1987098693232188"/>
    <n v="1.0350916552391707"/>
    <n v="0.23456405783657336"/>
    <n v="0"/>
    <n v="0.80349580543679922"/>
    <n v="0"/>
    <n v="0"/>
    <n v="8.7558403116681411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30P1019"/>
    <s v="SEPARATEUR  EMPATTAGE POLYESTER 103mm"/>
    <n v="0.105625"/>
    <n v="22400"/>
    <n v="2366"/>
    <n v="7743.2082"/>
    <n v="0.14910361377752682"/>
    <n v="276.21757569875763"/>
    <n v="1.2331141772265965E-2"/>
    <n v="0.35801007927226597"/>
    <n v="30.208392151326933"/>
    <n v="48.152862965838509"/>
    <n v="132.45530067758315"/>
    <n v="32.653691417278374"/>
    <n v="7.3997141445511012"/>
    <n v="0"/>
    <n v="25.347614342179558"/>
    <n v="0"/>
    <n v="0"/>
    <n v="276.21757569875763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430P1020"/>
    <s v="SEPARATEUR  EMPATTAGE POLYESTER 127mm"/>
    <n v="0.105625"/>
    <n v="24000"/>
    <n v="2535"/>
    <n v="8296.2945"/>
    <n v="0.15975387190449303"/>
    <n v="295.94740253438317"/>
    <n v="1.2331141772265965E-2"/>
    <n v="0.35801007927226597"/>
    <n v="32.366134447850285"/>
    <n v="51.592353177684117"/>
    <n v="141.91639358312483"/>
    <n v="34.986097947083977"/>
    <n v="7.92826515487618"/>
    <n v="0"/>
    <n v="27.158158223763813"/>
    <n v="0"/>
    <n v="0"/>
    <n v="295.94740253438317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500C0010"/>
    <e v="#N/A"/>
    <n v="1.62"/>
    <n v="2"/>
    <n v="3.24"/>
    <n v="10.603548"/>
    <n v="2.0418246349923369E-4"/>
    <n v="0.37825230146406369"/>
    <n v="0.18912615073203184"/>
    <n v="5.4909001507320321"/>
    <n v="4.1367367104944743E-2"/>
    <n v="6.5940522404614024E-2"/>
    <n v="0.18138426635476307"/>
    <n v="4.4715959506332177E-2"/>
    <n v="1.0133167298539969E-2"/>
    <n v="0"/>
    <n v="3.4711018794869729E-2"/>
    <n v="0"/>
    <n v="0"/>
    <n v="0.37825230146406369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2-25T00:00:00"/>
    <x v="89"/>
    <x v="0"/>
    <s v="MONBAT 2"/>
    <s v="8000009854DU25/01/2022"/>
    <n v="202.6"/>
    <n v="322.94900000000001"/>
    <n v="888.34399999999914"/>
    <n v="219"/>
    <n v="49.628"/>
    <n v="0"/>
    <n v="170"/>
    <n v="0"/>
    <n v="0"/>
    <n v="1852.520999999999"/>
    <s v="EUR"/>
    <n v="3.2726999999999999"/>
    <s v="500C0011"/>
    <e v="#N/A"/>
    <n v="1.57"/>
    <n v="2"/>
    <n v="3.14"/>
    <n v="10.276278"/>
    <n v="1.9788053561345487E-4"/>
    <n v="0.36657784771517282"/>
    <n v="0.18328892385758641"/>
    <n v="5.3214279238575859"/>
    <n v="4.0090596515285959E-2"/>
    <n v="6.3905321095829637E-2"/>
    <n v="0.17578598652899879"/>
    <n v="4.3335837299346619E-2"/>
    <n v="9.8204152214245392E-3"/>
    <n v="0"/>
    <n v="3.3639691054287331E-2"/>
    <n v="0"/>
    <n v="0"/>
    <n v="0.36657784771517282"/>
    <s v="MISTRAL SHIPPING"/>
    <m/>
    <n v="202.9"/>
    <s v="F0102/2022"/>
    <n v="400.32100000000003"/>
    <m/>
    <n v="202.6"/>
    <m/>
    <m/>
    <s v="STB7802"/>
    <n v="10867.972"/>
    <n v="219"/>
    <m/>
    <m/>
    <m/>
  </r>
  <r>
    <x v="10"/>
    <x v="1"/>
    <d v="2022-03-07T00:00:00"/>
    <x v="71"/>
    <x v="0"/>
    <s v="Elinoil 02"/>
    <s v="87/2022 DU 03/02/2022"/>
    <n v="724"/>
    <n v="446.45499999999998"/>
    <n v="3751.8940000000002"/>
    <n v="419"/>
    <n v="46.07"/>
    <n v="397"/>
    <n v="340"/>
    <n v="0"/>
    <n v="820"/>
    <n v="6944.4189999999999"/>
    <s v="EUR"/>
    <n v="3.25915"/>
    <s v="610x0014"/>
    <s v="COKE DE PETROLE"/>
    <n v="0.32900000000000001"/>
    <n v="44590"/>
    <n v="14670.11"/>
    <n v="47812.089006499999"/>
    <n v="1"/>
    <n v="6944.4189999999999"/>
    <n v="0.15573938102713614"/>
    <n v="1.227999731027136"/>
    <n v="724"/>
    <n v="446.45499999999998"/>
    <n v="3751.8940000000002"/>
    <n v="419"/>
    <n v="46.07"/>
    <n v="397"/>
    <n v="340"/>
    <n v="0"/>
    <n v="820"/>
    <n v="6944.4189999999999"/>
    <s v="MSC"/>
    <s v="stb7707"/>
    <n v="862.76"/>
    <s v="F0130/2022"/>
    <n v="531.88099999999997"/>
    <m/>
    <n v="405.8"/>
    <s v="stb7710"/>
    <n v="473.63"/>
    <s v="stb7709"/>
    <n v="13482.589"/>
    <n v="419"/>
    <m/>
    <m/>
    <m/>
  </r>
  <r>
    <x v="10"/>
    <x v="1"/>
    <d v="2022-03-08T00:00:00"/>
    <x v="9"/>
    <x v="2"/>
    <s v="SOVEMA1"/>
    <s v="80116 du 18/02/2022"/>
    <n v="563.36400000000003"/>
    <n v="80"/>
    <n v="66.680999999999926"/>
    <n v="0"/>
    <n v="7.6269999999999998"/>
    <n v="40"/>
    <n v="0"/>
    <n v="0"/>
    <n v="45"/>
    <n v="802.67199999999991"/>
    <s v="EUR"/>
    <n v="3.24885"/>
    <s v="701ELE002"/>
    <s v="CARTE sortie Redresseur cs 20007/3"/>
    <n v="614.79999999999995"/>
    <n v="1"/>
    <n v="614.79999999999995"/>
    <n v="1997.3929799999999"/>
    <n v="0.35611677479147352"/>
    <n v="285.84496385542161"/>
    <n v="285.84496385542161"/>
    <n v="2283.2379438554217"/>
    <n v="200.6233707136237"/>
    <n v="28.489341983317882"/>
    <n v="23.74622265987022"/>
    <n v="0"/>
    <n v="2.7161026413345684"/>
    <n v="14.244670991658941"/>
    <n v="0"/>
    <n v="0"/>
    <n v="16.025254865616308"/>
    <n v="285.84496385542161"/>
    <s v="AST"/>
    <s v="STB7719"/>
    <n v="847.35799999999995"/>
    <s v="F0133/2022"/>
    <n v="140.80000000000001"/>
    <m/>
    <m/>
    <s v="STB7718"/>
    <n v="48.2"/>
    <s v="STB7719"/>
    <n v="847.35799999999995"/>
    <n v="0"/>
    <m/>
    <m/>
    <m/>
  </r>
  <r>
    <x v="10"/>
    <x v="1"/>
    <d v="2022-03-08T00:00:00"/>
    <x v="9"/>
    <x v="2"/>
    <s v="SOVEMA1"/>
    <s v="80116 du 18/02/2022"/>
    <n v="563.36400000000003"/>
    <n v="80"/>
    <n v="66.680999999999926"/>
    <n v="0"/>
    <n v="7.6269999999999998"/>
    <n v="40"/>
    <n v="0"/>
    <n v="0"/>
    <n v="45"/>
    <n v="802.67199999999991"/>
    <s v="EUR"/>
    <n v="3.24885"/>
    <s v="701ELE024"/>
    <s v="CARTE sortie Redresseur cs 20007/01"/>
    <n v="265"/>
    <n v="1"/>
    <n v="265"/>
    <n v="860.94524999999999"/>
    <n v="0.153498609823911"/>
    <n v="123.20903614457828"/>
    <n v="123.20903614457828"/>
    <n v="984.15428614457824"/>
    <n v="86.475590824837809"/>
    <n v="12.279888785912881"/>
    <n v="10.235440801668199"/>
    <n v="0"/>
    <n v="1.1707338971269692"/>
    <n v="6.1399443929564406"/>
    <n v="0"/>
    <n v="0"/>
    <n v="6.9074374420759952"/>
    <n v="123.20903614457828"/>
    <s v="AST"/>
    <s v="STB7719"/>
    <n v="847.35799999999995"/>
    <s v="F0133/2022"/>
    <n v="140.80000000000001"/>
    <m/>
    <m/>
    <s v="STB7718"/>
    <n v="48.2"/>
    <s v="STB7719"/>
    <n v="847.35799999999995"/>
    <n v="0"/>
    <m/>
    <m/>
    <m/>
  </r>
  <r>
    <x v="10"/>
    <x v="1"/>
    <d v="2022-03-08T00:00:00"/>
    <x v="9"/>
    <x v="2"/>
    <s v="SOVEMA1"/>
    <s v="80116 du 18/02/2022"/>
    <n v="563.36400000000003"/>
    <n v="80"/>
    <n v="66.680999999999926"/>
    <n v="0"/>
    <n v="7.6269999999999998"/>
    <n v="40"/>
    <n v="0"/>
    <n v="0"/>
    <n v="45"/>
    <n v="802.67199999999991"/>
    <s v="EUR"/>
    <n v="3.24885"/>
    <s v="703ELE001"/>
    <s v="Servo moteur A3044002A"/>
    <n v="846.6"/>
    <n v="1"/>
    <n v="846.6"/>
    <n v="2750.4764100000002"/>
    <n v="0.49038461538461536"/>
    <n v="393.61799999999994"/>
    <n v="393.61799999999994"/>
    <n v="3144.0944100000002"/>
    <n v="276.26503846153844"/>
    <n v="39.230769230769226"/>
    <n v="32.699336538461502"/>
    <n v="0"/>
    <n v="3.7401634615384611"/>
    <n v="19.615384615384613"/>
    <n v="0"/>
    <n v="0"/>
    <n v="22.06730769230769"/>
    <n v="393.61799999999994"/>
    <s v="AST"/>
    <s v="STB7719"/>
    <n v="847.35799999999995"/>
    <s v="F0133/2022"/>
    <n v="140.80000000000001"/>
    <m/>
    <m/>
    <s v="STB7718"/>
    <n v="48.2"/>
    <s v="STB7719"/>
    <n v="847.35799999999995"/>
    <n v="0"/>
    <m/>
    <m/>
    <m/>
  </r>
  <r>
    <x v="10"/>
    <x v="1"/>
    <d v="2022-03-09T00:00:00"/>
    <x v="71"/>
    <x v="0"/>
    <s v="Elinoil 01"/>
    <s v="85/2022 DU 27/01/2022"/>
    <n v="362"/>
    <n v="226.084"/>
    <n v="1985.17"/>
    <n v="219"/>
    <n v="25.501999999999999"/>
    <n v="258.5"/>
    <n v="290"/>
    <n v="0"/>
    <n v="410"/>
    <n v="3776.2559999999999"/>
    <s v="EUR"/>
    <n v="3.25915"/>
    <s v="610x0014"/>
    <s v="COKE DE PETROLE"/>
    <n v="0.32900000000000001"/>
    <n v="23540"/>
    <n v="7744.6600000000008"/>
    <n v="25241.008639000003"/>
    <n v="1"/>
    <n v="3776.2559999999999"/>
    <n v="0.16041869158878505"/>
    <n v="1.2326790415887852"/>
    <n v="362"/>
    <n v="226.084"/>
    <n v="1985.17"/>
    <n v="219"/>
    <n v="25.501999999999999"/>
    <n v="258.5"/>
    <n v="290"/>
    <n v="0"/>
    <n v="410"/>
    <n v="3776.2559999999999"/>
    <s v="MSC"/>
    <m/>
    <m/>
    <s v="F0139/2022"/>
    <n v="701.02"/>
    <m/>
    <n v="345.7"/>
    <s v="stb7705"/>
    <n v="308.21499999999997"/>
    <s v="stb7704"/>
    <n v="7122.7730000000001"/>
    <n v="219"/>
    <m/>
    <m/>
    <m/>
  </r>
  <r>
    <x v="10"/>
    <x v="1"/>
    <d v="2022-03-24T00:00:00"/>
    <x v="2"/>
    <x v="0"/>
    <s v="ACCUMA 5"/>
    <s v="22-0326 du 08/03/2022"/>
    <n v="6538.59"/>
    <n v="375"/>
    <n v="1707.5059999999994"/>
    <n v="219"/>
    <n v="40.688000000000002"/>
    <n v="116.035"/>
    <n v="0"/>
    <n v="1839.2794200000001"/>
    <n v="0"/>
    <n v="10836.09842"/>
    <s v="EUR"/>
    <n v="3.2404500000000001"/>
    <s v="400l0318"/>
    <s v="BAC L3 NOIR P0 C40"/>
    <n v="1.4"/>
    <n v="5184"/>
    <n v="7257.5999999999995"/>
    <n v="23517.889919999998"/>
    <n v="0.17871953129463308"/>
    <n v="1936.6224306849142"/>
    <n v="0.37357685777100968"/>
    <n v="4.9102068577710094"/>
    <n v="1168.573740127775"/>
    <n v="67.019824235487405"/>
    <n v="305.16467200277367"/>
    <n v="39.139577353524643"/>
    <n v="7.271740289316031"/>
    <n v="20.73772081377275"/>
    <n v="0"/>
    <n v="328.71515586226462"/>
    <n v="0"/>
    <n v="1936.6224306849142"/>
    <s v="tuniship"/>
    <s v="stb7732"/>
    <n v="6539.1900000000005"/>
    <s v="F0181/2022"/>
    <n v="446.85"/>
    <m/>
    <m/>
    <s v="STB7732"/>
    <n v="138.08165"/>
    <s v="STB7733"/>
    <n v="11116.157999999999"/>
    <n v="219"/>
    <m/>
    <m/>
    <m/>
  </r>
  <r>
    <x v="10"/>
    <x v="1"/>
    <d v="2022-03-24T00:00:00"/>
    <x v="2"/>
    <x v="0"/>
    <s v="ACCUMA 5"/>
    <s v="22-0326 du 08/03/2022"/>
    <n v="6538.59"/>
    <n v="375"/>
    <n v="1707.5059999999994"/>
    <n v="219"/>
    <n v="40.688000000000002"/>
    <n v="116.035"/>
    <n v="0"/>
    <n v="1839.2794200000001"/>
    <n v="0"/>
    <n v="10836.09842"/>
    <s v="EUR"/>
    <n v="3.2404500000000001"/>
    <s v="400m1008"/>
    <s v="BAC M10 P15,4 C33 GRIS"/>
    <n v="1.86"/>
    <n v="648"/>
    <n v="1205.28"/>
    <n v="3905.6495759999998"/>
    <n v="2.9680207875715854E-2"/>
    <n v="321.61765366731612"/>
    <n v="0.49632353961005576"/>
    <n v="6.5235605396100551"/>
    <n v="194.06671041407694"/>
    <n v="11.130077953393446"/>
    <n v="50.679133029032059"/>
    <n v="6.4999655247817723"/>
    <n v="1.2076282980471267"/>
    <n v="3.4439429208586891"/>
    <n v="0"/>
    <n v="54.590195527126092"/>
    <n v="0"/>
    <n v="321.61765366731612"/>
    <s v="tuniship"/>
    <s v="stb7732"/>
    <n v="6539.1900000000005"/>
    <s v="F0181/2022"/>
    <n v="446.85"/>
    <m/>
    <m/>
    <s v="STB7732"/>
    <n v="138.08165"/>
    <s v="STB7733"/>
    <n v="11116.157999999999"/>
    <n v="219"/>
    <m/>
    <m/>
    <m/>
  </r>
  <r>
    <x v="10"/>
    <x v="1"/>
    <d v="2022-03-24T00:00:00"/>
    <x v="2"/>
    <x v="0"/>
    <s v="ACCUMA 5"/>
    <s v="22-0326 du 08/03/2022"/>
    <n v="6538.59"/>
    <n v="375"/>
    <n v="1707.5059999999994"/>
    <n v="219"/>
    <n v="40.688000000000002"/>
    <n v="116.035"/>
    <n v="0"/>
    <n v="1839.2794200000001"/>
    <n v="0"/>
    <n v="10836.09842"/>
    <s v="EUR"/>
    <n v="3.2404500000000001"/>
    <s v="400NS4003"/>
    <s v="BAC NS40 P0 NOIR V250"/>
    <n v="1.58"/>
    <n v="360"/>
    <n v="568.80000000000007"/>
    <n v="1843.1679600000002"/>
    <n v="1.4006788662972239E-2"/>
    <n v="151.77894050010738"/>
    <n v="0.42160816805585383"/>
    <n v="5.5415191680558546"/>
    <n v="91.584648283823654"/>
    <n v="5.2525457486145894"/>
    <n v="23.916675682757067"/>
    <n v="3.0674867171909201"/>
    <n v="0.56990821711901452"/>
    <n v="1.6252777225079837"/>
    <n v="0"/>
    <n v="25.762398128094155"/>
    <n v="0"/>
    <n v="151.77894050010738"/>
    <s v="tuniship"/>
    <s v="stb7732"/>
    <n v="6539.1900000000005"/>
    <s v="F0181/2022"/>
    <n v="446.85"/>
    <m/>
    <m/>
    <s v="STB7732"/>
    <n v="138.08165"/>
    <s v="STB7733"/>
    <n v="11116.157999999999"/>
    <n v="219"/>
    <m/>
    <m/>
    <m/>
  </r>
  <r>
    <x v="10"/>
    <x v="1"/>
    <d v="2022-03-24T00:00:00"/>
    <x v="2"/>
    <x v="0"/>
    <s v="ACCUMA 5"/>
    <s v="22-0326 du 08/03/2022"/>
    <n v="6538.59"/>
    <n v="375"/>
    <n v="1707.5059999999994"/>
    <n v="219"/>
    <n v="40.688000000000002"/>
    <n v="116.035"/>
    <n v="0"/>
    <n v="1839.2794200000001"/>
    <n v="0"/>
    <n v="10836.09842"/>
    <s v="EUR"/>
    <n v="3.2404500000000001"/>
    <s v="460D1825"/>
    <s v="BOUCHON M18 NOIR NON DEV"/>
    <n v="0.35"/>
    <n v="89900"/>
    <n v="31464.999999999996"/>
    <n v="101960.75924999999"/>
    <n v="0.77483052967725285"/>
    <n v="8396.1398784034427"/>
    <n v="9.3394214442752421E-2"/>
    <n v="1.2275517144427524"/>
    <n v="5066.2991530423888"/>
    <n v="290.5614486289698"/>
    <n v="1323.0277784070868"/>
    <n v="169.68788599931838"/>
    <n v="31.526304591508065"/>
    <n v="89.907460511100027"/>
    <n v="0"/>
    <n v="1425.1298472230706"/>
    <n v="0"/>
    <n v="8396.1398784034427"/>
    <s v="tuniship"/>
    <s v="stb7732"/>
    <n v="6539.1900000000005"/>
    <s v="F0181/2022"/>
    <n v="446.85"/>
    <m/>
    <m/>
    <s v="STB7732"/>
    <n v="138.08165"/>
    <s v="STB7733"/>
    <n v="11116.157999999999"/>
    <n v="219"/>
    <m/>
    <m/>
    <m/>
  </r>
  <r>
    <x v="10"/>
    <x v="1"/>
    <d v="2022-03-24T00:00:00"/>
    <x v="2"/>
    <x v="0"/>
    <s v="ACCUMA 5"/>
    <s v="22-0326 du 08/03/2022"/>
    <n v="6538.59"/>
    <n v="375"/>
    <n v="1707.5059999999994"/>
    <n v="219"/>
    <n v="40.688000000000002"/>
    <n v="116.035"/>
    <n v="0"/>
    <n v="1839.2794200000001"/>
    <n v="0"/>
    <n v="10836.09842"/>
    <s v="EUR"/>
    <n v="3.2404500000000001"/>
    <s v="460D1811"/>
    <s v="BOUCHON KAM D18 JAUNE"/>
    <n v="3.3000000000000002E-2"/>
    <n v="3400"/>
    <n v="112.2"/>
    <n v="363.57848999999999"/>
    <n v="2.7629424894259581E-3"/>
    <n v="29.939516744219492"/>
    <n v="8.8057402188880859E-3"/>
    <n v="0.11574059021888808"/>
    <n v="18.065748131935674"/>
    <n v="1.0361034335347343"/>
    <n v="4.7177408783497583"/>
    <n v="0.60508440518428486"/>
    <n v="0.11241860400976339"/>
    <n v="0.32059803176054102"/>
    <n v="0"/>
    <n v="5.0818232594447323"/>
    <n v="0"/>
    <n v="29.939516744219492"/>
    <s v="tuniship"/>
    <s v="stb7732"/>
    <n v="6539.1900000000005"/>
    <s v="F0181/2022"/>
    <n v="446.85"/>
    <m/>
    <m/>
    <s v="STB7732"/>
    <n v="138.08165"/>
    <s v="STB7733"/>
    <n v="11116.157999999999"/>
    <n v="2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L0121"/>
    <s v="BAC L1 NOIR P0 C22"/>
    <n v="1.3360000000000001"/>
    <n v="660"/>
    <n v="881.7600000000001"/>
    <n v="2873.4354000000003"/>
    <n v="3.0122883573292219E-2"/>
    <n v="525.24381955540048"/>
    <n v="0.79582396902333408"/>
    <n v="5.1495139690233342"/>
    <n v="430.55291157880112"/>
    <n v="14.308369697313804"/>
    <n v="55.056859468016327"/>
    <n v="12.621488217209439"/>
    <n v="2.7974519516845016"/>
    <n v="3.4279841506406545"/>
    <n v="0"/>
    <n v="6.4787544917347573"/>
    <n v="0"/>
    <n v="525.24381955540048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L0113"/>
    <s v="COUV L1 EK D+ ROUGE"/>
    <n v="1.145"/>
    <n v="1120"/>
    <n v="1282.4000000000001"/>
    <n v="4179.0210000000006"/>
    <n v="4.3809637423323743E-2"/>
    <n v="763.89570200263745"/>
    <n v="0.68204973393092627"/>
    <n v="4.4133184839309267"/>
    <n v="626.18065438288716"/>
    <n v="20.809577776078779"/>
    <n v="80.072714323380666"/>
    <n v="18.356238080372648"/>
    <n v="4.0685134082292294"/>
    <n v="4.9855367387742415"/>
    <n v="0"/>
    <n v="9.4224672929149129"/>
    <n v="0"/>
    <n v="763.89570200263745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L0212"/>
    <s v="BAC L2 GRIS PO C28"/>
    <n v="1.452"/>
    <n v="2772"/>
    <n v="4024.944"/>
    <n v="13116.286260000001"/>
    <n v="0.1375010428019201"/>
    <n v="2397.5650517789327"/>
    <n v="0.86492245735170736"/>
    <n v="5.5966274573517083"/>
    <n v="1965.3322424941321"/>
    <n v="65.312995330912045"/>
    <n v="251.31643097286732"/>
    <n v="57.612936934004523"/>
    <n v="12.769446842928716"/>
    <n v="15.647618670858508"/>
    <n v="0"/>
    <n v="29.573380533229972"/>
    <n v="0"/>
    <n v="2397.5650517789327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L0213"/>
    <s v="BAC L2 NOIR PO C28"/>
    <n v="1.4730000000000001"/>
    <n v="2574"/>
    <n v="3791.5020000000004"/>
    <n v="12355.557142500002"/>
    <n v="0.12952614465830226"/>
    <n v="2258.5091094310701"/>
    <n v="0.87743166644563719"/>
    <n v="5.6775704164456373"/>
    <n v="1851.345292774505"/>
    <n v="61.524918712693569"/>
    <n v="236.74037469005495"/>
    <n v="54.271454611828645"/>
    <n v="12.028834002127214"/>
    <n v="14.740075262114797"/>
    <n v="0"/>
    <n v="27.858159377746006"/>
    <n v="0"/>
    <n v="2258.5091094310701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L0318"/>
    <s v="BAC L3 NOIR P0 C40"/>
    <n v="1.484"/>
    <n v="1344"/>
    <n v="1994.4960000000001"/>
    <n v="6499.5638400000007"/>
    <n v="6.8136421243192066E-2"/>
    <n v="1188.0746429050628"/>
    <n v="0.88398410930436222"/>
    <n v="5.7199691093043628"/>
    <n v="973.88865443235397"/>
    <n v="32.364800090516233"/>
    <n v="124.53579883587449"/>
    <n v="28.549160500897475"/>
    <n v="6.3276931680127602"/>
    <n v="7.7539247374752573"/>
    <n v="0"/>
    <n v="14.654611139932642"/>
    <n v="0"/>
    <n v="1188.0746429050628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L0321"/>
    <s v="COUV L3 KAM D GRIS"/>
    <n v="1.4730000000000001"/>
    <n v="2640"/>
    <n v="3888.7200000000003"/>
    <n v="12672.366300000002"/>
    <n v="0.13284732785466899"/>
    <n v="2316.419599416482"/>
    <n v="0.87743166644563708"/>
    <n v="5.6775704164456373"/>
    <n v="1898.8156848969284"/>
    <n v="63.10248073096777"/>
    <n v="242.81064070774869"/>
    <n v="55.663030371106309"/>
    <n v="12.337265643207399"/>
    <n v="15.118025909861331"/>
    <n v="0"/>
    <n v="28.572471156662573"/>
    <n v="0"/>
    <n v="2316.419599416482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L0331"/>
    <s v="COUV L3 EK  D NOIR FAI"/>
    <n v="1.6850000000000001"/>
    <n v="880"/>
    <n v="1482.8"/>
    <n v="4832.0744999999997"/>
    <n v="5.0655747326344688E-2"/>
    <n v="883.26929735613737"/>
    <n v="1.0037151106319744"/>
    <n v="6.4947088606319738"/>
    <n v="724.03358883261444"/>
    <n v="24.061479980013726"/>
    <n v="92.585636929747992"/>
    <n v="21.224758129738426"/>
    <n v="4.7042979427029783"/>
    <n v="5.7646240457380253"/>
    <n v="0"/>
    <n v="10.894911495581901"/>
    <n v="0"/>
    <n v="883.26929735613737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M1008"/>
    <s v="BAC M10 P15,4 C33 GRIS"/>
    <n v="1.972"/>
    <n v="648"/>
    <n v="1277.856"/>
    <n v="4164.21324"/>
    <n v="4.365440427262849E-2"/>
    <n v="761.18894742536042"/>
    <n v="1.1746743015823464"/>
    <n v="7.6009293015823465"/>
    <n v="623.96187327440623"/>
    <n v="20.735842029498532"/>
    <n v="79.788988174062624"/>
    <n v="18.291195390231337"/>
    <n v="4.0540972159904625"/>
    <n v="4.967871206225122"/>
    <n v="0"/>
    <n v="9.3890801349462549"/>
    <n v="0"/>
    <n v="761.18894742536042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M1126"/>
    <s v="COUV M11 D FLAT NOIR M18"/>
    <n v="0.996"/>
    <n v="1160"/>
    <n v="1155.3599999999999"/>
    <n v="3765.0293999999999"/>
    <n v="3.9469668351069333E-2"/>
    <n v="688.22094375059817"/>
    <n v="0.59329391702637768"/>
    <n v="3.8390089170263777"/>
    <n v="564.14853465986619"/>
    <n v="18.748092466757932"/>
    <n v="72.140370571320247"/>
    <n v="16.53779103909805"/>
    <n v="3.6654691604271066"/>
    <n v="4.4916482583516899"/>
    <n v="0"/>
    <n v="8.4890375947771144"/>
    <n v="0"/>
    <n v="688.22094375059817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M1124"/>
    <s v="COUV M11 G FLAT GRIS M18"/>
    <n v="0.996"/>
    <n v="522"/>
    <n v="519.91200000000003"/>
    <n v="1694.26323"/>
    <n v="1.7761350757981201E-2"/>
    <n v="309.69942468776924"/>
    <n v="0.5932939170263779"/>
    <n v="3.8390089170263781"/>
    <n v="253.8668405969398"/>
    <n v="8.4366416100410699"/>
    <n v="32.463166757094115"/>
    <n v="7.442005967594123"/>
    <n v="1.649461122192198"/>
    <n v="2.0212417162582605"/>
    <n v="0"/>
    <n v="3.8200669176497022"/>
    <n v="0"/>
    <n v="309.69942468776924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M1202"/>
    <s v="BAC M12 P12.5 C49 NOIR"/>
    <n v="2.8410000000000002"/>
    <n v="600"/>
    <n v="1704.6000000000001"/>
    <n v="5554.8652500000007"/>
    <n v="5.8232928845756121E-2"/>
    <n v="1015.3903724529755"/>
    <n v="1.6923172874216259"/>
    <n v="10.950426037421627"/>
    <n v="832.33588853795175"/>
    <n v="27.660641201734158"/>
    <n v="106.4347698344001"/>
    <n v="24.399597186371814"/>
    <n v="5.4079756360476789"/>
    <n v="6.6269073026470462"/>
    <n v="0"/>
    <n v="12.524592753823113"/>
    <n v="0"/>
    <n v="1015.3903724529755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M1203"/>
    <s v="BAC M12 GRIS C49 P12,5"/>
    <n v="2.8410000000000002"/>
    <n v="1200"/>
    <n v="3409.2000000000003"/>
    <n v="11109.730500000001"/>
    <n v="0.11646585769151224"/>
    <n v="2030.780744905951"/>
    <n v="1.6923172874216259"/>
    <n v="10.950426037421627"/>
    <n v="1664.6717770759035"/>
    <n v="55.321282403468317"/>
    <n v="212.8695396688002"/>
    <n v="48.799194372743628"/>
    <n v="10.815951272095358"/>
    <n v="13.253814605294092"/>
    <n v="0"/>
    <n v="25.049185507646225"/>
    <n v="0"/>
    <n v="2030.780744905951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M1213"/>
    <s v="COUV M12 G GRIS"/>
    <n v="1.484"/>
    <n v="1120"/>
    <n v="1662.08"/>
    <n v="5416.3031999999994"/>
    <n v="5.6780351035993375E-2"/>
    <n v="990.06220242088534"/>
    <n v="0.88398410930436189"/>
    <n v="5.719969109304361"/>
    <n v="811.5738786936281"/>
    <n v="26.970666742096853"/>
    <n v="103.77983236322872"/>
    <n v="23.790967084081224"/>
    <n v="5.2730776400106327"/>
    <n v="6.4616039478960463"/>
    <n v="0"/>
    <n v="12.212175949943866"/>
    <n v="0"/>
    <n v="990.06220242088534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00M1409"/>
    <s v="BAC M14 GRIS PO C60"/>
    <n v="3.774"/>
    <n v="198"/>
    <n v="747.25199999999995"/>
    <n v="2435.1074549999998"/>
    <n v="2.5527791004252579E-2"/>
    <n v="445.12054827891046"/>
    <n v="2.2480835771662147"/>
    <n v="14.546606077166214"/>
    <n v="364.87425635443003"/>
    <n v="12.125700727019975"/>
    <n v="46.658215785694665"/>
    <n v="10.69614443078183"/>
    <n v="2.3707148949829282"/>
    <n v="2.9050626162839435"/>
    <n v="0"/>
    <n v="5.4904534697171341"/>
    <n v="0"/>
    <n v="445.12054827891046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28T00:00:00"/>
    <x v="2"/>
    <x v="0"/>
    <s v="ACCUMA7"/>
    <s v="22-0363 DU 17/03/2022"/>
    <n v="14293.217000000001"/>
    <n v="475"/>
    <n v="1827.742000000002"/>
    <n v="419"/>
    <n v="92.867999999999995"/>
    <n v="113.8"/>
    <n v="0"/>
    <n v="215.07750000000001"/>
    <n v="0"/>
    <n v="17436.7045"/>
    <s v="EUR"/>
    <n v="3.25875"/>
    <s v="420M1413"/>
    <s v="COUV M14 GAUCHE GRIS"/>
    <n v="1.887"/>
    <n v="768"/>
    <n v="1449.2159999999999"/>
    <n v="4722.6326399999998"/>
    <n v="4.9508443159762577E-2"/>
    <n v="863.26409363182631"/>
    <n v="1.1240417885831071"/>
    <n v="7.2733030385831068"/>
    <n v="707.63492141465224"/>
    <n v="23.516510500887225"/>
    <n v="90.488660917710874"/>
    <n v="20.744037683940519"/>
    <n v="4.5977500993608311"/>
    <n v="5.6340608315809808"/>
    <n v="0"/>
    <n v="10.648152183693837"/>
    <n v="0"/>
    <n v="863.26409363182631"/>
    <s v="AST"/>
    <s v="stb7812"/>
    <n v="14293.817000000001"/>
    <s v="F0196/2022"/>
    <n v="565.85"/>
    <m/>
    <m/>
    <s v="STB7812"/>
    <n v="135.422"/>
    <s v="STB7813"/>
    <n v="23563.859"/>
    <n v="419"/>
    <m/>
    <m/>
    <m/>
  </r>
  <r>
    <x v="10"/>
    <x v="1"/>
    <d v="2022-03-31T00:00:00"/>
    <x v="71"/>
    <x v="0"/>
    <s v="Elinoil 03"/>
    <s v="89/2022DU17/02/2022"/>
    <n v="1448"/>
    <n v="675"/>
    <n v="7701.3950000000004"/>
    <n v="819"/>
    <n v="89.054000000000002"/>
    <n v="1194"/>
    <n v="0"/>
    <n v="0"/>
    <n v="1712.6"/>
    <n v="13639.049000000001"/>
    <s v="EUR"/>
    <n v="3.2404500000000001"/>
    <s v="610x0014"/>
    <s v="COKE DE PETROLE"/>
    <n v="0.32900000000000001"/>
    <n v="88580"/>
    <n v="29142.82"/>
    <n v="94435.851068999997"/>
    <n v="1"/>
    <n v="13639.049000000001"/>
    <n v="0.1539743621585008"/>
    <n v="1.2200824121585008"/>
    <n v="1448"/>
    <n v="675"/>
    <n v="7701.3950000000004"/>
    <n v="819"/>
    <n v="89.054000000000002"/>
    <n v="1194"/>
    <n v="0"/>
    <n v="0"/>
    <n v="1712.6"/>
    <n v="13639.049000000001"/>
    <s v="MSC"/>
    <m/>
    <n v="1725.52"/>
    <s v="F0203/2022"/>
    <n v="1103.25"/>
    <m/>
    <m/>
    <s v="stb7820"/>
    <n v="1423.26"/>
    <s v="stb7819"/>
    <n v="26619.977999999999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l0318"/>
    <s v="BAC L3 NOIR P0 C40"/>
    <n v="1.4"/>
    <n v="768"/>
    <n v="1075.1999999999998"/>
    <n v="3504.2918399999994"/>
    <n v="1.9338879399711972E-2"/>
    <n v="785.51791051350824"/>
    <n v="1.0228097793144639"/>
    <n v="5.5856897793144631"/>
    <n v="508.25282505559022"/>
    <n v="13.053743594805582"/>
    <n v="84.523821348180419"/>
    <n v="15.838542228364105"/>
    <n v="3.3721010620483769"/>
    <n v="17.375209585465218"/>
    <n v="0"/>
    <n v="143.10166763905445"/>
    <n v="0"/>
    <n v="785.51791051350824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B9001"/>
    <s v="BAC COMPACT B90 C49"/>
    <n v="3.5"/>
    <n v="882"/>
    <n v="3087"/>
    <n v="10061.1504"/>
    <n v="5.5523735776516807E-2"/>
    <n v="2255.2955633883935"/>
    <n v="2.5570244482861604"/>
    <n v="13.964224448286162"/>
    <n v="1459.2415094369489"/>
    <n v="37.478521649148846"/>
    <n v="242.67581519887744"/>
    <n v="45.473939600967263"/>
    <n v="9.6816182836154585"/>
    <n v="49.88585564576929"/>
    <n v="0"/>
    <n v="410.85830357306662"/>
    <n v="0"/>
    <n v="2255.2955633883935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L0121"/>
    <s v="BAC L1 NOIR P0 C22"/>
    <n v="1.3360000000000001"/>
    <n v="3740"/>
    <n v="4996.6400000000003"/>
    <n v="16285.049088"/>
    <n v="8.9871110829405548E-2"/>
    <n v="3650.4373255098744"/>
    <n v="0.97605276083151726"/>
    <n v="5.3303439608315166"/>
    <n v="2361.9386121519392"/>
    <n v="60.662999809848742"/>
    <n v="392.79678822653676"/>
    <n v="73.604439769283147"/>
    <n v="15.670735724212616"/>
    <n v="80.74559823578771"/>
    <n v="0"/>
    <n v="665.01815159226669"/>
    <n v="0"/>
    <n v="3650.4373255098744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L0213"/>
    <s v="BAC L2 NOIR PO C28"/>
    <n v="1.4730000000000001"/>
    <n v="990"/>
    <n v="1458.27"/>
    <n v="4752.793584"/>
    <n v="2.6228894775128332E-2"/>
    <n v="1065.3805834863597"/>
    <n v="1.0761420035215754"/>
    <n v="5.8769436035215747"/>
    <n v="689.33207514305775"/>
    <n v="17.704503973211626"/>
    <n v="114.63779106902074"/>
    <n v="21.481464820830105"/>
    <n v="4.5735061530443524"/>
    <n v="23.565612799661803"/>
    <n v="0"/>
    <n v="194.08562952753346"/>
    <n v="0"/>
    <n v="1065.3805834863597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L0313"/>
    <s v="BAC L3 GRIS P0 C33"/>
    <n v="1.484"/>
    <n v="528"/>
    <n v="783.55200000000002"/>
    <n v="2553.7526784000001"/>
    <n v="1.4093208362540103E-2"/>
    <n v="572.44617728671938"/>
    <n v="1.0841783660733322"/>
    <n v="5.9208311660733326"/>
    <n v="370.38924625926148"/>
    <n v="9.5129156447145693"/>
    <n v="61.596734807486499"/>
    <n v="11.542337648920345"/>
    <n v="2.4574186489677552"/>
    <n v="12.662183985407781"/>
    <n v="0"/>
    <n v="104.28534029196096"/>
    <n v="0"/>
    <n v="572.44617728671938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008"/>
    <s v="BAC M10 P15,4 C33 GRIS"/>
    <n v="1.972"/>
    <n v="1782"/>
    <n v="3514.1039999999998"/>
    <n v="11453.1677568"/>
    <n v="5.9275799745435419E-2"/>
    <n v="2407.6990914346911"/>
    <n v="1.3511218245985921"/>
    <n v="7.7782642245985922"/>
    <n v="1557.8510034296864"/>
    <n v="40.011164828168909"/>
    <n v="259.07484112178304"/>
    <n v="48.546879991511609"/>
    <n v="10.335861925811828"/>
    <n v="53.25693503928391"/>
    <n v="0"/>
    <n v="438.62240509844554"/>
    <n v="0"/>
    <n v="2407.6990914346911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013"/>
    <s v="COUV M10 G FLAT GRIS"/>
    <n v="0.89"/>
    <n v="4032"/>
    <n v="3588.48"/>
    <n v="11695.574016"/>
    <n v="6.4543509996538725E-2"/>
    <n v="2621.6660263388349"/>
    <n v="0.65021478827848089"/>
    <n v="3.5509027882784809"/>
    <n v="1696.293803623033"/>
    <n v="43.566869247663639"/>
    <n v="282.09825374955227"/>
    <n v="52.861134687165219"/>
    <n v="11.254387294586461"/>
    <n v="57.989761991490184"/>
    <n v="0"/>
    <n v="477.60181574534437"/>
    <n v="0"/>
    <n v="2621.6660263388349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014"/>
    <s v="COUV M10 G FLAT NOIR"/>
    <n v="0.89"/>
    <n v="2688"/>
    <n v="2392.3200000000002"/>
    <n v="7797.049344"/>
    <n v="4.3029006664359146E-2"/>
    <n v="1747.7773508925563"/>
    <n v="0.65021478827848078"/>
    <n v="3.5509027882784809"/>
    <n v="1130.8625357486885"/>
    <n v="29.044579498442424"/>
    <n v="188.06550249970147"/>
    <n v="35.240756458110141"/>
    <n v="7.5029248630576397"/>
    <n v="38.659841327660118"/>
    <n v="0"/>
    <n v="318.40121049689623"/>
    <n v="0"/>
    <n v="1747.7773508925563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104"/>
    <s v="BAC M11 P8.5 C46,3 NOIR"/>
    <n v="2.3959999999999999"/>
    <n v="756"/>
    <n v="1811.376"/>
    <n v="5903.6366591999995"/>
    <n v="3.2579968388702266E-2"/>
    <n v="1323.3522048682262"/>
    <n v="1.7504658794553256"/>
    <n v="9.5595090794553244"/>
    <n v="856.24718121083981"/>
    <n v="21.991478662374028"/>
    <n v="142.39622527751271"/>
    <n v="26.682994110347156"/>
    <n v="5.6809365079696255"/>
    <n v="29.27179839851344"/>
    <n v="0"/>
    <n v="241.08159070066958"/>
    <n v="0"/>
    <n v="1323.3522048682262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110"/>
    <s v="BAC M11 P8,5 C46 GRIS"/>
    <n v="2.3959999999999999"/>
    <n v="2268"/>
    <n v="5434.1279999999997"/>
    <n v="17710.909977599997"/>
    <n v="9.7739905166106783E-2"/>
    <n v="3970.0566146046776"/>
    <n v="1.7504658794553252"/>
    <n v="9.5595090794553244"/>
    <n v="2568.7415436325191"/>
    <n v="65.974435987122078"/>
    <n v="427.18867583253808"/>
    <n v="80.048982331041458"/>
    <n v="17.042809523908872"/>
    <n v="87.815395195540304"/>
    <n v="0"/>
    <n v="723.2447721020086"/>
    <n v="0"/>
    <n v="3970.0566146046776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203"/>
    <s v="BAC M12 GRIS C49 P12,5"/>
    <n v="2.8410000000000002"/>
    <n v="840"/>
    <n v="2386.44"/>
    <n v="7777.8852479999996"/>
    <n v="4.2923247167641967E-2"/>
    <n v="1743.4815498194355"/>
    <n v="2.075573273594566"/>
    <n v="11.334960473594565"/>
    <n v="1128.0830281116657"/>
    <n v="28.973191838158328"/>
    <n v="187.60326285170359"/>
    <n v="35.15413943029877"/>
    <n v="7.4844836853745624"/>
    <n v="38.564820650239604"/>
    <n v="0"/>
    <n v="317.61862325199513"/>
    <n v="0"/>
    <n v="1743.4815498194355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213"/>
    <s v="COUV M12 G GRIS"/>
    <n v="1.484"/>
    <n v="1120"/>
    <n v="1662.08"/>
    <n v="5417.0511359999991"/>
    <n v="2.9894684405388089E-2"/>
    <n v="1214.2797700021315"/>
    <n v="1.0841783660733317"/>
    <n v="5.9208311660733308"/>
    <n v="785.67415873176651"/>
    <n v="20.178911973636961"/>
    <n v="130.6597405007289"/>
    <n v="24.483746528012844"/>
    <n v="5.2127062250831155"/>
    <n v="26.859178150864985"/>
    <n v="0"/>
    <n v="221.21132789203833"/>
    <n v="0"/>
    <n v="1214.2797700021315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409"/>
    <s v="BAC M14 GRIS PO C60"/>
    <n v="3.774"/>
    <n v="1287"/>
    <n v="4857.1379999999999"/>
    <n v="15830.3841696"/>
    <n v="8.7361984756099534E-2"/>
    <n v="3548.5201756284982"/>
    <n v="2.7572029336662767"/>
    <n v="15.057423733666276"/>
    <n v="2295.9952661689545"/>
    <n v="58.969339710367187"/>
    <n v="381.83023118997249"/>
    <n v="71.549465515245515"/>
    <n v="15.233221919936319"/>
    <n v="78.491248823965194"/>
    <n v="0"/>
    <n v="646.45140230005745"/>
    <n v="0"/>
    <n v="3548.5201756284982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413"/>
    <s v="COUV M14 GAUCHE GRIS"/>
    <n v="1.887"/>
    <n v="768"/>
    <n v="1449.2159999999999"/>
    <n v="4723.2847871999993"/>
    <n v="2.6066046733754636E-2"/>
    <n v="1058.7659265278501"/>
    <n v="1.3786014668331381"/>
    <n v="7.5287118668331372"/>
    <n v="685.05220062849912"/>
    <n v="17.594581545284377"/>
    <n v="113.92603634572605"/>
    <n v="21.348092274945046"/>
    <n v="4.5451105029180621"/>
    <n v="23.419300348409191"/>
    <n v="0"/>
    <n v="192.88060488206838"/>
    <n v="0"/>
    <n v="1058.7659265278501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00M1509"/>
    <s v="BAC M15 GRIS PO C78"/>
    <n v="4.0599999999999996"/>
    <n v="2310"/>
    <n v="9378.5999999999985"/>
    <n v="30566.733119999994"/>
    <n v="0.16868639726389387"/>
    <n v="6851.8027116275935"/>
    <n v="2.9661483600119452"/>
    <n v="16.198500360011941"/>
    <n v="4433.3146810513008"/>
    <n v="113.86331815312836"/>
    <n v="737.2722385565894"/>
    <n v="138.15415935912907"/>
    <n v="29.413678404507909"/>
    <n v="151.55798048571808"/>
    <n v="0"/>
    <n v="1248.226655617221"/>
    <n v="0"/>
    <n v="6851.8027116275935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502"/>
    <s v="COUV.M15 GAUCHE NOIR"/>
    <n v="1.9610000000000001"/>
    <n v="1050"/>
    <n v="2059.0500000000002"/>
    <n v="6710.8557600000004"/>
    <n v="3.7034709475424983E-2"/>
    <n v="1504.297482926748"/>
    <n v="1.4326642694540457"/>
    <n v="7.8239554694540461"/>
    <n v="973.32401360743415"/>
    <n v="24.998428895911864"/>
    <n v="161.86641959353696"/>
    <n v="30.331427060373063"/>
    <n v="6.457705256520379"/>
    <n v="33.274205075290332"/>
    <n v="0"/>
    <n v="274.04528343768146"/>
    <n v="0"/>
    <n v="1504.297482926748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20M1515"/>
    <s v="COUV M15 GAUCHE GRIS"/>
    <n v="1.972"/>
    <n v="1400"/>
    <n v="2760.8"/>
    <n v="8997.9993599999998"/>
    <n v="4.965660179196877E-2"/>
    <n v="2016.9808848081232"/>
    <n v="1.4407006320058022"/>
    <n v="7.8678430320058022"/>
    <n v="1305.0450143354481"/>
    <n v="33.518206209578921"/>
    <n v="217.03252044090081"/>
    <n v="40.66875686762242"/>
    <n v="8.6585719978638025"/>
    <n v="44.614470446012263"/>
    <n v="0"/>
    <n v="367.44334451069716"/>
    <n v="0"/>
    <n v="2016.9808848081232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90B0007"/>
    <s v="COUVRE BORNE G- NOIR"/>
    <n v="8.3000000000000004E-2"/>
    <n v="550"/>
    <n v="45.650000000000006"/>
    <n v="148.78248000000002"/>
    <n v="8.2107500427534581E-4"/>
    <n v="33.350904589789494"/>
    <n v="6.0638008345071805E-2"/>
    <n v="0.33115160834507185"/>
    <n v="21.579000617362073"/>
    <n v="0.55422562788585839"/>
    <n v="3.5886462467861211"/>
    <n v="0.67246042850150822"/>
    <n v="0.14317002742048776"/>
    <n v="0.73770304834122724"/>
    <n v="0"/>
    <n v="6.0756985934922225"/>
    <n v="0"/>
    <n v="33.350904589789494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2"/>
    <x v="0"/>
    <s v="ACCUMA6"/>
    <s v="22-0345 DU11/03/2022"/>
    <n v="26281.4"/>
    <n v="675"/>
    <n v="4370.6680000000051"/>
    <n v="819"/>
    <n v="174.369"/>
    <n v="898.46"/>
    <n v="0"/>
    <n v="7399.6876799999991"/>
    <n v="0"/>
    <n v="40618.58468"/>
    <s v="EUR"/>
    <n v="3.2591999999999999"/>
    <s v="460D1811"/>
    <s v="BOUCHON KAM D18 JAUNE"/>
    <n v="3.3000000000000002E-2"/>
    <n v="86600"/>
    <n v="2857.8"/>
    <n v="9314.1417600000004"/>
    <n v="5.1401273761622845E-2"/>
    <n v="2087.8469909463397"/>
    <n v="2.410908765526951E-2"/>
    <n v="0.13166268765526951"/>
    <n v="1350.8974362387148"/>
    <n v="34.695859789095422"/>
    <n v="224.65790238916486"/>
    <n v="42.097643210769114"/>
    <n v="8.9627887045404133"/>
    <n v="46.181988423867665"/>
    <n v="0"/>
    <n v="380.35337219018777"/>
    <n v="0"/>
    <n v="2087.8469909463397"/>
    <s v="tuniship"/>
    <s v="stb7823"/>
    <n v="26282"/>
    <s v="F0213/2022"/>
    <n v="903.85"/>
    <m/>
    <m/>
    <s v="stb7823"/>
    <n v="1069.1669999999999"/>
    <s v="stb7824"/>
    <n v="45615.175000000003"/>
    <n v="819"/>
    <m/>
    <m/>
    <m/>
  </r>
  <r>
    <x v="10"/>
    <x v="1"/>
    <d v="2022-04-04T00:00:00"/>
    <x v="86"/>
    <x v="0"/>
    <s v="Microporous 02"/>
    <s v="A22-0295 DU17/03/2022"/>
    <n v="10796.517"/>
    <n v="290"/>
    <n v="2283.5529999999999"/>
    <n v="0"/>
    <n v="121.813"/>
    <n v="0"/>
    <n v="0"/>
    <n v="0"/>
    <n v="6234.7844159999995"/>
    <n v="19726.667416"/>
    <s v="EUR"/>
    <n v="3.2591999999999999"/>
    <s v="430P0001"/>
    <s v="SEPARATEUR 123X1,0X0,25"/>
    <n v="0.85386000000000006"/>
    <n v="4317"/>
    <n v="3686.1136200000001"/>
    <n v="12013.781510303999"/>
    <n v="9.1756943605439442E-2"/>
    <n v="1810.0587096131719"/>
    <n v="0.419286242671571"/>
    <n v="3.2021867546715708"/>
    <n v="990.65540150416825"/>
    <n v="26.609513645577437"/>
    <n v="209.53184384103204"/>
    <n v="0"/>
    <n v="11.177188571409395"/>
    <n v="0"/>
    <n v="0"/>
    <n v="0"/>
    <n v="572.08476205098464"/>
    <n v="1810.0587096131719"/>
    <s v="AST"/>
    <s v="STB7821"/>
    <n v="11016.117"/>
    <s v="F208/2022"/>
    <n v="345.7"/>
    <m/>
    <m/>
    <m/>
    <m/>
    <s v="STB7822"/>
    <n v="29467.145"/>
    <m/>
    <m/>
    <m/>
    <m/>
  </r>
  <r>
    <x v="10"/>
    <x v="1"/>
    <d v="2022-04-04T00:00:00"/>
    <x v="86"/>
    <x v="0"/>
    <s v="Microporous 02"/>
    <s v="A22-0295 DU17/03/2022"/>
    <n v="10796.517"/>
    <n v="290"/>
    <n v="2283.5529999999999"/>
    <n v="0"/>
    <n v="121.813"/>
    <n v="0"/>
    <n v="0"/>
    <n v="0"/>
    <n v="6234.7844159999995"/>
    <n v="19726.667416"/>
    <s v="EUR"/>
    <n v="3.2591999999999999"/>
    <s v="430p1001"/>
    <s v="SEPARATEUR LV 160X1,3X0,2"/>
    <n v="1.674015"/>
    <n v="2184"/>
    <n v="3656.0487600000001"/>
    <n v="11915.794118592001"/>
    <n v="9.1008551139033209E-2"/>
    <n v="1795.2954203317361"/>
    <n v="0.82202171260610624"/>
    <n v="6.2779714006061065"/>
    <n v="982.57536951794134"/>
    <n v="26.39247983031963"/>
    <n v="207.82284997919268"/>
    <n v="0"/>
    <n v="11.086024639899053"/>
    <n v="0"/>
    <n v="0"/>
    <n v="0"/>
    <n v="567.41869636438321"/>
    <n v="1795.2954203317361"/>
    <s v="AST"/>
    <s v="STB7821"/>
    <n v="11016.117"/>
    <s v="F208/2022"/>
    <n v="345.7"/>
    <m/>
    <m/>
    <m/>
    <m/>
    <s v="STB7822"/>
    <n v="29467.145"/>
    <m/>
    <m/>
    <m/>
    <m/>
  </r>
  <r>
    <x v="10"/>
    <x v="1"/>
    <d v="2022-04-04T00:00:00"/>
    <x v="86"/>
    <x v="0"/>
    <s v="Microporous 02"/>
    <s v="A22-0295 DU17/03/2022"/>
    <n v="10796.517"/>
    <n v="290"/>
    <n v="2283.5529999999999"/>
    <n v="0"/>
    <n v="121.813"/>
    <n v="0"/>
    <n v="0"/>
    <n v="0"/>
    <n v="6234.7844159999995"/>
    <n v="19726.667416"/>
    <s v="EUR"/>
    <n v="3.2591999999999999"/>
    <s v="430P1004"/>
    <s v="SEPARATEUR 161X1,2X0,2"/>
    <n v="0.62915999999999994"/>
    <n v="49248"/>
    <n v="30984.871679999997"/>
    <n v="100985.89377945599"/>
    <n v="0.77129394708227617"/>
    <n v="15215.059174065966"/>
    <n v="0.30894775775799965"/>
    <n v="2.3595060297579997"/>
    <n v="8327.2882116708952"/>
    <n v="223.67524465386009"/>
    <n v="1761.2906067415729"/>
    <n v="0"/>
    <n v="93.953629575933306"/>
    <n v="0"/>
    <n v="0"/>
    <n v="0"/>
    <n v="4808.8514814237042"/>
    <n v="15215.059174065966"/>
    <s v="AST"/>
    <s v="STB7821"/>
    <n v="11016.117"/>
    <s v="F208/2022"/>
    <n v="345.7"/>
    <m/>
    <m/>
    <m/>
    <m/>
    <s v="STB7822"/>
    <n v="29467.145"/>
    <m/>
    <m/>
    <m/>
    <m/>
  </r>
  <r>
    <x v="10"/>
    <x v="1"/>
    <d v="2022-04-04T00:00:00"/>
    <x v="86"/>
    <x v="0"/>
    <s v="Microporous 02"/>
    <s v="A22-0295 DU17/03/2022"/>
    <n v="10796.517"/>
    <n v="290"/>
    <n v="2283.5529999999999"/>
    <n v="0"/>
    <n v="121.813"/>
    <n v="0"/>
    <n v="0"/>
    <n v="0"/>
    <n v="6234.7844159999995"/>
    <n v="19726.667416"/>
    <s v="EUR"/>
    <n v="3.2591999999999999"/>
    <s v="430P1005"/>
    <s v="SEPARATEUR 161X1,0X0,2"/>
    <n v="0.60668999999999995"/>
    <n v="3042"/>
    <n v="1845.5509799999998"/>
    <n v="6015.0197540159988"/>
    <n v="4.5940558173251177E-2"/>
    <n v="906.2541119891265"/>
    <n v="0.29791390926664252"/>
    <n v="2.2752379572666421"/>
    <n v="495.99801730699528"/>
    <n v="13.322761870242841"/>
    <n v="104.90769943820224"/>
    <n v="0"/>
    <n v="5.5961572127582455"/>
    <n v="0"/>
    <n v="0"/>
    <n v="0"/>
    <n v="286.42947616092783"/>
    <n v="906.2541119891265"/>
    <s v="AST"/>
    <s v="STB7821"/>
    <n v="11016.117"/>
    <s v="F208/2022"/>
    <n v="345.7"/>
    <m/>
    <m/>
    <m/>
    <m/>
    <s v="STB7822"/>
    <n v="29467.145"/>
    <m/>
    <m/>
    <m/>
    <m/>
  </r>
  <r>
    <x v="10"/>
    <x v="1"/>
    <d v="2022-04-08T00:00:00"/>
    <x v="56"/>
    <x v="7"/>
    <s v="AMETEK01"/>
    <s v="FV2202-0706DU28/02/2022"/>
    <n v="123"/>
    <n v="175.684"/>
    <n v="166.53600000000006"/>
    <n v="0"/>
    <n v="27.451000000000001"/>
    <n v="189"/>
    <n v="0"/>
    <n v="7397.5307999999995"/>
    <n v="0"/>
    <n v="8079.2017999999998"/>
    <s v="EUR"/>
    <n v="3.2582499999999999"/>
    <s v="SPE-M001"/>
    <s v="SPECTROPHOTOMETRES"/>
    <n v="8420.9599999999991"/>
    <n v="1"/>
    <n v="8420.9599999999991"/>
    <n v="27437.592919999996"/>
    <n v="1"/>
    <n v="8079.2017999999998"/>
    <n v="8079.2017999999998"/>
    <n v="35516.794719999998"/>
    <n v="123"/>
    <n v="175.684"/>
    <n v="166.53600000000006"/>
    <n v="0"/>
    <n v="27.451000000000001"/>
    <n v="189"/>
    <n v="0"/>
    <n v="7397.5307999999995"/>
    <n v="0"/>
    <n v="8079.2017999999998"/>
    <s v="TRADEX INTERNATIONAL"/>
    <s v="STB7715"/>
    <n v="146.97"/>
    <s v="F0214/2022"/>
    <n v="309.66399999999999"/>
    <m/>
    <m/>
    <s v="STB7715"/>
    <n v="225.51"/>
    <s v="STB7716"/>
    <n v="1984.421"/>
    <n v="0"/>
    <m/>
    <m/>
    <m/>
  </r>
  <r>
    <x v="10"/>
    <x v="1"/>
    <d v="2022-04-20T00:00:00"/>
    <x v="2"/>
    <x v="0"/>
    <s v="ACCUMA08"/>
    <s v="22-0396 DU 28/03/2022"/>
    <n v="7035.99"/>
    <n v="375"/>
    <n v="2076.8369999999995"/>
    <n v="219"/>
    <n v="71.98"/>
    <n v="225.51499999999999"/>
    <n v="0"/>
    <n v="1929.6684"/>
    <m/>
    <n v="11933.990399999999"/>
    <s v="EUR"/>
    <n v="3.2486000000000002"/>
    <s v="420B9002"/>
    <s v="COUVB90 COMPACT DROITE"/>
    <n v="1.9"/>
    <n v="680"/>
    <n v="1292"/>
    <n v="4197.1912000000002"/>
    <n v="5.6026704096436689E-2"/>
    <n v="668.62214883051604"/>
    <n v="0.98326786592722948"/>
    <n v="7.1556078659272293"/>
    <n v="394.20332975548757"/>
    <n v="21.01001403616376"/>
    <n v="116.35833205553126"/>
    <n v="12.269848197119634"/>
    <n v="4.0328021608615128"/>
    <n v="12.634862174307919"/>
    <n v="0"/>
    <n v="108.11296045104443"/>
    <n v="0"/>
    <n v="668.62214883051604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99"/>
    <n v="375"/>
    <n v="2076.8369999999995"/>
    <n v="219"/>
    <n v="71.98"/>
    <n v="225.51499999999999"/>
    <n v="0"/>
    <n v="1929.6684"/>
    <m/>
    <n v="11933.990399999999"/>
    <s v="EUR"/>
    <n v="3.2486000000000002"/>
    <s v="420L0113"/>
    <s v="COUV L1 EK D+ ROUGE"/>
    <n v="1.145"/>
    <n v="3360"/>
    <n v="3847.2000000000003"/>
    <n v="12498.013920000001"/>
    <n v="0.16683121981409541"/>
    <n v="1990.9621756817041"/>
    <n v="0.59254826657193571"/>
    <n v="4.3121952665719361"/>
    <n v="1173.8227942997771"/>
    <n v="62.561707430285779"/>
    <n v="346.48125006504637"/>
    <n v="36.536037139286897"/>
    <n v="12.008511202218587"/>
    <n v="37.622942536375724"/>
    <n v="0"/>
    <n v="321.92893300871378"/>
    <n v="0"/>
    <n v="1990.9621756817041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99"/>
    <n v="375"/>
    <n v="2076.8369999999995"/>
    <n v="219"/>
    <n v="71.98"/>
    <n v="225.51499999999999"/>
    <n v="0"/>
    <n v="1929.6684"/>
    <m/>
    <n v="11933.990399999999"/>
    <s v="EUR"/>
    <n v="3.2486000000000002"/>
    <s v="420L0211"/>
    <s v="COUV L2 EK D GRIS"/>
    <n v="1.2509999999999999"/>
    <n v="1920"/>
    <n v="2401.9199999999996"/>
    <n v="7802.8773119999987"/>
    <n v="0.10415763243290495"/>
    <n v="1243.0161855410161"/>
    <n v="0.64740426330261258"/>
    <n v="4.7114028633026122"/>
    <n v="732.85206022159491"/>
    <n v="39.059112162339353"/>
    <n v="216.31842486905697"/>
    <n v="22.810521502806182"/>
    <n v="7.4972663825204986"/>
    <n v="23.489108478106559"/>
    <n v="0"/>
    <n v="200.9896919245918"/>
    <n v="0"/>
    <n v="1243.0161855410161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20L0216"/>
    <s v="COUV L2 EK DROITE ROUGE"/>
    <n v="1.2829999999999999"/>
    <n v="2880"/>
    <n v="3695.04"/>
    <n v="12003.706944"/>
    <n v="0.16023290457004444"/>
    <n v="1912.1218051602841"/>
    <n v="0.66393118234732085"/>
    <n v="4.8318849823473213"/>
    <n v="1127.3009744830449"/>
    <n v="60.087339213766661"/>
    <n v="332.77762482853728"/>
    <n v="35.091006100839735"/>
    <n v="11.533564470951799"/>
    <n v="36.13492347411357"/>
    <n v="0"/>
    <n v="309.19637258903032"/>
    <n v="0"/>
    <n v="1912.1218051602841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00M1008"/>
    <s v="BAC M10 P15,4 C33 GRIS"/>
    <n v="1.972"/>
    <n v="1296"/>
    <n v="2555.712"/>
    <n v="8302.4860031999997"/>
    <n v="0.11082671825055139"/>
    <n v="1322.5384956346345"/>
    <n v="1.0204772342859834"/>
    <n v="7.426716434285983"/>
    <n v="779.70918531274674"/>
    <n v="41.560019343956775"/>
    <n v="230.16902905132034"/>
    <n v="24.271051296870755"/>
    <n v="7.9773071796746891"/>
    <n v="24.993087366273095"/>
    <n v="0"/>
    <n v="213.85881608379231"/>
    <n v="0"/>
    <n v="1322.5384956346345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00M1009"/>
    <s v="BAC M10 P15,4 C33 NOIR"/>
    <n v="2.056"/>
    <n v="1620"/>
    <n v="3330.7200000000003"/>
    <n v="10820.176992000001"/>
    <n v="0.14443441475857866"/>
    <n v="1723.5922585096407"/>
    <n v="1.063945838586198"/>
    <n v="7.7430674385861984"/>
    <n v="1016.1524372483567"/>
    <n v="54.162905534466994"/>
    <n v="299.96673664396218"/>
    <n v="31.631136832128725"/>
    <n v="10.396389174322492"/>
    <n v="32.572127044280862"/>
    <n v="0"/>
    <n v="278.71052603212286"/>
    <n v="0"/>
    <n v="1723.5922585096407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20M1124"/>
    <s v="COUV M11 G FLAT GRIS M18"/>
    <n v="0.996"/>
    <n v="2262"/>
    <n v="2252.9519999999998"/>
    <n v="7318.9398671999998"/>
    <n v="9.7697736104856991E-2"/>
    <n v="1165.8652261354337"/>
    <n v="0.51541345098825542"/>
    <n v="3.7510190509882553"/>
    <n v="687.34167561474987"/>
    <n v="36.636651039321372"/>
    <n v="202.90227315880284"/>
    <n v="21.395804206963682"/>
    <n v="7.032283044827607"/>
    <n v="22.032304957686822"/>
    <n v="0"/>
    <n v="188.52423411308163"/>
    <n v="0"/>
    <n v="1165.8652261354337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00M1203"/>
    <s v="BAC M12 GRIS C49 P12,5"/>
    <n v="2.8410000000000002"/>
    <n v="108"/>
    <n v="306.82800000000003"/>
    <n v="996.76144080000017"/>
    <n v="1.3305388207818482E-2"/>
    <n v="158.77839190745425"/>
    <n v="1.4701702954393912"/>
    <n v="10.699442895439393"/>
    <n v="93.608595143404074"/>
    <n v="4.9895205779319314"/>
    <n v="27.633122529361106"/>
    <n v="2.9138800175122475"/>
    <n v="0.9577218431987744"/>
    <n v="3.000564621686185"/>
    <n v="0"/>
    <n v="25.674987174359959"/>
    <n v="0"/>
    <n v="158.77839190745425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460D1815"/>
    <s v="BOUCHON D18 NOIR FILETAG"/>
    <n v="2.7E-2"/>
    <n v="104000"/>
    <n v="2808"/>
    <n v="9122.0688000000009"/>
    <n v="0.12176701633343207"/>
    <n v="1453.0933437500212"/>
    <n v="1.3972051382211742E-2"/>
    <n v="0.10168425138221175"/>
    <n v="856.6784490420647"/>
    <n v="45.662631125037024"/>
    <n v="252.89024490087598"/>
    <n v="26.666976577021622"/>
    <n v="8.7647898356804408"/>
    <n v="27.460288688433931"/>
    <n v="0"/>
    <n v="234.96996358090772"/>
    <n v="0"/>
    <n v="1453.0933437500212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20891024B70"/>
    <s v="ECHANTILLON BAC M16"/>
    <n v="5.89"/>
    <n v="54"/>
    <n v="318.06"/>
    <n v="1033.249716"/>
    <n v="1.3792456273152209E-2"/>
    <n v="164.59076528245433"/>
    <n v="3.0479771348602651"/>
    <n v="22.182231134860267"/>
    <n v="97.035308939572317"/>
    <n v="5.1721711024320784"/>
    <n v="28.644683508964608"/>
    <n v="3.0205479238203337"/>
    <n v="0.99278100254149604"/>
    <n v="3.1104057764399204"/>
    <n v="0"/>
    <n v="26.614867028683587"/>
    <n v="0"/>
    <n v="164.59076528245433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0T00:00:00"/>
    <x v="2"/>
    <x v="0"/>
    <s v="ACCUMA08"/>
    <s v="22-0396 DU 28/03/2022"/>
    <n v="7035.39"/>
    <n v="375"/>
    <n v="2076.8369999999995"/>
    <n v="219"/>
    <n v="71.98"/>
    <n v="225.51499999999999"/>
    <n v="0"/>
    <n v="1929.6684"/>
    <m/>
    <n v="11933.390399999998"/>
    <s v="EUR"/>
    <n v="3.2486000000000002"/>
    <s v="22241030B70"/>
    <s v="ECHANTILLON BAC M111"/>
    <n v="2"/>
    <n v="126"/>
    <n v="252"/>
    <n v="818.6472"/>
    <n v="1.0927809158128517E-2"/>
    <n v="130.4058129006429"/>
    <n v="1.0349667690527213"/>
    <n v="7.5321667690527221"/>
    <n v="76.881399273005798"/>
    <n v="4.0979284342981943"/>
    <n v="22.695278388540149"/>
    <n v="2.3931902056301455"/>
    <n v="0.7865837032020907"/>
    <n v="2.4643848822953522"/>
    <n v="0"/>
    <n v="21.087048013671204"/>
    <n v="0"/>
    <n v="130.4058129006429"/>
    <s v="tuniship"/>
    <s v="STB7748"/>
    <n v="7035.99"/>
    <s v="F0239/2022"/>
    <n v="446.85"/>
    <m/>
    <m/>
    <s v="STB7748"/>
    <n v="252.9871"/>
    <s v="STB7749"/>
    <n v="18298.626"/>
    <n v="219"/>
    <m/>
    <m/>
    <m/>
  </r>
  <r>
    <x v="10"/>
    <x v="1"/>
    <d v="2022-04-26T00:00:00"/>
    <x v="86"/>
    <x v="0"/>
    <s v="microporous 03"/>
    <s v="A22-0416 du 11/04/2022"/>
    <n v="11038.843000000001"/>
    <n v="290"/>
    <n v="11383.891"/>
    <m/>
    <n v="125.8"/>
    <n v="499"/>
    <n v="0"/>
    <n v="0"/>
    <n v="0"/>
    <n v="23337.534"/>
    <s v="EUR"/>
    <n v="3.2424499999999998"/>
    <s v="430P0001"/>
    <s v="SEPARATEUR 123X1,0X0,25"/>
    <n v="0.87829999999999997"/>
    <n v="4244"/>
    <n v="3727.5052000000001"/>
    <n v="12086.249235739999"/>
    <n v="8.9853675849330697E-2"/>
    <n v="2096.9632151587339"/>
    <n v="0.49410066332675162"/>
    <n v="3.3419444983267512"/>
    <n v="991.88062067365331"/>
    <n v="26.057565996305904"/>
    <n v="1022.884451818113"/>
    <n v="0"/>
    <n v="11.303592421845801"/>
    <n v="44.836984248816016"/>
    <n v="0"/>
    <n v="0"/>
    <n v="0"/>
    <n v="2096.9632151587339"/>
    <s v="AST"/>
    <s v="STB7830"/>
    <n v="11258.442999999999"/>
    <s v="F0249/2022"/>
    <n v="345.7"/>
    <m/>
    <m/>
    <s v="stb7830"/>
    <n v="597.98"/>
    <s v="STB7831"/>
    <n v="40956.078000000001"/>
    <m/>
    <m/>
    <m/>
    <m/>
  </r>
  <r>
    <x v="10"/>
    <x v="1"/>
    <d v="2022-04-26T00:00:00"/>
    <x v="86"/>
    <x v="0"/>
    <s v="microporous 03"/>
    <s v="A22-0416 du 11/04/2022"/>
    <n v="11038.843000000001"/>
    <n v="290"/>
    <n v="11383.891"/>
    <m/>
    <n v="125.8"/>
    <n v="499"/>
    <n v="0"/>
    <n v="0"/>
    <n v="0"/>
    <n v="23337.534"/>
    <s v="EUR"/>
    <n v="3.2424499999999998"/>
    <s v="430p1001"/>
    <s v="SEPARATEUR LV 160X1,3X0,2"/>
    <n v="1.7218"/>
    <n v="830"/>
    <n v="1429.0940000000001"/>
    <n v="4633.7658402999996"/>
    <n v="3.4449140147201782E-2"/>
    <n v="803.9579794560866"/>
    <n v="0.96862407163383923"/>
    <n v="6.5514744816338393"/>
    <n v="380.27864956995739"/>
    <n v="9.9902506426885171"/>
    <n v="392.16525647946901"/>
    <n v="0"/>
    <n v="4.3337018305179837"/>
    <n v="17.190120933453688"/>
    <n v="0"/>
    <n v="0"/>
    <n v="0"/>
    <n v="803.9579794560866"/>
    <s v="AST"/>
    <s v="STB7830"/>
    <n v="11258.442999999999"/>
    <s v="F0249/2022"/>
    <n v="345.7"/>
    <m/>
    <m/>
    <s v="stb7830"/>
    <n v="597.98"/>
    <s v="STB7831"/>
    <n v="40956.078000000001"/>
    <m/>
    <m/>
    <m/>
    <m/>
  </r>
  <r>
    <x v="10"/>
    <x v="1"/>
    <d v="2022-04-26T00:00:00"/>
    <x v="86"/>
    <x v="0"/>
    <s v="microporous 03"/>
    <s v="A22-0416 du 11/04/2022"/>
    <n v="11038.843000000001"/>
    <n v="290"/>
    <n v="11383.891"/>
    <m/>
    <n v="125.8"/>
    <n v="499"/>
    <n v="0"/>
    <n v="0"/>
    <n v="0"/>
    <n v="23337.534"/>
    <s v="EUR"/>
    <n v="3.2424499999999998"/>
    <s v="430P1004"/>
    <s v="SEPARATEUR 161X1,2X0,2"/>
    <n v="0.64710000000000001"/>
    <n v="41472"/>
    <n v="26836.531200000001"/>
    <n v="87016.110589439995"/>
    <n v="0.64691015732593748"/>
    <n v="15097.287791539415"/>
    <n v="0.36403568170185702"/>
    <n v="2.462225076701857"/>
    <n v="7141.1396618263243"/>
    <n v="187.60394562452188"/>
    <n v="7364.3547177913233"/>
    <n v="0"/>
    <n v="81.381297791602933"/>
    <n v="322.80816850564281"/>
    <n v="0"/>
    <n v="0"/>
    <n v="0"/>
    <n v="15097.287791539415"/>
    <s v="AST"/>
    <s v="STB7830"/>
    <n v="11258.442999999999"/>
    <s v="F0249/2022"/>
    <n v="345.7"/>
    <m/>
    <m/>
    <s v="stb7830"/>
    <n v="597.98"/>
    <s v="STB7831"/>
    <n v="40956.078000000001"/>
    <m/>
    <m/>
    <m/>
    <m/>
  </r>
  <r>
    <x v="10"/>
    <x v="1"/>
    <d v="2022-04-26T00:00:00"/>
    <x v="86"/>
    <x v="0"/>
    <s v="microporous 03"/>
    <s v="A22-0416 du 11/04/2022"/>
    <n v="11038.843000000001"/>
    <n v="290"/>
    <n v="11383.891"/>
    <m/>
    <n v="125.8"/>
    <n v="499"/>
    <n v="0"/>
    <n v="0"/>
    <n v="0"/>
    <n v="23337.534"/>
    <s v="EUR"/>
    <n v="3.2424499999999998"/>
    <s v="430P1005"/>
    <s v="SEPARATEUR 161X1,0X0,2"/>
    <n v="0.624"/>
    <n v="15210"/>
    <n v="9491.0400000000009"/>
    <n v="30774.222648000003"/>
    <n v="0.22878702667753001"/>
    <n v="5339.3250138457634"/>
    <n v="0.35104043483535591"/>
    <n v="2.374329234835356"/>
    <n v="2525.5440679300655"/>
    <n v="66.348237736483696"/>
    <n v="2604.4865739110937"/>
    <n v="0"/>
    <n v="28.781407956033274"/>
    <n v="114.16472631208748"/>
    <n v="0"/>
    <n v="0"/>
    <n v="0"/>
    <n v="5339.3250138457634"/>
    <s v="AST"/>
    <s v="STB7830"/>
    <n v="11258.442999999999"/>
    <s v="F0249/2022"/>
    <n v="345.7"/>
    <m/>
    <m/>
    <s v="stb7830"/>
    <n v="597.98"/>
    <s v="STB7831"/>
    <n v="40956.078000000001"/>
    <m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B9002"/>
    <s v="COUVB90 COMPACT DROITE NOIR 34922028B70"/>
    <n v="1.9"/>
    <n v="170"/>
    <n v="323"/>
    <n v="1048.9102"/>
    <n v="5.4052673677850698E-3"/>
    <n v="186.02129162260871"/>
    <n v="1.0942428918976983"/>
    <n v="7.2643028918976986"/>
    <n v="148.4441009840499"/>
    <n v="3.6485554732549219"/>
    <n v="24.313973673770782"/>
    <n v="4.4269139742159718"/>
    <n v="1.0194820729705742"/>
    <n v="1.8512608313274441"/>
    <n v="0"/>
    <n v="2.3170046130191708"/>
    <n v="0"/>
    <n v="186.02129162260871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216"/>
    <s v="COUV L2 EK DROITE ROUGE 24582156B70"/>
    <n v="1.2829999999999999"/>
    <n v="960"/>
    <n v="1231.6799999999998"/>
    <n v="3999.7576319999994"/>
    <n v="2.0611639973849887E-2"/>
    <n v="709.34583425924041"/>
    <n v="0.73890191068670874"/>
    <n v="4.9053161106867078"/>
    <n v="566.05458297224311"/>
    <n v="13.912856982348673"/>
    <n v="92.715278930371483"/>
    <n v="16.880933138583057"/>
    <n v="3.8875408038278536"/>
    <n v="7.0593217979237961"/>
    <n v="0"/>
    <n v="8.835319633942575"/>
    <n v="0"/>
    <n v="709.34583425924041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M1009"/>
    <s v="BAC M10 P15,4 C33 NOIR 30241008B70"/>
    <n v="2.056"/>
    <n v="972"/>
    <n v="1998.432"/>
    <n v="6489.7080767999996"/>
    <n v="3.3442907976276942E-2"/>
    <n v="1150.9315847057374"/>
    <n v="1.1840859924956146"/>
    <n v="7.8607403924956145"/>
    <n v="918.43789974537697"/>
    <n v="22.573962883986937"/>
    <n v="150.4328886588888"/>
    <n v="27.389741632570814"/>
    <n v="6.307633430497618"/>
    <n v="11.453928438611044"/>
    <n v="0"/>
    <n v="14.335529915805349"/>
    <n v="0"/>
    <n v="1150.9315847057374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60D1818"/>
    <s v="BOUCHON D18 ROUGE FILETEE 29963003D40"/>
    <n v="2.7E-2"/>
    <n v="104000"/>
    <n v="2808"/>
    <n v="9118.6991999999991"/>
    <n v="4.699068349455255E-2"/>
    <n v="1617.1758107624928"/>
    <n v="1.5549767411177815E-2"/>
    <n v="0.10322956741117781"/>
    <n v="1290.4985621152075"/>
    <n v="31.718711358822972"/>
    <n v="211.3734924951961"/>
    <n v="38.485369782038539"/>
    <n v="8.8628658232240625"/>
    <n v="16.093933171416293"/>
    <n v="0"/>
    <n v="20.142876016587714"/>
    <n v="0"/>
    <n v="1617.1758107624928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111"/>
    <s v="BAC L1B PO NOIR C2825331003P70"/>
    <n v="1.357"/>
    <n v="960"/>
    <n v="1302.72"/>
    <n v="4230.4529279999997"/>
    <n v="2.1800464103284723E-2"/>
    <n v="750.25900006998393"/>
    <n v="0.78151979173956654"/>
    <n v="5.1882415917395663"/>
    <n v="598.70309360353394"/>
    <n v="14.715313269717187"/>
    <n v="98.062847629395264"/>
    <n v="17.854580100590187"/>
    <n v="4.1117637340564288"/>
    <n v="7.4664845516621918"/>
    <n v="0"/>
    <n v="9.3449171810288991"/>
    <n v="0"/>
    <n v="750.25900006998393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116"/>
    <s v="BAC L1 GRIS P0 C26 26901010B70"/>
    <n v="1.3360000000000001"/>
    <n v="1320"/>
    <n v="1763.5200000000002"/>
    <n v="5726.8548479999999"/>
    <n v="2.9511755753672837E-2"/>
    <n v="1015.641697220752"/>
    <n v="0.7694255281975394"/>
    <n v="5.1079519281975392"/>
    <n v="810.47721661731157"/>
    <n v="19.920435133729164"/>
    <n v="132.74977973117103"/>
    <n v="24.170127962258054"/>
    <n v="5.5661827409444804"/>
    <n v="10.107540251586917"/>
    <n v="0"/>
    <n v="12.650414783750985"/>
    <n v="0"/>
    <n v="1015.64169722075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117"/>
    <s v="BAC L1 NOIR PO C26 26901001P70"/>
    <n v="1.3360000000000001"/>
    <n v="880"/>
    <n v="1175.68"/>
    <n v="3817.9032320000001"/>
    <n v="1.9674503835781891E-2"/>
    <n v="677.09446481383475"/>
    <n v="0.76942552819753951"/>
    <n v="5.1079519281975401"/>
    <n v="540.31814441154108"/>
    <n v="13.280290089152777"/>
    <n v="88.499853154114021"/>
    <n v="16.113418641505369"/>
    <n v="3.7107884939629869"/>
    <n v="6.7383601677246121"/>
    <n v="0"/>
    <n v="8.4336098558339909"/>
    <n v="0"/>
    <n v="677.09446481383475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121"/>
    <s v="BAC L1 NOIR P0 C22 25391020B70"/>
    <n v="1.3360000000000001"/>
    <n v="1980"/>
    <n v="2645.28"/>
    <n v="8590.2822720000004"/>
    <n v="4.4267633630509257E-2"/>
    <n v="1523.4625458311282"/>
    <n v="0.76942552819753951"/>
    <n v="5.1079519281975401"/>
    <n v="1215.7158249259676"/>
    <n v="29.88065270059375"/>
    <n v="199.12466959675658"/>
    <n v="36.255191943387082"/>
    <n v="8.3492741114167206"/>
    <n v="15.161310377380378"/>
    <n v="0"/>
    <n v="18.97562217562648"/>
    <n v="0"/>
    <n v="1523.462545831128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212"/>
    <s v="BAC L2 GRIS PO C28 25691011B77"/>
    <n v="1.452"/>
    <n v="1584"/>
    <n v="2299.9679999999998"/>
    <n v="7468.9160831999989"/>
    <n v="3.8488984449999659E-2"/>
    <n v="1324.5913871537712"/>
    <n v="0.83623193633445148"/>
    <n v="5.5514567363344511"/>
    <n v="1057.0175914925176"/>
    <n v="25.98006450374977"/>
    <n v="173.13114985298833"/>
    <n v="31.522478264549722"/>
    <n v="7.2593688681299859"/>
    <n v="13.182169262249284"/>
    <n v="0"/>
    <n v="16.498564909586612"/>
    <n v="0"/>
    <n v="1324.591387153771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213"/>
    <s v="BAC L2 NOIR PO C28 25691010B77"/>
    <n v="1.4730000000000001"/>
    <n v="1188"/>
    <n v="1749.9240000000002"/>
    <n v="5682.7031976000007"/>
    <n v="2.9284232487009045E-2"/>
    <n v="1007.8115254532569"/>
    <n v="0.84832619987647884"/>
    <n v="5.6317463998764801"/>
    <n v="804.22877699818127"/>
    <n v="19.766856928731105"/>
    <n v="131.72633457306398"/>
    <n v="23.983786406860407"/>
    <n v="5.5232698051422888"/>
    <n v="10.029615352940702"/>
    <n v="0"/>
    <n v="12.552885388337337"/>
    <n v="0"/>
    <n v="1007.8115254532569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218"/>
    <s v="BAC L2 NOIR P0 C34,3 38881090B77"/>
    <n v="1.526"/>
    <n v="1980"/>
    <n v="3021.48"/>
    <n v="9811.9541520000002"/>
    <n v="5.0563180329458925E-2"/>
    <n v="1740.1226384268723"/>
    <n v="0.87884981738730927"/>
    <n v="5.8343822173873097"/>
    <n v="1388.6095425426843"/>
    <n v="34.130146722384772"/>
    <n v="227.44329775797195"/>
    <n v="41.411244689826859"/>
    <n v="9.5366708787589189"/>
    <n v="17.317484757397047"/>
    <n v="0"/>
    <n v="21.674251077848808"/>
    <n v="0"/>
    <n v="1740.1226384268723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313"/>
    <s v="BAC L3 GRIS P0 C33 2B341004B70"/>
    <n v="1.484"/>
    <n v="1760"/>
    <n v="2611.84"/>
    <n v="8481.6892160000007"/>
    <n v="4.3708029479491511E-2"/>
    <n v="1504.2038709337287"/>
    <n v="0.85466129030325499"/>
    <n v="5.6738028903032554"/>
    <n v="1200.3474944711484"/>
    <n v="29.502919898656771"/>
    <n v="196.60745820464854"/>
    <n v="35.79687614370355"/>
    <n v="8.2437277320974154"/>
    <n v="14.969650432490008"/>
    <n v="0"/>
    <n v="18.735744050984497"/>
    <n v="0"/>
    <n v="1504.2038709337287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318"/>
    <s v="BAC L3 NOIR P0 C40 2B331002B74"/>
    <n v="1.484"/>
    <n v="2688"/>
    <n v="3988.9920000000002"/>
    <n v="12953.8526208"/>
    <n v="6.6754081386859759E-2"/>
    <n v="2297.3295483351494"/>
    <n v="0.85466129030325499"/>
    <n v="5.6738028903032554"/>
    <n v="1833.2579915559354"/>
    <n v="45.059004936130336"/>
    <n v="300.27320889437232"/>
    <n v="54.67159265583814"/>
    <n v="12.590420536294232"/>
    <n v="22.862738842348374"/>
    <n v="0"/>
    <n v="28.614590914230863"/>
    <n v="0"/>
    <n v="2297.3295483351494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509"/>
    <s v="BAC L5 GRIS P0 C45 27231006B77"/>
    <n v="1.696"/>
    <n v="1188"/>
    <n v="2014.848"/>
    <n v="6543.0173951999996"/>
    <n v="3.3717622741322013E-2"/>
    <n v="1160.3858432917332"/>
    <n v="0.97675576034657674"/>
    <n v="6.4843461603465764"/>
    <n v="925.98235287774264"/>
    <n v="22.75939535039236"/>
    <n v="151.66861061501456"/>
    <n v="27.61473302514273"/>
    <n v="6.3594471076180037"/>
    <n v="11.548016047920859"/>
    <n v="0"/>
    <n v="14.453288267902321"/>
    <n v="0"/>
    <n v="1160.385843291733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518"/>
    <s v="BAC L5 NOIR P0 C52 20641062B77"/>
    <n v="1.7490000000000001"/>
    <n v="1320"/>
    <n v="2308.6800000000003"/>
    <n v="7497.2074320000002"/>
    <n v="3.8634776057764816E-2"/>
    <n v="1329.6087787717781"/>
    <n v="1.0072793778574076"/>
    <n v="6.6869819778574069"/>
    <n v="1061.0214460057471"/>
    <n v="26.07847383899125"/>
    <n v="173.78694966303755"/>
    <n v="31.641881591309385"/>
    <n v="7.2868664774789647"/>
    <n v="13.232101721575988"/>
    <n v="0"/>
    <n v="16.561059473638082"/>
    <n v="0"/>
    <n v="1329.6087787717781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L0618"/>
    <s v="BAC L6 NOIR P0 C58,8 24121021B74"/>
    <n v="2.597"/>
    <n v="576"/>
    <n v="1495.8720000000001"/>
    <n v="4857.6947327999997"/>
    <n v="2.5032780520072406E-2"/>
    <n v="861.4985806256808"/>
    <n v="1.4956572580306959"/>
    <n v="9.9291550580306946"/>
    <n v="687.47174683347566"/>
    <n v="16.897126851048874"/>
    <n v="112.6024533353896"/>
    <n v="20.501847245939302"/>
    <n v="4.721407701110337"/>
    <n v="8.5735270658806382"/>
    <n v="0"/>
    <n v="10.730471592836572"/>
    <n v="0"/>
    <n v="861.4985806256808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M1409"/>
    <s v="BAC M14 GRIS PO C60 35321021B74"/>
    <n v="3.774"/>
    <n v="891"/>
    <n v="3362.634"/>
    <n v="10919.8176516"/>
    <n v="5.627224715171697E-2"/>
    <n v="1936.599132922908"/>
    <n v="2.1735119336957442"/>
    <n v="14.429199533695744"/>
    <n v="1545.396845413002"/>
    <n v="37.983766827408957"/>
    <n v="253.12382213785307"/>
    <n v="46.086970417256197"/>
    <n v="10.613452263038187"/>
    <n v="19.272794471485849"/>
    <n v="0"/>
    <n v="24.121481392864109"/>
    <n v="0"/>
    <n v="1936.599132922908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NS4003"/>
    <s v="BAC NS40 P0 NOIR V250 LISTEAUX KOREAN 2B"/>
    <n v="1.675"/>
    <n v="720"/>
    <n v="1206"/>
    <n v="3916.3643999999999"/>
    <n v="2.0181896116250136E-2"/>
    <n v="694.55627769927582"/>
    <n v="0.96466149680454971"/>
    <n v="6.4040564968045501"/>
    <n v="554.2525875751212"/>
    <n v="13.622779878468842"/>
    <n v="90.78220511011628"/>
    <n v="16.528972919208861"/>
    <n v="3.8064872445898219"/>
    <n v="6.9121379646467416"/>
    <n v="0"/>
    <n v="8.6511070071242102"/>
    <n v="0"/>
    <n v="694.5562776992758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00NS6002"/>
    <s v="BAC NS60 P0 C34 NOIR 27251002B74"/>
    <n v="1.8440000000000001"/>
    <n v="990"/>
    <n v="1825.5600000000002"/>
    <n v="5928.3235439999999"/>
    <n v="3.0549968718061028E-2"/>
    <n v="1051.3716072277696"/>
    <n v="1.0619915224522924"/>
    <n v="7.0501971224522926"/>
    <n v="838.98951390848947"/>
    <n v="20.621228884691195"/>
    <n v="137.419869287582"/>
    <n v="25.020424380091981"/>
    <n v="5.7619990499447722"/>
    <n v="10.463119886186158"/>
    <n v="0"/>
    <n v="13.095451830784141"/>
    <n v="0"/>
    <n v="1051.3716072277696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109"/>
    <s v="COUV L1 KAM  D GRIS 25032083B70"/>
    <n v="1.145"/>
    <n v="1120"/>
    <n v="1282.4000000000001"/>
    <n v="4164.46576"/>
    <n v="2.1460417561757192E-2"/>
    <n v="738.55636029979382"/>
    <n v="0.65942532169624446"/>
    <n v="4.3776983216962444"/>
    <n v="589.3644430400791"/>
    <n v="14.485781854186104"/>
    <n v="96.533250276296116"/>
    <n v="17.576081983079138"/>
    <n v="4.0476278959054621"/>
    <n v="7.3500213315613445"/>
    <n v="0"/>
    <n v="9.1991539186866405"/>
    <n v="0"/>
    <n v="738.5563602997938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113"/>
    <s v="COUV L1 EK D+ ROUGE 25032103B70"/>
    <n v="1.145"/>
    <n v="2240"/>
    <n v="2564.8000000000002"/>
    <n v="8328.9315200000001"/>
    <n v="4.2920835123514384E-2"/>
    <n v="1477.1127205995876"/>
    <n v="0.65942532169624446"/>
    <n v="4.3776983216962444"/>
    <n v="1178.7288860801582"/>
    <n v="28.971563708372209"/>
    <n v="193.06650055259223"/>
    <n v="35.152163966158277"/>
    <n v="8.0952557918109243"/>
    <n v="14.700042663122689"/>
    <n v="0"/>
    <n v="18.398307837373281"/>
    <n v="0"/>
    <n v="1477.1127205995876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211"/>
    <s v="COUV L2 EK D GRIS 24582126P70"/>
    <n v="1.2509999999999999"/>
    <n v="1920"/>
    <n v="2401.9199999999996"/>
    <n v="7799.9950079999981"/>
    <n v="4.0195107727648019E-2"/>
    <n v="1383.3073088983781"/>
    <n v="0.72047255671790522"/>
    <n v="4.7829699567179045"/>
    <n v="1103.8726162093158"/>
    <n v="27.131697716162414"/>
    <n v="180.80563358050617"/>
    <n v="32.919793228943725"/>
    <n v="7.581159073403966"/>
    <n v="13.766502835857626"/>
    <n v="0"/>
    <n v="17.229906254188869"/>
    <n v="0"/>
    <n v="1383.3073088983781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216"/>
    <s v="COUV L2 EK DROITE ROUGE 24582156B70"/>
    <n v="1.2829999999999999"/>
    <n v="960"/>
    <n v="1231.6799999999998"/>
    <n v="3999.7576319999994"/>
    <n v="2.0611639973849887E-2"/>
    <n v="709.34583425924041"/>
    <n v="0.73890191068670874"/>
    <n v="4.9053161106867078"/>
    <n v="566.05458297224311"/>
    <n v="13.912856982348673"/>
    <n v="92.715278930371483"/>
    <n v="16.880933138583057"/>
    <n v="3.8875408038278536"/>
    <n v="7.0593217979237961"/>
    <n v="0"/>
    <n v="8.835319633942575"/>
    <n v="0"/>
    <n v="709.34583425924041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231"/>
    <s v="COUV L2 EK D NOIR FAI 25812011B70"/>
    <n v="1.4630000000000001"/>
    <n v="2880"/>
    <n v="4213.4400000000005"/>
    <n v="13682.725056000001"/>
    <n v="7.0510123028236296E-2"/>
    <n v="2426.5930370723358"/>
    <n v="0.84256702676122774"/>
    <n v="5.5935132267612282"/>
    <n v="1936.4096373072296"/>
    <n v="47.594333044059503"/>
    <n v="317.16863540561224"/>
    <n v="57.747790760125525"/>
    <n v="13.298843794232621"/>
    <n v="24.149153056186705"/>
    <n v="0"/>
    <n v="30.224643704890077"/>
    <n v="0"/>
    <n v="2426.5930370723358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321"/>
    <s v="COUV L3 KAM D GRIS 24142134B70"/>
    <n v="1.4730000000000001"/>
    <n v="1760"/>
    <n v="2592.48"/>
    <n v="8418.819551999999"/>
    <n v="4.3384048128902279E-2"/>
    <n v="1493.0541117826024"/>
    <n v="0.84832619987647861"/>
    <n v="5.6317463998764783"/>
    <n v="1191.4500399973053"/>
    <n v="29.284232487009039"/>
    <n v="195.15012529342806"/>
    <n v="35.531535417570964"/>
    <n v="8.1826219335441301"/>
    <n v="14.858689411764001"/>
    <n v="0"/>
    <n v="18.596867241981236"/>
    <n v="0"/>
    <n v="1493.0541117826024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521"/>
    <s v="COUV L5 KAM D GRIS 21162177B70"/>
    <n v="1.802"/>
    <n v="1280"/>
    <n v="2306.56"/>
    <n v="7490.3229439999996"/>
    <n v="3.8599298761109381E-2"/>
    <n v="1328.3878340713447"/>
    <n v="1.0378029953682382"/>
    <n v="6.8896177953682383"/>
    <n v="1060.0471379745204"/>
    <n v="26.054526663748831"/>
    <n v="173.62736568722207"/>
    <n v="31.612825685348582"/>
    <n v="7.2801751400340793"/>
    <n v="13.219951031289876"/>
    <n v="0"/>
    <n v="16.545851889181112"/>
    <n v="0"/>
    <n v="1328.3878340713447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L0531"/>
    <s v="COUV L5 EK D NOIR FAI 21162094B70"/>
    <n v="1.897"/>
    <n v="1360"/>
    <n v="2579.92"/>
    <n v="8378.0322080000005"/>
    <n v="4.3173861880792745E-2"/>
    <n v="1485.8205903498472"/>
    <n v="1.092515139963123"/>
    <n v="7.2528329399631239"/>
    <n v="1185.6777244915479"/>
    <n v="29.142356769535102"/>
    <n v="194.20466551218175"/>
    <n v="35.359392880369256"/>
    <n v="8.1429789154744388"/>
    <n v="14.786702303276469"/>
    <n v="0"/>
    <n v="18.506769477462598"/>
    <n v="0"/>
    <n v="1485.8205903498472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4-29T00:00:00"/>
    <x v="4"/>
    <x v="0"/>
    <s v="ACCUMA09"/>
    <s v="22-0493 DU 14/04/2022"/>
    <n v="27462.86"/>
    <n v="675"/>
    <n v="4498.1999999999962"/>
    <n v="819"/>
    <n v="188.60900000000001"/>
    <n v="342.49200000000002"/>
    <n v="0"/>
    <n v="428.65679999999998"/>
    <n v="0"/>
    <n v="34414.81779999999"/>
    <s v="EUR"/>
    <n v="3.2473999999999998"/>
    <s v="420M1413"/>
    <s v="COUV M14 GAUCHE GRIS 35422083B70"/>
    <n v="1.887"/>
    <n v="768"/>
    <n v="1449.2159999999999"/>
    <n v="4706.1840383999997"/>
    <n v="2.4252012240470609E-2"/>
    <n v="834.62858253916556"/>
    <n v="1.0867559668478719"/>
    <n v="7.2145997668478721"/>
    <n v="666.02961687833067"/>
    <n v="16.370108262317661"/>
    <n v="109.09040146008481"/>
    <n v="19.862398024945428"/>
    <n v="4.5741477766629215"/>
    <n v="8.3061201762632599"/>
    <n v="0"/>
    <n v="10.395789960560961"/>
    <n v="0"/>
    <n v="834.62858253916556"/>
    <s v="tuniship"/>
    <s v="stb7835"/>
    <n v="27643.46"/>
    <s v="F0254/2022"/>
    <n v="1912.6949999999999"/>
    <m/>
    <m/>
    <s v="stb7835"/>
    <n v="383.30399999999997"/>
    <s v="stb7836"/>
    <n v="43788.578999999998"/>
    <n v="819"/>
    <m/>
    <m/>
    <m/>
  </r>
  <r>
    <x v="10"/>
    <x v="1"/>
    <d v="2022-05-04T00:00:00"/>
    <x v="42"/>
    <x v="0"/>
    <s v="METACONCEPT 2"/>
    <s v="5392 DU 12/04/2022"/>
    <n v="342.2"/>
    <n v="260.72300000000001"/>
    <n v="363.52900000000045"/>
    <n v="0"/>
    <n v="52.99"/>
    <n v="115"/>
    <m/>
    <m/>
    <n v="763.49"/>
    <n v="1897.9320000000005"/>
    <s v="EUR"/>
    <n v="3.2424499999999998"/>
    <s v="600P0013"/>
    <s v="CALCIUM METAL"/>
    <n v="14"/>
    <n v="1200"/>
    <n v="16800"/>
    <n v="54473.159999999996"/>
    <n v="1"/>
    <n v="1897.9320000000005"/>
    <n v="1.5816100000000004"/>
    <n v="46.975909999999992"/>
    <n v="342.2"/>
    <n v="260.72300000000001"/>
    <n v="363.52900000000045"/>
    <n v="0"/>
    <n v="52.99"/>
    <n v="115"/>
    <n v="0"/>
    <n v="0"/>
    <n v="763.49"/>
    <n v="1897.9320000000005"/>
    <s v="MAGHREB SOLUTION"/>
    <s v="STB7832"/>
    <n v="407.81799999999998"/>
    <s v="F0276/2022"/>
    <n v="500.86"/>
    <m/>
    <m/>
    <s v="STB7832"/>
    <n v="137.44999999999999"/>
    <s v="STB7833"/>
    <n v="10807.848"/>
    <m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141"/>
    <s v="COUV L1 SMF NOIR"/>
    <n v="1.28"/>
    <n v="900"/>
    <n v="1152"/>
    <n v="3714.5664000000002"/>
    <n v="3.7450468342163354E-2"/>
    <n v="681.15155248770941"/>
    <n v="0.75683505831967712"/>
    <n v="4.8841310583196771"/>
    <n v="7.4900936684326709"/>
    <n v="14.043925628311257"/>
    <n v="101.57570686946272"/>
    <n v="8.2016525669337739"/>
    <n v="4.0177985951523114"/>
    <n v="0"/>
    <n v="0"/>
    <n v="0"/>
    <n v="545.82237515941665"/>
    <n v="681.15155248770941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242"/>
    <s v="COUV L2 SMF NOIR"/>
    <n v="1.33"/>
    <n v="891"/>
    <n v="1185.03"/>
    <n v="3821.0699835"/>
    <n v="3.8524243489161315E-2"/>
    <n v="700.68144465669286"/>
    <n v="0.78639892778528941"/>
    <n v="5.07491742778529"/>
    <n v="7.7048486978322632"/>
    <n v="14.446591308435494"/>
    <n v="104.48807283986058"/>
    <n v="8.4368093241263278"/>
    <n v="4.1329964142476934"/>
    <n v="0"/>
    <n v="0"/>
    <n v="0"/>
    <n v="561.47212607219046"/>
    <n v="700.68144465669286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342"/>
    <s v="COUV L3 SMF NOIR"/>
    <n v="1.36"/>
    <n v="792"/>
    <n v="1077.1200000000001"/>
    <n v="3473.1195840000005"/>
    <n v="3.5016187899922738E-2"/>
    <n v="636.87670157600837"/>
    <n v="0.80413724946465703"/>
    <n v="5.1893892494646572"/>
    <n v="7.0032375799845479"/>
    <n v="13.131070462471026"/>
    <n v="94.973285922947639"/>
    <n v="7.6685451500830792"/>
    <n v="3.756641686467411"/>
    <n v="0"/>
    <n v="0"/>
    <n v="0"/>
    <n v="510.3439207740546"/>
    <n v="636.87670157600837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541"/>
    <s v="COUV L5 SMF NOIR"/>
    <n v="1.46"/>
    <n v="594"/>
    <n v="867.24"/>
    <n v="2796.372018"/>
    <n v="2.8193180698834846E-2"/>
    <n v="512.77940310715371"/>
    <n v="0.86326498839588162"/>
    <n v="5.5709619883958821"/>
    <n v="5.6386361397669695"/>
    <n v="10.572442762063067"/>
    <n v="76.467461827667393"/>
    <n v="6.1743065730448317"/>
    <n v="3.024649004913099"/>
    <n v="0"/>
    <n v="0"/>
    <n v="0"/>
    <n v="410.90190679969828"/>
    <n v="512.77940310715371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90TL0101"/>
    <s v="COUVRE COUVERCLE L1SMF"/>
    <n v="0.39"/>
    <n v="1056"/>
    <n v="411.84000000000003"/>
    <n v="1327.957488"/>
    <n v="1.2786282972185516E-2"/>
    <n v="232.55774580650339"/>
    <n v="0.22022513807434033"/>
    <n v="1.4777606380743402"/>
    <n v="2.5572565944371033"/>
    <n v="4.7948561145695683"/>
    <n v="34.679826144403663"/>
    <n v="2.8001959709086277"/>
    <n v="1.3717507961049786"/>
    <n v="0"/>
    <n v="0"/>
    <n v="0"/>
    <n v="186.35386018607943"/>
    <n v="232.55774580650339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90TL0201"/>
    <s v="COUVRE COUVERCLE L2SMF"/>
    <n v="0.42"/>
    <n v="1452"/>
    <n v="609.84"/>
    <n v="1966.398588"/>
    <n v="1.9825341678632723E-2"/>
    <n v="360.58460309818111"/>
    <n v="0.248336503511144"/>
    <n v="1.6026055035111439"/>
    <n v="3.9650683357265444"/>
    <n v="7.434503129487271"/>
    <n v="53.771639824021818"/>
    <n v="4.3417498276205659"/>
    <n v="2.1269221313087545"/>
    <n v="0"/>
    <n v="0"/>
    <n v="0"/>
    <n v="288.94471985001616"/>
    <n v="360.58460309818111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90TL0301"/>
    <s v="COUVRE COUVERCLE L3 SMF"/>
    <n v="0.43"/>
    <n v="1100"/>
    <n v="473"/>
    <n v="1525.1648500000001"/>
    <n v="1.5376798199516723E-2"/>
    <n v="279.67420514469319"/>
    <n v="0.25424927740426656"/>
    <n v="1.6407627774042668"/>
    <n v="3.0753596399033447"/>
    <n v="5.7662993248187711"/>
    <n v="41.705997699006822"/>
    <n v="3.3675188056941625"/>
    <n v="1.6496690412387527"/>
    <n v="0"/>
    <n v="0"/>
    <n v="0"/>
    <n v="224.1093606340313"/>
    <n v="279.67420514469319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90TL0501"/>
    <s v="COUVRE COUVERCLE L5 SMF"/>
    <n v="0.48"/>
    <n v="352"/>
    <n v="168.95999999999998"/>
    <n v="544.80307199999993"/>
    <n v="5.492735356850624E-3"/>
    <n v="99.902227698197365"/>
    <n v="0.28381314686987885"/>
    <n v="1.8315491468698786"/>
    <n v="1.0985470713701249"/>
    <n v="2.0597757588189842"/>
    <n v="14.897770340854528"/>
    <n v="1.2029090431502867"/>
    <n v="0.5892771272890055"/>
    <n v="0"/>
    <n v="0"/>
    <n v="0"/>
    <n v="80.053948356714415"/>
    <n v="99.902227698197365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111"/>
    <s v="COUV L1 EK DROITE NOIR"/>
    <n v="0.95"/>
    <n v="8600"/>
    <n v="8170"/>
    <n v="26343.7565"/>
    <n v="0.26559924162801613"/>
    <n v="4830.7362706810636"/>
    <n v="0.56171351984663531"/>
    <n v="3.6249410198466352"/>
    <n v="53.119848325603222"/>
    <n v="99.599715610506053"/>
    <n v="720.37632389193607"/>
    <n v="58.166233916535532"/>
    <n v="28.494283439578453"/>
    <n v="0"/>
    <n v="0"/>
    <n v="0"/>
    <n v="3870.979865496904"/>
    <n v="4830.7362706810636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106"/>
    <s v="COUV L1 KAM  G NOIR"/>
    <n v="0.95"/>
    <n v="200"/>
    <n v="190"/>
    <n v="612.64549999999997"/>
    <n v="6.1767265494887466E-3"/>
    <n v="112.34270396932706"/>
    <n v="0.56171351984663531"/>
    <n v="3.6249410198466352"/>
    <n v="1.2353453098977494"/>
    <n v="2.3162724560582801"/>
    <n v="16.752937764928745"/>
    <n v="1.3527031143380355"/>
    <n v="0.66265775440880126"/>
    <n v="0"/>
    <n v="0"/>
    <n v="0"/>
    <n v="90.022787569695438"/>
    <n v="112.34270396932706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228"/>
    <s v="COUV L2 EK DROITE NOIR"/>
    <n v="0.96"/>
    <n v="2000"/>
    <n v="1920"/>
    <n v="6190.9440000000004"/>
    <n v="6.2417447236938921E-2"/>
    <n v="1135.2525874795156"/>
    <n v="0.56762629373975781"/>
    <n v="3.6630982937397576"/>
    <n v="12.483489447387784"/>
    <n v="23.406542713852094"/>
    <n v="169.29284478243787"/>
    <n v="13.669420944889623"/>
    <n v="6.6963309919205187"/>
    <n v="0"/>
    <n v="0"/>
    <n v="0"/>
    <n v="909.70395859902771"/>
    <n v="1135.2525874795156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217"/>
    <s v="COUV L2 EK G NOIR"/>
    <n v="0.96"/>
    <n v="200"/>
    <n v="192"/>
    <n v="619.09439999999995"/>
    <n v="6.2417447236938909E-3"/>
    <n v="113.52525874795154"/>
    <n v="0.5676262937397577"/>
    <n v="3.6630982937397571"/>
    <n v="1.2483489447387781"/>
    <n v="2.3406542713852092"/>
    <n v="16.929284478243783"/>
    <n v="1.3669420944889621"/>
    <n v="0.66963309919205172"/>
    <n v="0"/>
    <n v="0"/>
    <n v="0"/>
    <n v="90.970395859902752"/>
    <n v="113.52525874795154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307"/>
    <s v="COUV. L3 EURO KAM DROITE"/>
    <n v="1.02"/>
    <n v="4000"/>
    <n v="4080"/>
    <n v="13155.755999999999"/>
    <n v="0.1326370753784952"/>
    <n v="2412.4117483939708"/>
    <n v="0.60310293709849272"/>
    <n v="3.8920419370984929"/>
    <n v="26.527415075699039"/>
    <n v="49.738903266935701"/>
    <n v="359.74729516268042"/>
    <n v="29.047519507890449"/>
    <n v="14.229703357831101"/>
    <n v="0"/>
    <n v="0"/>
    <n v="0"/>
    <n v="1933.1209120229337"/>
    <n v="2412.4117483939708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20L0507"/>
    <s v="COUV. L5 EK DROITE NOIR"/>
    <n v="1.1200000000000001"/>
    <n v="2700"/>
    <n v="3024.0000000000005"/>
    <n v="9750.7368000000024"/>
    <n v="9.8307479398178813E-2"/>
    <n v="1788.0228252802374"/>
    <n v="0.66223067602971752"/>
    <n v="4.2736146760297187"/>
    <n v="19.661495879635762"/>
    <n v="36.865304774317053"/>
    <n v="266.63623053233965"/>
    <n v="21.52933798820116"/>
    <n v="10.546721312274817"/>
    <n v="0"/>
    <n v="0"/>
    <n v="0"/>
    <n v="1432.7837347934687"/>
    <n v="1788.0228252802374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30P1020"/>
    <s v="SEPARATEUR  EMPATTAGE"/>
    <n v="0.110625"/>
    <n v="45440"/>
    <n v="5026.8"/>
    <n v="16208.665260000002"/>
    <n v="0.16341667904721072"/>
    <n v="2972.233180594807"/>
    <n v="6.5410061192667401E-2"/>
    <n v="0.42211484244266745"/>
    <n v="32.683335809442141"/>
    <n v="61.28125464270402"/>
    <n v="443.22982924602013"/>
    <n v="35.788252711339148"/>
    <n v="17.531831578221908"/>
    <n v="0"/>
    <n v="0"/>
    <n v="0"/>
    <n v="2381.7186766070795"/>
    <n v="2972.233180594807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460D1846"/>
    <s v="BOUCHON D18 NOIR  KAMINA"/>
    <n v="0.01"/>
    <n v="120000"/>
    <n v="1200"/>
    <n v="3869.34"/>
    <n v="3.9010904523086823E-2"/>
    <n v="709.53286717469723"/>
    <n v="5.9127738931224767E-3"/>
    <n v="3.8157273893122477E-2"/>
    <n v="7.8021809046173649"/>
    <n v="14.629089196157558"/>
    <n v="105.80802798902366"/>
    <n v="8.5433880905560144"/>
    <n v="4.1852068699503233"/>
    <n v="0"/>
    <n v="0"/>
    <n v="0"/>
    <n v="568.56497412439228"/>
    <n v="709.53286717469723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09T00:00:00"/>
    <x v="84"/>
    <x v="0"/>
    <s v="MONBAT 04"/>
    <s v="7000041652 DU 28/04/2022"/>
    <n v="200"/>
    <n v="375"/>
    <n v="2712.268"/>
    <n v="219"/>
    <n v="107.283"/>
    <n v="0"/>
    <n v="0"/>
    <n v="0"/>
    <n v="14574.514000000001"/>
    <n v="18188.065000000002"/>
    <s v="EUR"/>
    <n v="3.22445"/>
    <s v="600A0017"/>
    <s v="FIBRE DE VERRE 1.5mm"/>
    <n v="4.22"/>
    <n v="240"/>
    <n v="1012.8"/>
    <n v="3265.7229600000001"/>
    <n v="3.2925203417485276E-2"/>
    <n v="598.84573989544435"/>
    <n v="2.4951905828976848"/>
    <n v="16.102369582897687"/>
    <n v="6.5850406834970547"/>
    <n v="12.346951281556978"/>
    <n v="89.301975622735952"/>
    <n v="7.2106195484292757"/>
    <n v="3.5323145982380728"/>
    <n v="0"/>
    <n v="0"/>
    <n v="0"/>
    <n v="479.86883816098702"/>
    <n v="598.84573989544435"/>
    <s v="GENMAR"/>
    <m/>
    <n v="238.6"/>
    <s v="F0274/2022"/>
    <n v="446.85"/>
    <m/>
    <m/>
    <m/>
    <m/>
    <s v="STB7856"/>
    <n v="24724.236000000001"/>
    <n v="219"/>
    <m/>
    <m/>
    <m/>
  </r>
  <r>
    <x v="10"/>
    <x v="1"/>
    <d v="2022-05-13T00:00:00"/>
    <x v="90"/>
    <x v="0"/>
    <s v="METALSA 1"/>
    <s v="597DU26/04/2022"/>
    <n v="3790.4009999999998"/>
    <n v="80"/>
    <n v="614.93900000000008"/>
    <n v="0"/>
    <n v="7.45"/>
    <n v="0"/>
    <n v="0"/>
    <n v="583.98299999999995"/>
    <m/>
    <n v="5076.7730000000001"/>
    <s v="EUR"/>
    <n v="3.2443499999999998"/>
    <s v="830XOU232"/>
    <s v="FLUX DE SOUDURE"/>
    <n v="12"/>
    <n v="120"/>
    <n v="1440"/>
    <n v="4671.8639999999996"/>
    <n v="1"/>
    <n v="5076.7730000000001"/>
    <n v="42.306441666666665"/>
    <n v="81.238641666666666"/>
    <n v="3790.4009999999998"/>
    <n v="80"/>
    <n v="614.93900000000008"/>
    <n v="0"/>
    <n v="7.45"/>
    <n v="0"/>
    <n v="0"/>
    <n v="583.98299999999995"/>
    <n v="0"/>
    <n v="5076.7730000000001"/>
    <s v="AST"/>
    <s v="STB7841"/>
    <n v="4180.75"/>
    <s v="F0292/2022"/>
    <n v="140.80000000000001"/>
    <m/>
    <m/>
    <m/>
    <m/>
    <s v="STB7842"/>
    <n v="2190.248"/>
    <m/>
    <m/>
    <m/>
    <m/>
  </r>
  <r>
    <x v="10"/>
    <x v="1"/>
    <d v="2022-05-17T00:00:00"/>
    <x v="42"/>
    <x v="0"/>
    <s v="METACONCEPT 3"/>
    <s v="5407 du 27/04/2022"/>
    <n v="272.2"/>
    <n v="272.22899999999998"/>
    <n v="323.5510000000013"/>
    <m/>
    <n v="52.468000000000004"/>
    <n v="139"/>
    <n v="0"/>
    <n v="0"/>
    <n v="150"/>
    <n v="1209.4480000000012"/>
    <s v="EUR"/>
    <n v="3.22445"/>
    <s v="610P0002"/>
    <s v="ANTIMOINE"/>
    <n v="16.350000000000001"/>
    <n v="1029"/>
    <n v="16824.150000000001"/>
    <n v="54248.630467500006"/>
    <n v="1"/>
    <n v="1209.4480000000012"/>
    <n v="1.175362487852285"/>
    <n v="53.89511998785229"/>
    <n v="272.2"/>
    <n v="272.22899999999998"/>
    <n v="323.5510000000013"/>
    <n v="0"/>
    <n v="52.468000000000004"/>
    <n v="139"/>
    <n v="0"/>
    <n v="0"/>
    <n v="150"/>
    <n v="1209.4480000000012"/>
    <s v="MAGHREB SOLUTION"/>
    <s v="STB7857"/>
    <n v="324.51799999999997"/>
    <s v="F0296/2022"/>
    <n v="479.553"/>
    <m/>
    <m/>
    <s v="stb7857"/>
    <n v="166.01"/>
    <s v="STB7858"/>
    <n v="10636.922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00D2302"/>
    <s v="BAC D23 P0 C33 B01 NOIR 201373"/>
    <n v="2.25"/>
    <n v="990"/>
    <n v="2227.5"/>
    <n v="7199.0572499999998"/>
    <n v="0.14475828777752647"/>
    <n v="2004.4031591424846"/>
    <n v="2.0246496556994793"/>
    <n v="9.2964246556994787"/>
    <n v="1644.4541491527007"/>
    <n v="53.214594169896507"/>
    <n v="142.28147347365291"/>
    <n v="31.702065023278298"/>
    <n v="7.122397275229857"/>
    <n v="28.734520123839005"/>
    <n v="0"/>
    <n v="0"/>
    <n v="96.893959923887351"/>
    <n v="2004.4031591424846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00N5002"/>
    <s v="BAC N50 P0 C38 B00 NOIR 200457"/>
    <n v="2.16"/>
    <n v="1680"/>
    <n v="3628.8"/>
    <n v="11727.91872"/>
    <n v="0.23582441063393406"/>
    <n v="3265.3549647121208"/>
    <n v="1.9436636694715004"/>
    <n v="8.9245676694715002"/>
    <n v="2678.9653048014907"/>
    <n v="86.691411593140501"/>
    <n v="231.7894549679873"/>
    <n v="51.645545928831559"/>
    <n v="11.603032652010823"/>
    <n v="46.811145510835907"/>
    <n v="0"/>
    <n v="0"/>
    <n v="157.84906925782377"/>
    <n v="3265.3549647121208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00N7002"/>
    <s v="BAC N70 P0 C46,5 B01 NOIR 200541"/>
    <n v="2.39"/>
    <n v="1440"/>
    <n v="3441.6000000000004"/>
    <n v="11122.907040000002"/>
    <n v="0.2236588656409137"/>
    <n v="3096.9041133579249"/>
    <n v="2.1506278564985588"/>
    <n v="9.8748688564985603"/>
    <n v="2540.7647136807796"/>
    <n v="82.21923559825629"/>
    <n v="219.83206244979752"/>
    <n v="48.981291575360096"/>
    <n v="11.004463507264235"/>
    <n v="44.396284829721367"/>
    <n v="0"/>
    <n v="0"/>
    <n v="149.70606171674558"/>
    <n v="3096.9041133579249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20D2303"/>
    <s v="COUV D23 T-AKUMSAN D+ NOIR 301598"/>
    <n v="1.31"/>
    <n v="750"/>
    <n v="982.5"/>
    <n v="3175.34175"/>
    <n v="6.38496151476632E-2"/>
    <n v="884.09701632210613"/>
    <n v="1.1787960217628082"/>
    <n v="5.4125850217628084"/>
    <n v="725.33162807745396"/>
    <n v="23.47175702443247"/>
    <n v="62.757148232486642"/>
    <n v="13.98306571733824"/>
    <n v="3.1415287644953245"/>
    <n v="12.674148606811146"/>
    <n v="0"/>
    <n v="0"/>
    <n v="42.737739899088361"/>
    <n v="884.09701632210613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20N5003"/>
    <s v="COUV N50 T-AKUMSAN D+ NOIR 302712"/>
    <n v="1.34"/>
    <n v="322"/>
    <n v="431.48"/>
    <n v="1394.5002120000001"/>
    <n v="2.80405414187417E-2"/>
    <n v="388.26481486276072"/>
    <n v="1.205791350505468"/>
    <n v="5.5365373505054682"/>
    <n v="318.54055051690568"/>
    <n v="10.307983430943636"/>
    <n v="27.560767755067012"/>
    <n v="6.140878570704432"/>
    <n v="1.379650718884929"/>
    <n v="5.5660474716202275"/>
    <n v="0"/>
    <n v="0"/>
    <n v="18.768936398634757"/>
    <n v="388.26481486276072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20N5004"/>
    <s v="COUV N50 T-AKUMSAN G+ NOIR 302713"/>
    <n v="1.34"/>
    <n v="920"/>
    <n v="1232.8000000000002"/>
    <n v="3984.2863200000006"/>
    <n v="8.0115832624976291E-2"/>
    <n v="1109.3280424650306"/>
    <n v="1.205791350505468"/>
    <n v="5.5365373505054682"/>
    <n v="910.11585861973072"/>
    <n v="29.451381231267536"/>
    <n v="78.745050728762905"/>
    <n v="17.545367344869806"/>
    <n v="3.9418591968140833"/>
    <n v="15.902992776057793"/>
    <n v="0"/>
    <n v="0"/>
    <n v="53.625532567527884"/>
    <n v="1109.3280424650306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20N7003"/>
    <s v="COUV N70 T-AKUMSAN D+ NOIR 301728"/>
    <n v="1.48"/>
    <n v="540"/>
    <n v="799.2"/>
    <n v="2582.9344800000003"/>
    <n v="5.1937519008664057E-2"/>
    <n v="719.1555577044553"/>
    <n v="1.3317695513045469"/>
    <n v="6.1149815513045471"/>
    <n v="590.0102159384237"/>
    <n v="19.092751362774994"/>
    <n v="51.048868058425782"/>
    <n v="11.374316662897428"/>
    <n v="2.5554298102642887"/>
    <n v="10.309597523219816"/>
    <n v="0"/>
    <n v="0"/>
    <n v="34.764378348449284"/>
    <n v="719.1555577044553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20N7004"/>
    <s v="COUV N70 T-AKUMSAN G+ NOIR 301265"/>
    <n v="1.48"/>
    <n v="612"/>
    <n v="905.76"/>
    <n v="2927.3257439999998"/>
    <n v="5.8862521543152579E-2"/>
    <n v="815.04296539838242"/>
    <n v="1.3317695513045464"/>
    <n v="6.1149815513045462"/>
    <n v="668.67824473021335"/>
    <n v="21.638451544478322"/>
    <n v="57.855383799549202"/>
    <n v="12.890892217950414"/>
    <n v="2.8961537849661929"/>
    <n v="11.684210526315788"/>
    <n v="0"/>
    <n v="0"/>
    <n v="39.399628794909184"/>
    <n v="815.04296539838242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90T2301"/>
    <s v="COUVRE COUVERCLE D23 T-AKUMSAN NOIR"/>
    <n v="0.52"/>
    <n v="720"/>
    <n v="374.40000000000003"/>
    <n v="1210.0233600000001"/>
    <n v="2.4331089986040819E-2"/>
    <n v="336.90170270839349"/>
    <n v="0.46791903153943537"/>
    <n v="2.1485070315394355"/>
    <n v="276.40118224142373"/>
    <n v="8.9443519897684656"/>
    <n v="23.914785036379644"/>
    <n v="5.3285087069429391"/>
    <n v="1.1971382894931804"/>
    <n v="4.8297213622291029"/>
    <n v="0"/>
    <n v="0"/>
    <n v="16.286015082156421"/>
    <n v="336.90170270839349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90T5001"/>
    <s v="COUVRE COUVERCLE N50 T-AKUMSAN NOIR"/>
    <n v="0.56999999999999995"/>
    <n v="1200"/>
    <n v="683.99999999999989"/>
    <n v="2210.6195999999995"/>
    <n v="4.4451029782189941E-2"/>
    <n v="615.49349533264171"/>
    <n v="0.51291124611053474"/>
    <n v="2.3550942461105344"/>
    <n v="504.96369832567774"/>
    <n v="16.340643058230846"/>
    <n v="43.690472662616642"/>
    <n v="9.7347755222995964"/>
    <n v="2.1870795673433094"/>
    <n v="8.823529411764703"/>
    <n v="0"/>
    <n v="0"/>
    <n v="29.753296784708837"/>
    <n v="615.49349533264171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3T00:00:00"/>
    <x v="16"/>
    <x v="0"/>
    <s v="AKUMSAN 02"/>
    <s v="AKD2022000000218 DU 27/04/2022"/>
    <n v="11360"/>
    <n v="367.61"/>
    <n v="982.88999999999942"/>
    <n v="219"/>
    <n v="49.201999999999998"/>
    <n v="198.5"/>
    <n v="0"/>
    <n v="0"/>
    <n v="669.35"/>
    <n v="13846.552"/>
    <s v="EUR"/>
    <n v="3.2319"/>
    <s v="490T7001"/>
    <s v="COUVRE COUVERCLE N70 T-AKUMSAN NOIR"/>
    <n v="0.59"/>
    <n v="1152"/>
    <n v="679.68"/>
    <n v="2196.657792"/>
    <n v="4.4170286436197172E-2"/>
    <n v="611.60616799369882"/>
    <n v="0.53090813193897468"/>
    <n v="2.4377291319389744"/>
    <n v="501.77445391519984"/>
    <n v="16.237438996810443"/>
    <n v="43.41453283527381"/>
    <n v="9.67329272952718"/>
    <n v="2.1732664332337732"/>
    <n v="8.7678018575851393"/>
    <n v="0"/>
    <n v="0"/>
    <n v="29.565381226068578"/>
    <n v="611.60616799369882"/>
    <s v="SOTUMAR"/>
    <s v="STB7863"/>
    <n v="12044.85"/>
    <s v="F0332/2022"/>
    <n v="438.05599999999998"/>
    <s v="STB7869"/>
    <n v="3000"/>
    <s v="STB7870"/>
    <n v="237.41499999999999"/>
    <s v="STB7864"/>
    <n v="12622.032999999999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M1008"/>
    <s v="BAC M10 P15,4 C33 GRIS"/>
    <n v="1.972"/>
    <n v="486"/>
    <n v="958.39199999999994"/>
    <n v="3079.8406116000001"/>
    <n v="5.4066898190458783E-2"/>
    <n v="1102.4500927216232"/>
    <n v="2.2684158286453151"/>
    <n v="8.6055364286453155"/>
    <n v="743.63990239444342"/>
    <n v="20.275086821422043"/>
    <n v="71.199508755254911"/>
    <n v="11.840650703710473"/>
    <n v="3.2147636995064888"/>
    <n v="0"/>
    <n v="0"/>
    <n v="252.28018034728569"/>
    <n v="0"/>
    <n v="1102.4500927216232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l0218"/>
    <s v="BAC L2 NOIR P0 C34,3"/>
    <n v="1.526"/>
    <n v="198"/>
    <n v="302.14800000000002"/>
    <n v="970.96770540000011"/>
    <n v="1.7045431466926626E-2"/>
    <n v="347.56455669042833"/>
    <n v="1.7553765489415571"/>
    <n v="6.6592538489415576"/>
    <n v="234.44405757631148"/>
    <n v="6.3920368000974843"/>
    <n v="22.446753699303379"/>
    <n v="3.7329494912569312"/>
    <n v="1.0135043095919902"/>
    <n v="0"/>
    <n v="0"/>
    <n v="79.53525481386707"/>
    <n v="0"/>
    <n v="347.56455669042833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l0618"/>
    <s v="BAC L6 NOIR P0 C58,8"/>
    <n v="2.597"/>
    <n v="432"/>
    <n v="1121.904"/>
    <n v="3605.2945992"/>
    <n v="6.3291293486870168E-2"/>
    <n v="1290.5399552842259"/>
    <n v="2.9873610076023747"/>
    <n v="11.332950357602375"/>
    <n v="870.51288100895636"/>
    <n v="23.734235057576313"/>
    <n v="83.346911984402539"/>
    <n v="13.860793273624568"/>
    <n v="3.7632370194358136"/>
    <n v="0"/>
    <n v="0"/>
    <n v="295.32189694023032"/>
    <n v="0"/>
    <n v="1290.5399552842259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M1409"/>
    <s v="BAC M14 GRIS PO C60"/>
    <n v="3.774"/>
    <n v="198"/>
    <n v="747.25199999999995"/>
    <n v="2401.3316645999998"/>
    <n v="4.2155608359227437E-2"/>
    <n v="859.57315658563323"/>
    <n v="4.3412785686143094"/>
    <n v="16.469216268614307"/>
    <n v="579.81118826539932"/>
    <n v="15.808353134710289"/>
    <n v="55.513793224882654"/>
    <n v="9.2320782306708082"/>
    <n v="2.5065303174313045"/>
    <n v="0"/>
    <n v="0"/>
    <n v="196.70121341253881"/>
    <n v="0"/>
    <n v="859.57315658563323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NS4003"/>
    <s v="BAC NS40 P0 NOIR V250"/>
    <n v="1.675"/>
    <n v="360"/>
    <n v="603"/>
    <n v="1937.7706500000002"/>
    <n v="3.4017750157395561E-2"/>
    <n v="693.63830865777129"/>
    <n v="1.9267730796049203"/>
    <n v="7.3094693296049211"/>
    <n v="467.88251690732955"/>
    <n v="12.756656309023336"/>
    <n v="44.797226791770711"/>
    <n v="7.4498872844696278"/>
    <n v="2.0226614066085826"/>
    <n v="0"/>
    <n v="0"/>
    <n v="158.72935995856943"/>
    <n v="0"/>
    <n v="693.63830865777129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L0202"/>
    <s v="BAC L2 BASSE P0 NOIR C34"/>
    <n v="1.4650000000000001"/>
    <n v="468"/>
    <n v="685.62"/>
    <n v="2203.2741510000001"/>
    <n v="3.8678689656573041E-2"/>
    <n v="788.67710975446289"/>
    <n v="1.6852074994753481"/>
    <n v="6.3930582494753487"/>
    <n v="531.98940504478151"/>
    <n v="14.504508621214891"/>
    <n v="50.935115477568544"/>
    <n v="8.4706330347894951"/>
    <n v="2.2997962082901764"/>
    <n v="0"/>
    <n v="0"/>
    <n v="180.4776513678182"/>
    <n v="0"/>
    <n v="788.67710975446289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l0518"/>
    <s v="BAC L5 NOIR P0 C52"/>
    <n v="1.6870000000000001"/>
    <n v="7632"/>
    <n v="12875.184000000001"/>
    <n v="41375.047543200002"/>
    <n v="0.72634293953979567"/>
    <n v="14810.482343976115"/>
    <n v="1.9405768270408956"/>
    <n v="7.3618356770408955"/>
    <n v="9990.1716344361175"/>
    <n v="272.37860232742338"/>
    <n v="956.50503753528619"/>
    <n v="159.06910375921524"/>
    <n v="43.18762484209671"/>
    <n v="0"/>
    <n v="0"/>
    <n v="3389.170341075976"/>
    <n v="0"/>
    <n v="14810.482343976115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5-27T00:00:00"/>
    <x v="4"/>
    <x v="0"/>
    <s v="ACCUMA 10"/>
    <s v="22-0570 du 10/05/2022"/>
    <n v="13754.07"/>
    <n v="375"/>
    <n v="1316.8779999999988"/>
    <n v="219"/>
    <n v="59.459000000000003"/>
    <n v="0"/>
    <n v="0"/>
    <n v="4666.0745999999999"/>
    <n v="0"/>
    <n v="20390.481599999999"/>
    <s v="EUR"/>
    <n v="3.2135500000000001"/>
    <s v="400M1008"/>
    <s v="BAC M10 P15,4 C33 GRIS"/>
    <n v="2.67"/>
    <n v="162"/>
    <n v="432.53999999999996"/>
    <n v="1389.9889169999999"/>
    <n v="2.4401389142752694E-2"/>
    <n v="497.55607632973857"/>
    <n v="3.0713338045045591"/>
    <n v="11.651512304504557"/>
    <n v="335.61841436666055"/>
    <n v="9.1505209285322611"/>
    <n v="32.133652531529854"/>
    <n v="5.3439042222628403"/>
    <n v="1.4508821970389325"/>
    <n v="0"/>
    <n v="0"/>
    <n v="113.85870208371412"/>
    <n v="0"/>
    <n v="497.55607632973857"/>
    <s v="tuniship"/>
    <m/>
    <n v="13754.67"/>
    <s v="F314/2022"/>
    <n v="551.85"/>
    <m/>
    <m/>
    <m/>
    <m/>
    <s v="STB7894"/>
    <n v="15652.444"/>
    <n v="219"/>
    <m/>
    <m/>
    <m/>
  </r>
  <r>
    <x v="10"/>
    <x v="1"/>
    <d v="2022-06-01T00:00:00"/>
    <x v="59"/>
    <x v="0"/>
    <s v="COPLOSA 1"/>
    <s v=" FVRA220301DU LE 19/04/2022"/>
    <n v="371.47500000000002"/>
    <n v="3470"/>
    <n v="4927.9279999999981"/>
    <n v="119"/>
    <n v="60.043999999999997"/>
    <n v="17"/>
    <n v="0"/>
    <n v="0"/>
    <n v="800"/>
    <n v="9765.4469999999983"/>
    <s v="EUR"/>
    <n v="3.2427000000000001"/>
    <s v="310OXYDE01"/>
    <s v="OXYDE ROUGE"/>
    <n v="3.875"/>
    <n v="5000"/>
    <n v="19375"/>
    <n v="62827.3125"/>
    <n v="1"/>
    <n v="9765.4469999999983"/>
    <n v="1.9530893999999996"/>
    <n v="14.5185519"/>
    <n v="371.47500000000002"/>
    <n v="3470"/>
    <n v="4927.9279999999981"/>
    <n v="119"/>
    <n v="60.043999999999997"/>
    <n v="17"/>
    <n v="0"/>
    <n v="0"/>
    <n v="800"/>
    <n v="9765.4469999999983"/>
    <s v="CTN"/>
    <m/>
    <n v="471.065"/>
    <s v="F331/2022"/>
    <n v="1226.03"/>
    <m/>
    <m/>
    <m/>
    <n v="20.83"/>
    <s v="STB 7944"/>
    <n v="17716.046999999999"/>
    <n v="119"/>
    <m/>
    <m/>
    <m/>
  </r>
  <r>
    <x v="10"/>
    <x v="1"/>
    <d v="2022-06-02T00:00:00"/>
    <x v="80"/>
    <x v="0"/>
    <s v="GOONVEAN FIBRES 1"/>
    <s v="16000 DU 24/03/2022"/>
    <n v="443"/>
    <n v="95.241"/>
    <n v="87.976000000000113"/>
    <n v="0"/>
    <n v="13.278"/>
    <n v="214.6"/>
    <n v="0"/>
    <n v="0"/>
    <n v="150"/>
    <n v="1004.0950000000001"/>
    <s v="GBP"/>
    <n v="3.8134999999999999"/>
    <s v="600A0017"/>
    <s v="FIBRE DE VERRE 1,5mm PRIMAFLOC+FIBRE"/>
    <n v="3.78"/>
    <n v="960"/>
    <n v="3628.7999999999997"/>
    <n v="13838.428799999998"/>
    <n v="1"/>
    <n v="1004.0950000000001"/>
    <n v="1.0459322916666669"/>
    <n v="15.460962291666664"/>
    <n v="443"/>
    <n v="95.241"/>
    <n v="87.976000000000113"/>
    <n v="0"/>
    <n v="13.278"/>
    <n v="214.6"/>
    <n v="0"/>
    <n v="0"/>
    <n v="150"/>
    <n v="1004.0950000000001"/>
    <s v="ECULINE"/>
    <m/>
    <n v="537.78"/>
    <s v="F0328/2022"/>
    <n v="264.15100000000001"/>
    <m/>
    <m/>
    <m/>
    <n v="255.97"/>
    <s v="STB7916"/>
    <n v="2720.511"/>
    <n v="0"/>
    <m/>
    <m/>
    <m/>
  </r>
  <r>
    <x v="10"/>
    <x v="1"/>
    <d v="2022-06-07T00:00:00"/>
    <x v="4"/>
    <x v="0"/>
    <s v="ACCUMA11"/>
    <s v="22-0611 DU 18/05/2022"/>
    <n v="21098.415000000001"/>
    <n v="575"/>
    <n v="1846.0349999999999"/>
    <n v="619"/>
    <n v="88.441000000000003"/>
    <n v="0"/>
    <n v="0"/>
    <n v="7062.6006000000007"/>
    <n v="0"/>
    <n v="31289.491600000001"/>
    <s v="EUR"/>
    <n v="3.2427000000000001"/>
    <s v="400l0306"/>
    <s v="BAC L3B P0 NOIR C40"/>
    <n v="1.5880000000000001"/>
    <n v="6448"/>
    <n v="10239.424000000001"/>
    <n v="33203.380204800007"/>
    <n v="0.38266021210135337"/>
    <n v="11973.243492199515"/>
    <n v="1.8568926011475675"/>
    <n v="7.0063002011475684"/>
    <n v="8073.5239589023759"/>
    <n v="220.0296219582782"/>
    <n v="706.40414464652179"/>
    <n v="236.86667129073774"/>
    <n v="33.842851818455792"/>
    <n v="0"/>
    <n v="0"/>
    <n v="2702.5762435831457"/>
    <n v="0"/>
    <n v="11973.243492199515"/>
    <s v="tuniship"/>
    <s v="stb7946"/>
    <n v="21099.014999999999"/>
    <s v="F339/2022"/>
    <n v="684.25"/>
    <m/>
    <m/>
    <s v="stb7946"/>
    <n v="557.52927999999997"/>
    <s v="STB7947"/>
    <n v="23800.763999999999"/>
    <n v="619"/>
    <m/>
    <m/>
    <m/>
  </r>
  <r>
    <x v="10"/>
    <x v="1"/>
    <d v="2022-06-07T00:00:00"/>
    <x v="4"/>
    <x v="0"/>
    <s v="ACCUMA11"/>
    <s v="22-0611 DU 18/05/2022"/>
    <n v="21098.415000000001"/>
    <n v="575"/>
    <n v="1846.0349999999999"/>
    <n v="619"/>
    <n v="88.441000000000003"/>
    <n v="0"/>
    <n v="0"/>
    <n v="7062.6006000000007"/>
    <n v="0"/>
    <n v="31289.491600000001"/>
    <s v="EUR"/>
    <n v="3.2427000000000001"/>
    <s v="400l0513"/>
    <s v="BAC L5 C45 P0 NOIR"/>
    <n v="1.6870000000000001"/>
    <n v="4752"/>
    <n v="8016.6240000000007"/>
    <n v="25995.506644800003"/>
    <n v="0.29959136765669625"/>
    <n v="9374.0615817267098"/>
    <n v="1.9726560567606712"/>
    <n v="7.4430909567606722"/>
    <n v="6320.9030052385551"/>
    <n v="172.26503640260034"/>
    <n v="553.05615039212921"/>
    <n v="185.44705657949498"/>
    <n v="26.496160146925874"/>
    <n v="0"/>
    <n v="0"/>
    <n v="2115.8941729670037"/>
    <n v="0"/>
    <n v="9374.0615817267098"/>
    <s v="tuniship"/>
    <s v="stb7946"/>
    <n v="21099.014999999999"/>
    <s v="F339/2022"/>
    <n v="684.25"/>
    <m/>
    <m/>
    <s v="stb7946"/>
    <n v="557.52927999999997"/>
    <s v="STB7947"/>
    <n v="23800.763999999999"/>
    <n v="619"/>
    <m/>
    <m/>
    <m/>
  </r>
  <r>
    <x v="10"/>
    <x v="1"/>
    <d v="2022-06-07T00:00:00"/>
    <x v="4"/>
    <x v="0"/>
    <s v="ACCUMA11"/>
    <s v="22-0611 DU 18/05/2022"/>
    <n v="21098.415000000001"/>
    <n v="575"/>
    <n v="1846.0349999999999"/>
    <n v="619"/>
    <n v="88.441000000000003"/>
    <n v="0"/>
    <n v="0"/>
    <n v="7062.6006000000007"/>
    <n v="0"/>
    <n v="31289.491600000001"/>
    <s v="EUR"/>
    <n v="3.2427000000000001"/>
    <s v="400l0518"/>
    <s v="BAC L5 NOIR P0 C52"/>
    <n v="1.6870000000000001"/>
    <n v="5040"/>
    <n v="8502.48"/>
    <n v="27570.991896"/>
    <n v="0.31774842024195055"/>
    <n v="9942.1865260737814"/>
    <n v="1.9726560567606708"/>
    <n v="7.4430909567606705"/>
    <n v="6703.9880358590735"/>
    <n v="182.70534163912157"/>
    <n v="586.57470496134908"/>
    <n v="196.68627212976739"/>
    <n v="28.101988034618348"/>
    <n v="0"/>
    <n v="0"/>
    <n v="2244.1301834498522"/>
    <n v="0"/>
    <n v="9942.1865260737814"/>
    <s v="tuniship"/>
    <s v="stb7946"/>
    <n v="21099.014999999999"/>
    <s v="F339/2022"/>
    <n v="684.25"/>
    <m/>
    <m/>
    <s v="stb7946"/>
    <n v="557.52927999999997"/>
    <s v="STB7947"/>
    <n v="23800.763999999999"/>
    <n v="619"/>
    <m/>
    <m/>
    <m/>
  </r>
  <r>
    <x v="10"/>
    <x v="1"/>
    <d v="2022-06-07T00:00:00"/>
    <x v="10"/>
    <x v="0"/>
    <s v="SORFIN 1"/>
    <s v="SOR-63903F"/>
    <n v="318.49"/>
    <n v="335"/>
    <n v="897.74200000000201"/>
    <n v="119"/>
    <n v="136.09100000000001"/>
    <n v="38.799999999999997"/>
    <n v="0"/>
    <n v="0"/>
    <n v="10583.845975"/>
    <n v="12428.968975000002"/>
    <s v="GBP"/>
    <n v="3.8134999999999999"/>
    <s v="690x0018"/>
    <s v="expander HE-+31A"/>
    <n v="3.15"/>
    <n v="12120.12"/>
    <n v="38178.378000000004"/>
    <n v="145593.24450300002"/>
    <n v="1"/>
    <n v="12428.968975000002"/>
    <n v="1.0254823363960093"/>
    <n v="13.038007336396012"/>
    <n v="318.49"/>
    <n v="335"/>
    <n v="897.74200000000201"/>
    <n v="119"/>
    <n v="136.09100000000001"/>
    <n v="38.799999999999997"/>
    <n v="0"/>
    <n v="0"/>
    <n v="10583.845975"/>
    <n v="12428.968975000002"/>
    <s v="CMA CGM TUNISIA"/>
    <s v="STB7948"/>
    <n v="372.64"/>
    <s v="F337/2022"/>
    <n v="339.25"/>
    <m/>
    <m/>
    <s v="STB7951"/>
    <n v="46.771999999999998"/>
    <s v="STB7950"/>
    <n v="30522.487000000001"/>
    <n v="119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3MEC039"/>
    <s v="CYLINDER D.32 - A7005729"/>
    <n v="466.9"/>
    <n v="1"/>
    <n v="466.9"/>
    <n v="1514.5535649999999"/>
    <n v="2.7879520345660665E-2"/>
    <n v="96.912586143478279"/>
    <n v="96.912586143478279"/>
    <n v="1611.4661511434783"/>
    <n v="11.239489229751369"/>
    <n v="7.2214927575347527"/>
    <n v="73.928458654832525"/>
    <n v="0"/>
    <n v="1.4563982633369674"/>
    <n v="1.8121688224679433"/>
    <n v="0"/>
    <n v="0"/>
    <n v="1.2545784155547299"/>
    <n v="96.912586143478279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23"/>
    <s v="Distributeur F27227"/>
    <n v="142.80000000000001"/>
    <n v="2"/>
    <n v="285.60000000000002"/>
    <n v="926.44356000000016"/>
    <n v="1.7053739581753453E-2"/>
    <n v="59.280862288664387"/>
    <n v="29.640431144332194"/>
    <n v="492.86221114433226"/>
    <n v="6.8751298436859951"/>
    <n v="4.417344895163688"/>
    <n v="45.221605893810604"/>
    <n v="0"/>
    <n v="0.89087030201121853"/>
    <n v="1.1084930728139744"/>
    <n v="0"/>
    <n v="0"/>
    <n v="0.76741828117890543"/>
    <n v="59.280862288664387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02MEC040"/>
    <s v="Handle valve CAM 08F"/>
    <n v="61.5"/>
    <n v="7"/>
    <n v="430.5"/>
    <n v="1396.477425"/>
    <n v="2.5706004516613659E-2"/>
    <n v="89.357182126295584"/>
    <n v="12.765311732327941"/>
    <n v="212.26208673232796"/>
    <n v="10.363247190850213"/>
    <n v="6.6584978199158522"/>
    <n v="68.164920648758624"/>
    <n v="0"/>
    <n v="1.3428559699433809"/>
    <n v="1.6708902935798879"/>
    <n v="0"/>
    <n v="0"/>
    <n v="1.1567702032476146"/>
    <n v="89.357182126295584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3MEC042"/>
    <s v="TYNEX BRUSH - A9047085"/>
    <n v="654.79999999999995"/>
    <n v="2"/>
    <n v="1309.5999999999999"/>
    <n v="4248.1459599999998"/>
    <n v="7.8198800267031923E-2"/>
    <n v="271.82849178303525"/>
    <n v="135.91424589151762"/>
    <n v="2259.9872258915175"/>
    <n v="31.525455333652584"/>
    <n v="20.255444239167943"/>
    <n v="207.36069705369172"/>
    <n v="0"/>
    <n v="4.0850271271494805"/>
    <n v="5.0829220173570748"/>
    <n v="0"/>
    <n v="0"/>
    <n v="3.5189460120164364"/>
    <n v="271.82849178303525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3MEC065"/>
    <s v="CYLINDER A7005728"/>
    <n v="75.599999999999994"/>
    <n v="4"/>
    <n v="302.39999999999998"/>
    <n v="980.94024000000002"/>
    <n v="1.80569007336213E-2"/>
    <n v="62.7679718350564"/>
    <n v="15.6919929587641"/>
    <n v="260.92705295876408"/>
    <n v="7.2795492462557583"/>
    <n v="4.6771887125262568"/>
    <n v="47.881700358152393"/>
    <n v="0"/>
    <n v="0.94327443742364303"/>
    <n v="1.1736985476853845"/>
    <n v="0"/>
    <n v="0"/>
    <n v="0.8125605330129585"/>
    <n v="62.7679718350564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18"/>
    <s v="Connecteur staubli RMI"/>
    <n v="44.98"/>
    <n v="12"/>
    <n v="539.76"/>
    <n v="1750.900476"/>
    <n v="3.2230134722154212E-2"/>
    <n v="112.03584814050942"/>
    <n v="9.3363206783757846"/>
    <n v="155.2446936783758"/>
    <n v="12.993417662562859"/>
    <n v="8.3484106464059948"/>
    <n v="85.46503500435297"/>
    <n v="0"/>
    <n v="1.6836700077506137"/>
    <n v="2.0949587569400236"/>
    <n v="0"/>
    <n v="0"/>
    <n v="1.4503560624969396"/>
    <n v="112.03584814050942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02ELE020"/>
    <s v="THERMOCOUPLE D2*100"/>
    <n v="26.87"/>
    <n v="20"/>
    <n v="537.4"/>
    <n v="1743.2449899999999"/>
    <n v="3.2089214465106104E-2"/>
    <n v="111.54599227565909"/>
    <n v="5.5772996137829542"/>
    <n v="92.739549113782957"/>
    <n v="12.9366063655352"/>
    <n v="8.311908776824108"/>
    <n v="85.091355067695417"/>
    <n v="0"/>
    <n v="1.6763084744426777"/>
    <n v="2.0857989402318968"/>
    <n v="0"/>
    <n v="0"/>
    <n v="1.4440146509297747"/>
    <n v="111.54599227565909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ELE048"/>
    <s v="Resistance A3013416"/>
    <n v="86"/>
    <n v="10"/>
    <n v="860"/>
    <n v="2789.7110000000002"/>
    <n v="5.1352297059901852E-2"/>
    <n v="178.50679820816308"/>
    <n v="17.850679820816307"/>
    <n v="296.82177982081635"/>
    <n v="20.702421798214132"/>
    <n v="13.301528745941075"/>
    <n v="136.17150234130645"/>
    <n v="0"/>
    <n v="2.6825926461122127"/>
    <n v="3.3378993088936202"/>
    <n v="0"/>
    <n v="0"/>
    <n v="2.3108533676955831"/>
    <n v="178.50679820816308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ELE049"/>
    <s v="Resistance A3013646 (A30"/>
    <n v="178.5"/>
    <n v="12"/>
    <n v="2142"/>
    <n v="6948.3267000000005"/>
    <n v="0.12790304686315088"/>
    <n v="444.60646716498286"/>
    <n v="37.050538930415236"/>
    <n v="616.07776393041524"/>
    <n v="51.563473827644955"/>
    <n v="33.13008671372765"/>
    <n v="339.16204420357946"/>
    <n v="0"/>
    <n v="6.6815272650841386"/>
    <n v="8.3136980461048076"/>
    <n v="0"/>
    <n v="0"/>
    <n v="5.755637108841789"/>
    <n v="444.60646716498286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ELE005"/>
    <s v="Resistance A3015308"/>
    <n v="150.80000000000001"/>
    <n v="10"/>
    <n v="1508"/>
    <n v="4891.7258000000002"/>
    <n v="9.0045655774804639E-2"/>
    <n v="313.00959499756965"/>
    <n v="31.300959499756964"/>
    <n v="520.47353949975695"/>
    <n v="36.301455897333618"/>
    <n v="23.32407598706877"/>
    <n v="238.77514596591871"/>
    <n v="0"/>
    <n v="4.7038950120200189"/>
    <n v="5.852967625362302"/>
    <n v="0"/>
    <n v="0"/>
    <n v="4.0520545098662089"/>
    <n v="313.00959499756965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25MEC250"/>
    <s v="GR RUOTA GRAFFAGGIO"/>
    <n v="478"/>
    <n v="4"/>
    <n v="1912"/>
    <n v="6202.2412000000004"/>
    <n v="0.11416929299829341"/>
    <n v="396.86627694652066"/>
    <n v="99.216569236630164"/>
    <n v="1649.7768692366303"/>
    <n v="46.026779625796998"/>
    <n v="29.57270111888295"/>
    <n v="302.74408427509059"/>
    <n v="0"/>
    <n v="5.9640896969378492"/>
    <n v="7.4210040448890719"/>
    <n v="0"/>
    <n v="0"/>
    <n v="5.1376181849232037"/>
    <n v="396.86627694652066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03"/>
    <s v="Lame de coupe"/>
    <n v="411.6"/>
    <n v="2"/>
    <n v="823.2"/>
    <n v="2670.3373200000001"/>
    <n v="4.9154896441524654E-2"/>
    <n v="170.86836777320912"/>
    <n v="85.434183886604558"/>
    <n v="1420.6028438866047"/>
    <n v="19.816550725918457"/>
    <n v="12.732347050765922"/>
    <n v="130.34462875274821"/>
    <n v="0"/>
    <n v="2.5678026352088064"/>
    <n v="3.1950682686991025"/>
    <n v="0"/>
    <n v="0"/>
    <n v="2.2119703398686092"/>
    <n v="170.86836777320912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22"/>
    <s v="Accouplement  A0110739"/>
    <n v="191.04"/>
    <n v="2"/>
    <n v="382.08"/>
    <n v="1239.410208"/>
    <n v="2.2814750768194531E-2"/>
    <n v="79.306834255087125"/>
    <n v="39.653417127543563"/>
    <n v="659.35852112754355"/>
    <n v="9.1976526984437843"/>
    <n v="5.9095908177315879"/>
    <n v="60.498148389030646"/>
    <n v="0"/>
    <n v="1.191819765379714"/>
    <n v="1.4829587999326446"/>
    <n v="0"/>
    <n v="0"/>
    <n v="1.0266637845687538"/>
    <n v="79.306834255087125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21"/>
    <s v="Rouleau Lame"/>
    <n v="2478"/>
    <n v="1"/>
    <n v="2478"/>
    <n v="8038.2602999999999"/>
    <n v="0.14796626990050787"/>
    <n v="514.34865809282326"/>
    <n v="514.34865809282326"/>
    <n v="8552.6089580928237"/>
    <n v="59.651861879040247"/>
    <n v="38.326963060979047"/>
    <n v="392.36393349041549"/>
    <n v="0"/>
    <n v="7.7296099733326304"/>
    <n v="9.6178075435330115"/>
    <n v="0"/>
    <n v="0"/>
    <n v="6.6584821455228544"/>
    <n v="514.34865809282326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19"/>
    <s v="Ammotisseur-A6514029"/>
    <n v="268.52999999999997"/>
    <n v="4"/>
    <n v="1074.1199999999999"/>
    <n v="3484.2841619999999"/>
    <n v="6.4137824788350895E-2"/>
    <n v="222.95083964110708"/>
    <n v="55.73770991027677"/>
    <n v="926.80875041027673"/>
    <n v="25.856843374299721"/>
    <n v="16.613300065802591"/>
    <n v="170.07503964516749"/>
    <n v="0"/>
    <n v="3.3504958291186622"/>
    <n v="4.1689586112428083"/>
    <n v="0"/>
    <n v="0"/>
    <n v="2.8862021154757902"/>
    <n v="222.95083964110708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020"/>
    <s v="Ammotisseur-A6514027"/>
    <n v="256.2"/>
    <n v="4"/>
    <n v="1024.8"/>
    <n v="3324.2974800000002"/>
    <n v="6.1192830263938854E-2"/>
    <n v="212.71368232991338"/>
    <n v="53.178420582478346"/>
    <n v="884.25279058247838"/>
    <n v="24.669583556755629"/>
    <n v="15.85047285911676"/>
    <n v="162.26576232484979"/>
    <n v="0"/>
    <n v="3.1966522601579017"/>
    <n v="3.9775339671560257"/>
    <n v="0"/>
    <n v="0"/>
    <n v="2.7536773618772483"/>
    <n v="212.71368232991338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ELE007"/>
    <s v="Variable viltage auto"/>
    <n v="288.62"/>
    <n v="1"/>
    <n v="288.62"/>
    <n v="936.23998700000004"/>
    <n v="1.7234069741196362E-2"/>
    <n v="59.907711742837236"/>
    <n v="59.907711742837236"/>
    <n v="996.14769874283729"/>
    <n v="6.9478290458146068"/>
    <n v="4.4640549147133877"/>
    <n v="45.699789541567277"/>
    <n v="0"/>
    <n v="0.90029056921035677"/>
    <n v="1.1202145331777635"/>
    <n v="0"/>
    <n v="0"/>
    <n v="0.7755331383538363"/>
    <n v="59.907711742837236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7T00:00:00"/>
    <x v="9"/>
    <x v="2"/>
    <s v="sovema 02"/>
    <s v="80345 du 17/05/2022"/>
    <n v="403.14499999999998"/>
    <n v="259.02499999999998"/>
    <n v="2651.7119999999995"/>
    <n v="0"/>
    <n v="52.238999999999997"/>
    <n v="65"/>
    <n v="0"/>
    <n v="0"/>
    <n v="45"/>
    <n v="3476.1209999999996"/>
    <s v="EUR"/>
    <n v="3.2438500000000001"/>
    <s v="710MEC"/>
    <s v="Accouplement  A0110739"/>
    <n v="191.04"/>
    <n v="2"/>
    <n v="382.08"/>
    <n v="1239.410208"/>
    <n v="2.2814750768194531E-2"/>
    <n v="79.306834255087125"/>
    <n v="39.653417127543563"/>
    <n v="659.35852112754355"/>
    <n v="9.1976526984437843"/>
    <n v="5.9095908177315879"/>
    <n v="60.498148389030646"/>
    <n v="0"/>
    <n v="1.191819765379714"/>
    <n v="1.4829587999326446"/>
    <n v="0"/>
    <n v="0"/>
    <n v="1.0266637845687538"/>
    <n v="79.306834255087125"/>
    <s v="SOTUMAR"/>
    <s v="STB7954"/>
    <n v="559.33799999999997"/>
    <s v="F336/2022"/>
    <n v="353.84"/>
    <m/>
    <m/>
    <s v="STB7954"/>
    <n v="77.95"/>
    <s v="STB7955"/>
    <n v="12636.834000000001"/>
    <n v="0"/>
    <m/>
    <m/>
    <m/>
  </r>
  <r>
    <x v="10"/>
    <x v="1"/>
    <d v="2022-06-08T00:00:00"/>
    <x v="73"/>
    <x v="0"/>
    <s v="PELIPAPER01"/>
    <s v="VZR2022000000392 DU 28/04/2022"/>
    <n v="8681.75"/>
    <n v="350"/>
    <n v="523.14300000000003"/>
    <n v="119"/>
    <n v="58.856000000000002"/>
    <n v="0"/>
    <n v="1743.2660000000001"/>
    <n v="0"/>
    <n v="900"/>
    <n v="12376.014999999999"/>
    <s v="EUR"/>
    <n v="3.2494999999999998"/>
    <s v="430P2010"/>
    <s v="SEP PAPIER G  laize 103"/>
    <n v="4.3125000000000004E-2"/>
    <n v="248480"/>
    <n v="10715.7"/>
    <n v="34820.667150000001"/>
    <n v="0.54168119986048135"/>
    <n v="6703.8546546913149"/>
    <n v="2.6979453697244506E-2"/>
    <n v="0.16711414119724449"/>
    <n v="4702.7407568887338"/>
    <n v="189.58841995116848"/>
    <n v="283.37672793861179"/>
    <n v="64.460062783397277"/>
    <n v="31.881188698988492"/>
    <n v="0"/>
    <n v="944.29441855598191"/>
    <n v="0"/>
    <n v="487.51307987443323"/>
    <n v="6703.8546546913149"/>
    <s v="MISTRAL SHIPPING"/>
    <m/>
    <n v="9259.5"/>
    <s v="F341/2022"/>
    <n v="517.1"/>
    <m/>
    <n v="1803.366"/>
    <m/>
    <m/>
    <s v="STB7974"/>
    <n v="14227.911"/>
    <n v="119"/>
    <m/>
    <m/>
    <m/>
  </r>
  <r>
    <x v="10"/>
    <x v="1"/>
    <d v="2022-06-08T00:00:00"/>
    <x v="73"/>
    <x v="0"/>
    <s v="PELIPAPER01"/>
    <s v="VZR2022000000392 DU 28/04/2022"/>
    <n v="8681.75"/>
    <n v="350"/>
    <n v="523.14300000000003"/>
    <n v="119"/>
    <n v="58.856000000000002"/>
    <n v="0"/>
    <n v="1743.2660000000001"/>
    <n v="0"/>
    <n v="900"/>
    <n v="12376.014999999999"/>
    <s v="EUR"/>
    <n v="3.2494999999999998"/>
    <s v="430P2011"/>
    <s v="SEP PAPIER G  laize 128"/>
    <n v="4.3125000000000004E-2"/>
    <n v="41680"/>
    <n v="1797.45"/>
    <n v="5840.8137749999996"/>
    <n v="9.0861527729333785E-2"/>
    <n v="1124.5036301011507"/>
    <n v="2.6979453697244499E-2"/>
    <n v="0.16711414119724449"/>
    <n v="788.83706836414365"/>
    <n v="31.801534705266825"/>
    <n v="47.533572200906868"/>
    <n v="10.812521799790721"/>
    <n v="5.3477460760376694"/>
    <n v="0"/>
    <n v="158.39581199860478"/>
    <n v="0"/>
    <n v="81.775374956400412"/>
    <n v="1124.5036301011507"/>
    <s v="MISTRAL SHIPPING"/>
    <m/>
    <n v="9259.5"/>
    <s v="F341/2022"/>
    <n v="517.1"/>
    <m/>
    <n v="1803.366"/>
    <m/>
    <m/>
    <s v="STB7974"/>
    <n v="14227.911"/>
    <n v="119"/>
    <m/>
    <m/>
    <m/>
  </r>
  <r>
    <x v="10"/>
    <x v="1"/>
    <d v="2022-06-08T00:00:00"/>
    <x v="73"/>
    <x v="0"/>
    <s v="PELIPAPER01"/>
    <s v="VZR2022000000392 DU 28/04/2022"/>
    <n v="8681.75"/>
    <n v="350"/>
    <n v="523.14300000000003"/>
    <n v="119"/>
    <n v="58.856000000000002"/>
    <n v="0"/>
    <n v="1743.2660000000001"/>
    <n v="0"/>
    <n v="900"/>
    <n v="12376.014999999999"/>
    <s v="EUR"/>
    <n v="3.2494999999999998"/>
    <s v="430P2013"/>
    <s v="SEP PAPIER G  laize 125"/>
    <n v="4.3125000000000004E-2"/>
    <n v="168560"/>
    <n v="7269.1500000000005"/>
    <n v="23621.102924999999"/>
    <n v="0.36745727241018483"/>
    <n v="4547.6567152075331"/>
    <n v="2.6979453697244502E-2"/>
    <n v="0.16711414119724449"/>
    <n v="3190.172174747122"/>
    <n v="128.61004534356468"/>
    <n v="192.23269986048135"/>
    <n v="43.727415416811994"/>
    <n v="21.62706522497384"/>
    <n v="0"/>
    <n v="640.57576944541324"/>
    <n v="0"/>
    <n v="330.71154516916636"/>
    <n v="4547.6567152075331"/>
    <s v="MISTRAL SHIPPING"/>
    <m/>
    <n v="9259.5"/>
    <s v="F341/2022"/>
    <n v="517.1"/>
    <m/>
    <n v="1803.366"/>
    <m/>
    <m/>
    <s v="STB7974"/>
    <n v="14227.911"/>
    <n v="119"/>
    <m/>
    <m/>
    <m/>
  </r>
  <r>
    <x v="10"/>
    <x v="1"/>
    <d v="2022-06-17T00:00:00"/>
    <x v="4"/>
    <x v="0"/>
    <s v="ACCUMA13"/>
    <s v="22-0672DU 31/05/2022"/>
    <n v="20902.25"/>
    <n v="575"/>
    <n v="2136.0859999999993"/>
    <n v="619"/>
    <n v="114.042"/>
    <n v="0"/>
    <n v="0"/>
    <n v="7073.4906000000001"/>
    <n v="0"/>
    <n v="31419.868600000002"/>
    <s v="EUR"/>
    <n v="3.2477"/>
    <s v="400l0318"/>
    <s v="BAC L3 NOIR P0 C40"/>
    <n v="1.611"/>
    <n v="5568"/>
    <n v="8970.0480000000007"/>
    <n v="29132.024889600001"/>
    <n v="0.27812653480376837"/>
    <n v="8738.6991777077292"/>
    <n v="1.5694502833526813"/>
    <n v="6.8014949833526819"/>
    <n v="5813.4703621020672"/>
    <n v="159.92275751216681"/>
    <n v="594.10219722284216"/>
    <n v="172.16032504353262"/>
    <n v="31.718106282091352"/>
    <n v="0"/>
    <n v="0"/>
    <n v="1967.3254295450283"/>
    <n v="0"/>
    <n v="8738.6991777077292"/>
    <s v="TUNISHIP"/>
    <s v="stb8019"/>
    <n v="20903.849999999999"/>
    <s v="F365/2022"/>
    <n v="575"/>
    <m/>
    <m/>
    <m/>
    <m/>
    <s v="STB8020"/>
    <n v="27557.271000000001"/>
    <n v="619"/>
    <m/>
    <m/>
    <m/>
  </r>
  <r>
    <x v="10"/>
    <x v="1"/>
    <d v="2022-06-17T00:00:00"/>
    <x v="4"/>
    <x v="0"/>
    <s v="ACCUMA13"/>
    <s v="22-0672DU 31/05/2023"/>
    <n v="20902.25"/>
    <n v="575"/>
    <n v="2136.0859999999993"/>
    <n v="619"/>
    <n v="114.042"/>
    <n v="0"/>
    <n v="0"/>
    <n v="7073.4906000000001"/>
    <n v="0"/>
    <n v="31419.868600000002"/>
    <s v="EUR"/>
    <n v="3.2477"/>
    <s v="400l0218"/>
    <s v="BAC L2 NOIR P0 C34,3"/>
    <n v="1.496"/>
    <n v="7992"/>
    <n v="11956.031999999999"/>
    <n v="38829.605126399998"/>
    <n v="0.37071036299504395"/>
    <n v="11647.670893962584"/>
    <n v="1.4574162780233464"/>
    <n v="6.315975478023347"/>
    <n v="7748.6806849131572"/>
    <n v="213.15845872215027"/>
    <n v="791.86921644863116"/>
    <n v="229.46971469393222"/>
    <n v="42.276551216680801"/>
    <n v="0"/>
    <n v="0"/>
    <n v="2622.2162679680314"/>
    <n v="0"/>
    <n v="11647.670893962584"/>
    <s v="TUNISHIP"/>
    <s v="stb8019"/>
    <n v="20903.849999999999"/>
    <s v="F365/2023"/>
    <n v="575"/>
    <m/>
    <m/>
    <m/>
    <m/>
    <s v="STB8020"/>
    <n v="27557.271000000001"/>
    <n v="619"/>
    <m/>
    <m/>
    <m/>
  </r>
  <r>
    <x v="10"/>
    <x v="1"/>
    <d v="2022-06-17T00:00:00"/>
    <x v="4"/>
    <x v="0"/>
    <s v="ACCUMA13"/>
    <s v="22-0672DU 31/05/2024"/>
    <n v="20902.25"/>
    <n v="575"/>
    <n v="2136.0859999999993"/>
    <n v="619"/>
    <n v="114.042"/>
    <n v="0"/>
    <n v="0"/>
    <n v="7073.4906000000001"/>
    <n v="0"/>
    <n v="31419.868600000002"/>
    <s v="EUR"/>
    <n v="3.2477"/>
    <s v="400l0118"/>
    <s v="BAC L1 NOIR PO C28"/>
    <n v="1.43"/>
    <n v="7920"/>
    <n v="11325.6"/>
    <n v="36782.151120000002"/>
    <n v="0.35116310220118768"/>
    <n v="11033.498528329688"/>
    <n v="1.3931185010517284"/>
    <n v="6.0373295010517287"/>
    <n v="7340.0989529847757"/>
    <n v="201.91878376568292"/>
    <n v="750.114586328526"/>
    <n v="217.36996026253519"/>
    <n v="40.047342501227845"/>
    <n v="0"/>
    <n v="0"/>
    <n v="2483.9489024869404"/>
    <n v="0"/>
    <n v="11033.498528329688"/>
    <s v="TUNISHIP"/>
    <s v="stb8019"/>
    <n v="20903.849999999999"/>
    <s v="F365/2024"/>
    <n v="575"/>
    <m/>
    <m/>
    <m/>
    <m/>
    <s v="STB8020"/>
    <n v="27557.271000000001"/>
    <n v="619"/>
    <m/>
    <m/>
    <m/>
  </r>
  <r>
    <x v="10"/>
    <x v="1"/>
    <d v="2022-06-20T00:00:00"/>
    <x v="42"/>
    <x v="0"/>
    <s v="METACONCEPT 4"/>
    <s v="5430 DU 31/05/2022"/>
    <n v="347.2"/>
    <n v="258.47899999999998"/>
    <n v="320.33200000000033"/>
    <m/>
    <n v="52.396000000000001"/>
    <n v="115"/>
    <n v="0"/>
    <n v="0"/>
    <n v="0"/>
    <n v="1093.4070000000002"/>
    <s v="EUR"/>
    <n v="3.2477"/>
    <s v="600P0013"/>
    <s v="CALCIUM METAL"/>
    <n v="14"/>
    <n v="1200"/>
    <n v="16800"/>
    <n v="54561.36"/>
    <n v="1"/>
    <n v="1093.4070000000002"/>
    <n v="0.91117250000000016"/>
    <n v="46.378972500000003"/>
    <n v="347.2"/>
    <n v="258.47899999999998"/>
    <n v="320.33200000000033"/>
    <n v="0"/>
    <n v="52.396000000000001"/>
    <n v="115"/>
    <n v="0"/>
    <n v="0"/>
    <n v="0"/>
    <n v="1093.4070000000002"/>
    <s v="MAGHREB SOLUTION"/>
    <s v="STB8015"/>
    <n v="413.76799999999997"/>
    <s v="F368/2022"/>
    <n v="308.19"/>
    <m/>
    <m/>
    <s v="STB8015"/>
    <n v="137.44999999999999"/>
    <s v="STB8016"/>
    <n v="10698.082"/>
    <m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20L0331"/>
    <s v="COUV L3 EK  D NOIR FAI"/>
    <n v="1.6850000000000001"/>
    <n v="3520"/>
    <n v="5931.2"/>
    <n v="19262.758239999999"/>
    <n v="0.15488818839158572"/>
    <n v="4932.1686447079828"/>
    <n v="1.4011842740647678"/>
    <n v="6.8735587740647679"/>
    <n v="3237.5116358080227"/>
    <n v="89.060708325161784"/>
    <n v="395.11558660584831"/>
    <n v="95.875788614391553"/>
    <n v="19.004780715647566"/>
    <n v="0"/>
    <n v="0"/>
    <n v="1095.6001446389109"/>
    <n v="0"/>
    <n v="4932.1686447079828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116"/>
    <s v="BAC L1 GRIS P0 C26"/>
    <n v="1.82"/>
    <n v="1100"/>
    <n v="2002"/>
    <n v="6501.8954000000003"/>
    <n v="5.2280508693005566E-2"/>
    <n v="1664.7898615297718"/>
    <n v="1.5134453286634288"/>
    <n v="7.4242593286634291"/>
    <n v="1092.7802628283755"/>
    <n v="30.061292498478199"/>
    <n v="133.36616610212238"/>
    <n v="32.361634880970442"/>
    <n v="6.4148184166317828"/>
    <n v="0"/>
    <n v="0"/>
    <n v="369.80568680319323"/>
    <n v="0"/>
    <n v="1664.7898615297718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202"/>
    <s v="BAC L2 BASSE P0 NOIR C34"/>
    <n v="1.4650000000000001"/>
    <n v="2340"/>
    <n v="3428.1000000000004"/>
    <n v="11133.440370000002"/>
    <n v="8.9521884041204994E-2"/>
    <n v="2850.68237977533"/>
    <n v="1.2182403332373206"/>
    <n v="5.9761208332373208"/>
    <n v="1871.2088007002772"/>
    <n v="51.475083323692871"/>
    <n v="228.36790909824467"/>
    <n v="55.414046221505892"/>
    <n v="10.984335171855854"/>
    <n v="0"/>
    <n v="0"/>
    <n v="633.23220525975364"/>
    <n v="0"/>
    <n v="2850.68237977533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218"/>
    <s v="BAC L2 NOIR P0 C34,3"/>
    <n v="1.496"/>
    <n v="2160"/>
    <n v="3231.36"/>
    <n v="10494.487872"/>
    <n v="8.4384188097018212E-2"/>
    <n v="2687.0806028735478"/>
    <n v="1.2440187976266426"/>
    <n v="6.1025779976266428"/>
    <n v="1763.819395650899"/>
    <n v="48.52090815578547"/>
    <n v="215.26178546241468"/>
    <n v="52.233812432054272"/>
    <n v="10.353939879504134"/>
    <n v="0"/>
    <n v="0"/>
    <n v="596.89076129289026"/>
    <n v="0"/>
    <n v="2687.0806028735478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306"/>
    <s v="BAC L3B P0 NOIR C40"/>
    <n v="1.5880000000000001"/>
    <n v="1040"/>
    <n v="1651.52"/>
    <n v="5363.6415040000002"/>
    <n v="4.3128024833502775E-2"/>
    <n v="1373.3435325242999"/>
    <n v="1.3205226274272115"/>
    <n v="6.4778702274272124"/>
    <n v="901.47275707608333"/>
    <n v="24.798614279264097"/>
    <n v="110.01842689359499"/>
    <n v="26.696247371938217"/>
    <n v="5.2918086470707904"/>
    <n v="0"/>
    <n v="0"/>
    <n v="305.06567825634846"/>
    <n v="0"/>
    <n v="1373.3435325242999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318"/>
    <s v="BAC L3 NOIR P0 C40"/>
    <n v="1.611"/>
    <n v="4608"/>
    <n v="7423.4880000000003"/>
    <n v="24109.261977600003"/>
    <n v="0.19385800645175952"/>
    <n v="6173.1006791148466"/>
    <n v="1.3396485848773538"/>
    <n v="6.5716932848773544"/>
    <n v="4052.0685153562904"/>
    <n v="111.46835370976173"/>
    <n v="494.52654029226397"/>
    <n v="119.99810599363914"/>
    <n v="23.786377391630893"/>
    <n v="0"/>
    <n v="0"/>
    <n v="1371.2527863712605"/>
    <n v="0"/>
    <n v="6173.1006791148466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l0518"/>
    <s v="BAC L5 NOIR P0 C52"/>
    <n v="1.6870000000000001"/>
    <n v="1296"/>
    <n v="2186.3519999999999"/>
    <n v="7100.6153903999993"/>
    <n v="5.7094702668316726E-2"/>
    <n v="1818.0902314362331"/>
    <n v="1.4028474007995626"/>
    <n v="6.8817173007995622"/>
    <n v="1193.4077488488233"/>
    <n v="32.829454034282115"/>
    <n v="145.64704494990383"/>
    <n v="35.34162095168805"/>
    <n v="7.0055200174024623"/>
    <n v="0"/>
    <n v="0"/>
    <n v="403.85884263413334"/>
    <n v="0"/>
    <n v="1818.0902314362331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M1008"/>
    <s v="BAC M10 P15,4 C33 GRIS"/>
    <n v="2.67"/>
    <n v="1296"/>
    <n v="3460.3199999999997"/>
    <n v="11238.081263999999"/>
    <n v="9.0363281638651843E-2"/>
    <n v="2877.4753514728764"/>
    <n v="2.2202741909512933"/>
    <n v="10.891633190951293"/>
    <n v="1888.7959036315106"/>
    <n v="51.958886942224808"/>
    <n v="230.51429165159644"/>
    <n v="55.934871334325493"/>
    <n v="11.087574657062582"/>
    <n v="0"/>
    <n v="0"/>
    <n v="639.18382325615653"/>
    <n v="0"/>
    <n v="2877.4753514728764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M1009"/>
    <s v="BAC M10 P15,4 C33 NOIR"/>
    <n v="2.2149999999999999"/>
    <n v="2106"/>
    <n v="4664.79"/>
    <n v="15149.838483"/>
    <n v="0.12181698009292978"/>
    <n v="3879.0684806021295"/>
    <n v="1.8419128587854365"/>
    <n v="9.0355683587854365"/>
    <n v="2546.2489721474417"/>
    <n v="70.04476355343462"/>
    <n v="310.75182715860115"/>
    <n v="75.404710677523539"/>
    <n v="14.946943457402485"/>
    <n v="0"/>
    <n v="0"/>
    <n v="861.67126360772602"/>
    <n v="0"/>
    <n v="3879.0684806021295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M1203"/>
    <s v="BAC M12 GRIS C49 P12,5"/>
    <n v="3.25"/>
    <n v="240"/>
    <n v="780"/>
    <n v="2533.2060000000001"/>
    <n v="2.036902936091126E-2"/>
    <n v="648.6194265700409"/>
    <n v="2.7025809440418369"/>
    <n v="13.257605944041838"/>
    <n v="425.75854395910739"/>
    <n v="11.712191882523975"/>
    <n v="51.960843935891837"/>
    <n v="12.608429174404069"/>
    <n v="2.4992799025838117"/>
    <n v="0"/>
    <n v="0"/>
    <n v="144.08013771552982"/>
    <n v="0"/>
    <n v="648.6194265700409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1T00:00:00"/>
    <x v="4"/>
    <x v="0"/>
    <s v="ACCUMA 12"/>
    <s v="22-0647 du 27/05/2022"/>
    <n v="20902.25"/>
    <n v="575"/>
    <n v="2550.9729999999981"/>
    <n v="619"/>
    <n v="122.7"/>
    <n v="0"/>
    <n v="0"/>
    <n v="7073.490600000001"/>
    <n v="0"/>
    <n v="31843.4136"/>
    <s v="EUR"/>
    <n v="3.2477"/>
    <s v="400M1509"/>
    <s v="BAC M15 GRIS PO C78"/>
    <n v="5.0999999999999996"/>
    <n v="693"/>
    <n v="3534.2999999999997"/>
    <n v="11478.346109999999"/>
    <n v="9.2295205731113661E-2"/>
    <n v="2938.9944093929425"/>
    <n v="4.2409731737271894"/>
    <n v="20.804243173727187"/>
    <n v="1929.1774639931705"/>
    <n v="53.069743295390353"/>
    <n v="235.44257784951603"/>
    <n v="57.130732347559359"/>
    <n v="11.324621743207647"/>
    <n v="0"/>
    <n v="0"/>
    <n v="652.8492701640987"/>
    <n v="0"/>
    <n v="2938.9944093929425"/>
    <s v="TUNISHIP"/>
    <s v="STB8017"/>
    <n v="20902.849999999999"/>
    <s v="F369/2022"/>
    <n v="684.25"/>
    <m/>
    <m/>
    <m/>
    <m/>
    <s v="STB8018"/>
    <n v="31635.424999999999"/>
    <n v="6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242"/>
    <s v="COUV L2 SMF NOIR"/>
    <n v="1.36"/>
    <n v="2673"/>
    <n v="3635.28"/>
    <n v="11708.32806"/>
    <n v="0.13584428474057425"/>
    <n v="3345.9712041894372"/>
    <n v="1.2517662567113494"/>
    <n v="5.6319862567113486"/>
    <n v="27.168856948114851"/>
    <n v="52.979271048823961"/>
    <n v="1385.0258079537714"/>
    <n v="29.74989835818576"/>
    <n v="13.461353552082464"/>
    <n v="0"/>
    <n v="0"/>
    <n v="0"/>
    <n v="1837.586016328459"/>
    <n v="3345.9712041894372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342"/>
    <s v="COUV L3 SMF NOIR"/>
    <n v="1.4"/>
    <n v="3168"/>
    <n v="4435.2"/>
    <n v="14284.670399999999"/>
    <n v="0.16573594652444787"/>
    <n v="4082.2306630633652"/>
    <n v="1.2885829113205067"/>
    <n v="5.7976329113205063"/>
    <n v="33.147189304889572"/>
    <n v="64.637019144534662"/>
    <n v="1689.7918354120086"/>
    <n v="36.296172288854081"/>
    <n v="16.423437884893637"/>
    <n v="0"/>
    <n v="0"/>
    <n v="0"/>
    <n v="2241.935009028185"/>
    <n v="4082.2306630633652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541"/>
    <s v="COUV L5 SMF NOIR"/>
    <n v="1.5"/>
    <n v="594"/>
    <n v="891"/>
    <n v="2869.6882499999997"/>
    <n v="3.3295167828572114E-2"/>
    <n v="820.0909814189796"/>
    <n v="1.3806245478434001"/>
    <n v="6.2117495478433993"/>
    <n v="6.6590335657144228"/>
    <n v="12.985115453143125"/>
    <n v="339.46710979259097"/>
    <n v="7.2916417544572933"/>
    <n v="3.2993513608045251"/>
    <n v="0"/>
    <n v="0"/>
    <n v="0"/>
    <n v="450.38872949226925"/>
    <n v="820.0909814189796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141"/>
    <s v="COUV L1 SMF NOIR"/>
    <n v="1.31"/>
    <n v="2700"/>
    <n v="3537"/>
    <n v="11391.792749999999"/>
    <n v="0.13217172683463477"/>
    <n v="3255.5126838147376"/>
    <n v="1.2057454384499029"/>
    <n v="5.424927938449903"/>
    <n v="26.434345366926955"/>
    <n v="51.546973465507563"/>
    <n v="1347.5815570554371"/>
    <n v="28.945608176785015"/>
    <n v="13.097425098951296"/>
    <n v="0"/>
    <n v="0"/>
    <n v="0"/>
    <n v="1787.9067746511296"/>
    <n v="3255.5126838147376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90TL0101"/>
    <s v="COUVRE COUVERCLE L1SMF"/>
    <n v="0.4"/>
    <n v="2376"/>
    <n v="950.40000000000009"/>
    <n v="3061.0008000000003"/>
    <n v="3.5514845683810262E-2"/>
    <n v="874.76371351357841"/>
    <n v="0.3681665460915734"/>
    <n v="1.6564665460915733"/>
    <n v="7.1029691367620522"/>
    <n v="13.850789816686001"/>
    <n v="362.09825044543044"/>
    <n v="7.7777512047544475"/>
    <n v="3.519308118191494"/>
    <n v="0"/>
    <n v="0"/>
    <n v="0"/>
    <n v="480.41464479175397"/>
    <n v="874.76371351357841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90TL0201"/>
    <s v="COUVRE COUVERCLE L2SMF"/>
    <n v="0.43"/>
    <n v="1936"/>
    <n v="832.48"/>
    <n v="2681.2099599999997"/>
    <n v="3.1108374089707871E-2"/>
    <n v="766.22821572578243"/>
    <n v="0.39577903704844136"/>
    <n v="1.7807015370484411"/>
    <n v="6.2216748179415742"/>
    <n v="12.13226589498607"/>
    <n v="317.17124529757143"/>
    <n v="6.8127339256460235"/>
    <n v="3.0826532220455114"/>
    <n v="0"/>
    <n v="0"/>
    <n v="0"/>
    <n v="420.80764256759181"/>
    <n v="766.22821572578243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90TL0301"/>
    <s v="COUVRE COUVERCLE L3 SMF"/>
    <n v="0.44"/>
    <n v="2420"/>
    <n v="1064.8"/>
    <n v="3429.4545999999996"/>
    <n v="3.9789780812417047E-2"/>
    <n v="980.05934569576823"/>
    <n v="0.40498320070073068"/>
    <n v="1.8221132007007306"/>
    <n v="7.9579561624834092"/>
    <n v="15.518014516842648"/>
    <n v="405.68415096200999"/>
    <n v="8.7139619979193341"/>
    <n v="3.9429285398256546"/>
    <n v="0"/>
    <n v="0"/>
    <n v="0"/>
    <n v="538.24233351668727"/>
    <n v="980.05934569576823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90TL0501"/>
    <s v="COUVRE COUVERCLE L5 SMF"/>
    <n v="0.49"/>
    <n v="352"/>
    <n v="172.48"/>
    <n v="555.51495999999997"/>
    <n v="6.4452868092840839E-3"/>
    <n v="158.75341467468644"/>
    <n v="0.4510040189621774"/>
    <n v="2.0291715189621775"/>
    <n v="1.2890573618568169"/>
    <n v="2.5136618556207928"/>
    <n v="65.714126932689226"/>
    <n v="1.4115178112332143"/>
    <n v="0.63868925107919694"/>
    <n v="0"/>
    <n v="0"/>
    <n v="0"/>
    <n v="87.186361462207188"/>
    <n v="158.75341467468644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111"/>
    <s v="COUV L1 EK DROITE NOIR"/>
    <n v="0.93"/>
    <n v="5000"/>
    <n v="4650"/>
    <n v="14976.487499999999"/>
    <n v="0.17376266038480398"/>
    <n v="4279.9360983145407"/>
    <n v="0.85598721966290814"/>
    <n v="3.8512847196629081"/>
    <n v="34.752532076960797"/>
    <n v="67.767437550073552"/>
    <n v="1771.6296975707612"/>
    <n v="38.054022624272072"/>
    <n v="17.218837068171766"/>
    <n v="0"/>
    <n v="0"/>
    <n v="0"/>
    <n v="2350.5135714243011"/>
    <n v="4279.9360983145407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106"/>
    <s v="COUV L1 KAM  G NOIR"/>
    <n v="0.93"/>
    <n v="200"/>
    <n v="186"/>
    <n v="599.05949999999996"/>
    <n v="6.9505064153921586E-3"/>
    <n v="171.19744393258159"/>
    <n v="0.85598721966290792"/>
    <n v="3.8512847196629076"/>
    <n v="1.3901012830784316"/>
    <n v="2.710697502002942"/>
    <n v="70.865187902830442"/>
    <n v="1.5221609049708826"/>
    <n v="0.68875348272687054"/>
    <n v="0"/>
    <n v="0"/>
    <n v="0"/>
    <n v="94.020542856972028"/>
    <n v="171.19744393258159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228"/>
    <s v="COUV L2 EK DROITE NOIR"/>
    <n v="0.94"/>
    <n v="1000"/>
    <n v="940"/>
    <n v="3027.5049999999997"/>
    <n v="3.5126215217573274E-2"/>
    <n v="865.1913833151973"/>
    <n v="0.86519138331519729"/>
    <n v="3.8926963833151969"/>
    <n v="7.0252430435146547"/>
    <n v="13.699223934853578"/>
    <n v="358.13589585301406"/>
    <n v="7.6926411326485473"/>
    <n v="3.4807971707702059"/>
    <n v="0"/>
    <n v="0"/>
    <n v="0"/>
    <n v="475.15758218039628"/>
    <n v="865.1913833151973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217"/>
    <s v="COUV L2 EK G NOIR"/>
    <n v="0.94"/>
    <n v="400"/>
    <n v="376"/>
    <n v="1211.002"/>
    <n v="1.405048608702931E-2"/>
    <n v="346.07655332607897"/>
    <n v="0.8651913833151974"/>
    <n v="3.8926963833151973"/>
    <n v="2.810097217405862"/>
    <n v="5.4796895739414309"/>
    <n v="143.25435834120563"/>
    <n v="3.0770564530594191"/>
    <n v="1.3923188683080823"/>
    <n v="0"/>
    <n v="0"/>
    <n v="0"/>
    <n v="190.06303287215852"/>
    <n v="346.07655332607897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307"/>
    <s v="COUV. L3 EURO KAM DROITE"/>
    <n v="1"/>
    <n v="1000"/>
    <n v="1000"/>
    <n v="3220.75"/>
    <n v="3.7368314061248166E-2"/>
    <n v="920.41636522893339"/>
    <n v="0.92041636522893344"/>
    <n v="4.1411663652289334"/>
    <n v="7.4736628122496329"/>
    <n v="14.573642483886784"/>
    <n v="380.9956338861852"/>
    <n v="8.1836607794133478"/>
    <n v="3.7029757135853254"/>
    <n v="0"/>
    <n v="0"/>
    <n v="0"/>
    <n v="505.48678955361311"/>
    <n v="920.41636522893339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20L0507"/>
    <s v="COUV. L5 EK DROITE NOIR"/>
    <n v="1.0900000000000001"/>
    <n v="1000"/>
    <n v="1090"/>
    <n v="3510.6174999999998"/>
    <n v="4.0731462326760504E-2"/>
    <n v="1003.2538380995375"/>
    <n v="1.0032538380995375"/>
    <n v="4.5138713380995377"/>
    <n v="8.1462924653521007"/>
    <n v="15.885270307436596"/>
    <n v="415.28524093594189"/>
    <n v="8.9201902495605498"/>
    <n v="4.0362435278080051"/>
    <n v="0"/>
    <n v="0"/>
    <n v="0"/>
    <n v="550.98060061343836"/>
    <n v="1003.2538380995375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6-27T00:00:00"/>
    <x v="89"/>
    <x v="0"/>
    <s v="MONBAT 05"/>
    <s v="7000041819 DU 31/05/2022"/>
    <n v="200"/>
    <n v="390"/>
    <n v="10195.687000000002"/>
    <n v="219"/>
    <n v="99.093999999999994"/>
    <n v="0"/>
    <n v="0"/>
    <n v="0"/>
    <n v="13527.15"/>
    <n v="24630.931"/>
    <s v="EUR"/>
    <n v="3.2207499999999998"/>
    <s v="460D1846"/>
    <s v="BOUCHON D18 NOIR  KAMINA"/>
    <n v="0.03"/>
    <n v="100000"/>
    <n v="3000"/>
    <n v="9662.25"/>
    <n v="0.1121049421837445"/>
    <n v="2761.2490956868005"/>
    <n v="2.7612490956868005E-2"/>
    <n v="0.124234990956868"/>
    <n v="22.4209884367489"/>
    <n v="43.720927451660359"/>
    <n v="1142.9869016585556"/>
    <n v="24.550982338240047"/>
    <n v="11.108927140755977"/>
    <n v="0"/>
    <n v="0"/>
    <n v="0"/>
    <n v="1516.4603686608395"/>
    <n v="2761.2490956868005"/>
    <s v="GENMAR"/>
    <m/>
    <n v="238.6"/>
    <s v="F0366/2022"/>
    <n v="469.7"/>
    <m/>
    <m/>
    <m/>
    <m/>
    <s v="STB8069"/>
    <n v="21728.293000000001"/>
    <n v="219"/>
    <m/>
    <m/>
    <m/>
  </r>
  <r>
    <x v="10"/>
    <x v="1"/>
    <d v="2022-07-01T00:00:00"/>
    <x v="78"/>
    <x v="0"/>
    <s v="ATHENA 01"/>
    <s v="390DU05/05/2022"/>
    <n v="264"/>
    <n v="80"/>
    <n v="696.81900000000019"/>
    <n v="0"/>
    <n v="9.4280000000000008"/>
    <n v="141.4"/>
    <n v="0"/>
    <n v="0"/>
    <n v="45"/>
    <n v="1236.6470000000004"/>
    <s v="EUR"/>
    <n v="3.2171500000000002"/>
    <s v="690X0003"/>
    <s v="FLUX TYPE OM"/>
    <n v="15.55"/>
    <n v="150"/>
    <n v="2332.5"/>
    <n v="7504.002375"/>
    <n v="1"/>
    <n v="1236.6470000000004"/>
    <n v="8.244313333333336"/>
    <n v="58.270995833333338"/>
    <n v="264"/>
    <n v="80"/>
    <n v="696.81900000000019"/>
    <n v="0"/>
    <n v="9.4280000000000008"/>
    <n v="141.4"/>
    <n v="0"/>
    <n v="0"/>
    <n v="45"/>
    <n v="1236.6470000000004"/>
    <s v="TRANSGLORY TUNISIE"/>
    <m/>
    <n v="404.76"/>
    <s v="f383/2022"/>
    <n v="644.96"/>
    <m/>
    <m/>
    <s v="stb7905"/>
    <n v="168.15199999999999"/>
    <s v="stb7907"/>
    <n v="2125.0210000000002"/>
    <n v="0"/>
    <m/>
    <m/>
    <m/>
  </r>
  <r>
    <x v="10"/>
    <x v="1"/>
    <d v="2022-07-01T00:00:00"/>
    <x v="90"/>
    <x v="0"/>
    <s v="METALSA2"/>
    <s v="801 DU  31/05/2022 "/>
    <n v="1591.825"/>
    <n v="110.655"/>
    <n v="1398.9740000000002"/>
    <n v="0"/>
    <n v="17.291"/>
    <n v="89"/>
    <n v="0"/>
    <n v="0"/>
    <m/>
    <n v="3207.7450000000003"/>
    <s v="EUR"/>
    <n v="3.2341500000000001"/>
    <s v="830XOU232"/>
    <s v="FLUX DE SOUDURE"/>
    <n v="12"/>
    <n v="400"/>
    <n v="4800"/>
    <n v="15523.92"/>
    <n v="1"/>
    <n v="3207.7450000000003"/>
    <n v="8.0193625000000015"/>
    <n v="46.829162500000002"/>
    <n v="1591.825"/>
    <n v="110.655"/>
    <n v="1398.9740000000002"/>
    <n v="0"/>
    <n v="17.291"/>
    <n v="89"/>
    <n v="0"/>
    <n v="0"/>
    <n v="0"/>
    <n v="3207.7450000000003"/>
    <s v="SOTUMAR"/>
    <s v="STB8092"/>
    <n v="1923.8889999999999"/>
    <s v="F0382/2022"/>
    <n v="110.655"/>
    <m/>
    <m/>
    <s v="STB8092"/>
    <n v="106.51"/>
    <s v="STB8093"/>
    <n v="4981.3069999999998"/>
    <n v="0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420L0228"/>
    <s v="COUV L2 EK DROITE NOIR 24582125P70"/>
    <n v="1.01"/>
    <n v="9000"/>
    <n v="9090"/>
    <n v="29474.779500000001"/>
    <n v="0.31130136986301371"/>
    <n v="5648.1465236301383"/>
    <n v="0.6275718359589042"/>
    <n v="3.9025473359589045"/>
    <n v="62.260273972602739"/>
    <n v="116.73801369863014"/>
    <n v="806.48441198630189"/>
    <n v="68.174999999999997"/>
    <n v="31.954463013698629"/>
    <n v="0"/>
    <n v="0"/>
    <n v="0"/>
    <n v="4562.5343609589045"/>
    <n v="5648.1465236301383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420L0307"/>
    <s v="COUV. L3 EURO KAM DROITE NOIR 21152167B70"/>
    <n v="1.0900000000000001"/>
    <n v="5000"/>
    <n v="5450"/>
    <n v="17671.897499999999"/>
    <n v="0.18664383561643835"/>
    <n v="3386.402481164384"/>
    <n v="0.67728049623287678"/>
    <n v="4.2116599962328767"/>
    <n v="37.328767123287669"/>
    <n v="69.99143835616438"/>
    <n v="483.53575856164417"/>
    <n v="40.875"/>
    <n v="19.158616438356162"/>
    <n v="0"/>
    <n v="0"/>
    <n v="0"/>
    <n v="2735.5129006849315"/>
    <n v="3386.402481164384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420L0507"/>
    <s v="COUV. L5 EK DROITE NOIR 21162166B70"/>
    <n v="1.21"/>
    <n v="8000"/>
    <n v="9680"/>
    <n v="31387.884000000002"/>
    <n v="0.33150684931506852"/>
    <n v="6014.7478931506867"/>
    <n v="0.75184348664383582"/>
    <n v="4.6753289866438363"/>
    <n v="66.301369863013704"/>
    <n v="124.31506849315069"/>
    <n v="858.8304849315075"/>
    <n v="72.600000000000009"/>
    <n v="34.028515068493149"/>
    <n v="0"/>
    <n v="0"/>
    <n v="0"/>
    <n v="4858.6724547945214"/>
    <n v="6014.7478931506867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460D1846"/>
    <s v="BOUCHON D18 NOIR  KAMINA SS JOINT HEAD +"/>
    <n v="0.03"/>
    <n v="100000"/>
    <n v="3000"/>
    <n v="9727.65"/>
    <n v="0.10273972602739727"/>
    <n v="1864.0747602739732"/>
    <n v="1.8640747602739732E-2"/>
    <n v="0.11591724760273973"/>
    <n v="20.547945205479454"/>
    <n v="38.527397260273979"/>
    <n v="266.16647260273993"/>
    <n v="22.500000000000004"/>
    <n v="10.546027397260275"/>
    <n v="0"/>
    <n v="0"/>
    <n v="0"/>
    <n v="1505.7869178082194"/>
    <n v="1864.0747602739732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713MEC041"/>
    <s v="NYLON BRUSH - A9047086 "/>
    <n v="160"/>
    <n v="6"/>
    <n v="960"/>
    <n v="3112.848"/>
    <n v="3.2876712328767127E-2"/>
    <n v="596.50392328767146"/>
    <n v="99.417320547945238"/>
    <n v="618.22532054794522"/>
    <n v="6.5753424657534252"/>
    <n v="12.328767123287673"/>
    <n v="85.173271232876772"/>
    <n v="7.2000000000000011"/>
    <n v="3.3747287671232877"/>
    <n v="0"/>
    <n v="0"/>
    <n v="0"/>
    <n v="481.85181369863022"/>
    <n v="596.50392328767146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4T00:00:00"/>
    <x v="89"/>
    <x v="0"/>
    <s v="MONBAT 06"/>
    <s v="7000041936 du 17/06/2022"/>
    <n v="200"/>
    <n v="375"/>
    <n v="2590.6870000000017"/>
    <n v="219"/>
    <n v="102.648"/>
    <n v="0"/>
    <n v="0"/>
    <n v="0"/>
    <n v="14656.326000000001"/>
    <n v="18143.661000000004"/>
    <s v="EUR"/>
    <n v="3.24255"/>
    <s v="713MEC042"/>
    <s v="TYNEX BRUSH - A9047085 "/>
    <n v="170"/>
    <n v="6"/>
    <n v="1020"/>
    <n v="3307.4009999999998"/>
    <n v="3.4931506849315071E-2"/>
    <n v="633.78541849315081"/>
    <n v="105.63090308219181"/>
    <n v="656.86440308219176"/>
    <n v="6.9863013698630141"/>
    <n v="13.099315068493151"/>
    <n v="90.496600684931579"/>
    <n v="7.65"/>
    <n v="3.5856493150684932"/>
    <n v="0"/>
    <n v="0"/>
    <n v="0"/>
    <n v="511.96755205479457"/>
    <n v="633.78541849315081"/>
    <s v="Genmar"/>
    <m/>
    <n v="238.6"/>
    <s v="F381/2022"/>
    <n v="446.85"/>
    <m/>
    <m/>
    <m/>
    <m/>
    <s v="STB8100"/>
    <n v="23743.758000000002"/>
    <n v="219"/>
    <m/>
    <m/>
    <m/>
  </r>
  <r>
    <x v="10"/>
    <x v="1"/>
    <d v="2022-07-07T00:00:00"/>
    <x v="61"/>
    <x v="0"/>
    <s v="MECONDOR"/>
    <s v="F00097 DU 2022 DU 21/06/2022"/>
    <n v="1809.3989999999999"/>
    <n v="117.878"/>
    <n v="119.97500000000036"/>
    <m/>
    <n v="18.731999999999999"/>
    <n v="115"/>
    <n v="0"/>
    <n v="0"/>
    <n v="210"/>
    <n v="2390.9840000000004"/>
    <s v="EUR"/>
    <n v="3.2357499999999999"/>
    <s v="430T280"/>
    <s v="Gaine tubulaire 214mm"/>
    <n v="0.3332"/>
    <n v="3240"/>
    <n v="1079.568"/>
    <n v="3493.212156"/>
    <n v="0.19754550305329935"/>
    <n v="472.32813707238995"/>
    <n v="0.14578028921987343"/>
    <n v="1.2239321892198733"/>
    <n v="357.43863567913678"/>
    <n v="23.286268808916819"/>
    <n v="23.700521728819663"/>
    <n v="0"/>
    <n v="3.7004223631944031"/>
    <n v="22.717732851129426"/>
    <n v="0"/>
    <n v="0"/>
    <n v="41.484555641192863"/>
    <n v="472.32813707238995"/>
    <s v="AST"/>
    <s v="STB8118"/>
    <n v="2034.6989999999998"/>
    <s v="F390/2022"/>
    <n v="140.875"/>
    <m/>
    <m/>
    <s v="STB8118"/>
    <n v="137.44999999999999"/>
    <s v="STB8120"/>
    <n v="3819.1660000000002"/>
    <m/>
    <m/>
    <m/>
    <m/>
  </r>
  <r>
    <x v="10"/>
    <x v="1"/>
    <d v="2022-07-07T00:00:00"/>
    <x v="61"/>
    <x v="0"/>
    <s v="MECONDOR"/>
    <s v="F00097 DU 2022 DU 21/06/2022"/>
    <n v="1809.3989999999999"/>
    <n v="117.878"/>
    <n v="119.97500000000036"/>
    <m/>
    <n v="18.731999999999999"/>
    <n v="115"/>
    <n v="0"/>
    <n v="0"/>
    <n v="210"/>
    <n v="2390.9840000000004"/>
    <s v="EUR"/>
    <n v="3.2357499999999999"/>
    <s v="430T325"/>
    <s v="Gaine tubulaire 315mm"/>
    <n v="0.3831"/>
    <n v="3240"/>
    <n v="1241.2439999999999"/>
    <n v="4016.3552729999997"/>
    <n v="0.22712989861860436"/>
    <n v="543.06395351870526"/>
    <n v="0.16761233133293371"/>
    <n v="1.4072281563329336"/>
    <n v="410.96861143060408"/>
    <n v="26.773618189363845"/>
    <n v="27.249909586767142"/>
    <n v="0"/>
    <n v="4.2545972609236964"/>
    <n v="26.119938341139502"/>
    <n v="0"/>
    <n v="0"/>
    <n v="47.697278709906918"/>
    <n v="543.06395351870526"/>
    <s v="AST"/>
    <s v="STB8118"/>
    <n v="2034.6989999999998"/>
    <s v="F390/2022"/>
    <n v="140.875"/>
    <m/>
    <m/>
    <s v="STB8118"/>
    <n v="137.44999999999999"/>
    <s v="STB8120"/>
    <n v="3819.1660000000002"/>
    <m/>
    <m/>
    <m/>
    <m/>
  </r>
  <r>
    <x v="10"/>
    <x v="1"/>
    <d v="2022-07-07T00:00:00"/>
    <x v="61"/>
    <x v="0"/>
    <s v="MECONDOR"/>
    <s v="F00097 DU 2022 DU 21/06/2022"/>
    <n v="1809.3989999999999"/>
    <n v="117.878"/>
    <n v="119.97500000000036"/>
    <m/>
    <n v="18.731999999999999"/>
    <n v="115"/>
    <n v="0"/>
    <n v="0"/>
    <n v="210"/>
    <n v="2390.9840000000004"/>
    <s v="EUR"/>
    <n v="3.2357499999999999"/>
    <s v="430T405"/>
    <s v="Gaine tubulaire 399mm"/>
    <n v="0.48520000000000002"/>
    <n v="6480"/>
    <n v="3144.096"/>
    <n v="10173.508631999999"/>
    <n v="0.57532459832809624"/>
    <n v="1375.5919094089052"/>
    <n v="0.21228270206927549"/>
    <n v="1.7822686020692753"/>
    <n v="1040.991752890259"/>
    <n v="67.818113001719325"/>
    <n v="69.024568684413552"/>
    <n v="0"/>
    <n v="10.776980375881898"/>
    <n v="66.162328807731072"/>
    <n v="0"/>
    <n v="0"/>
    <n v="120.81816564890021"/>
    <n v="1375.5919094089052"/>
    <s v="AST"/>
    <s v="STB8118"/>
    <n v="2034.6989999999998"/>
    <s v="F390/2022"/>
    <n v="140.875"/>
    <m/>
    <m/>
    <s v="STB8118"/>
    <n v="137.44999999999999"/>
    <s v="STB8120"/>
    <n v="3819.1660000000002"/>
    <m/>
    <m/>
    <m/>
    <m/>
  </r>
  <r>
    <x v="10"/>
    <x v="1"/>
    <d v="2022-07-13T00:00:00"/>
    <x v="71"/>
    <x v="0"/>
    <s v="Elinoil 04"/>
    <s v="126/2022 du 26/05/2022"/>
    <n v="724"/>
    <n v="575"/>
    <n v="6207.6219999999994"/>
    <n v="619"/>
    <n v="74.248000000000005"/>
    <n v="370.5"/>
    <n v="160"/>
    <n v="0"/>
    <n v="1230"/>
    <n v="9960.369999999999"/>
    <s v="EUR"/>
    <n v="3.2303999999999999"/>
    <s v="610X0014"/>
    <s v="COKE DE PETROLE"/>
    <n v="0.36899999999999999"/>
    <n v="66430"/>
    <n v="24512.67"/>
    <n v="79185.729167999991"/>
    <n v="1"/>
    <n v="9960.369999999999"/>
    <n v="0.14993782929399366"/>
    <n v="1.3419554292939935"/>
    <n v="724"/>
    <n v="575"/>
    <n v="6207.6219999999994"/>
    <n v="619"/>
    <n v="74.248000000000005"/>
    <n v="370.5"/>
    <n v="160"/>
    <n v="0"/>
    <n v="1230"/>
    <n v="9960.369999999999"/>
    <s v="MSC"/>
    <m/>
    <n v="1294.1399999999999"/>
    <s v="F0391/2022"/>
    <n v="684.85"/>
    <m/>
    <n v="191.6"/>
    <s v="STB8126"/>
    <n v="442.69499999999999"/>
    <s v="STB8125"/>
    <n v="22322.662"/>
    <n v="619"/>
    <m/>
    <m/>
    <m/>
  </r>
  <r>
    <x v="10"/>
    <x v="1"/>
    <d v="2022-07-18T00:00:00"/>
    <x v="89"/>
    <x v="0"/>
    <s v="MONBAT07"/>
    <s v="7600005860 DU 29/06/2022"/>
    <n v="15840.097"/>
    <n v="290"/>
    <n v="3365.2260000000024"/>
    <n v="0"/>
    <n v="177.965"/>
    <n v="362.25"/>
    <n v="0"/>
    <n v="0"/>
    <n v="0"/>
    <n v="20035.538000000004"/>
    <s v="EUR"/>
    <n v="3.1826500000000002"/>
    <s v="21NS401551"/>
    <s v="BAT NF SF NS40 D N/N 4/4 EXPORT"/>
    <n v="23.09"/>
    <n v="480"/>
    <n v="11083.2"/>
    <n v="35273.946480000006"/>
    <n v="0.18240152462079914"/>
    <n v="3654.5126777979576"/>
    <n v="7.6135680787457449"/>
    <n v="81.100956578745752"/>
    <n v="2889.2578429413466"/>
    <n v="52.896442140031752"/>
    <n v="613.82235309355383"/>
    <n v="0"/>
    <n v="32.461087329140518"/>
    <n v="66.074952293884493"/>
    <n v="0"/>
    <n v="0"/>
    <n v="0"/>
    <n v="3654.5126777979576"/>
    <s v="AST"/>
    <s v="STB8176"/>
    <n v="16768.397000000001"/>
    <s v="F407/2022"/>
    <n v="345.7"/>
    <m/>
    <m/>
    <s v="STB8176"/>
    <n v="431.97500000000002"/>
    <s v="STB8177"/>
    <n v="43476.084999999999"/>
    <m/>
    <m/>
    <m/>
    <m/>
  </r>
  <r>
    <x v="10"/>
    <x v="1"/>
    <d v="2022-07-18T00:00:00"/>
    <x v="89"/>
    <x v="0"/>
    <s v="MONBAT07"/>
    <s v="7600005860 DU 29/06/2022"/>
    <n v="15840.097"/>
    <n v="290"/>
    <n v="3365.2260000000024"/>
    <n v="0"/>
    <n v="177.965"/>
    <n v="362.25"/>
    <n v="0"/>
    <n v="0"/>
    <n v="0"/>
    <n v="20035.538000000004"/>
    <s v="EUR"/>
    <n v="3.1826500000000002"/>
    <s v="21NS40D"/>
    <s v="BAT NF SF NS40 D N/N 4/5 LOCAL"/>
    <n v="23.09"/>
    <n v="1800"/>
    <n v="41562"/>
    <n v="132277.29930000001"/>
    <n v="0.68400571732799675"/>
    <n v="13704.42254174234"/>
    <n v="7.6135680787457449"/>
    <n v="81.100956578745752"/>
    <n v="10834.716911030049"/>
    <n v="198.36165802511906"/>
    <n v="2301.8338241008269"/>
    <n v="0"/>
    <n v="121.72907748427694"/>
    <n v="247.78107110206682"/>
    <n v="0"/>
    <n v="0"/>
    <n v="0"/>
    <n v="13704.42254174234"/>
    <s v="AST"/>
    <s v="STB8176"/>
    <n v="16768.397000000001"/>
    <s v="F407/2022"/>
    <n v="345.7"/>
    <m/>
    <m/>
    <s v="STB8176"/>
    <n v="431.97500000000002"/>
    <s v="STB8177"/>
    <n v="43476.084999999999"/>
    <m/>
    <m/>
    <m/>
    <m/>
  </r>
  <r>
    <x v="10"/>
    <x v="1"/>
    <d v="2022-07-18T00:00:00"/>
    <x v="89"/>
    <x v="0"/>
    <s v="MONBAT07"/>
    <s v="7600005860 DU 29/06/2022"/>
    <n v="15840.097"/>
    <n v="290"/>
    <n v="3365.2260000000024"/>
    <n v="0"/>
    <n v="177.965"/>
    <n v="362.25"/>
    <n v="0"/>
    <n v="0"/>
    <n v="0"/>
    <n v="20035.538000000004"/>
    <s v="EUR"/>
    <n v="3.1826500000000002"/>
    <s v="21NS60"/>
    <s v="BAT NF SF NS60 NR/NR 5/6"/>
    <n v="26.41"/>
    <n v="270"/>
    <n v="7130.7"/>
    <n v="22694.522355000001"/>
    <n v="0.11735334123840879"/>
    <n v="2351.2373278091068"/>
    <n v="8.7082863992929873"/>
    <n v="92.762072899292988"/>
    <n v="1858.8883084904953"/>
    <n v="34.032468959138548"/>
    <n v="394.92051512236577"/>
    <n v="0"/>
    <n v="20.88478737349342"/>
    <n v="42.511247863613583"/>
    <n v="0"/>
    <n v="0"/>
    <n v="0"/>
    <n v="2351.2373278091068"/>
    <s v="AST"/>
    <s v="STB8176"/>
    <n v="16768.397000000001"/>
    <s v="F407/2022"/>
    <n v="345.7"/>
    <m/>
    <m/>
    <s v="STB8176"/>
    <n v="431.97500000000002"/>
    <s v="STB8177"/>
    <n v="43476.084999999999"/>
    <m/>
    <m/>
    <m/>
    <m/>
  </r>
  <r>
    <x v="10"/>
    <x v="1"/>
    <d v="2022-07-18T00:00:00"/>
    <x v="89"/>
    <x v="0"/>
    <s v="MONBAT07"/>
    <s v="7600005860 DU 29/06/2022"/>
    <n v="15840.097"/>
    <n v="290"/>
    <n v="3365.2260000000024"/>
    <n v="0"/>
    <n v="177.965"/>
    <n v="362.25"/>
    <n v="0"/>
    <n v="0"/>
    <n v="0"/>
    <n v="20035.538000000004"/>
    <s v="EUR"/>
    <n v="3.1826500000000002"/>
    <s v="490TNS4001"/>
    <s v="Couvre couvercle NS40 T-AKUMSAN NOIR"/>
    <n v="0.38"/>
    <n v="2300"/>
    <n v="874"/>
    <n v="2781.6361000000002"/>
    <n v="1.4383836123013067E-2"/>
    <n v="288.18789522840103"/>
    <n v="0.12529908488191349"/>
    <n v="1.3347060848819137"/>
    <n v="227.84135942063091"/>
    <n v="4.1713124756737896"/>
    <n v="48.404859300902807"/>
    <n v="0"/>
    <n v="2.5598193956320205"/>
    <n v="5.210544635561484"/>
    <n v="0"/>
    <n v="0"/>
    <n v="0"/>
    <n v="288.18789522840103"/>
    <s v="AST"/>
    <s v="STB8176"/>
    <n v="16768.397000000001"/>
    <s v="F407/2022"/>
    <n v="345.7"/>
    <m/>
    <m/>
    <s v="STB8176"/>
    <n v="431.97500000000002"/>
    <s v="STB8177"/>
    <n v="43476.084999999999"/>
    <m/>
    <m/>
    <m/>
    <m/>
  </r>
  <r>
    <x v="10"/>
    <x v="1"/>
    <d v="2022-07-18T00:00:00"/>
    <x v="89"/>
    <x v="0"/>
    <s v="MONBAT07"/>
    <s v="7600005860 DU 29/06/2022"/>
    <n v="15840.097"/>
    <n v="290"/>
    <n v="3365.2260000000024"/>
    <n v="0"/>
    <n v="177.965"/>
    <n v="362.25"/>
    <n v="0"/>
    <n v="0"/>
    <n v="0"/>
    <n v="20035.538000000004"/>
    <s v="EUR"/>
    <n v="3.1826500000000002"/>
    <s v="490TNS6001"/>
    <s v=" Couvre couvercle NS60 T-AKUMSAN NOIR"/>
    <n v="0.41"/>
    <n v="275"/>
    <n v="112.75"/>
    <n v="358.84378750000002"/>
    <n v="1.8555806897822922E-3"/>
    <n v="37.177557422199335"/>
    <n v="0.13519111789890667"/>
    <n v="1.4400776178989068"/>
    <n v="29.392578117478415"/>
    <n v="0.53811840003686473"/>
    <n v="6.2444483823533083"/>
    <n v="0"/>
    <n v="0.33022841745710563"/>
    <n v="0.67218410487363534"/>
    <n v="0"/>
    <n v="0"/>
    <n v="0"/>
    <n v="37.177557422199335"/>
    <s v="AST"/>
    <s v="STB8176"/>
    <n v="16768.397000000001"/>
    <s v="F407/2022"/>
    <n v="345.7"/>
    <m/>
    <m/>
    <s v="STB8176"/>
    <n v="431.97500000000002"/>
    <s v="STB8177"/>
    <n v="43476.084999999999"/>
    <m/>
    <m/>
    <m/>
    <m/>
  </r>
  <r>
    <x v="10"/>
    <x v="1"/>
    <d v="2022-07-18T00:00:00"/>
    <x v="89"/>
    <x v="0"/>
    <s v="MONBAT08"/>
    <s v="7000041976 du 28/06/2022"/>
    <n v="911"/>
    <n v="290"/>
    <n v="1735.0340000000033"/>
    <n v="0"/>
    <n v="102.708"/>
    <n v="0"/>
    <n v="0"/>
    <n v="0"/>
    <n v="14321.925000000001"/>
    <n v="17360.667000000005"/>
    <s v="EUR"/>
    <n v="3.1826500000000002"/>
    <s v="420L0228"/>
    <s v="COUV L2 EK DROITE NOIR 24582125P70"/>
    <n v="1.01"/>
    <n v="4000"/>
    <n v="4040"/>
    <n v="12857.906000000001"/>
    <n v="0.13816689466484269"/>
    <n v="2398.6694487004111"/>
    <n v="0.59966736217510275"/>
    <n v="3.8141438621751034"/>
    <n v="125.87004103967169"/>
    <n v="40.068399452804378"/>
    <n v="239.72425991792113"/>
    <n v="0"/>
    <n v="14.190845417236662"/>
    <n v="0"/>
    <n v="0"/>
    <n v="0"/>
    <n v="1978.8159028727773"/>
    <n v="2398.6694487004111"/>
    <s v="AST"/>
    <m/>
    <n v="1084.69"/>
    <s v="F408/2022"/>
    <n v="345.7"/>
    <m/>
    <m/>
    <m/>
    <m/>
    <s v="stb8179"/>
    <n v="22363.187000000002"/>
    <m/>
    <m/>
    <m/>
    <m/>
  </r>
  <r>
    <x v="10"/>
    <x v="1"/>
    <d v="2022-07-18T00:00:00"/>
    <x v="89"/>
    <x v="0"/>
    <s v="MONBAT08"/>
    <s v="7000041976 du 28/06/2022"/>
    <n v="911"/>
    <n v="290"/>
    <n v="1735.0340000000033"/>
    <n v="0"/>
    <n v="102.708"/>
    <n v="0"/>
    <n v="0"/>
    <n v="0"/>
    <n v="14321.925000000001"/>
    <n v="17360.667000000005"/>
    <s v="EUR"/>
    <n v="3.1826500000000002"/>
    <s v="420L0307"/>
    <s v="COUV. L3 EURO KAM DROITE NOIR 21152167B70"/>
    <n v="1.0900000000000001"/>
    <n v="9000"/>
    <n v="9810"/>
    <n v="31221.7965"/>
    <n v="0.33549931600547195"/>
    <n v="5824.49190389877"/>
    <n v="0.64716576709986329"/>
    <n v="4.1162542670998636"/>
    <n v="305.63987688098496"/>
    <n v="97.294801641586858"/>
    <n v="582.10272024623907"/>
    <n v="0"/>
    <n v="34.458463748290015"/>
    <n v="0"/>
    <n v="0"/>
    <n v="0"/>
    <n v="4804.9960413816689"/>
    <n v="5824.49190389877"/>
    <s v="AST"/>
    <m/>
    <n v="1084.69"/>
    <s v="F408/2022"/>
    <n v="345.7"/>
    <m/>
    <m/>
    <m/>
    <m/>
    <s v="stb8179"/>
    <n v="22363.187000000002"/>
    <m/>
    <m/>
    <m/>
    <m/>
  </r>
  <r>
    <x v="10"/>
    <x v="1"/>
    <d v="2022-07-18T00:00:00"/>
    <x v="89"/>
    <x v="0"/>
    <s v="MONBAT08"/>
    <s v="7000041976 du 28/06/2022"/>
    <n v="911"/>
    <n v="290"/>
    <n v="1735.0340000000033"/>
    <n v="0"/>
    <n v="102.708"/>
    <n v="0"/>
    <n v="0"/>
    <n v="0"/>
    <n v="14321.925000000001"/>
    <n v="17360.667000000005"/>
    <s v="EUR"/>
    <n v="3.1826500000000002"/>
    <s v="420L0507"/>
    <s v="COUV. L5 EK DROITE NOIR 21162166B70"/>
    <n v="1.21"/>
    <n v="9000"/>
    <n v="10890"/>
    <n v="34659.058499999999"/>
    <n v="0.37243502051983585"/>
    <n v="6465.7203703830392"/>
    <n v="0.71841337448700437"/>
    <n v="4.5694198744870045"/>
    <n v="339.28830369357047"/>
    <n v="108.0061559507524"/>
    <n v="646.18742339261405"/>
    <n v="0"/>
    <n v="38.252056087551303"/>
    <n v="0"/>
    <n v="0"/>
    <n v="0"/>
    <n v="5333.9864312585505"/>
    <n v="6465.7203703830392"/>
    <s v="AST"/>
    <m/>
    <n v="1084.69"/>
    <s v="F408/2022"/>
    <n v="345.7"/>
    <m/>
    <m/>
    <m/>
    <m/>
    <s v="stb8179"/>
    <n v="22363.187000000002"/>
    <m/>
    <m/>
    <m/>
    <m/>
  </r>
  <r>
    <x v="10"/>
    <x v="1"/>
    <d v="2022-07-18T00:00:00"/>
    <x v="89"/>
    <x v="0"/>
    <s v="MONBAT08"/>
    <s v="7000041976 du 28/06/2022"/>
    <n v="911"/>
    <n v="290"/>
    <n v="1735.0340000000033"/>
    <n v="0"/>
    <n v="102.708"/>
    <n v="0"/>
    <n v="0"/>
    <n v="0"/>
    <n v="14321.925000000001"/>
    <n v="17360.667000000005"/>
    <s v="EUR"/>
    <n v="3.1826500000000002"/>
    <s v="460D1846"/>
    <s v="BOUCHON D18 NOIR  KAMINA SS JOINT HEAD +"/>
    <n v="0.03"/>
    <n v="150000"/>
    <n v="4500"/>
    <n v="14321.925000000001"/>
    <n v="0.15389876880984954"/>
    <n v="2671.7852770177851"/>
    <n v="1.7811901846785234E-2"/>
    <n v="0.11329140184678524"/>
    <n v="140.20177838577294"/>
    <n v="44.63064295485637"/>
    <n v="267.01959644322898"/>
    <n v="0"/>
    <n v="15.806634746922025"/>
    <n v="0"/>
    <n v="0"/>
    <n v="0"/>
    <n v="2204.1266244870044"/>
    <n v="2671.7852770177851"/>
    <s v="AST"/>
    <m/>
    <n v="1084.69"/>
    <s v="F408/2022"/>
    <n v="345.7"/>
    <m/>
    <m/>
    <m/>
    <m/>
    <s v="stb8179"/>
    <n v="22363.187000000002"/>
    <m/>
    <m/>
    <m/>
    <m/>
  </r>
  <r>
    <x v="10"/>
    <x v="1"/>
    <d v="2022-07-20T00:00:00"/>
    <x v="51"/>
    <x v="0"/>
    <s v="microporous 04"/>
    <s v="A22-0658 du 20/06/2022"/>
    <n v="12623.62"/>
    <n v="290"/>
    <n v="11681.629000000001"/>
    <m/>
    <n v="130.19799999999998"/>
    <n v="0"/>
    <n v="0"/>
    <n v="0"/>
    <n v="0"/>
    <n v="24725.447000000004"/>
    <s v="EUR"/>
    <n v="3.18675"/>
    <s v="430P1004"/>
    <s v="SEPARATEUR 161X1,2X0,2"/>
    <n v="0.64710000000000001"/>
    <n v="7776"/>
    <n v="5031.8496000000005"/>
    <n v="16035.246712800001"/>
    <n v="0.11700005424202793"/>
    <n v="2892.878640158387"/>
    <n v="0.37202657409444279"/>
    <n v="2.4341724990944429"/>
    <n v="1476.9642247307488"/>
    <n v="33.930015730188103"/>
    <n v="1366.7512266352467"/>
    <n v="0"/>
    <n v="15.23317306220355"/>
    <n v="0"/>
    <n v="0"/>
    <n v="0"/>
    <n v="0"/>
    <n v="2892.878640158387"/>
    <s v="AST"/>
    <s v="STB8175"/>
    <n v="42027.868000000002"/>
    <s v="F406/2022"/>
    <n v="345.7"/>
    <m/>
    <m/>
    <m/>
    <m/>
    <s v="STB8175"/>
    <n v="42027.868000000002"/>
    <m/>
    <m/>
    <m/>
    <m/>
  </r>
  <r>
    <x v="10"/>
    <x v="1"/>
    <d v="2022-07-20T00:00:00"/>
    <x v="51"/>
    <x v="0"/>
    <s v="microporous 04"/>
    <s v="A22-0658 du 20/06/2022"/>
    <n v="12623.62"/>
    <n v="290"/>
    <n v="11681.629000000001"/>
    <m/>
    <n v="130.19799999999998"/>
    <n v="0"/>
    <n v="0"/>
    <n v="0"/>
    <n v="0"/>
    <n v="24725.447000000004"/>
    <s v="EUR"/>
    <n v="3.18675"/>
    <s v="430P1005"/>
    <s v="SEPARATEUR 161X1,0X0,2"/>
    <n v="0.624"/>
    <n v="60858"/>
    <n v="37975.392"/>
    <n v="121018.080456"/>
    <n v="0.88299994575797203"/>
    <n v="21832.568359841614"/>
    <n v="0.35874607052222574"/>
    <n v="2.3472780705222256"/>
    <n v="11146.655775269252"/>
    <n v="256.06998426981187"/>
    <n v="10314.877773364753"/>
    <n v="0"/>
    <n v="114.96482693779642"/>
    <n v="0"/>
    <n v="0"/>
    <n v="0"/>
    <n v="0"/>
    <n v="21832.568359841614"/>
    <s v="AST"/>
    <s v="STB8175"/>
    <n v="42027.868000000002"/>
    <s v="F406/2022"/>
    <n v="345.7"/>
    <m/>
    <m/>
    <m/>
    <m/>
    <s v="STB8175"/>
    <n v="42027.868000000002"/>
    <m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M1008"/>
    <s v="BAC M10 P15,4 C33 GRIS"/>
    <n v="2.67"/>
    <n v="324"/>
    <n v="865.07999999999993"/>
    <n v="2754.2849579999997"/>
    <n v="7.9326151358456207E-2"/>
    <n v="833.41808518400615"/>
    <n v="2.5722780406913768"/>
    <n v="11.073157540691376"/>
    <n v="543.52494072408626"/>
    <n v="29.747306759421079"/>
    <n v="56.474190979717505"/>
    <n v="17.372427147501909"/>
    <n v="2.938795929376727"/>
    <n v="0"/>
    <n v="0"/>
    <n v="183.36042364390269"/>
    <n v="0"/>
    <n v="833.41808518400615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M1110"/>
    <s v="BAC M11 P8,5 C46 GRIS"/>
    <n v="2.7"/>
    <n v="280"/>
    <n v="756"/>
    <n v="2406.9906000000001"/>
    <n v="6.9323727778925537E-2"/>
    <n v="728.33041152160354"/>
    <n v="2.6011800411485839"/>
    <n v="11.197575041148585"/>
    <n v="474.99058490244749"/>
    <n v="25.996397917097077"/>
    <n v="49.353225575283716"/>
    <n v="15.181896383584693"/>
    <n v="2.568236143025854"/>
    <n v="0"/>
    <n v="0"/>
    <n v="160.2400706001647"/>
    <n v="0"/>
    <n v="728.33041152160354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L0118"/>
    <s v="BAC L1 NOIR P0 C28"/>
    <n v="1.43"/>
    <n v="960"/>
    <n v="1372.8"/>
    <n v="4370.78928"/>
    <n v="0.12588308663347747"/>
    <n v="1322.5555409217689"/>
    <n v="1.3776620217935092"/>
    <n v="5.9305675217935088"/>
    <n v="862.52258591809505"/>
    <n v="47.206157487554051"/>
    <n v="89.6191905684517"/>
    <n v="27.568395972731565"/>
    <n v="4.6635907105104391"/>
    <n v="0"/>
    <n v="0"/>
    <n v="290.97562026442603"/>
    <n v="0"/>
    <n v="1322.5555409217689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l0318"/>
    <s v="BAC L3 NOIR P0 C40"/>
    <n v="1.611"/>
    <n v="1327"/>
    <n v="2137.797"/>
    <n v="6806.4249784499998"/>
    <n v="0.19603182179180378"/>
    <n v="2059.5536623804883"/>
    <n v="1.5520374245519881"/>
    <n v="6.6812197745519875"/>
    <n v="1343.1659357575363"/>
    <n v="73.511933171926415"/>
    <n v="139.55975869730793"/>
    <n v="42.930968972405026"/>
    <n v="7.2623909019209538"/>
    <n v="0"/>
    <n v="0"/>
    <n v="453.12267487939187"/>
    <n v="0"/>
    <n v="2059.5536623804883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L0314"/>
    <s v="BAC L3 NOIR P0 C33"/>
    <n v="1.611"/>
    <n v="2880"/>
    <n v="4639.68"/>
    <n v="14772.045168000001"/>
    <n v="0.42544962076894871"/>
    <n v="4469.8677827097263"/>
    <n v="1.5520374245519883"/>
    <n v="6.6812197745519883"/>
    <n v="2915.0850753441632"/>
    <n v="159.54360778835576"/>
    <n v="302.88779581631263"/>
    <n v="93.173466948399764"/>
    <n v="15.761632100627242"/>
    <n v="0"/>
    <n v="0"/>
    <n v="983.41620471186786"/>
    <n v="0"/>
    <n v="4469.8677827097263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4T00:00:00"/>
    <x v="4"/>
    <x v="0"/>
    <s v="ACCUMA14"/>
    <s v="A22-0804DU30/06/2022"/>
    <n v="6851.7749999999996"/>
    <n v="375"/>
    <n v="711.92399999999907"/>
    <n v="219"/>
    <n v="37.046999999999997"/>
    <n v="0"/>
    <n v="0"/>
    <n v="2311.4751000000001"/>
    <n v="0"/>
    <n v="10506.221099999999"/>
    <s v="EUR"/>
    <n v="3.1838500000000001"/>
    <s v="400M1110"/>
    <s v="BAC M11 P8,5 C46 GRIS"/>
    <n v="2.7"/>
    <n v="420"/>
    <n v="1134"/>
    <n v="3610.4859000000001"/>
    <n v="0.10398559166838829"/>
    <n v="1092.4956172824052"/>
    <n v="2.6011800411485839"/>
    <n v="11.197575041148585"/>
    <n v="712.48587735367119"/>
    <n v="38.994596875645612"/>
    <n v="74.029838362925574"/>
    <n v="22.772844575377036"/>
    <n v="3.8523542145387806"/>
    <n v="0"/>
    <n v="0"/>
    <n v="240.36010590024699"/>
    <n v="0"/>
    <n v="1092.4956172824052"/>
    <s v="TUNISHIP"/>
    <m/>
    <n v="6852.375"/>
    <s v="F0422/2022"/>
    <n v="446.85"/>
    <m/>
    <m/>
    <m/>
    <m/>
    <s v="STB8183"/>
    <n v="9112.7039999999997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90A0002"/>
    <s v="ADAPTATEUR JIS/DIN +"/>
    <n v="0.42"/>
    <n v="1000"/>
    <n v="420"/>
    <n v="1345.806"/>
    <n v="1.6000470566220081E-2"/>
    <n v="181.42149231969788"/>
    <n v="0.18142149231969787"/>
    <n v="1.527227492319698"/>
    <n v="109.80002916657206"/>
    <n v="6.0001764623325302"/>
    <n v="23.612790440922641"/>
    <n v="3.5041030540021976"/>
    <n v="1.2821497074123476"/>
    <n v="0"/>
    <n v="0"/>
    <n v="37.222243488456122"/>
    <n v="0"/>
    <n v="181.42149231969788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90A0003"/>
    <s v="ADAPTATEUR JIS/DIN -"/>
    <n v="0.42"/>
    <n v="1000"/>
    <n v="420"/>
    <n v="1345.806"/>
    <n v="1.6000470566220081E-2"/>
    <n v="181.42149231969788"/>
    <n v="0.18142149231969787"/>
    <n v="1.527227492319698"/>
    <n v="109.80002916657206"/>
    <n v="6.0001764623325302"/>
    <n v="23.612790440922641"/>
    <n v="3.5041030540021976"/>
    <n v="1.2821497074123476"/>
    <n v="0"/>
    <n v="0"/>
    <n v="37.222243488456122"/>
    <n v="0"/>
    <n v="181.42149231969788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00M1110"/>
    <s v="BAC M11 P8,5 C46 GRIS"/>
    <n v="2.7"/>
    <n v="560"/>
    <n v="1512"/>
    <n v="4844.9016000000001"/>
    <n v="5.7601694038392284E-2"/>
    <n v="653.11737235091232"/>
    <n v="1.1662810220552007"/>
    <n v="9.8178910220551998"/>
    <n v="395.28010499965939"/>
    <n v="21.600635264397106"/>
    <n v="85.006045587321509"/>
    <n v="12.614770994407911"/>
    <n v="4.6157389466844512"/>
    <n v="0"/>
    <n v="0"/>
    <n v="134.000076558442"/>
    <n v="0"/>
    <n v="653.11737235091232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00M1509"/>
    <s v="BAC M15 GRIS PO C78"/>
    <n v="5.0999999999999996"/>
    <n v="847"/>
    <n v="4319.7"/>
    <n v="13841.61471"/>
    <n v="0.1645648397735735"/>
    <n v="1865.9200485080923"/>
    <n v="2.2029752638820455"/>
    <n v="18.544905263882047"/>
    <n v="1129.2932999781935"/>
    <n v="61.711814915090066"/>
    <n v="242.85754968488934"/>
    <n v="36.039699910412594"/>
    <n v="13.186909740735993"/>
    <n v="0"/>
    <n v="0"/>
    <n v="382.83077427877112"/>
    <n v="0"/>
    <n v="1865.9200485080923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00M1606"/>
    <s v="BAC M16 GRIS C102 P16"/>
    <n v="6.45"/>
    <n v="300"/>
    <n v="1935"/>
    <n v="6200.3204999999998"/>
    <n v="7.3716453680085364E-2"/>
    <n v="835.83473247289373"/>
    <n v="2.7861157749096459"/>
    <n v="23.453850774909647"/>
    <n v="505.86442008884978"/>
    <n v="27.64367013003201"/>
    <n v="108.78749881710787"/>
    <n v="16.143903355938694"/>
    <n v="5.9070468662926006"/>
    <n v="0"/>
    <n v="0"/>
    <n v="171.48819321467283"/>
    <n v="0"/>
    <n v="835.83473247289373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20L0231"/>
    <s v="COUV L2 EK D NOIR FAI"/>
    <n v="1.4630000000000001"/>
    <n v="3744"/>
    <n v="5477.4720000000007"/>
    <n v="17551.463529600001"/>
    <n v="0.2086717369364158"/>
    <n v="2366.0265342365719"/>
    <n v="0.63195153158028095"/>
    <n v="5.3198424315802813"/>
    <n v="1431.9680603787663"/>
    <n v="78.251901351155922"/>
    <n v="307.94856781433674"/>
    <n v="45.699110389075059"/>
    <n v="16.721283624188871"/>
    <n v="0"/>
    <n v="0"/>
    <n v="485.43761067904933"/>
    <n v="0"/>
    <n v="2366.0265342365719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20M1013"/>
    <s v="COUV M10 G FLAT GRIS"/>
    <n v="0.89"/>
    <n v="4032"/>
    <n v="3588.48"/>
    <n v="11498.566464"/>
    <n v="0.13670802051778436"/>
    <n v="1550.0652303794984"/>
    <n v="0.38444078134412163"/>
    <n v="3.2362677813441212"/>
    <n v="938.13144919919159"/>
    <n v="51.265507694169131"/>
    <n v="201.74768152724303"/>
    <n v="29.939056493394773"/>
    <n v="10.954687100131096"/>
    <n v="0"/>
    <n v="0"/>
    <n v="318.02684836536906"/>
    <n v="0"/>
    <n v="1550.0652303794984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20M1014"/>
    <s v="COUV M10 G FLAT NOIR"/>
    <n v="0.89"/>
    <n v="1344"/>
    <n v="1196.1600000000001"/>
    <n v="3832.8554880000002"/>
    <n v="4.5569340172594786E-2"/>
    <n v="516.68841012649955"/>
    <n v="0.38444078134412168"/>
    <n v="3.2362677813441216"/>
    <n v="312.71048306639722"/>
    <n v="17.088502564723044"/>
    <n v="67.249227175747677"/>
    <n v="9.9796854977982576"/>
    <n v="3.6515623667103654"/>
    <n v="0"/>
    <n v="0"/>
    <n v="106.00894945512302"/>
    <n v="0"/>
    <n v="516.68841012649955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20M1413"/>
    <s v="COUV M14 GAUCHE GRIS"/>
    <n v="1.887"/>
    <n v="768"/>
    <n v="1449.2159999999999"/>
    <n v="4643.7228287999997"/>
    <n v="5.5209852266893324E-2"/>
    <n v="625.99745098472192"/>
    <n v="0.81510084763635671"/>
    <n v="6.8616149476363564"/>
    <n v="378.86656921110205"/>
    <n v="20.703694600084997"/>
    <n v="81.476270741981295"/>
    <n v="12.090957646449638"/>
    <n v="4.4240758818506958"/>
    <n v="0"/>
    <n v="0"/>
    <n v="128.43588290325337"/>
    <n v="0"/>
    <n v="625.99745098472192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7-27T00:00:00"/>
    <x v="4"/>
    <x v="0"/>
    <s v="ACCUMA 15"/>
    <s v="A22-0851DU11/07/2022"/>
    <n v="6862.3"/>
    <n v="375"/>
    <n v="1475.7559999999976"/>
    <n v="219"/>
    <n v="80.132000000000005"/>
    <n v="0"/>
    <n v="0"/>
    <n v="2326.3218000000002"/>
    <n v="0"/>
    <n v="11338.509799999996"/>
    <s v="EUR"/>
    <n v="3.2042999999999999"/>
    <s v="420L0331"/>
    <s v="COUV L3 EK  D NOIR FAI"/>
    <n v="1.6850000000000001"/>
    <n v="3520"/>
    <n v="5931.2"/>
    <n v="19005.344160000001"/>
    <n v="0.22595712148182032"/>
    <n v="2562.0170363014095"/>
    <n v="0.72784574894926402"/>
    <n v="6.1270912489492639"/>
    <n v="1550.5855547446956"/>
    <n v="84.733920555682616"/>
    <n v="333.45757776952468"/>
    <n v="49.484609604518653"/>
    <n v="18.106396058581225"/>
    <n v="0"/>
    <n v="0"/>
    <n v="525.64897756840696"/>
    <n v="0"/>
    <n v="2562.0170363014095"/>
    <s v="TUNISHIP"/>
    <m/>
    <n v="6862.9"/>
    <s v="F421/2022"/>
    <n v="446.85"/>
    <m/>
    <m/>
    <m/>
    <m/>
    <s v="STB8181"/>
    <n v="19369.003000000001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60D1825"/>
    <s v="BOUCHON M18 NOIR NON DEV 28463007P70"/>
    <n v="3.6999999999999998E-2"/>
    <n v="78000"/>
    <n v="2886"/>
    <n v="9216.7296000000006"/>
    <n v="6.7565479518248303E-2"/>
    <n v="763.68346662883357"/>
    <n v="9.7908136747286347E-3"/>
    <n v="0.12795401367472864"/>
    <n v="463.79681543246124"/>
    <n v="25.337054819343113"/>
    <n v="94.212358723532077"/>
    <n v="14.796840014496379"/>
    <n v="8.8862118662400178"/>
    <n v="0"/>
    <n v="0"/>
    <n v="156.65418577276088"/>
    <n v="0"/>
    <n v="763.68346662883357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00M1008"/>
    <s v="BAC M10 P15,4 C33 GRIS 30241012B70"/>
    <n v="2.67"/>
    <n v="2106"/>
    <n v="5623.0199999999995"/>
    <n v="17957.676671999998"/>
    <n v="0.13164311941812212"/>
    <n v="1487.9443543046648"/>
    <n v="0.7065262840952824"/>
    <n v="9.233438284095282"/>
    <n v="903.65168714935453"/>
    <n v="49.366169781795797"/>
    <n v="183.56132271295746"/>
    <n v="28.829843152568746"/>
    <n v="17.313703065871422"/>
    <n v="0"/>
    <n v="0"/>
    <n v="305.22162844211698"/>
    <n v="0"/>
    <n v="1487.9443543046648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00M1509"/>
    <s v="BAC M15 GRIS PO C78 35331028B74"/>
    <n v="5.0999999999999996"/>
    <n v="539"/>
    <n v="2748.8999999999996"/>
    <n v="8778.8870399999996"/>
    <n v="6.4355768069200528E-2"/>
    <n v="727.40453271517686"/>
    <n v="1.3495445875977308"/>
    <n v="17.63690458759773"/>
    <n v="441.76405611306041"/>
    <n v="24.133413025950198"/>
    <n v="89.736782014940161"/>
    <n v="14.093913207154916"/>
    <n v="8.4640706164612549"/>
    <n v="0"/>
    <n v="0"/>
    <n v="149.21229773760996"/>
    <n v="0"/>
    <n v="727.40453271517686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00M1606"/>
    <s v="BAC M16 GRIS C102 P16 20891032B74"/>
    <n v="6.45"/>
    <n v="60"/>
    <n v="387"/>
    <n v="1235.9232"/>
    <n v="9.0602358189750837E-3"/>
    <n v="102.40661870594546"/>
    <n v="1.7067769784324243"/>
    <n v="22.305496978432423"/>
    <n v="62.193128056951657"/>
    <n v="3.3975884321156564"/>
    <n v="12.633465982677379"/>
    <n v="1.9841916443555434"/>
    <n v="1.191602214911603"/>
    <n v="0"/>
    <n v="0"/>
    <n v="21.00664237493363"/>
    <n v="0"/>
    <n v="102.40661870594546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20L0131"/>
    <s v="COUV L1 EK D NOIR FAI 25032008D40"/>
    <n v="1.325"/>
    <n v="2240"/>
    <n v="2968"/>
    <n v="9478.6047999999992"/>
    <n v="6.9485219407540169E-2"/>
    <n v="785.38202666471852"/>
    <n v="0.35061697618960647"/>
    <n v="4.5821369761896058"/>
    <n v="476.97468752721574"/>
    <n v="26.056957277827564"/>
    <n v="96.889217148802203"/>
    <n v="15.217263050251297"/>
    <n v="9.1386960564796844"/>
    <n v="0"/>
    <n v="0"/>
    <n v="161.10520560414213"/>
    <n v="0"/>
    <n v="785.38202666471852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20M1515"/>
    <s v="COUV M15 GAUCHE GRIS 35402089B70"/>
    <n v="1.972"/>
    <n v="2100"/>
    <n v="4141.2"/>
    <n v="13225.336319999999"/>
    <n v="9.6951546701652735E-2"/>
    <n v="1095.8302051293572"/>
    <n v="0.52182390720445582"/>
    <n v="6.819603107204455"/>
    <n v="665.51468193655853"/>
    <n v="36.356830013119776"/>
    <n v="135.18787939913062"/>
    <n v="21.232388727661949"/>
    <n v="12.751067422201368"/>
    <n v="0"/>
    <n v="0"/>
    <n v="224.78735763068511"/>
    <n v="0"/>
    <n v="1095.8302051293572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00M1203"/>
    <s v="BAC M12 GRIS C49 P12,5 21631007B70"/>
    <n v="3.25"/>
    <n v="480"/>
    <n v="1560"/>
    <n v="4982.0159999999996"/>
    <n v="3.652188082067475E-2"/>
    <n v="412.8018738534235"/>
    <n v="0.86000390386129899"/>
    <n v="11.239203903861299"/>
    <n v="250.70098131484386"/>
    <n v="13.69570530775303"/>
    <n v="50.925599310017333"/>
    <n v="7.9982918997277705"/>
    <n v="4.8033577655351438"/>
    <n v="0"/>
    <n v="0"/>
    <n v="84.677938255546408"/>
    <n v="0"/>
    <n v="412.8018738534235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1T00:00:00"/>
    <x v="4"/>
    <x v="0"/>
    <s v="Accuma 16"/>
    <s v="22-0870du15/07/2022"/>
    <n v="6864.4049999999997"/>
    <n v="375"/>
    <n v="1394.3859999999986"/>
    <n v="219"/>
    <n v="131.52000000000001"/>
    <n v="0"/>
    <n v="0"/>
    <n v="2318.5536000000002"/>
    <n v="0"/>
    <n v="11302.864599999997"/>
    <s v="EUR"/>
    <n v="3.1936"/>
    <s v="460D1838"/>
    <s v="OEIL M. S2-A2  D=22,9mm M=20,77mm L=57,7mm"/>
    <n v="0.35"/>
    <n v="64000"/>
    <n v="22400"/>
    <n v="71536.639999999999"/>
    <n v="0.52441675024558621"/>
    <n v="5927.4115219978758"/>
    <n v="9.2615805031216802E-2"/>
    <n v="1.2103758050312168"/>
    <n v="3599.8089624695531"/>
    <n v="196.65628134209481"/>
    <n v="731.23937470794124"/>
    <n v="114.84726830378338"/>
    <n v="68.971290992299501"/>
    <n v="0"/>
    <n v="0"/>
    <n v="1215.8883441822049"/>
    <n v="0"/>
    <n v="5927.4115219978758"/>
    <s v="TUNISHIP"/>
    <m/>
    <n v="6865.0050000000001"/>
    <s v="F0431/2022"/>
    <n v="446.85"/>
    <m/>
    <m/>
    <m/>
    <m/>
    <s v="STB8218"/>
    <n v="19922.446"/>
    <n v="219"/>
    <m/>
    <m/>
    <m/>
  </r>
  <r>
    <x v="10"/>
    <x v="1"/>
    <d v="2022-08-04T00:00:00"/>
    <x v="73"/>
    <x v="0"/>
    <s v="PELIPAPER02"/>
    <s v="vzr2022000000399DU 29/04/2022"/>
    <n v="109.6"/>
    <n v="97.248000000000005"/>
    <n v="3740.7619999999997"/>
    <m/>
    <n v="13.563000000000001"/>
    <n v="12693.43"/>
    <n v="0"/>
    <n v="0"/>
    <n v="6620.4000000000005"/>
    <n v="23275.003000000001"/>
    <s v="EUR"/>
    <n v="3.2202000000000002"/>
    <s v="430P2011"/>
    <s v="SEP PAPIER G  laize 128"/>
    <n v="4.3125000000000004E-2"/>
    <n v="39520"/>
    <n v="1704.3000000000002"/>
    <n v="5488.1868600000007"/>
    <n v="1"/>
    <n v="23275.003000000001"/>
    <n v="0.58894238360323892"/>
    <n v="0.7278135086032389"/>
    <n v="109.6"/>
    <n v="97.248000000000005"/>
    <n v="3740.7619999999997"/>
    <n v="0"/>
    <n v="13.563000000000001"/>
    <n v="12693.43"/>
    <n v="0"/>
    <n v="0"/>
    <n v="6620.4000000000005"/>
    <n v="23275.003000000001"/>
    <s v="TUNISIAR"/>
    <s v="stb7867"/>
    <n v="190.42"/>
    <s v="F434/2022"/>
    <n v="11518.998"/>
    <m/>
    <m/>
    <m/>
    <m/>
    <s v="STB7868"/>
    <n v="3543.7139999999999"/>
    <m/>
    <m/>
    <m/>
    <m/>
  </r>
  <r>
    <x v="10"/>
    <x v="1"/>
    <d v="2022-08-05T00:00:00"/>
    <x v="71"/>
    <x v="0"/>
    <s v="Elinoil 05"/>
    <s v="137/2022du27/06/2022"/>
    <n v="724"/>
    <n v="456.75200000000001"/>
    <n v="4539.6910000000007"/>
    <n v="419"/>
    <n v="56.292999999999999"/>
    <n v="287"/>
    <n v="341.2"/>
    <n v="0"/>
    <n v="820"/>
    <n v="7643.9360000000006"/>
    <s v="EUR"/>
    <n v="3.1954500000000001"/>
    <s v="610X0014"/>
    <s v="COKE DE PETROLE"/>
    <n v="0.38900000000000001"/>
    <n v="46560"/>
    <n v="18111.84"/>
    <n v="57875.479128000006"/>
    <n v="1"/>
    <n v="7643.9360000000006"/>
    <n v="0.16417388316151205"/>
    <n v="1.4072039331615123"/>
    <n v="724"/>
    <n v="456.75200000000001"/>
    <n v="4539.6910000000007"/>
    <n v="419"/>
    <n v="56.292999999999999"/>
    <n v="287"/>
    <n v="341.2"/>
    <n v="0"/>
    <n v="820"/>
    <n v="7643.9360000000006"/>
    <s v="MSC"/>
    <m/>
    <n v="1294.1399999999999"/>
    <s v="f437/2022"/>
    <n v="544.13499999999999"/>
    <m/>
    <n v="405.8"/>
    <s v="STB8257"/>
    <n v="342.73"/>
    <s v="STB8256"/>
    <n v="16318.483"/>
    <n v="419"/>
    <m/>
    <m/>
    <m/>
  </r>
  <r>
    <x v="10"/>
    <x v="1"/>
    <d v="2022-08-05T00:00:00"/>
    <x v="91"/>
    <x v="2"/>
    <s v="sonzogni camme01"/>
    <s v="22000631DU13/07/2022"/>
    <n v="0"/>
    <n v="80"/>
    <n v="34.76600000000002"/>
    <m/>
    <n v="3.9660000000000002"/>
    <n v="0"/>
    <n v="0"/>
    <n v="0"/>
    <n v="504.8811"/>
    <n v="623.61310000000003"/>
    <s v="EUR"/>
    <n v="3.1954500000000001"/>
    <s v="710MEC024"/>
    <s v="ROLLER GCC 24 WITH DOWLS"/>
    <n v="55.9"/>
    <n v="6"/>
    <n v="335.4"/>
    <n v="1071.7539300000001"/>
    <n v="1"/>
    <n v="623.61310000000003"/>
    <n v="103.93551666666667"/>
    <n v="282.56117166666672"/>
    <n v="0"/>
    <n v="80"/>
    <n v="34.76600000000002"/>
    <n v="0"/>
    <n v="3.9660000000000002"/>
    <n v="0"/>
    <n v="0"/>
    <n v="0"/>
    <n v="504.8811"/>
    <n v="623.61310000000003"/>
    <s v="DHL"/>
    <n v="0"/>
    <n v="0"/>
    <s v="F436/2022"/>
    <n v="106.8"/>
    <m/>
    <m/>
    <m/>
    <m/>
    <s v="STB8253"/>
    <n v="337.322"/>
    <m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00L0204"/>
    <s v="BAC L2B NOIR PO C28"/>
    <n v="1.4650000000000001"/>
    <n v="1512"/>
    <n v="2215.08"/>
    <n v="7116.2767619999995"/>
    <n v="5.615448694905311E-2"/>
    <n v="1216.9076467953043"/>
    <n v="0.80483309973234418"/>
    <n v="5.511365349732344"/>
    <n v="772.11633392130739"/>
    <n v="21.057932605894916"/>
    <n v="131.29385130930288"/>
    <n v="23.528730031653254"/>
    <n v="6.9631563816825857"/>
    <n v="0"/>
    <n v="0"/>
    <n v="261.94764254546317"/>
    <n v="0"/>
    <n v="1216.9076467953043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00L0506"/>
    <s v="BAC L5B C45 P0 NOIR"/>
    <n v="1.6639999999999999"/>
    <n v="1560"/>
    <n v="2595.8399999999997"/>
    <n v="8339.5253759999996"/>
    <n v="6.580713265517725E-2"/>
    <n v="1426.0873403475823"/>
    <n v="0.91415855150486047"/>
    <n v="6.2600081515048593"/>
    <n v="904.83886101011547"/>
    <n v="24.677674745691469"/>
    <n v="153.86253813981472"/>
    <n v="27.573188582519268"/>
    <n v="8.1600844492419782"/>
    <n v="0"/>
    <n v="0"/>
    <n v="306.97499342019933"/>
    <n v="0"/>
    <n v="1426.0873403475823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M1124"/>
    <s v="COUV M11 G FLAT GRIS M18 22482043B70"/>
    <n v="0.996"/>
    <n v="1392"/>
    <n v="1386.432"/>
    <n v="4454.1207648"/>
    <n v="3.5147433794603181E-2"/>
    <n v="761.66987312499214"/>
    <n v="0.54717663299209207"/>
    <n v="3.7469760329920918"/>
    <n v="483.27229403506249"/>
    <n v="13.180287672976192"/>
    <n v="82.177617448787146"/>
    <n v="14.726774759938733"/>
    <n v="4.3582817905307945"/>
    <n v="0"/>
    <n v="0"/>
    <n v="163.95461741769671"/>
    <n v="0"/>
    <n v="761.66987312499214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00L0103"/>
    <s v="BAC L1B PO NOIR C22 22521008C40"/>
    <n v="1.65"/>
    <n v="1680"/>
    <n v="2772"/>
    <n v="8905.4657999999999"/>
    <n v="7.0272964327597762E-2"/>
    <n v="1522.8650870020876"/>
    <n v="0.90646731369171885"/>
    <n v="6.2073398136917186"/>
    <n v="966.24342128946341"/>
    <n v="26.352361622849159"/>
    <n v="164.30402325396267"/>
    <n v="29.444372053263461"/>
    <n v="8.7138475766221219"/>
    <n v="0"/>
    <n v="0"/>
    <n v="327.80706120592669"/>
    <n v="0"/>
    <n v="1522.8650870020876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00M1110"/>
    <s v="BAC M11 P8,5 C46 GRIS 22241025B70"/>
    <n v="2.7"/>
    <n v="3780"/>
    <n v="10206"/>
    <n v="32788.305899999999"/>
    <n v="0.2587322777516099"/>
    <n v="5606.9123657804121"/>
    <n v="1.4833101496773577"/>
    <n v="10.157465149677357"/>
    <n v="3557.5325965657512"/>
    <n v="97.024604156853712"/>
    <n v="604.93754016231696"/>
    <n v="108.40882437792455"/>
    <n v="32.082802441199625"/>
    <n v="0"/>
    <n v="0"/>
    <n v="1206.9259980763661"/>
    <n v="0"/>
    <n v="5606.9123657804121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L0131"/>
    <s v="COUV L1 EK D NOIR FAI 25032008D40"/>
    <n v="1.325"/>
    <n v="6720"/>
    <n v="8904"/>
    <n v="28605.435600000001"/>
    <n v="0.225725279355314"/>
    <n v="4891.6272491582204"/>
    <n v="0.72792072160092569"/>
    <n v="4.9846819716009261"/>
    <n v="3103.6909895964577"/>
    <n v="84.64697975824275"/>
    <n v="527.76443833091037"/>
    <n v="94.578892049876572"/>
    <n v="27.989934640058937"/>
    <n v="0"/>
    <n v="0"/>
    <n v="1052.9560147826735"/>
    <n v="0"/>
    <n v="4891.6272491582204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L0331"/>
    <s v="COUV L3 EK  D NOIR FAI 24142128B70"/>
    <n v="1.6850000000000001"/>
    <n v="2640"/>
    <n v="4448.4000000000005"/>
    <n v="14291.152260000003"/>
    <n v="0.11277137608762118"/>
    <n v="2443.8358777128742"/>
    <n v="0.92569540822457352"/>
    <n v="6.3390106582245744"/>
    <n v="1550.590633212139"/>
    <n v="42.289266032857945"/>
    <n v="263.66883731707344"/>
    <n v="47.251206580713273"/>
    <n v="13.983650634865027"/>
    <n v="0"/>
    <n v="0"/>
    <n v="526.0522839352252"/>
    <n v="0"/>
    <n v="2443.8358777128742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M1125"/>
    <s v="COUV M11 G FLAT NOIR M18 22482045B70"/>
    <n v="0.996"/>
    <n v="1392"/>
    <n v="1386.432"/>
    <n v="4454.1207648"/>
    <n v="3.5147433794603181E-2"/>
    <n v="761.66987312499214"/>
    <n v="0.54717663299209207"/>
    <n v="3.7469760329920918"/>
    <n v="483.27229403506249"/>
    <n v="13.180287672976192"/>
    <n v="82.177617448787146"/>
    <n v="14.726774759938733"/>
    <n v="4.3582817905307945"/>
    <n v="0"/>
    <n v="0"/>
    <n v="163.95461741769671"/>
    <n v="0"/>
    <n v="761.66987312499214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M1124"/>
    <s v="COUV M11 G FLAT GRIS M18 22482043B70"/>
    <n v="0.996"/>
    <n v="4176"/>
    <n v="4159.2960000000003"/>
    <n v="13362.362294400002"/>
    <n v="0.10544230138380956"/>
    <n v="2285.0096193749769"/>
    <n v="0.54717663299209218"/>
    <n v="3.7469760329920927"/>
    <n v="1449.8168821051877"/>
    <n v="39.540863018928583"/>
    <n v="246.53285234636147"/>
    <n v="44.180324279816205"/>
    <n v="13.074845371592385"/>
    <n v="0"/>
    <n v="0"/>
    <n v="491.86385225309022"/>
    <n v="0"/>
    <n v="2285.0096193749769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17T00:00:00"/>
    <x v="4"/>
    <x v="0"/>
    <s v="ACCUMA 17"/>
    <s v="22-0965DU04/08/2022"/>
    <n v="13749.86"/>
    <n v="375"/>
    <n v="2338.0829999999987"/>
    <n v="419"/>
    <n v="124"/>
    <n v="0"/>
    <n v="0"/>
    <n v="4664.7677999999996"/>
    <n v="0"/>
    <n v="21670.710800000001"/>
    <s v="EUR"/>
    <n v="3.21265"/>
    <s v="420M1502"/>
    <s v="COUV.M15 GAUCHE NOIR 35402026B70"/>
    <n v="1.9610000000000001"/>
    <n v="700"/>
    <n v="1372.7"/>
    <n v="4410.0046549999997"/>
    <n v="3.4799313900610904E-2"/>
    <n v="754.12586757855888"/>
    <n v="1.0773226679693699"/>
    <n v="7.3773293179693695"/>
    <n v="478.48569422945388"/>
    <n v="13.049742712729088"/>
    <n v="81.363684242681998"/>
    <n v="14.580912524355968"/>
    <n v="4.3151149236757522"/>
    <n v="0"/>
    <n v="0"/>
    <n v="162.33071894566214"/>
    <n v="0"/>
    <n v="754.12586757855888"/>
    <s v="TUNISHIP"/>
    <m/>
    <n v="13750.46"/>
    <s v="F447/2022"/>
    <n v="446.85"/>
    <m/>
    <m/>
    <m/>
    <m/>
    <s v="STB1604"/>
    <n v="30173.37"/>
    <n v="419"/>
    <m/>
    <m/>
    <m/>
  </r>
  <r>
    <x v="10"/>
    <x v="1"/>
    <d v="2022-08-22T00:00:00"/>
    <x v="61"/>
    <x v="0"/>
    <s v="MECONDOR 02"/>
    <s v="134/2022DU04/08/2022"/>
    <n v="1491.22"/>
    <n v="94.352000000000004"/>
    <n v="86.452000000000226"/>
    <n v="0"/>
    <n v="15.443"/>
    <n v="0"/>
    <n v="0"/>
    <n v="0"/>
    <n v="0"/>
    <n v="1687.4670000000003"/>
    <s v="EUR"/>
    <n v="3.20445"/>
    <s v="430T435"/>
    <s v="GAINE TUBULAIRE 429mm "/>
    <n v="0.52170000000000005"/>
    <n v="4320"/>
    <n v="2253.7440000000001"/>
    <n v="7222.009960800001"/>
    <n v="0.51717472118959107"/>
    <n v="872.71527524163582"/>
    <n v="0.20201742482445273"/>
    <n v="1.8737789898244528"/>
    <n v="771.22128773234203"/>
    <n v="48.796469293680296"/>
    <n v="44.710788996282645"/>
    <n v="0"/>
    <n v="7.9867292193308543"/>
    <n v="0"/>
    <n v="0"/>
    <n v="0"/>
    <n v="0"/>
    <n v="872.71527524163582"/>
    <s v="TNA CARGO"/>
    <s v="STB8347"/>
    <n v="1590.827"/>
    <s v="F451/2022"/>
    <n v="112.879"/>
    <m/>
    <m/>
    <m/>
    <m/>
    <s v="STB 8348"/>
    <n v="2668.1990000000001"/>
    <m/>
    <m/>
    <m/>
    <m/>
  </r>
  <r>
    <x v="10"/>
    <x v="1"/>
    <d v="2022-08-22T00:00:00"/>
    <x v="61"/>
    <x v="0"/>
    <s v="MECONDOR 02"/>
    <s v="134/2022DU04/08/2022"/>
    <n v="1491.22"/>
    <n v="94.352000000000004"/>
    <n v="86.452000000000226"/>
    <n v="0"/>
    <n v="15.443"/>
    <n v="0"/>
    <n v="0"/>
    <n v="0"/>
    <n v="0"/>
    <n v="1687.4670000000003"/>
    <s v="EUR"/>
    <n v="3.20445"/>
    <s v="430T540"/>
    <s v="GAINE TUBULAIRE 534mm "/>
    <n v="0.64939999999999998"/>
    <n v="3240"/>
    <n v="2104.056"/>
    <n v="6742.3422492"/>
    <n v="0.48282527881040888"/>
    <n v="814.75172475836439"/>
    <n v="0.25146658171554459"/>
    <n v="2.3324364117155447"/>
    <n v="719.99871226765799"/>
    <n v="45.555530706319701"/>
    <n v="41.741211003717574"/>
    <n v="0"/>
    <n v="7.4562707806691444"/>
    <n v="0"/>
    <n v="0"/>
    <n v="0"/>
    <n v="0"/>
    <n v="814.75172475836439"/>
    <s v="TNA CARGO"/>
    <s v="STB8347"/>
    <n v="1590.827"/>
    <s v="F451/2022"/>
    <n v="112.879"/>
    <m/>
    <m/>
    <s v="STB8482"/>
    <n v="183.38399999999999"/>
    <s v="STB 8348"/>
    <n v="2668.1990000000001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20L0231"/>
    <s v="COUV L2 EK D NOIR FAI 25812011B70"/>
    <n v="1.4630000000000001"/>
    <n v="2016"/>
    <n v="2949.4080000000004"/>
    <n v="9387.8181936000001"/>
    <n v="0.23660058489777766"/>
    <n v="2100.7596763655479"/>
    <n v="1.0420434902606883"/>
    <n v="5.6986993402606885"/>
    <n v="1585.2239188151104"/>
    <n v="55.260196008140049"/>
    <n v="165.87972366949222"/>
    <n v="0"/>
    <n v="9.5350035713804395"/>
    <n v="36.34184984029865"/>
    <n v="0"/>
    <n v="248.51898446112585"/>
    <n v="0"/>
    <n v="2100.7596763655479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20M1611"/>
    <s v="COUV M16 GAUCHE GRIS 36352070B70"/>
    <n v="2.2999999999999998"/>
    <n v="552"/>
    <n v="1269.5999999999999"/>
    <n v="4041.0733199999995"/>
    <n v="0.10184691388448748"/>
    <n v="904.29146632602158"/>
    <n v="1.6382091781268506"/>
    <n v="8.958994178126849"/>
    <n v="682.37432302606612"/>
    <n v="23.787263359947012"/>
    <n v="71.404463936758589"/>
    <n v="0"/>
    <n v="4.1044306295448454"/>
    <n v="15.643685972657277"/>
    <n v="0"/>
    <n v="106.9772994010477"/>
    <n v="0"/>
    <n v="904.29146632602158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00M1203"/>
    <s v="BAC M12 GRIS C49 P12,5 21631007B70"/>
    <n v="3.25"/>
    <n v="480"/>
    <n v="1560"/>
    <n v="4965.402"/>
    <n v="0.12514271082214909"/>
    <n v="1111.1331816860379"/>
    <n v="2.3148607951792455"/>
    <n v="12.659448295179246"/>
    <n v="838.45616250839885"/>
    <n v="29.22820639691032"/>
    <n v="87.737053986565385"/>
    <n v="0"/>
    <n v="5.0432512461326082"/>
    <n v="19.2219203822821"/>
    <n v="0"/>
    <n v="131.44658716574861"/>
    <n v="0"/>
    <n v="1111.1331816860379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00M1409"/>
    <s v="BAC M14 GRIS PO C60 35321021B74"/>
    <n v="4.82"/>
    <n v="396"/>
    <n v="1908.72"/>
    <n v="6075.3603240000002"/>
    <n v="0.15311691987208489"/>
    <n v="1359.5141836844709"/>
    <n v="3.4331166254658356"/>
    <n v="18.774935625465837"/>
    <n v="1025.8833631429688"/>
    <n v="35.761834688404278"/>
    <n v="107.34966005463916"/>
    <n v="0"/>
    <n v="6.1706118708450211"/>
    <n v="23.518758892352238"/>
    <n v="0"/>
    <n v="160.82995503526135"/>
    <n v="0"/>
    <n v="1359.5141836844709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20L0531"/>
    <s v="COUV L5 EK D NOIR FAI 21162094B70"/>
    <n v="1.897"/>
    <n v="680"/>
    <n v="1289.96"/>
    <n v="4105.8781820000004"/>
    <n v="0.1034801867000894"/>
    <n v="918.79317887674472"/>
    <n v="1.3511664395246246"/>
    <n v="7.3892225895246257"/>
    <n v="693.31725089059898"/>
    <n v="24.168728925486182"/>
    <n v="72.54954497468583"/>
    <n v="0"/>
    <n v="4.1702515240136027"/>
    <n v="15.894556677133732"/>
    <n v="0"/>
    <n v="108.69284588482635"/>
    <n v="0"/>
    <n v="918.79317887674472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20M1208"/>
    <s v="COUV.M12 GAUCHE NOIR AVEC BOUCHON 21822014B70"/>
    <n v="1.484"/>
    <n v="1120"/>
    <n v="1662.08"/>
    <n v="5290.3175359999996"/>
    <n v="0.1333315364123574"/>
    <n v="1183.8411786004679"/>
    <n v="1.0570010523218463"/>
    <n v="5.7804988523218457"/>
    <n v="893.32129396279458"/>
    <n v="31.140780312933781"/>
    <n v="93.47820685255806"/>
    <n v="0"/>
    <n v="5.373260917418003"/>
    <n v="20.479723992938094"/>
    <n v="0"/>
    <n v="140.04791256182529"/>
    <n v="0"/>
    <n v="1183.8411786004679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90B0006"/>
    <s v="COUVRE BORNE D+ NOIR COUV DR - 32163005D40"/>
    <n v="8.3000000000000004E-2"/>
    <n v="5500"/>
    <n v="456.5"/>
    <n v="1453.0166750000001"/>
    <n v="3.6620286852763508E-2"/>
    <n v="325.14890861517722"/>
    <n v="5.9117983384577674E-2"/>
    <n v="0.32330283338457771"/>
    <n v="245.35592191351549"/>
    <n v="8.5529975770445912"/>
    <n v="25.674336631325069"/>
    <n v="0"/>
    <n v="1.4757975601663693"/>
    <n v="5.6248760605844748"/>
    <n v="0"/>
    <n v="38.464978872541188"/>
    <n v="0"/>
    <n v="325.14890861517722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2"/>
    <x v="0"/>
    <s v="ACCUMA 18"/>
    <s v="22-0982DU05/08/2022"/>
    <n v="6700"/>
    <n v="233.559"/>
    <n v="701.09599999999955"/>
    <n v="0"/>
    <n v="40.299999999999997"/>
    <n v="153.6"/>
    <n v="0"/>
    <n v="1050.3734999999999"/>
    <n v="0"/>
    <n v="8878.9285"/>
    <s v="EUR"/>
    <n v="3.1829499999999999"/>
    <s v="490B0007"/>
    <s v="COUVRE BORNE G- NOIR COUV DR - 2B233004D40"/>
    <n v="8.3000000000000004E-2"/>
    <n v="16500"/>
    <n v="1369.5"/>
    <n v="4359.0500249999996"/>
    <n v="0.1098608605582905"/>
    <n v="975.44672584553143"/>
    <n v="5.911798338457766E-2"/>
    <n v="0.32330283338457766"/>
    <n v="736.06776574054641"/>
    <n v="25.658992731133772"/>
    <n v="77.023009893975185"/>
    <n v="0"/>
    <n v="4.4273926804991071"/>
    <n v="16.874628181753419"/>
    <n v="0"/>
    <n v="115.39493661762354"/>
    <n v="0"/>
    <n v="975.44672584553143"/>
    <s v="SOTUMAR"/>
    <s v="STB8482"/>
    <n v="8164.3"/>
    <s v="F465/2022"/>
    <n v="278.53500000000003"/>
    <m/>
    <m/>
    <s v="STB8482"/>
    <n v="183.38399999999999"/>
    <s v="STB848"/>
    <n v="183.38399999999999"/>
    <m/>
    <m/>
    <m/>
    <m/>
  </r>
  <r>
    <x v="10"/>
    <x v="1"/>
    <d v="2022-08-29T00:00:00"/>
    <x v="9"/>
    <x v="2"/>
    <s v="SOVEMA 03"/>
    <s v="80454 DU 07/07/2022"/>
    <n v="392.4"/>
    <n v="113.837"/>
    <n v="352.35800000000017"/>
    <n v="0"/>
    <n v="19.257000000000001"/>
    <n v="104.2"/>
    <n v="0"/>
    <n v="0"/>
    <n v="25"/>
    <n v="1007.0520000000001"/>
    <s v="EUR"/>
    <n v="3.1996000000000002"/>
    <s v="702MEC040"/>
    <s v="Handle valve CAM 08F A7008016  COS"/>
    <n v="61.5"/>
    <n v="1"/>
    <n v="61.5"/>
    <n v="196.77540000000002"/>
    <n v="1.0900583136886513E-2"/>
    <n v="10.977454049167838"/>
    <n v="10.977454049167838"/>
    <n v="207.75285404916787"/>
    <n v="4.2773888229142676"/>
    <n v="1.2408896825537499"/>
    <n v="3.8409076729470599"/>
    <n v="0"/>
    <n v="0.2099125294670236"/>
    <n v="1.1358407628635747"/>
    <n v="0"/>
    <n v="0"/>
    <n v="0.27251457842216281"/>
    <n v="10.977454049167838"/>
    <s v="SOTUMAR"/>
    <s v="STB8356"/>
    <n v="661.48800000000006"/>
    <s v="F466/2022"/>
    <n v="261.06599999999997"/>
    <m/>
    <m/>
    <s v="STB8356"/>
    <n v="124.598"/>
    <s v="STB8357"/>
    <n v="3781.694"/>
    <m/>
    <m/>
    <m/>
    <m/>
  </r>
  <r>
    <x v="10"/>
    <x v="1"/>
    <d v="2022-08-29T00:00:00"/>
    <x v="9"/>
    <x v="2"/>
    <s v="SOVEMA 03"/>
    <s v="80454 DU 07/07/2022"/>
    <n v="392.4"/>
    <n v="113.837"/>
    <n v="352.35800000000017"/>
    <n v="0"/>
    <n v="19.257000000000001"/>
    <n v="104.2"/>
    <n v="0"/>
    <n v="0"/>
    <n v="25"/>
    <n v="1007.0520000000001"/>
    <s v="EUR"/>
    <n v="3.1996000000000002"/>
    <s v="710ELE006"/>
    <s v="Servo motor A0269679 1FK7063-2AC71-1RG0 ENV S"/>
    <n v="2090"/>
    <n v="1"/>
    <n v="2090"/>
    <n v="6687.1640000000007"/>
    <n v="0.37044258139988312"/>
    <n v="373.05494248391517"/>
    <n v="373.05494248391517"/>
    <n v="7060.2189424839162"/>
    <n v="145.36166894131412"/>
    <n v="42.170072138818497"/>
    <n v="130.52840709690008"/>
    <n v="0"/>
    <n v="7.1336127900175494"/>
    <n v="38.600116981867821"/>
    <n v="0"/>
    <n v="0"/>
    <n v="9.2610645349970788"/>
    <n v="373.05494248391517"/>
    <s v="SOTUMAR"/>
    <s v="STB8356"/>
    <n v="661.48800000000006"/>
    <s v="F466/2022"/>
    <n v="261.06599999999997"/>
    <m/>
    <m/>
    <s v="STB8356"/>
    <n v="124.598"/>
    <s v="STB8357"/>
    <n v="3781.694"/>
    <m/>
    <m/>
    <m/>
    <m/>
  </r>
  <r>
    <x v="10"/>
    <x v="1"/>
    <d v="2022-08-29T00:00:00"/>
    <x v="9"/>
    <x v="2"/>
    <s v="SOVEMA 03"/>
    <s v="80454 DU 07/07/2022"/>
    <n v="392.4"/>
    <n v="113.837"/>
    <n v="352.35800000000017"/>
    <n v="0"/>
    <n v="19.257000000000001"/>
    <n v="104.2"/>
    <n v="0"/>
    <n v="0"/>
    <n v="25"/>
    <n v="1007.0520000000001"/>
    <s v="EUR"/>
    <n v="3.1996000000000002"/>
    <s v="701ELE002"/>
    <s v="CARTE sortie Redresseur CS20007/03  RED2010"/>
    <n v="265"/>
    <n v="5"/>
    <n v="1325"/>
    <n v="4239.47"/>
    <n v="0.23484996189227036"/>
    <n v="236.50612382353469"/>
    <n v="47.301224764706937"/>
    <n v="895.19522476470695"/>
    <n v="92.155125046526891"/>
    <n v="26.734615111930381"/>
    <n v="82.751262872436641"/>
    <n v="0"/>
    <n v="4.5225057161594506"/>
    <n v="24.471366029174572"/>
    <n v="0"/>
    <n v="0"/>
    <n v="5.8712490473067591"/>
    <n v="236.50612382353469"/>
    <s v="SOTUMAR"/>
    <s v="STB8356"/>
    <n v="661.48800000000006"/>
    <s v="F466/2022"/>
    <n v="261.06599999999997"/>
    <m/>
    <m/>
    <s v="STB8356"/>
    <n v="124.598"/>
    <s v="STB8357"/>
    <n v="3781.694"/>
    <m/>
    <m/>
    <m/>
    <m/>
  </r>
  <r>
    <x v="10"/>
    <x v="1"/>
    <d v="2022-08-29T00:00:00"/>
    <x v="9"/>
    <x v="2"/>
    <s v="SOVEMA 03"/>
    <s v="80454 DU 07/07/2022"/>
    <n v="392.4"/>
    <n v="113.837"/>
    <n v="352.35800000000017"/>
    <n v="0"/>
    <n v="19.257000000000001"/>
    <n v="104.2"/>
    <n v="0"/>
    <n v="0"/>
    <n v="25"/>
    <n v="1007.0520000000001"/>
    <s v="EUR"/>
    <n v="3.1996000000000002"/>
    <s v="701ELE024"/>
    <s v="CARTE sortie Redresseur CS20007/01  RED2008/2009"/>
    <n v="360.9"/>
    <n v="6"/>
    <n v="2165.3999999999996"/>
    <n v="6928.4138399999993"/>
    <n v="0.38380687357096016"/>
    <n v="386.5134796433826"/>
    <n v="64.418913273897104"/>
    <n v="1219.1545532738969"/>
    <n v="150.60581718924476"/>
    <n v="43.691423066697396"/>
    <n v="135.23742235771644"/>
    <n v="0"/>
    <n v="7.3909689643559799"/>
    <n v="39.992676226094048"/>
    <n v="0"/>
    <n v="0"/>
    <n v="9.5951718392740037"/>
    <n v="386.5134796433826"/>
    <s v="SOTUMAR"/>
    <s v="STB8356"/>
    <n v="661.48800000000006"/>
    <s v="F466/2022"/>
    <n v="261.06599999999997"/>
    <m/>
    <m/>
    <s v="STB8356"/>
    <n v="124.598"/>
    <s v="STB8357"/>
    <n v="3781.694"/>
    <m/>
    <m/>
    <m/>
    <m/>
  </r>
  <r>
    <x v="10"/>
    <x v="1"/>
    <d v="2022-09-03T00:00:00"/>
    <x v="86"/>
    <x v="0"/>
    <s v="MICROPOROUS 05"/>
    <s v="A22-0848 DU 11/06/2022"/>
    <n v="8426.2800000000007"/>
    <n v="375"/>
    <n v="37580"/>
    <n v="219"/>
    <n v="116.98"/>
    <n v="0"/>
    <n v="0"/>
    <n v="0"/>
    <n v="0"/>
    <n v="46717.26"/>
    <s v="EUR"/>
    <n v="3.2014999999999998"/>
    <s v="430P1004"/>
    <s v="SEPARATEUR161X1,2X0,2"/>
    <n v="0.64710000000000001"/>
    <n v="59568"/>
    <n v="38546.452799999999"/>
    <n v="123406.46863919999"/>
    <n v="1"/>
    <n v="46717.26"/>
    <n v="0.78426772763900088"/>
    <n v="2.8559583776390007"/>
    <n v="8426.2800000000007"/>
    <n v="375"/>
    <n v="37580"/>
    <n v="219"/>
    <n v="116.98"/>
    <n v="0"/>
    <n v="0"/>
    <n v="0"/>
    <n v="0"/>
    <n v="46717.26"/>
    <s v="TNA CARGO"/>
    <m/>
    <n v="10125.200000000001"/>
    <s v="F469/2022"/>
    <n v="446.85"/>
    <m/>
    <m/>
    <m/>
    <m/>
    <s v="STB8398"/>
    <n v="37580.048000000003"/>
    <n v="219"/>
    <m/>
    <m/>
    <m/>
  </r>
  <r>
    <x v="10"/>
    <x v="1"/>
    <d v="2022-09-06T00:00:00"/>
    <x v="4"/>
    <x v="0"/>
    <s v="ACCUMA 19"/>
    <s v="22-0989 DU 23/08/2022"/>
    <n v="6860.1949999999997"/>
    <n v="343.01799999999997"/>
    <n v="884.17899999999827"/>
    <n v="219"/>
    <n v="45.52"/>
    <n v="0"/>
    <n v="0"/>
    <n v="0"/>
    <m/>
    <n v="3555.8017999999993"/>
    <s v="EUR"/>
    <n v="3.2000500000000001"/>
    <s v="400L0314"/>
    <s v="BAC L3 NOIR P0 C33"/>
    <n v="1.611"/>
    <n v="768"/>
    <n v="1237.248"/>
    <n v="3959.2554624000004"/>
    <n v="8.7219768370426859E-2"/>
    <n v="3555.8017999999993"/>
    <n v="1.0459322916666669"/>
    <n v="15.149357875"/>
    <n v="598.34461887596046"/>
    <n v="29.917950506887077"/>
    <n v="77.117887577995504"/>
    <n v="19.101129273123483"/>
    <n v="3.9702438562218307"/>
    <n v="0"/>
    <n v="0"/>
    <n v="583.98299999999995"/>
    <n v="0"/>
    <n v="821.53700000000026"/>
    <s v="TUNISHIP"/>
    <m/>
    <n v="6860.7950000000001"/>
    <s v="F0480/2022"/>
    <n v="408.791"/>
    <m/>
    <m/>
    <m/>
    <m/>
    <s v="STB8493"/>
    <n v="11343.602999999999"/>
    <n v="219"/>
    <m/>
    <m/>
    <m/>
  </r>
  <r>
    <x v="10"/>
    <x v="1"/>
    <d v="2022-09-06T00:00:00"/>
    <x v="4"/>
    <x v="0"/>
    <s v="ACCUMA 19"/>
    <s v="22-0989 DU 23/08/2022"/>
    <n v="6860.1949999999997"/>
    <n v="343.01799999999997"/>
    <n v="884.17899999999827"/>
    <n v="219"/>
    <n v="45.52"/>
    <n v="0"/>
    <n v="0"/>
    <n v="2323.2363"/>
    <m/>
    <n v="3555.8017999999993"/>
    <s v="EUR"/>
    <n v="3.2000500000000001"/>
    <s v="400M1008"/>
    <s v="BAC M10 P15,4 C33 GRIS"/>
    <n v="2.67"/>
    <n v="1296"/>
    <n v="3460.3199999999997"/>
    <n v="11073.197016"/>
    <n v="0.24393517620360303"/>
    <n v="3555.8017999999993"/>
    <n v="1.0459322916666669"/>
    <n v="15.149357875"/>
    <n v="1673.4428761160764"/>
    <n v="83.67415627100749"/>
    <n v="215.68236016052509"/>
    <n v="53.421803588589064"/>
    <n v="11.103929220788011"/>
    <n v="0"/>
    <n v="0"/>
    <n v="583.98299999999995"/>
    <n v="0"/>
    <n v="821.53700000000026"/>
    <s v="TUNISHIP"/>
    <m/>
    <n v="6860.7950000000001"/>
    <s v="F0480/2022"/>
    <n v="408.791"/>
    <m/>
    <m/>
    <m/>
    <m/>
    <s v="STB8493"/>
    <n v="11343.602999999999"/>
    <n v="219"/>
    <m/>
    <m/>
    <m/>
  </r>
  <r>
    <x v="10"/>
    <x v="1"/>
    <d v="2022-09-06T00:00:00"/>
    <x v="4"/>
    <x v="0"/>
    <s v="ACCUMA 19"/>
    <s v="22-0989 DU 23/08/2022"/>
    <n v="6860.1949999999997"/>
    <n v="343.01799999999997"/>
    <n v="884.17899999999827"/>
    <n v="219"/>
    <n v="45.52"/>
    <n v="0"/>
    <n v="0"/>
    <n v="2323.2363"/>
    <m/>
    <n v="3555.8017999999993"/>
    <s v="EUR"/>
    <n v="3.2000500000000001"/>
    <s v="400M1409"/>
    <s v="BAC M14 GRIS PO C60"/>
    <n v="4.82"/>
    <n v="297"/>
    <n v="1431.5400000000002"/>
    <n v="4580.9995770000005"/>
    <n v="0.10091637829521717"/>
    <n v="3555.8017999999993"/>
    <n v="1.0459322916666669"/>
    <n v="15.149357875"/>
    <n v="692.30603379895729"/>
    <n v="34.616134250068804"/>
    <n v="89.228142444686654"/>
    <n v="22.100686846652561"/>
    <n v="4.5937135399982862"/>
    <n v="0"/>
    <n v="0"/>
    <n v="583.98299999999995"/>
    <n v="0"/>
    <n v="821.53700000000026"/>
    <s v="TUNISHIP"/>
    <m/>
    <n v="6860.7950000000001"/>
    <s v="F0480/2022"/>
    <n v="408.791"/>
    <m/>
    <m/>
    <m/>
    <m/>
    <s v="STB8493"/>
    <n v="11343.602999999999"/>
    <n v="219"/>
    <m/>
    <m/>
    <m/>
  </r>
  <r>
    <x v="10"/>
    <x v="1"/>
    <d v="2022-09-06T00:00:00"/>
    <x v="4"/>
    <x v="0"/>
    <s v="ACCUMA 19"/>
    <s v="22-0989 DU 23/08/2022"/>
    <n v="6860.1949999999997"/>
    <n v="343.01799999999997"/>
    <n v="884.17899999999827"/>
    <n v="219"/>
    <n v="45.52"/>
    <n v="0"/>
    <n v="0"/>
    <n v="2323.2363"/>
    <m/>
    <n v="3555.8017999999993"/>
    <s v="EUR"/>
    <n v="3.2000500000000001"/>
    <s v="400M1509"/>
    <s v="BAC M15 GRIS PO C78"/>
    <n v="5.0999999999999996"/>
    <n v="1309"/>
    <n v="6675.9"/>
    <n v="21363.213795"/>
    <n v="0.47061741192075685"/>
    <n v="3555.8017999999993"/>
    <n v="1.0459322916666669"/>
    <n v="15.149357875"/>
    <n v="3228.5272161717162"/>
    <n v="161.43024340223417"/>
    <n v="416.11003265468207"/>
    <n v="103.06521321064575"/>
    <n v="21.422504590632855"/>
    <n v="0"/>
    <n v="0"/>
    <n v="583.98299999999995"/>
    <n v="0"/>
    <n v="821.53700000000026"/>
    <s v="TUNISHIP"/>
    <m/>
    <n v="6860.7950000000001"/>
    <s v="F0480/2022"/>
    <n v="408.791"/>
    <m/>
    <m/>
    <m/>
    <m/>
    <s v="STB8493"/>
    <n v="11343.602999999999"/>
    <n v="219"/>
    <m/>
    <m/>
    <m/>
  </r>
  <r>
    <x v="10"/>
    <x v="1"/>
    <d v="2022-09-06T00:00:00"/>
    <x v="4"/>
    <x v="0"/>
    <s v="ACCUMA 19"/>
    <s v="22-0989 DU 23/08/2022"/>
    <n v="6860.1949999999997"/>
    <n v="343.01799999999997"/>
    <n v="884.17899999999827"/>
    <n v="219"/>
    <n v="45.52"/>
    <n v="0"/>
    <n v="0"/>
    <n v="2323.2363"/>
    <m/>
    <n v="10675.148299999999"/>
    <s v="EUR"/>
    <n v="3.2000500000000001"/>
    <s v="420M1515"/>
    <s v="COUV M15 GAUCHE GRIS"/>
    <n v="1.972"/>
    <n v="700"/>
    <n v="1380.4"/>
    <n v="4417.3490200000006"/>
    <n v="9.7311265209996084E-2"/>
    <n v="1038.8121873773387"/>
    <n v="1.4840174105390553"/>
    <n v="7.7945160105390556"/>
    <n v="667.57425503728905"/>
    <n v="33.379515569802436"/>
    <n v="86.04057716210896"/>
    <n v="21.311167080989144"/>
    <n v="4.4296087923590219"/>
    <n v="0"/>
    <n v="0"/>
    <n v="226.07706373479002"/>
    <n v="0"/>
    <n v="1038.8121873773387"/>
    <s v="TUNISHIP"/>
    <m/>
    <n v="6860.7950000000001"/>
    <s v="F0480/2022"/>
    <n v="408.791"/>
    <m/>
    <m/>
    <m/>
    <m/>
    <s v="STB8493"/>
    <n v="11343.602999999999"/>
    <n v="219"/>
    <m/>
    <m/>
    <m/>
  </r>
  <r>
    <x v="10"/>
    <x v="1"/>
    <d v="2022-09-08T00:00:00"/>
    <x v="80"/>
    <x v="0"/>
    <s v="GOONVEAN FIBRES 01"/>
    <s v="16267 DU 28/06/2022"/>
    <n v="3984.5189999999998"/>
    <n v="190.55199999999999"/>
    <n v="757.66400000000067"/>
    <n v="0"/>
    <n v="32.61"/>
    <n v="409"/>
    <n v="0"/>
    <n v="0"/>
    <n v="210"/>
    <n v="5584.3450000000003"/>
    <s v="GBP"/>
    <n v="3.8134999999999999"/>
    <s v="600A0017"/>
    <s v="FIBRE DE VERRE 1,5mm PRIMAFLOC+FIBRE"/>
    <n v="3.52"/>
    <n v="2880"/>
    <n v="10137.6"/>
    <n v="38659.7376"/>
    <n v="1"/>
    <n v="5584.3450000000003"/>
    <n v="1.9390086805555558"/>
    <n v="15.362528680555556"/>
    <n v="3984.5189999999998"/>
    <n v="190.55199999999999"/>
    <n v="757.66400000000067"/>
    <n v="0"/>
    <n v="32.61"/>
    <n v="409"/>
    <n v="0"/>
    <n v="0"/>
    <n v="210"/>
    <n v="5584.3450000000003"/>
    <s v="AST"/>
    <s v="STB8182"/>
    <n v="4887.7979999999998"/>
    <s v="F0479/2022"/>
    <n v="736.35699999999997"/>
    <m/>
    <m/>
    <s v="STB8182"/>
    <n v="487.31"/>
    <s v="STB8185"/>
    <n v="8237.4680000000008"/>
    <n v="0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506"/>
    <s v="BAC L5B C45 P0 NOIR"/>
    <n v="1.6639999999999999"/>
    <n v="468"/>
    <n v="778.75199999999995"/>
    <n v="2507.1531264"/>
    <n v="1.7290255474608131E-2"/>
    <n v="569.37702071846616"/>
    <n v="1.2166175656377483"/>
    <n v="6.5737823656377481"/>
    <n v="355.48998674243222"/>
    <n v="9.9418968978996762"/>
    <n v="70.835513980126379"/>
    <n v="10.702668138782434"/>
    <n v="2.3929713576857656"/>
    <n v="0"/>
    <n v="0"/>
    <n v="120.01398360153973"/>
    <n v="0"/>
    <n v="569.37702071846616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60D1825"/>
    <s v="BOUCHON M18 NOIR NON DEV 28463007P70"/>
    <n v="3.6999999999999998E-2"/>
    <n v="104000"/>
    <n v="3848"/>
    <n v="12388.443600000001"/>
    <n v="8.5435290138955788E-2"/>
    <n v="2813.4281205372931"/>
    <n v="2.7052193466704743E-2"/>
    <n v="0.14617184346670475"/>
    <n v="1756.5610990210996"/>
    <n v="49.125291829899581"/>
    <n v="350.01522666462029"/>
    <n v="52.88444459601363"/>
    <n v="11.824244155231481"/>
    <n v="0"/>
    <n v="0"/>
    <n v="593.01781427042886"/>
    <n v="0"/>
    <n v="2813.4281205372931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118"/>
    <s v="BAC L1 NOIR P0 C28 25341044B70"/>
    <n v="1.43"/>
    <n v="1680"/>
    <n v="2402.4"/>
    <n v="7734.406680000001"/>
    <n v="5.3339329789456179E-2"/>
    <n v="1756.4916103894991"/>
    <n v="1.04553072046994"/>
    <n v="5.6493442204699402"/>
    <n v="1096.6638212807404"/>
    <n v="30.670114628937302"/>
    <n v="218.52301989061428"/>
    <n v="33.017045139673378"/>
    <n v="7.3821632428607353"/>
    <n v="0"/>
    <n v="0"/>
    <n v="370.23544620667309"/>
    <n v="0"/>
    <n v="1756.4916103894991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204"/>
    <s v="BAC L2B NOIR PO C28"/>
    <n v="1.4650000000000001"/>
    <n v="648"/>
    <n v="949.32"/>
    <n v="3056.2882740000005"/>
    <n v="2.1077294603615779E-2"/>
    <n v="694.08617031924723"/>
    <n v="1.0711206332087149"/>
    <n v="5.7876148832087164"/>
    <n v="433.35202248511189"/>
    <n v="12.119444397079073"/>
    <n v="86.350430087644838"/>
    <n v="13.046845359638167"/>
    <n v="2.9170975731404241"/>
    <n v="0"/>
    <n v="0"/>
    <n v="146.30033041663293"/>
    <n v="0"/>
    <n v="694.08617031924723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218"/>
    <s v="BAC L2 NOIR P0 C34,3 38881090B77"/>
    <n v="1.496"/>
    <n v="2160"/>
    <n v="3231.36"/>
    <n v="10403.201952000001"/>
    <n v="7.1744329299224585E-2"/>
    <n v="2362.5777265019201"/>
    <n v="1.0937859844916298"/>
    <n v="5.9100831844916302"/>
    <n v="1475.0730958765128"/>
    <n v="41.25298934705414"/>
    <n v="293.9254685122109"/>
    <n v="44.40973983622002"/>
    <n v="9.9294151750126822"/>
    <n v="0"/>
    <n v="0"/>
    <n v="497.98701775490986"/>
    <n v="0"/>
    <n v="2362.5777265019201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306"/>
    <s v="BAC L3B P0 NOIR C40 26971002B70"/>
    <n v="1.5880000000000001"/>
    <n v="3328"/>
    <n v="5284.8640000000005"/>
    <n v="17014.355404800001"/>
    <n v="0.11733728928922101"/>
    <n v="3863.9773884654887"/>
    <n v="1.1610508979764089"/>
    <n v="6.2735374979764096"/>
    <n v="2412.4705083204376"/>
    <n v="67.468941341302084"/>
    <n v="480.71280427538767"/>
    <n v="72.631782070027796"/>
    <n v="16.239480837628189"/>
    <n v="0"/>
    <n v="0"/>
    <n v="814.45387162070563"/>
    <n v="0"/>
    <n v="3863.9773884654887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L0314"/>
    <s v="BAC L3 NOIR P0 C33 2B341005B70"/>
    <n v="1.611"/>
    <n v="2688"/>
    <n v="4330.3680000000004"/>
    <n v="13941.403257600003"/>
    <n v="9.6145074451260332E-2"/>
    <n v="3166.1068356223595"/>
    <n v="1.1778671263476039"/>
    <n v="6.3644010763476047"/>
    <n v="1976.7557103029633"/>
    <n v="55.283417809474692"/>
    <n v="393.89156368534788"/>
    <n v="59.513801085330144"/>
    <n v="13.30647830405443"/>
    <n v="0"/>
    <n v="0"/>
    <n v="667.35586443518935"/>
    <n v="0"/>
    <n v="3166.1068356223595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009"/>
    <s v="BAC M10 P15,4 C33 NOIR 30241008B70"/>
    <n v="2.2149999999999999"/>
    <n v="1944"/>
    <n v="4305.96"/>
    <n v="13862.822922000001"/>
    <n v="9.5603155386366434E-2"/>
    <n v="3148.2611616187014"/>
    <n v="1.6194759061824595"/>
    <n v="8.7505576561824601"/>
    <n v="1965.6137811696708"/>
    <n v="54.971814347160702"/>
    <n v="391.67140473201357"/>
    <n v="59.178353184160819"/>
    <n v="13.231476705473115"/>
    <n v="0"/>
    <n v="0"/>
    <n v="663.59433148022231"/>
    <n v="0"/>
    <n v="3148.2611616187014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104"/>
    <s v="BAC M11 P8.5 C46,3 NOIR 22241008B70"/>
    <n v="2.2149999999999999"/>
    <n v="504"/>
    <n v="1116.3599999999999"/>
    <n v="3594.0652019999998"/>
    <n v="2.4786003248317222E-2"/>
    <n v="816.21585671595949"/>
    <n v="1.6194759061824593"/>
    <n v="8.7505576561824583"/>
    <n v="509.60357289584056"/>
    <n v="14.251951867782402"/>
    <n v="101.54443826385535"/>
    <n v="15.342536010708359"/>
    <n v="3.4303828495671036"/>
    <n v="0"/>
    <n v="0"/>
    <n v="172.04297482820576"/>
    <n v="0"/>
    <n v="816.21585671595949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110"/>
    <s v="BAC M11 P8,5 C46 GRIS 22241025B70"/>
    <n v="2.7"/>
    <n v="280"/>
    <n v="756"/>
    <n v="2433.9041999999999"/>
    <n v="1.6785103779898797E-2"/>
    <n v="552.74211515753473"/>
    <n v="1.9740789827054812"/>
    <n v="10.666593982705482"/>
    <n v="345.10399970372953"/>
    <n v="9.6514346734418091"/>
    <n v="68.765985280263237"/>
    <n v="10.389979239757356"/>
    <n v="2.3230583631379935"/>
    <n v="0"/>
    <n v="0"/>
    <n v="116.50765789720482"/>
    <n v="0"/>
    <n v="552.74211515753473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202"/>
    <s v="BAC M12 P12.5 C49 NOIR 21631003B70"/>
    <n v="3.25"/>
    <n v="120"/>
    <n v="390"/>
    <n v="1255.5855000000001"/>
    <n v="8.6589821086779512E-3"/>
    <n v="285.14474194634727"/>
    <n v="2.3762061828862273"/>
    <n v="12.839418682886228"/>
    <n v="178.02984111700334"/>
    <n v="4.9789147124898223"/>
    <n v="35.474516216008809"/>
    <n v="5.3599099252716513"/>
    <n v="1.1984031238410284"/>
    <n v="0"/>
    <n v="0"/>
    <n v="60.103156851732649"/>
    <n v="0"/>
    <n v="285.14474194634727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409"/>
    <s v="BAC M14 GRIS PO C60 35321021B74"/>
    <n v="4.82"/>
    <n v="99"/>
    <n v="477.18"/>
    <n v="1536.257151"/>
    <n v="1.0594597647740884E-2"/>
    <n v="348.88555887681537"/>
    <n v="3.5240965543112663"/>
    <n v="19.041845554311266"/>
    <n v="217.826357908235"/>
    <n v="6.0918936474510081"/>
    <n v="43.404434994756627"/>
    <n v="6.5580559439516071"/>
    <n v="1.4662923144473385"/>
    <n v="0"/>
    <n v="0"/>
    <n v="73.53852406797381"/>
    <n v="0"/>
    <n v="348.88555887681537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20M1013"/>
    <s v="COUV M10 G FLAT GRIS 22462035B70"/>
    <n v="0.89"/>
    <n v="4032"/>
    <n v="3588.48"/>
    <n v="11552.931936000001"/>
    <n v="7.9673292608586299E-2"/>
    <n v="2623.6825732810985"/>
    <n v="0.65071492392884389"/>
    <n v="3.516025423928844"/>
    <n v="1638.0936519270363"/>
    <n v="45.812143249937122"/>
    <n v="326.40921013031618"/>
    <n v="49.317768124714917"/>
    <n v="11.026783697028344"/>
    <n v="0"/>
    <n v="0"/>
    <n v="553.02301615206557"/>
    <n v="0"/>
    <n v="2623.6825732810985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20M1014"/>
    <s v="COUV M10 G FLAT NOIR 22462007B70"/>
    <n v="0.89"/>
    <n v="2688"/>
    <n v="2392.3200000000002"/>
    <n v="7701.9546240000009"/>
    <n v="5.3115528405724199E-2"/>
    <n v="1749.1217155207323"/>
    <n v="0.65071492392884389"/>
    <n v="3.5160254239288444"/>
    <n v="1092.0624346180243"/>
    <n v="30.541428833291416"/>
    <n v="217.60614008687745"/>
    <n v="32.878512083143278"/>
    <n v="7.3511891313522293"/>
    <n v="0"/>
    <n v="0"/>
    <n v="368.68201076804371"/>
    <n v="0"/>
    <n v="1749.1217155207323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20M1413"/>
    <s v="COUV M14 GAUCHE GRIS 35422083B70"/>
    <n v="1.887"/>
    <n v="1536"/>
    <n v="2898.4319999999998"/>
    <n v="9331.3569023999989"/>
    <n v="6.4352489310819605E-2"/>
    <n v="2119.1606274077822"/>
    <n v="1.3796618668019416"/>
    <n v="7.4547640168019411"/>
    <n v="1323.095867816508"/>
    <n v="37.002681353721272"/>
    <n v="263.64223842307393"/>
    <n v="39.834190883397333"/>
    <n v="8.9063845206174346"/>
    <n v="0"/>
    <n v="0"/>
    <n v="446.67926441046444"/>
    <n v="0"/>
    <n v="2119.1606274077822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90B0006"/>
    <s v="COUVRE BORNE D+ NOIR COUV DR - 32163005D40"/>
    <n v="8.3000000000000004E-2"/>
    <n v="16500"/>
    <n v="1369.5"/>
    <n v="4409.0367750000005"/>
    <n v="3.0406348712396038E-2"/>
    <n v="1001.296728450058"/>
    <n v="6.0684650209094429E-2"/>
    <n v="0.32789900020909446"/>
    <n v="625.15863438393865"/>
    <n v="17.483650509627722"/>
    <n v="124.57012809698479"/>
    <n v="18.821529852973146"/>
    <n v="4.2082386617956118"/>
    <n v="0"/>
    <n v="0"/>
    <n v="211.05454694473812"/>
    <n v="0"/>
    <n v="1001.296728450058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2T00:00:00"/>
    <x v="4"/>
    <x v="0"/>
    <s v="ACCUMA 20"/>
    <s v="22-1001DU 26/08/2022"/>
    <n v="20560.134999999998"/>
    <n v="575"/>
    <n v="4096.8459999999977"/>
    <n v="619"/>
    <n v="138.4"/>
    <n v="0"/>
    <n v="0"/>
    <n v="6941.1342000000004"/>
    <m/>
    <n v="32930.515199999994"/>
    <s v="EUR"/>
    <n v="3.2194500000000001"/>
    <s v="400M1008"/>
    <s v="BAC M10 P15,4 C33 GRIS"/>
    <n v="2.67"/>
    <n v="2592"/>
    <n v="6920.6399999999994"/>
    <n v="22280.654447999998"/>
    <n v="0.15365563574513069"/>
    <n v="5059.9592484706891"/>
    <n v="1.9521447717865312"/>
    <n v="10.548076271786531"/>
    <n v="3159.1806144307125"/>
    <n v="88.35199055345015"/>
    <n v="629.50347667989536"/>
    <n v="95.112838526235905"/>
    <n v="21.265939987126089"/>
    <n v="0"/>
    <n v="0"/>
    <n v="1066.5443882932691"/>
    <n v="0"/>
    <n v="5059.9592484706891"/>
    <s v="TUNISHIP"/>
    <m/>
    <n v="20560.735000000001"/>
    <s v="F0488/2022"/>
    <n v="1044.8499999999999"/>
    <m/>
    <m/>
    <m/>
    <m/>
    <s v="STB8537"/>
    <n v="37072.292000000001"/>
    <n v="619"/>
    <m/>
    <m/>
    <m/>
  </r>
  <r>
    <x v="10"/>
    <x v="1"/>
    <d v="2022-09-13T00:00:00"/>
    <x v="71"/>
    <x v="0"/>
    <s v="Elinoil 06"/>
    <s v="145/2022 du 21/07/2022"/>
    <n v="1086"/>
    <n v="660"/>
    <n v="560.10599999999977"/>
    <n v="619"/>
    <n v="90.7"/>
    <n v="1015.5"/>
    <n v="1024"/>
    <n v="0"/>
    <n v="1230"/>
    <n v="6285.3059999999996"/>
    <s v="EUR"/>
    <n v="3.19035"/>
    <s v="610X0014"/>
    <s v="COKE DE PETROLE"/>
    <n v="0.41"/>
    <n v="73840"/>
    <n v="30274.399999999998"/>
    <n v="96585.93204"/>
    <n v="1"/>
    <n v="6285.3059999999996"/>
    <n v="8.512061213434452E-2"/>
    <n v="1.3931641121343445"/>
    <n v="1086"/>
    <n v="660"/>
    <n v="560.10599999999977"/>
    <n v="619"/>
    <n v="90.7"/>
    <n v="1015.5"/>
    <n v="1024"/>
    <n v="0"/>
    <n v="1230"/>
    <n v="6285.3059999999996"/>
    <s v="MSC"/>
    <m/>
    <n v="1294.1399999999999"/>
    <s v="F481/2022"/>
    <n v="660"/>
    <m/>
    <n v="1220.3"/>
    <s v="STB8479"/>
    <n v="1210.845"/>
    <s v="STB8478"/>
    <n v="18930.334999999999"/>
    <n v="6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60D1825"/>
    <s v="BOUCHON M18 NOIR NON DEV 28463007P70"/>
    <n v="3.6999999999999998E-2"/>
    <n v="52000"/>
    <n v="1924"/>
    <n v="6194.2218000000003"/>
    <n v="5.2942368434637246E-2"/>
    <n v="1049.0559794222588"/>
    <n v="2.0174153450428053E-2"/>
    <n v="0.13929380345042805"/>
    <n v="732.40790146687777"/>
    <n v="25.147625006452692"/>
    <n v="252.17043039944193"/>
    <n v="22.182852374113008"/>
    <n v="5.89777984361859"/>
    <n v="0"/>
    <n v="0"/>
    <n v="11.249390331754931"/>
    <n v="0"/>
    <n v="1049.0559794222588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20M1213"/>
    <s v="COUV M12 G GRIS 21822022B70"/>
    <n v="1.484"/>
    <n v="560"/>
    <n v="831.04"/>
    <n v="2675.491728"/>
    <n v="2.2867581010353917E-2"/>
    <n v="453.12239144442515"/>
    <n v="0.80914712757933061"/>
    <n v="5.5868109275793305"/>
    <n v="316.35148775209672"/>
    <n v="10.862100979918111"/>
    <n v="108.92084952138889"/>
    <n v="9.5815164433382911"/>
    <n v="2.5474485245534266"/>
    <n v="0"/>
    <n v="0"/>
    <n v="4.8589882231297388"/>
    <n v="0"/>
    <n v="453.12239144442515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L0111"/>
    <s v="BAC L1B PO NOIR C28 25331014B70"/>
    <n v="1.65"/>
    <n v="960"/>
    <n v="1584"/>
    <n v="5099.6088"/>
    <n v="4.3586648440990326E-2"/>
    <n v="863.67186663454152"/>
    <n v="0.89965819441098072"/>
    <n v="6.2117506944109806"/>
    <n v="602.98030973156665"/>
    <n v="20.703658009470406"/>
    <n v="207.60808822906236"/>
    <n v="18.262805696774947"/>
    <n v="4.8555526363263226"/>
    <n v="0"/>
    <n v="0"/>
    <n v="9.2614523313408554"/>
    <n v="0"/>
    <n v="863.67186663454152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L0117"/>
    <s v="BAC L1 NOIR PO C26 NON PERCE 26901001P70 26901001P70"/>
    <n v="1.43"/>
    <n v="4580"/>
    <n v="6549.4"/>
    <n v="21085.465830000001"/>
    <n v="0.18021868390115031"/>
    <n v="3571.0432596819869"/>
    <n v="0.77970376848951684"/>
    <n v="5.3835172684895172"/>
    <n v="2493.1560862095475"/>
    <n v="85.603874853046392"/>
    <n v="858.40177591377608"/>
    <n v="75.511628554581975"/>
    <n v="20.076361386588147"/>
    <n v="0"/>
    <n v="0"/>
    <n v="38.293532764446852"/>
    <n v="0"/>
    <n v="3571.0432596819869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L0218"/>
    <s v="BAC L2 NOIR P0 C34,3 38881090B77"/>
    <n v="1.496"/>
    <n v="216"/>
    <n v="323.13600000000002"/>
    <n v="1040.3201952000002"/>
    <n v="8.8916762819620295E-3"/>
    <n v="176.18906079344652"/>
    <n v="0.81569009626595612"/>
    <n v="5.6319872962659572"/>
    <n v="123.00798318523962"/>
    <n v="4.2235462339319643"/>
    <n v="42.352049998728738"/>
    <n v="3.7256123621420905"/>
    <n v="0.99053273781057016"/>
    <n v="0"/>
    <n v="0"/>
    <n v="1.8893362755935352"/>
    <n v="0"/>
    <n v="176.18906079344652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L0314"/>
    <s v="BAC L3 NOIR P0 C33 2B341005B70"/>
    <n v="1.611"/>
    <n v="2688"/>
    <n v="4330.3680000000004"/>
    <n v="13941.403257600003"/>
    <n v="0.11915797199249649"/>
    <n v="2361.1218521303581"/>
    <n v="0.87839354617944865"/>
    <n v="6.0649274961794495"/>
    <n v="1648.438534022516"/>
    <n v="56.600036696435829"/>
    <n v="567.56276629312401"/>
    <n v="49.92719026485603"/>
    <n v="13.27419807996411"/>
    <n v="0"/>
    <n v="0"/>
    <n v="25.319126773462028"/>
    <n v="0"/>
    <n v="2361.1218521303581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M1202"/>
    <s v="BAC M12 P12.5 C49 NOIR 21631003B70"/>
    <n v="3.25"/>
    <n v="480"/>
    <n v="1560"/>
    <n v="5022.3420000000006"/>
    <n v="4.2926244676732908E-2"/>
    <n v="850.58592926129108"/>
    <n v="1.7720540192943564"/>
    <n v="12.235266519294358"/>
    <n v="593.84424443260366"/>
    <n v="20.38996622144813"/>
    <n v="204.46251113468267"/>
    <n v="17.98609651955109"/>
    <n v="4.7819836569880465"/>
    <n v="0"/>
    <n v="0"/>
    <n v="9.1211272960175123"/>
    <n v="0"/>
    <n v="850.58592926129108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M1203"/>
    <s v="BAC M12 GRIS C49 P12,5 21631007B70"/>
    <n v="3.25"/>
    <n v="480"/>
    <n v="1560"/>
    <n v="5022.3420000000006"/>
    <n v="4.2926244676732908E-2"/>
    <n v="850.58592926129108"/>
    <n v="1.7720540192943564"/>
    <n v="12.235266519294358"/>
    <n v="593.84424443260366"/>
    <n v="20.38996622144813"/>
    <n v="204.46251113468267"/>
    <n v="17.98609651955109"/>
    <n v="4.7819836569880465"/>
    <n v="0"/>
    <n v="0"/>
    <n v="9.1211272960175123"/>
    <n v="0"/>
    <n v="850.58592926129108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M1409"/>
    <s v="BAC M14 GRIS PO C60 35321021B74"/>
    <n v="4.82"/>
    <n v="594"/>
    <n v="2863.0800000000004"/>
    <n v="9217.5429060000024"/>
    <n v="7.8782867057090047E-2"/>
    <n v="1561.0868989419344"/>
    <n v="2.6280924224611688"/>
    <n v="18.145841422461174"/>
    <n v="1089.886909839807"/>
    <n v="37.421861852117772"/>
    <n v="375.25161947403035"/>
    <n v="33.010021296920733"/>
    <n v="8.7764113901598311"/>
    <n v="0"/>
    <n v="0"/>
    <n v="16.740075088898603"/>
    <n v="0"/>
    <n v="1561.0868989419344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20L0231"/>
    <s v="COUV L2 EK D NOIR FAI 25812011B70"/>
    <n v="1.4630000000000001"/>
    <n v="1920"/>
    <n v="2808.96"/>
    <n v="9043.3062719999998"/>
    <n v="7.7293656568689514E-2"/>
    <n v="1531.5781101652537"/>
    <n v="0.79769693237773631"/>
    <n v="5.5077522823777363"/>
    <n v="1069.2850825906448"/>
    <n v="36.714486870127523"/>
    <n v="368.15834312620393"/>
    <n v="32.386042102280904"/>
    <n v="8.6105133417520126"/>
    <n v="0"/>
    <n v="0"/>
    <n v="16.423642134244453"/>
    <n v="0"/>
    <n v="1531.5781101652537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20M1213"/>
    <s v="COUV M12 G GRIS 21822022B70"/>
    <n v="1.484"/>
    <n v="1120"/>
    <n v="1662.08"/>
    <n v="5350.9834559999999"/>
    <n v="4.5735162020707834E-2"/>
    <n v="906.2447828888503"/>
    <n v="0.80914712757933061"/>
    <n v="5.5868109275793305"/>
    <n v="632.70297550419343"/>
    <n v="21.724201959836222"/>
    <n v="217.84169904277778"/>
    <n v="19.163032886676582"/>
    <n v="5.0948970491068533"/>
    <n v="0"/>
    <n v="0"/>
    <n v="9.7179764462594775"/>
    <n v="0"/>
    <n v="906.2447828888503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60D1836"/>
    <s v="BOUCHON KAMINA D18 NOIR "/>
    <n v="3.6999999999999998E-2"/>
    <n v="208000"/>
    <n v="7696"/>
    <n v="24776.887200000001"/>
    <n v="0.21176947373854899"/>
    <n v="4196.2239176890353"/>
    <n v="2.0174153450428053E-2"/>
    <n v="0.13929380345042805"/>
    <n v="2929.6316058675111"/>
    <n v="100.59050002581077"/>
    <n v="1008.6817215977677"/>
    <n v="88.731409496452031"/>
    <n v="23.59111937447436"/>
    <n v="0"/>
    <n v="0"/>
    <n v="44.997561327019724"/>
    <n v="0"/>
    <n v="4196.2239176890353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90B0007"/>
    <s v="COUVRE BORNE G- NOIR COUV DR - 2B233004D40"/>
    <n v="8.3000000000000004E-2"/>
    <n v="17600"/>
    <n v="1460.8000000000002"/>
    <n v="4702.9725600000011"/>
    <n v="4.019657578446887E-2"/>
    <n v="796.49738811852194"/>
    <n v="4.5255533415825111E-2"/>
    <n v="0.31246988341582516"/>
    <n v="556.0818411968894"/>
    <n v="19.093373497622714"/>
    <n v="191.46079247791312"/>
    <n v="16.842365253692456"/>
    <n v="4.4778985423898323"/>
    <n v="0"/>
    <n v="0"/>
    <n v="8.5411171500143475"/>
    <n v="0"/>
    <n v="796.49738811852194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M1008"/>
    <s v="BAC M10 P15,4 C33 GRIS"/>
    <n v="2.67"/>
    <n v="162"/>
    <n v="432.53999999999996"/>
    <n v="1392.5409029999998"/>
    <n v="1.1902126841329517E-2"/>
    <n v="235.84130630940945"/>
    <n v="1.4558105327741324"/>
    <n v="10.051742032774131"/>
    <n v="164.65473685056301"/>
    <n v="5.6535102496315206"/>
    <n v="56.691163183458734"/>
    <n v="4.9869911465170675"/>
    <n v="1.3258969301241084"/>
    <n v="0"/>
    <n v="0"/>
    <n v="2.5290079491150088"/>
    <n v="0"/>
    <n v="235.84130630940945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6T00:00:00"/>
    <x v="4"/>
    <x v="0"/>
    <s v="ACCUMA21"/>
    <s v="22-1028 DU 31/08/2022"/>
    <n v="13834.06"/>
    <n v="475"/>
    <n v="4763.112000000001"/>
    <n v="419"/>
    <n v="111.4"/>
    <n v="0"/>
    <n v="0"/>
    <n v="212.4837"/>
    <n v="0"/>
    <n v="19815.055700000001"/>
    <s v="EUR"/>
    <n v="3.2194500000000001"/>
    <s v="400M1110"/>
    <s v="BAC M11 P8,5 C46 GRIS 22241025B70"/>
    <n v="2.7"/>
    <n v="280"/>
    <n v="756"/>
    <n v="2433.9041999999999"/>
    <n v="2.0802718574109022E-2"/>
    <n v="412.20702725739488"/>
    <n v="1.472167954490696"/>
    <n v="10.164682954490697"/>
    <n v="287.78605691733867"/>
    <n v="9.8812913227017862"/>
    <n v="99.08567847296159"/>
    <n v="8.7163390825516807"/>
    <n v="2.3174228491557454"/>
    <n v="0"/>
    <n v="0"/>
    <n v="4.4202386126854094"/>
    <n v="0"/>
    <n v="412.20702725739488"/>
    <s v="TUNISHIP"/>
    <m/>
    <n v="13834.66"/>
    <s v="F495/2022"/>
    <n v="565.85"/>
    <m/>
    <m/>
    <m/>
    <m/>
    <s v="STB8555"/>
    <n v="31210.021000000001"/>
    <n v="419"/>
    <m/>
    <m/>
    <m/>
  </r>
  <r>
    <x v="10"/>
    <x v="1"/>
    <d v="2022-09-17T00:00:00"/>
    <x v="92"/>
    <x v="0"/>
    <s v="FRIMAX"/>
    <s v="EX220024DU01/09/2022"/>
    <n v="1002.525"/>
    <n v="80"/>
    <n v="487.18200000000002"/>
    <m/>
    <n v="6.73"/>
    <n v="83"/>
    <n v="0"/>
    <n v="0"/>
    <n v="0"/>
    <n v="1659.4370000000001"/>
    <s v="EUR"/>
    <n v="3.2273499999999999"/>
    <s v="705MEC033"/>
    <s v="TAPIS MODULAIRE M1233"/>
    <n v="95"/>
    <n v="15"/>
    <n v="1425"/>
    <n v="4598.9737500000001"/>
    <n v="1"/>
    <n v="1659.4370000000001"/>
    <n v="110.62913333333334"/>
    <n v="417.22738333333336"/>
    <n v="1002.525"/>
    <n v="80"/>
    <n v="487.18200000000002"/>
    <n v="0"/>
    <n v="6.73"/>
    <n v="83"/>
    <n v="0"/>
    <n v="0"/>
    <n v="0"/>
    <n v="1659.4370000000001"/>
    <s v="ATMC"/>
    <s v="STB8538"/>
    <n v="1039.99"/>
    <s v="F496/2022"/>
    <n v="95.8"/>
    <m/>
    <m/>
    <s v="STB8538"/>
    <n v="99.37"/>
    <s v="STB8539"/>
    <n v="1595.2190000000001"/>
    <n v="0"/>
    <m/>
    <m/>
    <m/>
  </r>
  <r>
    <x v="10"/>
    <x v="1"/>
    <d v="2022-09-17T00:00:00"/>
    <x v="93"/>
    <x v="0"/>
    <s v="YUCRY 01"/>
    <s v="TN.NAS-2022R01-INV DU 14/06/2022"/>
    <n v="4172.8"/>
    <n v="243.91"/>
    <n v="116.05199999999968"/>
    <m/>
    <n v="44.35"/>
    <n v="83.305000000000007"/>
    <n v="0"/>
    <n v="0"/>
    <n v="0"/>
    <n v="4660.4170000000004"/>
    <s v="USD"/>
    <n v="3.2273499999999999"/>
    <s v="460D1828"/>
    <s v="œil magique S2-A2"/>
    <n v="0.28999999999999998"/>
    <n v="50000"/>
    <n v="14499.999999999998"/>
    <n v="46796.57499999999"/>
    <n v="1"/>
    <n v="4660.4170000000004"/>
    <n v="9.3208340000000001E-2"/>
    <n v="1.0291398399999998"/>
    <n v="4172.8"/>
    <n v="243.91"/>
    <n v="116.05199999999968"/>
    <n v="0"/>
    <n v="44.35"/>
    <n v="83.305000000000007"/>
    <n v="0"/>
    <n v="0"/>
    <n v="0"/>
    <n v="4660.4170000000004"/>
    <s v="M&amp;M"/>
    <s v="STB8540"/>
    <n v="4899.9549999999999"/>
    <s v="F497/2022"/>
    <n v="350.85300000000001"/>
    <m/>
    <m/>
    <s v="STB8540"/>
    <n v="93.83"/>
    <s v="STB8541"/>
    <n v="3684.4679999999998"/>
    <n v="0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40B9002"/>
    <s v="RAMPE B90 COMPACT NOIR"/>
    <n v="0.2"/>
    <n v="1000"/>
    <n v="200"/>
    <n v="633.16999999999996"/>
    <n v="1.2526269152195797E-2"/>
    <n v="156.56944695143807"/>
    <n v="0.15656944695143807"/>
    <n v="0.78973944695143805"/>
    <n v="93.148468983016002"/>
    <n v="4.5495409560775135"/>
    <n v="25.797901424023863"/>
    <n v="2.7432529443308797"/>
    <n v="0.62881871144022905"/>
    <n v="0.91099797663174376"/>
    <n v="0"/>
    <n v="28.790465955917799"/>
    <n v="0"/>
    <n v="156.56944695143807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M1409"/>
    <s v="BAC M14 GRIS PO C60"/>
    <n v="4.82"/>
    <n v="495"/>
    <n v="2385.9"/>
    <n v="7553.4015149999996"/>
    <n v="0.14943212785111976"/>
    <n v="1867.7952174071802"/>
    <n v="3.7733236715296568"/>
    <n v="19.032720671529656"/>
    <n v="1111.2146607328893"/>
    <n v="54.273748835526696"/>
    <n v="307.75606503789265"/>
    <n v="32.725635999395223"/>
    <n v="7.5014928181262119"/>
    <n v="10.867750362228387"/>
    <n v="0"/>
    <n v="343.45586362112135"/>
    <n v="0"/>
    <n v="1867.7952174071802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60D1818"/>
    <s v="BOUCHON D18 ROUGE FILETE"/>
    <n v="2.7E-2"/>
    <n v="25150"/>
    <n v="679.05"/>
    <n v="2149.7704424999997"/>
    <n v="4.2529815338992777E-2"/>
    <n v="531.59241476187003"/>
    <n v="2.1136875338444137E-2"/>
    <n v="0.10661482533844412"/>
    <n v="316.26233931458506"/>
    <n v="15.446828931122177"/>
    <n v="87.590324809917021"/>
    <n v="9.3140295592394189"/>
    <n v="2.1349967300174377"/>
    <n v="3.0930658801589277"/>
    <n v="0"/>
    <n v="97.750829536829897"/>
    <n v="0"/>
    <n v="531.59241476187003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B9001"/>
    <s v="BAC COMPACT B90 C49"/>
    <n v="3.5"/>
    <n v="504"/>
    <n v="1764"/>
    <n v="5584.5594000000001"/>
    <n v="0.11048169392236694"/>
    <n v="1380.9425221116837"/>
    <n v="2.7399653216501663"/>
    <n v="13.820440321650166"/>
    <n v="821.56949643020118"/>
    <n v="40.126951232603673"/>
    <n v="227.5374905598905"/>
    <n v="24.19549096899836"/>
    <n v="5.5461810349028209"/>
    <n v="8.0350021538919805"/>
    <n v="0"/>
    <n v="253.93190973119502"/>
    <n v="0"/>
    <n v="1380.9425221116837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L0118"/>
    <s v="BAC L1 NOIR P0 C28"/>
    <n v="1.43"/>
    <n v="960"/>
    <n v="1372.8"/>
    <n v="4346.07888"/>
    <n v="8.5980311460671963E-2"/>
    <n v="1074.692683874671"/>
    <n v="1.1194715457027824"/>
    <n v="5.6466370457027821"/>
    <n v="639.37109109942185"/>
    <n v="31.228049122516055"/>
    <n v="177.07679537449982"/>
    <n v="18.829688209887159"/>
    <n v="4.3162116353257325"/>
    <n v="6.2530901116002902"/>
    <n v="0"/>
    <n v="197.61775832141981"/>
    <n v="0"/>
    <n v="1074.692683874671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L0318"/>
    <s v="BAC L3 NOIR P0 C40"/>
    <n v="1.611"/>
    <n v="1536"/>
    <n v="2474.4960000000001"/>
    <n v="7833.8831615999998"/>
    <n v="0.15498101456015947"/>
    <n v="1937.1523510177285"/>
    <n v="1.2611668951938337"/>
    <n v="6.3613512451938341"/>
    <n v="1152.477569522986"/>
    <n v="56.289104488249919"/>
    <n v="319.18401941070681"/>
    <n v="33.940842188674928"/>
    <n v="7.7800469309200064"/>
    <n v="11.271304245916719"/>
    <n v="0"/>
    <n v="356.20946423027391"/>
    <n v="0"/>
    <n v="1937.1523510177285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M1202"/>
    <s v="BAC M12 P12.5 C49 NOIR"/>
    <n v="3.25"/>
    <n v="240"/>
    <n v="780"/>
    <n v="2469.3629999999998"/>
    <n v="4.8852449693563609E-2"/>
    <n v="610.62084311060846"/>
    <n v="2.5442535129608688"/>
    <n v="12.83326601296087"/>
    <n v="363.27902903376236"/>
    <n v="17.743209728702301"/>
    <n v="100.61181555369306"/>
    <n v="10.69868648289043"/>
    <n v="2.4523929746168931"/>
    <n v="3.5528921088638006"/>
    <n v="0"/>
    <n v="112.28281722807942"/>
    <n v="0"/>
    <n v="610.62084311060846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M1203"/>
    <s v="BAC M12 GRIS C49 P12,5"/>
    <n v="3.25"/>
    <n v="480"/>
    <n v="1560"/>
    <n v="4938.7259999999997"/>
    <n v="9.7704899387127217E-2"/>
    <n v="1221.2416862212169"/>
    <n v="2.5442535129608688"/>
    <n v="12.83326601296087"/>
    <n v="726.55805806752471"/>
    <n v="35.486419457404601"/>
    <n v="201.22363110738613"/>
    <n v="21.39737296578086"/>
    <n v="4.9047859492337862"/>
    <n v="7.1057842177276012"/>
    <n v="0"/>
    <n v="224.56563445615885"/>
    <n v="0"/>
    <n v="1221.2416862212169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60D1810"/>
    <s v="BOUCHON KAMINA D18 ROUGE"/>
    <n v="3.3000000000000002E-2"/>
    <n v="96000"/>
    <n v="3168"/>
    <n v="10029.4128"/>
    <n v="0.19841610337078144"/>
    <n v="2480.0600397107792"/>
    <n v="2.5833958746987282E-2"/>
    <n v="0.13030700874698728"/>
    <n v="1475.4717486909735"/>
    <n v="72.064728744267825"/>
    <n v="408.63875855653805"/>
    <n v="43.453126638201134"/>
    <n v="9.9604883892132285"/>
    <n v="14.430207949846823"/>
    <n v="0"/>
    <n v="456.040980741738"/>
    <n v="0"/>
    <n v="2480.0600397107792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04T00:00:00"/>
    <x v="4"/>
    <x v="0"/>
    <s v="ACCUMA 22"/>
    <s v="22-1131 du 23/09/2022"/>
    <n v="7436.25"/>
    <n v="363.2"/>
    <n v="2059.5040000000008"/>
    <n v="219"/>
    <n v="50.2"/>
    <n v="72.727000000000004"/>
    <m/>
    <n v="2298.4070999999999"/>
    <n v="0"/>
    <n v="12499.288100000003"/>
    <s v="EUR"/>
    <n v="3.1658499999999998"/>
    <s v="400L0204"/>
    <s v="BAC L2B NOIR PO C28"/>
    <n v="1.4650000000000001"/>
    <n v="1080"/>
    <n v="1582.2"/>
    <n v="5009.0078699999995"/>
    <n v="9.9095315263020942E-2"/>
    <n v="1238.6208948328263"/>
    <n v="1.1468711989192835"/>
    <n v="5.7848414489192832"/>
    <n v="736.89753812463948"/>
    <n v="35.991418503529204"/>
    <n v="204.08719816545278"/>
    <n v="21.701874042601585"/>
    <n v="4.9745848262036514"/>
    <n v="7.2069049931337243"/>
    <n v="0"/>
    <n v="227.7613761772657"/>
    <n v="0"/>
    <n v="1238.6208948328263"/>
    <s v="MAGHREB SOLUTION"/>
    <s v="STB8636"/>
    <n v="7552.9880000000003"/>
    <s v="F0529/2022"/>
    <n v="432.80799999999999"/>
    <m/>
    <m/>
    <s v="STB8636"/>
    <n v="87.144999999999996"/>
    <s v="STB8637"/>
    <n v="13687.964"/>
    <n v="219"/>
    <m/>
    <m/>
    <m/>
  </r>
  <r>
    <x v="10"/>
    <x v="1"/>
    <d v="2022-10-13T00:00:00"/>
    <x v="86"/>
    <x v="0"/>
    <s v="MICROPOROUS 06"/>
    <s v="A22-1037 DU 29/09/2022"/>
    <n v="10185.620000000001"/>
    <n v="375"/>
    <n v="10472.381999999998"/>
    <n v="219"/>
    <n v="113.2"/>
    <n v="86.5"/>
    <n v="0"/>
    <n v="0"/>
    <n v="0"/>
    <n v="21451.702000000001"/>
    <s v="EUR"/>
    <n v="3.1837"/>
    <s v="430P1004"/>
    <s v="SEPARATEUR161X1,2X0,2"/>
    <n v="0.64710000000000001"/>
    <n v="59431"/>
    <n v="38457.8001"/>
    <n v="122438.09817837"/>
    <n v="1"/>
    <n v="21451.702000000001"/>
    <n v="0.36095138900573775"/>
    <n v="2.4211236590057377"/>
    <n v="10185.620000000001"/>
    <n v="375"/>
    <n v="10472.381999999998"/>
    <n v="219"/>
    <n v="113.2"/>
    <n v="86.5"/>
    <n v="0"/>
    <n v="0"/>
    <n v="0"/>
    <n v="21451.702000000001"/>
    <s v="TNA CARGO"/>
    <s v="STB8670"/>
    <n v="10185.620000000001"/>
    <s v="F469/2022"/>
    <n v="446.85"/>
    <m/>
    <m/>
    <m/>
    <m/>
    <s v="STB8398"/>
    <n v="37580.048000000003"/>
    <n v="219"/>
    <m/>
    <m/>
    <m/>
  </r>
  <r>
    <x v="10"/>
    <x v="1"/>
    <d v="2022-10-21T00:00:00"/>
    <x v="4"/>
    <x v="0"/>
    <s v="ACCUMA 24"/>
    <s v="22-1217 DU 07/10/2022"/>
    <n v="13682.5"/>
    <n v="475"/>
    <n v="3385.7960000000021"/>
    <n v="419"/>
    <n v="90.79"/>
    <n v="0"/>
    <n v="0"/>
    <n v="4196.4780000000001"/>
    <n v="0"/>
    <n v="22249.564000000002"/>
    <s v="EUR"/>
    <n v="3.1791499999999999"/>
    <s v="460D2709"/>
    <s v="BOUCHON D27 ROUGE"/>
    <n v="0.13"/>
    <n v="45000"/>
    <n v="5850"/>
    <n v="18598.0275"/>
    <n v="0.19820492071328835"/>
    <n v="4409.9730685252352"/>
    <n v="9.7999401522783011E-2"/>
    <n v="0.51128890152278295"/>
    <n v="2711.9388276595678"/>
    <n v="94.147337338811965"/>
    <n v="671.08142773136922"/>
    <n v="83.047861778867826"/>
    <n v="17.995024751559452"/>
    <n v="0"/>
    <n v="0"/>
    <n v="831.76258926505886"/>
    <n v="0"/>
    <n v="4409.9730685252352"/>
    <s v="TUNISHIP"/>
    <s v="STB8749"/>
    <n v="13683.1"/>
    <s v="F542/2022"/>
    <n v="565.85"/>
    <m/>
    <m/>
    <m/>
    <m/>
    <s v="STB8750"/>
    <n v="25076.073"/>
    <n v="419"/>
    <m/>
    <m/>
    <m/>
  </r>
  <r>
    <x v="10"/>
    <x v="1"/>
    <d v="2022-10-21T00:00:00"/>
    <x v="4"/>
    <x v="0"/>
    <s v="ACCUMA 24"/>
    <s v="22-1217 DU 07/10/2022"/>
    <n v="13682.5"/>
    <n v="475"/>
    <n v="3385.7960000000021"/>
    <n v="419"/>
    <n v="90.79"/>
    <n v="0"/>
    <n v="0"/>
    <n v="4196.4780000000001"/>
    <n v="0"/>
    <n v="22249.564000000002"/>
    <s v="EUR"/>
    <n v="3.1791499999999999"/>
    <s v="400L0318"/>
    <s v="BAC L3 NOIR P0 C40"/>
    <n v="1.611"/>
    <n v="6528"/>
    <n v="10516.608"/>
    <n v="33433.874323199998"/>
    <n v="0.35631512048080921"/>
    <n v="7927.856077305476"/>
    <n v="1.214438737332334"/>
    <n v="6.3360493873323342"/>
    <n v="4875.2816359786721"/>
    <n v="169.24968222838439"/>
    <n v="1206.4103096634426"/>
    <n v="149.29603548145906"/>
    <n v="32.349849788452673"/>
    <n v="0"/>
    <n v="0"/>
    <n v="1495.2685641650653"/>
    <n v="0"/>
    <n v="7927.856077305476"/>
    <s v="TUNISHIP"/>
    <s v="STB8749"/>
    <n v="13683.1"/>
    <s v="F542/2022"/>
    <n v="565.85"/>
    <m/>
    <m/>
    <m/>
    <m/>
    <s v="STB8750"/>
    <n v="25076.073"/>
    <n v="419"/>
    <m/>
    <m/>
    <m/>
  </r>
  <r>
    <x v="10"/>
    <x v="1"/>
    <d v="2022-10-21T00:00:00"/>
    <x v="4"/>
    <x v="0"/>
    <s v="ACCUMA 24"/>
    <s v="22-1217 DU 07/10/2022"/>
    <n v="13682.5"/>
    <n v="475"/>
    <n v="3385.7960000000021"/>
    <n v="419"/>
    <n v="90.79"/>
    <n v="0"/>
    <n v="0"/>
    <n v="4196.4780000000001"/>
    <n v="0"/>
    <n v="22249.564000000002"/>
    <s v="EUR"/>
    <n v="3.1791499999999999"/>
    <s v="400M1203"/>
    <s v="BAC M12 GRIS C49 P12,5"/>
    <n v="3.25"/>
    <n v="240"/>
    <n v="780"/>
    <n v="2479.7370000000001"/>
    <n v="2.6427322761771781E-2"/>
    <n v="587.99640913669805"/>
    <n v="2.4499850380695753"/>
    <n v="12.782222538069576"/>
    <n v="361.5918436879424"/>
    <n v="12.552978311841596"/>
    <n v="89.477523697515906"/>
    <n v="11.073048237182377"/>
    <n v="2.3993366335412603"/>
    <n v="0"/>
    <n v="0"/>
    <n v="110.90167856867453"/>
    <n v="0"/>
    <n v="587.99640913669805"/>
    <s v="TUNISHIP"/>
    <s v="STB8749"/>
    <n v="13683.1"/>
    <s v="F542/2022"/>
    <n v="565.85"/>
    <m/>
    <m/>
    <m/>
    <m/>
    <s v="STB8750"/>
    <n v="25076.073"/>
    <n v="419"/>
    <m/>
    <m/>
    <m/>
  </r>
  <r>
    <x v="10"/>
    <x v="1"/>
    <d v="2022-10-21T00:00:00"/>
    <x v="4"/>
    <x v="0"/>
    <s v="ACCUMA 24"/>
    <s v="22-1217 DU 07/10/2022"/>
    <n v="13682.5"/>
    <n v="475"/>
    <n v="3385.7960000000021"/>
    <n v="419"/>
    <n v="90.79"/>
    <n v="0"/>
    <n v="0"/>
    <n v="4196.4780000000001"/>
    <n v="0"/>
    <n v="22249.564000000002"/>
    <s v="EUR"/>
    <n v="3.1791499999999999"/>
    <s v="400M1509"/>
    <s v="BAC M15 GRIS PO C78"/>
    <n v="5.0999999999999996"/>
    <n v="2156"/>
    <n v="10995.599999999999"/>
    <n v="34956.661739999996"/>
    <n v="0.37254393610171505"/>
    <n v="8288.9401491070203"/>
    <n v="3.8445919058937941"/>
    <n v="20.058256905893792"/>
    <n v="5097.3324057117161"/>
    <n v="176.95836964831466"/>
    <n v="1261.3577686774431"/>
    <n v="156.0959092266186"/>
    <n v="33.823263958674708"/>
    <n v="0"/>
    <n v="0"/>
    <n v="1563.372431884253"/>
    <n v="0"/>
    <n v="8288.9401491070203"/>
    <s v="TUNISHIP"/>
    <s v="STB8749"/>
    <n v="13683.1"/>
    <s v="F542/2022"/>
    <n v="565.85"/>
    <m/>
    <m/>
    <m/>
    <m/>
    <s v="STB8750"/>
    <n v="25076.073"/>
    <n v="419"/>
    <m/>
    <m/>
    <m/>
  </r>
  <r>
    <x v="10"/>
    <x v="1"/>
    <d v="2022-10-21T00:00:00"/>
    <x v="4"/>
    <x v="0"/>
    <s v="ACCUMA 24"/>
    <s v="22-1217 DU 07/10/2022"/>
    <n v="13682.5"/>
    <n v="475"/>
    <n v="3385.7960000000021"/>
    <n v="419"/>
    <n v="90.79"/>
    <n v="0"/>
    <n v="0"/>
    <n v="4196.4780000000001"/>
    <n v="0"/>
    <n v="22249.564000000002"/>
    <s v="EUR"/>
    <n v="3.1791499999999999"/>
    <s v="420M1502"/>
    <s v="COUV.M15 GAUCHE NOIR"/>
    <n v="1.9610000000000001"/>
    <n v="700"/>
    <n v="1372.7"/>
    <n v="4364.0192049999996"/>
    <n v="4.6508699942415535E-2"/>
    <n v="1034.7982959255708"/>
    <n v="1.4782832798936725"/>
    <n v="7.7125964298936722"/>
    <n v="636.35528696210054"/>
    <n v="22.09163247264738"/>
    <n v="157.46897023023084"/>
    <n v="19.487145275872109"/>
    <n v="4.2225248677719067"/>
    <n v="0"/>
    <n v="0"/>
    <n v="195.17273611694807"/>
    <n v="0"/>
    <n v="1034.7982959255708"/>
    <s v="TUNISHIP"/>
    <s v="STB8749"/>
    <n v="13683.1"/>
    <s v="F542/2022"/>
    <n v="565.85"/>
    <m/>
    <m/>
    <m/>
    <m/>
    <s v="STB8750"/>
    <n v="25076.073"/>
    <n v="419"/>
    <m/>
    <m/>
    <m/>
  </r>
  <r>
    <x v="10"/>
    <x v="1"/>
    <d v="2022-10-21T00:00:00"/>
    <x v="71"/>
    <x v="0"/>
    <s v="Elinoil 07"/>
    <s v="165/2022 21/09/2022"/>
    <n v="725.2"/>
    <n v="468.85"/>
    <n v="4776.2419999999984"/>
    <n v="419"/>
    <n v="57.4"/>
    <n v="207"/>
    <n v="100"/>
    <n v="0"/>
    <n v="820"/>
    <n v="7573.6919999999982"/>
    <s v="EUR"/>
    <n v="3.17395"/>
    <s v="610x0014"/>
    <s v="COKE DE PETROLE"/>
    <n v="0.434"/>
    <n v="44210"/>
    <n v="19187.14"/>
    <n v="60899.023003000002"/>
    <n v="1"/>
    <n v="7573.6919999999982"/>
    <n v="0.17131173942546932"/>
    <n v="1.5488060394254692"/>
    <n v="725.2"/>
    <n v="468.85"/>
    <n v="4776.2419999999984"/>
    <n v="419"/>
    <n v="57.4"/>
    <n v="207"/>
    <n v="100"/>
    <n v="0"/>
    <n v="820"/>
    <n v="7573.6919999999982"/>
    <s v="MSC"/>
    <m/>
    <n v="862.76"/>
    <s v="F540/2022"/>
    <n v="558.53200000000004"/>
    <m/>
    <n v="120.2"/>
    <m/>
    <n v="247.53"/>
    <s v="STB8745"/>
    <n v="17170.012999999999"/>
    <n v="419"/>
    <m/>
    <m/>
    <m/>
  </r>
  <r>
    <x v="10"/>
    <x v="1"/>
    <d v="2022-10-24T00:00:00"/>
    <x v="87"/>
    <x v="3"/>
    <s v="JIANGSU DONGSHUN "/>
    <s v="jsdsNour202101 du 14/08/2022"/>
    <n v="109069.29999999999"/>
    <n v="485"/>
    <n v="27807.54700000001"/>
    <n v="329"/>
    <n v="1487.5"/>
    <n v="1215.9000000000001"/>
    <m/>
    <m/>
    <n v="3100"/>
    <n v="143494.247"/>
    <s v="USD"/>
    <n v="3.2557999999999998"/>
    <m/>
    <s v="PUNSHING MACHINE "/>
    <n v="567200"/>
    <n v="1"/>
    <n v="567200"/>
    <n v="1846689.7599999998"/>
    <n v="1"/>
    <n v="143494.247"/>
    <n v="143494.247"/>
    <n v="1990184.0069999998"/>
    <n v="109069.29999999999"/>
    <n v="485"/>
    <n v="27807.54700000001"/>
    <n v="329"/>
    <n v="1487.5"/>
    <n v="1215.9000000000001"/>
    <n v="0"/>
    <n v="0"/>
    <n v="3100"/>
    <n v="143494.247"/>
    <s v="WIZWAY SHIPPING"/>
    <s v="VIREMENT"/>
    <n v="33500"/>
    <s v="F560/2022"/>
    <n v="577.75"/>
    <m/>
    <m/>
    <s v="STB8758"/>
    <n v="1448.1210000000001"/>
    <s v="STB8757"/>
    <n v="162653.486"/>
    <n v="329"/>
    <m/>
    <m/>
    <m/>
  </r>
  <r>
    <x v="10"/>
    <x v="1"/>
    <d v="2022-10-26T00:00:00"/>
    <x v="4"/>
    <x v="0"/>
    <s v="ACCUMA26"/>
    <s v="22-1253 DU 17/10/2022"/>
    <n v="6909"/>
    <n v="358.22"/>
    <n v="945.21500000000015"/>
    <n v="219"/>
    <n v="48.85"/>
    <n v="52.726999999999997"/>
    <m/>
    <n v="2103.3540000000003"/>
    <n v="0"/>
    <n v="10636.366000000002"/>
    <s v="EUR"/>
    <n v="3.1869000000000001"/>
    <s v="400L0218"/>
    <s v="BAC L2 NOIR P0 C34,3"/>
    <n v="1.496"/>
    <n v="3888"/>
    <n v="5816.4480000000003"/>
    <n v="18536.4381312"/>
    <n v="0.37481441156092249"/>
    <n v="3986.6632634366038"/>
    <n v="1.0253763537645586"/>
    <n v="5.792978753764559"/>
    <n v="2589.5927694744137"/>
    <n v="134.26601850935367"/>
    <n v="354.28020402355742"/>
    <n v="82.084356131842029"/>
    <n v="18.309684004751063"/>
    <n v="19.762839478372758"/>
    <n v="0"/>
    <n v="788.36739181431267"/>
    <n v="0"/>
    <n v="3986.6632634366038"/>
    <s v="MAGHREB SOLUTION"/>
    <m/>
    <n v="6909.6"/>
    <s v="F559/2022"/>
    <n v="426.88200000000001"/>
    <m/>
    <m/>
    <s v="STB8931"/>
    <n v="63.344999999999999"/>
    <s v="STB8748"/>
    <n v="12134.093000000001"/>
    <n v="219"/>
    <m/>
    <m/>
    <m/>
  </r>
  <r>
    <x v="10"/>
    <x v="1"/>
    <d v="2022-10-26T00:00:00"/>
    <x v="4"/>
    <x v="0"/>
    <s v="ACCUMA26"/>
    <s v="22-1253 DU 17/10/2022"/>
    <n v="6909"/>
    <n v="358.22"/>
    <n v="945.21500000000015"/>
    <n v="219"/>
    <n v="48.85"/>
    <n v="52.726999999999997"/>
    <m/>
    <n v="2103.3540000000003"/>
    <n v="0"/>
    <n v="10636.366000000002"/>
    <s v="EUR"/>
    <n v="3.1869000000000001"/>
    <s v="400M1009"/>
    <s v="BAC M10 P15,4 C33 NOIR"/>
    <n v="2.88"/>
    <n v="1782"/>
    <n v="5132.16"/>
    <n v="16355.680704"/>
    <n v="0.33071859843610807"/>
    <n v="3517.6440559734738"/>
    <n v="1.9739865633970111"/>
    <n v="11.152258563397011"/>
    <n v="2284.9347965950706"/>
    <n v="118.47001633178265"/>
    <n v="312.60018002078596"/>
    <n v="72.427373057507666"/>
    <n v="16.15560353360388"/>
    <n v="17.43779953974067"/>
    <n v="0"/>
    <n v="695.61828689498179"/>
    <n v="0"/>
    <n v="3517.6440559734738"/>
    <s v="MAGHREB SOLUTION"/>
    <m/>
    <n v="6909.6"/>
    <s v="F559/2022"/>
    <n v="426.88200000000001"/>
    <m/>
    <m/>
    <s v="STB8931"/>
    <n v="63.344999999999999"/>
    <s v="STB8748"/>
    <n v="12134.093000000001"/>
    <n v="219"/>
    <m/>
    <m/>
    <m/>
  </r>
  <r>
    <x v="10"/>
    <x v="1"/>
    <d v="2022-10-26T00:00:00"/>
    <x v="4"/>
    <x v="0"/>
    <s v="ACCUMA26"/>
    <s v="22-1253 DU 17/10/2022"/>
    <n v="6909"/>
    <n v="358.22"/>
    <n v="945.21500000000015"/>
    <n v="219"/>
    <n v="48.85"/>
    <n v="52.726999999999997"/>
    <m/>
    <n v="2103.3540000000003"/>
    <n v="0"/>
    <n v="10636.366000000002"/>
    <s v="EUR"/>
    <n v="3.1869000000000001"/>
    <s v="420M1014"/>
    <s v="COUV M10 G FLAT NOIR"/>
    <n v="0.85"/>
    <n v="5376"/>
    <n v="4569.5999999999995"/>
    <n v="14562.858239999998"/>
    <n v="0.29446699000296933"/>
    <n v="3132.0586805899234"/>
    <n v="0.58260020100258991"/>
    <n v="3.2914652010025893"/>
    <n v="2034.4724339305151"/>
    <n v="105.48396515886368"/>
    <n v="278.33461595565672"/>
    <n v="64.488270810650278"/>
    <n v="14.384712461645051"/>
    <n v="15.526360981886564"/>
    <n v="0"/>
    <n v="619.36832129070558"/>
    <n v="0"/>
    <n v="3132.0586805899234"/>
    <s v="MAGHREB SOLUTION"/>
    <m/>
    <n v="6909.6"/>
    <s v="F559/2022"/>
    <n v="426.88200000000001"/>
    <m/>
    <m/>
    <s v="STB8931"/>
    <n v="63.344999999999999"/>
    <s v="STB8748"/>
    <n v="12134.093000000001"/>
    <n v="219"/>
    <m/>
    <m/>
    <m/>
  </r>
  <r>
    <x v="10"/>
    <x v="1"/>
    <d v="2022-10-26T00:00:00"/>
    <x v="73"/>
    <x v="0"/>
    <s v="PELIPAPER03"/>
    <s v="vzr2022000000844du19/09/2022"/>
    <n v="8307.2920000000013"/>
    <n v="375"/>
    <n v="390.08699999999953"/>
    <n v="119"/>
    <n v="56.5"/>
    <n v="303.89999999999998"/>
    <n v="909.42499999999995"/>
    <n v="0"/>
    <n v="0"/>
    <n v="10461.204"/>
    <s v="EUR"/>
    <n v="3.1827000000000001"/>
    <s v="430P2010"/>
    <s v="SEP PAPIER G  laize 103 mm 12,5 g/m²"/>
    <n v="4.3125000000000004E-2"/>
    <n v="249920"/>
    <n v="10777.800000000001"/>
    <n v="34302.504060000007"/>
    <n v="0.57363202350348885"/>
    <n v="6000.8816188027913"/>
    <n v="2.4011210062431142E-2"/>
    <n v="0.16126514756243118"/>
    <n v="4765.3287197943455"/>
    <n v="215.11200881380833"/>
    <n v="223.76639515240518"/>
    <n v="68.26221079691517"/>
    <n v="32.410209327947122"/>
    <n v="174.32677194271025"/>
    <n v="521.67530297466033"/>
    <n v="0"/>
    <n v="0"/>
    <n v="6000.8816188027913"/>
    <s v="germanetti"/>
    <s v="stb8739"/>
    <n v="8447.0920000000006"/>
    <s v="F552/2022"/>
    <n v="596.85"/>
    <s v="biat20862/22613"/>
    <n v="1082.816"/>
    <s v="BIAT20557"/>
    <n v="362.84100000000001"/>
    <s v="stb8741"/>
    <n v="13093.001"/>
    <n v="119"/>
    <m/>
    <m/>
    <m/>
  </r>
  <r>
    <x v="10"/>
    <x v="1"/>
    <d v="2022-10-26T00:00:00"/>
    <x v="73"/>
    <x v="0"/>
    <s v="PELIPAPER03"/>
    <s v="vzr2022000000844du19/09/2022"/>
    <n v="8307.2920000000013"/>
    <n v="375"/>
    <n v="390.08699999999953"/>
    <n v="119"/>
    <n v="56.5"/>
    <n v="303.89999999999998"/>
    <n v="909.42499999999995"/>
    <n v="0"/>
    <n v="0"/>
    <n v="10461.204"/>
    <s v="EUR"/>
    <n v="3.1827000000000001"/>
    <s v="430P2011"/>
    <s v="SEP PAPIER G  laize 128 mm 12,5 g/m²"/>
    <n v="4.3125000000000004E-2"/>
    <n v="185760"/>
    <n v="8010.9000000000005"/>
    <n v="25496.291430000001"/>
    <n v="0.4263679764965112"/>
    <n v="4460.3223811972084"/>
    <n v="2.4011210062431138E-2"/>
    <n v="0.16126514756243115"/>
    <n v="3541.9632802056562"/>
    <n v="159.8879911861917"/>
    <n v="166.32060484759435"/>
    <n v="50.73778920308483"/>
    <n v="24.089790672052882"/>
    <n v="129.57322805728975"/>
    <n v="387.74969702533969"/>
    <n v="0"/>
    <n v="0"/>
    <n v="4460.3223811972084"/>
    <s v="germanetti"/>
    <s v="stb8739"/>
    <n v="8447.0920000000006"/>
    <s v="F552/2022"/>
    <n v="596.85"/>
    <s v="biat20862/22613"/>
    <n v="1082.816"/>
    <s v="BIAT20557"/>
    <n v="362.84100000000001"/>
    <s v="stb8741"/>
    <n v="13093.001"/>
    <n v="119"/>
    <m/>
    <m/>
    <m/>
  </r>
  <r>
    <x v="10"/>
    <x v="4"/>
    <d v="2022-10-28T00:00:00"/>
    <x v="89"/>
    <x v="0"/>
    <s v="Monbat 09"/>
    <s v="7000042552 du 30/09/2022"/>
    <n v="8342.3000000000011"/>
    <n v="300"/>
    <n v="19632.172000000002"/>
    <n v="0"/>
    <n v="77.02"/>
    <n v="364.4"/>
    <n v="0"/>
    <n v="0"/>
    <n v="0"/>
    <n v="28715.892000000003"/>
    <s v="EUR"/>
    <n v="3.1869000000000001"/>
    <s v="UFMRT44J3X102R1"/>
    <s v="STARTER BATTERY NOT FORMED J3 R+"/>
    <n v="22.41"/>
    <n v="660"/>
    <n v="14790.6"/>
    <n v="47136.163140000004"/>
    <n v="0.56827036123469887"/>
    <n v="16318.390320016602"/>
    <n v="24.724833818206974"/>
    <n v="96.143262818206978"/>
    <n v="4740.681834528229"/>
    <n v="170.48110837040966"/>
    <n v="11156.381474261741"/>
    <n v="0"/>
    <n v="43.768183222296507"/>
    <n v="207.07771963392426"/>
    <n v="0"/>
    <n v="0"/>
    <n v="0"/>
    <n v="16318.390320016602"/>
    <s v="MAGHREB SOLUTION"/>
    <s v="stb9015"/>
    <n v="8552.7170000000006"/>
    <s v="F548/2022"/>
    <n v="355.7"/>
    <m/>
    <m/>
    <s v="STB9015"/>
    <n v="434.23599999999999"/>
    <s v="stb9051"/>
    <n v="38108.957000000002"/>
    <m/>
    <m/>
    <m/>
    <m/>
  </r>
  <r>
    <x v="10"/>
    <x v="4"/>
    <d v="2022-10-28T00:00:00"/>
    <x v="89"/>
    <x v="0"/>
    <s v="Monbat 09"/>
    <s v="7000042552 du 30/09/2022"/>
    <n v="8342.3000000000011"/>
    <n v="300"/>
    <n v="19632.172000000002"/>
    <n v="0"/>
    <n v="77.02"/>
    <n v="364.4"/>
    <n v="0"/>
    <n v="0"/>
    <n v="0"/>
    <n v="28715.892000000003"/>
    <s v="EUR"/>
    <n v="3.1869000000000001"/>
    <s v="UFMRT44J3X102L1"/>
    <s v="STARTER BATTERY NOT FORMED J3 L+"/>
    <n v="22.41"/>
    <n v="120"/>
    <n v="2689.2"/>
    <n v="8570.2114799999999"/>
    <n v="0.10332188386085434"/>
    <n v="2966.9800581848367"/>
    <n v="24.724833818206971"/>
    <n v="96.143262818206978"/>
    <n v="861.94215173240525"/>
    <n v="30.996565158256299"/>
    <n v="2028.4329953203166"/>
    <n v="0"/>
    <n v="7.9578514949630001"/>
    <n v="37.650494478895318"/>
    <n v="0"/>
    <n v="0"/>
    <n v="0"/>
    <n v="2966.9800581848367"/>
    <s v="MAGHREB SOLUTION"/>
    <s v="stb9015"/>
    <n v="8552.7170000000006"/>
    <s v="F548/2022"/>
    <n v="355.7"/>
    <m/>
    <m/>
    <s v="STB9015"/>
    <n v="434.23599999999999"/>
    <s v="stb9051"/>
    <n v="38108.957000000002"/>
    <m/>
    <m/>
    <m/>
    <m/>
  </r>
  <r>
    <x v="10"/>
    <x v="4"/>
    <d v="2022-10-28T00:00:00"/>
    <x v="89"/>
    <x v="0"/>
    <s v="Monbat 09"/>
    <s v="7000042552 du 30/09/2022"/>
    <n v="8342.3000000000011"/>
    <n v="300"/>
    <n v="19632.172000000002"/>
    <n v="0"/>
    <n v="77.02"/>
    <n v="364.4"/>
    <n v="0"/>
    <n v="0"/>
    <n v="0"/>
    <n v="28715.892000000003"/>
    <s v="EUR"/>
    <n v="3.1869000000000001"/>
    <s v="UFMRT45J4X102R1"/>
    <s v="STARTER BATTERY NOT FORMED J4 R+"/>
    <n v="25.62"/>
    <n v="315"/>
    <n v="8070.3"/>
    <n v="25719.23907"/>
    <n v="0.31006938841374859"/>
    <n v="8903.9190701952575"/>
    <n v="28.266409746651611"/>
    <n v="109.9147877466516"/>
    <n v="2586.6918589640154"/>
    <n v="93.020816524124584"/>
    <n v="6087.3355652735199"/>
    <n v="0"/>
    <n v="23.881544295626917"/>
    <n v="112.98928513796999"/>
    <n v="0"/>
    <n v="0"/>
    <n v="0"/>
    <n v="8903.9190701952575"/>
    <s v="MAGHREB SOLUTION"/>
    <s v="stb9015"/>
    <n v="8552.7170000000006"/>
    <s v="F548/2022"/>
    <n v="355.7"/>
    <m/>
    <m/>
    <s v="STB9015"/>
    <n v="434.23599999999999"/>
    <s v="stb9051"/>
    <n v="38108.957000000002"/>
    <m/>
    <m/>
    <m/>
    <m/>
  </r>
  <r>
    <x v="10"/>
    <x v="4"/>
    <d v="2022-10-28T00:00:00"/>
    <x v="89"/>
    <x v="0"/>
    <s v="Monbat 09"/>
    <s v="7000042552 du 30/09/2022"/>
    <n v="8342.3000000000011"/>
    <n v="300"/>
    <n v="19632.172000000002"/>
    <n v="0"/>
    <n v="77.02"/>
    <n v="364.4"/>
    <n v="0"/>
    <n v="0"/>
    <n v="0"/>
    <n v="28715.892000000003"/>
    <s v="EUR"/>
    <n v="3.1869000000000001"/>
    <s v="490TNS4001"/>
    <s v="COUVRE COUVERCLE NS40 T-AKUMSAN NOIR"/>
    <n v="0.38"/>
    <n v="900"/>
    <n v="342"/>
    <n v="1089.9198000000001"/>
    <n v="1.3139998616842253E-2"/>
    <n v="377.32678116139158"/>
    <n v="0.41925197906821288"/>
    <n v="1.630273979068213"/>
    <n v="109.61781046128314"/>
    <n v="3.9419995850526757"/>
    <n v="257.96671292560922"/>
    <n v="0"/>
    <n v="1.0120426934691902"/>
    <n v="4.7882154959773162"/>
    <n v="0"/>
    <n v="0"/>
    <n v="0"/>
    <n v="377.32678116139158"/>
    <s v="MAGHREB SOLUTION"/>
    <s v="stb9015"/>
    <n v="8552.7170000000006"/>
    <s v="F548/2022"/>
    <n v="355.7"/>
    <m/>
    <m/>
    <s v="STB9015"/>
    <n v="434.23599999999999"/>
    <s v="stb9051"/>
    <n v="38108.957000000002"/>
    <m/>
    <m/>
    <m/>
    <m/>
  </r>
  <r>
    <x v="10"/>
    <x v="4"/>
    <d v="2022-10-28T00:00:00"/>
    <x v="89"/>
    <x v="0"/>
    <s v="Monbat 09"/>
    <s v="7000042552 du 30/09/2022"/>
    <n v="8342.3000000000011"/>
    <n v="300"/>
    <n v="19632.172000000002"/>
    <n v="0"/>
    <n v="77.02"/>
    <n v="364.4"/>
    <n v="0"/>
    <n v="0"/>
    <n v="0"/>
    <n v="28715.892000000003"/>
    <s v="EUR"/>
    <n v="3.1869000000000001"/>
    <s v="490TNS6001"/>
    <s v="COUVRE COUVERCLENS60 T-AKUMSAN NOIR"/>
    <n v="0.41"/>
    <n v="330"/>
    <n v="135.29999999999998"/>
    <n v="431.18756999999994"/>
    <n v="5.1983678738560125E-3"/>
    <n v="149.27577044191889"/>
    <n v="0.45235081952096634"/>
    <n v="1.7589798195209663"/>
    <n v="43.366344314069018"/>
    <n v="1.5595103621568038"/>
    <n v="102.05525221881555"/>
    <n v="0"/>
    <n v="0.40037829364439004"/>
    <n v="1.8942852532331309"/>
    <n v="0"/>
    <n v="0"/>
    <n v="0"/>
    <n v="149.27577044191889"/>
    <s v="MAGHREB SOLUTION"/>
    <s v="stb9015"/>
    <n v="8552.7170000000006"/>
    <s v="F548/2022"/>
    <n v="355.7"/>
    <m/>
    <m/>
    <s v="STB9015"/>
    <n v="434.23599999999999"/>
    <s v="stb9051"/>
    <n v="38108.957000000002"/>
    <m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00B9001"/>
    <s v="BAC COMPACT B90 C49"/>
    <n v="3.5"/>
    <n v="252"/>
    <n v="882"/>
    <n v="2810.8458000000001"/>
    <n v="5.0731990143499057E-2"/>
    <n v="546.06453109146253"/>
    <n v="2.1669227424264386"/>
    <n v="13.321072742426438"/>
    <n v="350.50731990143498"/>
    <n v="19.024496303812146"/>
    <n v="52.804949992752611"/>
    <n v="11.110305841426294"/>
    <n v="2.7522104652848238"/>
    <n v="3.1579141904623858"/>
    <n v="0"/>
    <n v="106.70733439628933"/>
    <n v="0"/>
    <n v="546.06453109146253"/>
    <s v="MAGHREB SOLUTION"/>
    <m/>
    <n v="6909.6"/>
    <s v="F557/2022"/>
    <n v="446.85"/>
    <m/>
    <m/>
    <s v="STB8932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00M1104"/>
    <s v="BAC M11 P8.5 C46,3 NOIR"/>
    <n v="2.2149999999999999"/>
    <n v="504"/>
    <n v="1116.3599999999999"/>
    <n v="3557.727684"/>
    <n v="6.4212204667343092E-2"/>
    <n v="691.1616779243368"/>
    <n v="1.3713525355641603"/>
    <n v="8.4303360355641601"/>
    <n v="443.64212204667342"/>
    <n v="24.079576750253661"/>
    <n v="66.835979562255446"/>
    <n v="14.062472822148138"/>
    <n v="3.4835121032033629"/>
    <n v="3.9970171039281053"/>
    <n v="0"/>
    <n v="135.06099753587478"/>
    <n v="0"/>
    <n v="691.1616779243368"/>
    <s v="MAGHREB SOLUTION"/>
    <m/>
    <n v="6909.6"/>
    <s v="F557/2022"/>
    <n v="446.85"/>
    <m/>
    <m/>
    <s v="STB8933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20M1125"/>
    <s v="COUV M11 G FLAT NOIR M18"/>
    <n v="0.96"/>
    <n v="2784"/>
    <n v="2672.64"/>
    <n v="8517.4364160000005"/>
    <n v="0.15372828360217838"/>
    <n v="1654.6869709481707"/>
    <n v="0.59435595220839466"/>
    <n v="3.6537799522083949"/>
    <n v="1062.1087114074505"/>
    <n v="57.648106350816896"/>
    <n v="160.00977499844711"/>
    <n v="33.666494108877068"/>
    <n v="8.3397593854181782"/>
    <n v="9.5691244693847981"/>
    <n v="0"/>
    <n v="323.34500022777638"/>
    <n v="0"/>
    <n v="1654.6869709481707"/>
    <s v="MAGHREB SOLUTION"/>
    <m/>
    <n v="6909.6"/>
    <s v="F557/2022"/>
    <n v="446.85"/>
    <m/>
    <m/>
    <s v="STB8934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00M1409"/>
    <s v="BAC M14 GRIS PO C60"/>
    <n v="4.82"/>
    <n v="1089"/>
    <n v="5248.9800000000005"/>
    <n v="16727.974362000001"/>
    <n v="0.30191746215807674"/>
    <n v="3249.7526104404365"/>
    <n v="2.9841621767129811"/>
    <n v="18.345020176712982"/>
    <n v="2085.9477460501521"/>
    <n v="113.21904830927878"/>
    <n v="314.25411157931813"/>
    <n v="66.119924212618812"/>
    <n v="16.379022322075663"/>
    <n v="18.793456266953804"/>
    <n v="0"/>
    <n v="635.03930170003946"/>
    <n v="0"/>
    <n v="3249.7526104404365"/>
    <s v="MAGHREB SOLUTION"/>
    <m/>
    <n v="6909.6"/>
    <s v="F557/2022"/>
    <n v="446.85"/>
    <m/>
    <m/>
    <s v="STB8935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00M1509"/>
    <s v="BAC M15 GRIS PO C78"/>
    <n v="5.0999999999999996"/>
    <n v="924"/>
    <n v="4712.3999999999996"/>
    <n v="15017.947559999999"/>
    <n v="0.2710537759095521"/>
    <n v="2917.5447804029568"/>
    <n v="3.157515996107096"/>
    <n v="19.410705996107097"/>
    <n v="1872.7105377590954"/>
    <n v="101.64516596608203"/>
    <n v="282.12930424699255"/>
    <n v="59.36077692419191"/>
    <n v="14.704667343093201"/>
    <n v="16.872284389041891"/>
    <n v="0"/>
    <n v="570.12204377446017"/>
    <n v="0"/>
    <n v="2917.5447804029568"/>
    <s v="MAGHREB SOLUTION"/>
    <m/>
    <n v="6909.6"/>
    <s v="F557/2022"/>
    <n v="446.85"/>
    <m/>
    <m/>
    <s v="STB8936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20M1502"/>
    <s v="COUV.M15 GAUCHE NOIR"/>
    <n v="1.9610000000000001"/>
    <n v="700"/>
    <n v="1372.7"/>
    <n v="4374.6576300000006"/>
    <n v="7.8956692596350533E-2"/>
    <n v="849.86709957964933"/>
    <n v="1.2140958565423563"/>
    <n v="7.4636067565423572"/>
    <n v="545.51178914818581"/>
    <n v="29.608759723631451"/>
    <n v="82.182942012530077"/>
    <n v="17.291515678600767"/>
    <n v="4.2834005733520168"/>
    <n v="4.9148172440450315"/>
    <n v="0"/>
    <n v="166.0738751993043"/>
    <n v="0"/>
    <n v="849.86709957964933"/>
    <s v="MAGHREB SOLUTION"/>
    <m/>
    <n v="6909.6"/>
    <s v="F557/2022"/>
    <n v="446.85"/>
    <m/>
    <m/>
    <s v="STB8937"/>
    <n v="74.674000000000007"/>
    <s v="STB8752"/>
    <n v="13372.822"/>
    <n v="219"/>
    <m/>
    <m/>
    <m/>
  </r>
  <r>
    <x v="10"/>
    <x v="1"/>
    <d v="2022-10-29T00:00:00"/>
    <x v="4"/>
    <x v="0"/>
    <s v="ACCUMA25"/>
    <s v="22-1245 DU 13/10/2022"/>
    <n v="6909"/>
    <n v="375"/>
    <n v="1040.8610000000008"/>
    <n v="219"/>
    <n v="54.25"/>
    <n v="62.247"/>
    <m/>
    <n v="2103.3540000000003"/>
    <n v="0"/>
    <n v="10763.712"/>
    <s v="EUR"/>
    <n v="3.1869000000000001"/>
    <s v="420M1515"/>
    <s v="COUV M15 GAUCHE GRIS"/>
    <n v="1.972"/>
    <n v="700"/>
    <n v="1380.4"/>
    <n v="4399.1967600000007"/>
    <n v="7.9399590923000127E-2"/>
    <n v="854.63432961298747"/>
    <n v="1.2209061851614107"/>
    <n v="7.5054729851614121"/>
    <n v="548.57177368700786"/>
    <n v="29.774846596125048"/>
    <n v="82.643937607704899"/>
    <n v="17.388510412137027"/>
    <n v="4.3074278075727568"/>
    <n v="4.942386336183989"/>
    <n v="0"/>
    <n v="167.00544716625603"/>
    <n v="0"/>
    <n v="854.63432961298747"/>
    <s v="MAGHREB SOLUTION"/>
    <m/>
    <n v="6909.6"/>
    <s v="F557/2022"/>
    <n v="446.85"/>
    <m/>
    <m/>
    <s v="STB8938"/>
    <n v="74.674000000000007"/>
    <s v="STB8752"/>
    <n v="13372.822"/>
    <n v="219"/>
    <m/>
    <m/>
    <m/>
  </r>
  <r>
    <x v="9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20M1515"/>
    <s v="COUV M15 GAUCHE GRIS 35402089B70"/>
    <n v="1.972"/>
    <n v="2800"/>
    <n v="5521.6"/>
    <n v="17613.627920000003"/>
    <n v="0.17318506965040809"/>
    <n v="2964.531227094757"/>
    <n v="1.0587611525338418"/>
    <n v="7.3493425525338427"/>
    <n v="2393.0712924293389"/>
    <n v="82.262908083943842"/>
    <n v="343.10421525734876"/>
    <n v="72.564544183520994"/>
    <n v="17.032751600117635"/>
    <n v="20.033702487019905"/>
    <n v="0"/>
    <n v="36.461813053467068"/>
    <n v="0"/>
    <n v="2964.531227094757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00L0103"/>
    <s v="BAC L1B PO NOIR C22 22521008C40"/>
    <n v="1.4"/>
    <n v="960"/>
    <n v="1344"/>
    <n v="4287.2928000000002"/>
    <n v="4.2154580847969504E-2"/>
    <n v="721.58975101697922"/>
    <n v="0.75165599064268673"/>
    <n v="5.2175859906426867"/>
    <n v="582.49199815724262"/>
    <n v="20.023425902785515"/>
    <n v="83.514210610307998"/>
    <n v="17.662769375299224"/>
    <n v="4.1459030263978001"/>
    <n v="4.8763576033314164"/>
    <n v="0"/>
    <n v="8.8750863416147006"/>
    <n v="0"/>
    <n v="721.58975101697922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00L0218"/>
    <s v="BAC L2 NOIR P0 C34,3 38881099B77"/>
    <n v="1.496"/>
    <n v="5616"/>
    <n v="8401.5360000000001"/>
    <n v="26800.479763200001"/>
    <n v="0.26351430696363565"/>
    <n v="4510.7606178572823"/>
    <n v="0.80319811571532806"/>
    <n v="5.5753633157153279"/>
    <n v="3641.2406936235175"/>
    <n v="125.16929580772694"/>
    <n v="522.05926112655106"/>
    <n v="110.41249461776334"/>
    <n v="25.916632089873563"/>
    <n v="30.482808000939443"/>
    <n v="0"/>
    <n v="55.479432590910868"/>
    <n v="0"/>
    <n v="4510.7606178572823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00M1009"/>
    <s v="BAC M10 P15,4 C33 NOIR 30241013B70"/>
    <n v="2.88"/>
    <n v="4698"/>
    <n v="13530.24"/>
    <n v="43160.789087999998"/>
    <n v="0.42437618747948724"/>
    <n v="7264.3471077380746"/>
    <n v="1.5462637521792411"/>
    <n v="10.733319752179241"/>
    <n v="5864.0301585915549"/>
    <n v="201.57868905275643"/>
    <n v="840.74948881548619"/>
    <n v="177.81362255390516"/>
    <n v="41.737398038607566"/>
    <n v="49.090988615252122"/>
    <n v="0"/>
    <n v="89.346762070512554"/>
    <n v="0"/>
    <n v="7264.3471077380746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20M1014"/>
    <s v="COUV M10 G FLAT NOIR 22462007B70"/>
    <n v="0.85"/>
    <n v="2688"/>
    <n v="2284.7999999999997"/>
    <n v="7288.3977599999989"/>
    <n v="7.1662787441548151E-2"/>
    <n v="1226.7025767288646"/>
    <n v="0.45636256574734546"/>
    <n v="3.1678200657473448"/>
    <n v="990.23639686731235"/>
    <n v="34.039824034735375"/>
    <n v="141.97415803752358"/>
    <n v="30.026707938008673"/>
    <n v="7.0480351448762599"/>
    <n v="8.289807925663407"/>
    <n v="0"/>
    <n v="15.08764678074499"/>
    <n v="0"/>
    <n v="1226.7025767288646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20M1126"/>
    <s v="COUV M11 D FLAT NOIR M18 22482044B70"/>
    <n v="0.96"/>
    <n v="638"/>
    <n v="612.48"/>
    <n v="1953.7805760000001"/>
    <n v="1.9210444700717533E-2"/>
    <n v="328.838757963452"/>
    <n v="0.51542125072641376"/>
    <n v="3.5777732507264139"/>
    <n v="265.44992487451486"/>
    <n v="9.1249612328408283"/>
    <n v="38.058618835268931"/>
    <n v="8.0491763296006464"/>
    <n v="1.8893472363155692"/>
    <n v="2.2222258220896025"/>
    <n v="0"/>
    <n v="4.0445036328215567"/>
    <n v="0"/>
    <n v="328.838757963452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1T00:00:00"/>
    <x v="4"/>
    <x v="0"/>
    <s v="ACCUMA 27"/>
    <s v="22-1278 DU 21/10/2022"/>
    <n v="13818"/>
    <n v="475"/>
    <n v="1981.1419999999998"/>
    <n v="419"/>
    <n v="98.35"/>
    <n v="115.678"/>
    <m/>
    <n v="210.5367"/>
    <n v="0"/>
    <n v="17117.706699999999"/>
    <s v="EUR"/>
    <n v="3.1899500000000001"/>
    <s v="440B9002"/>
    <s v="RAMPE B90 COMPACT NOIR 2A233002B70"/>
    <n v="0.188"/>
    <n v="1000"/>
    <n v="188"/>
    <n v="599.7106"/>
    <n v="5.8966229162338291E-3"/>
    <n v="100.93666160058935"/>
    <n v="0.10093666160058935"/>
    <n v="0.70064726160058932"/>
    <n v="81.479535456519045"/>
    <n v="2.8008958852110686"/>
    <n v="11.682047317513319"/>
    <n v="2.4706850019019742"/>
    <n v="0.57993286381159703"/>
    <n v="0.68210954570409688"/>
    <n v="0"/>
    <n v="1.2414555299282468"/>
    <n v="0"/>
    <n v="100.93666160058935"/>
    <s v="MAGHREB SOLUTION"/>
    <m/>
    <n v="13818.6"/>
    <s v="F554/2022"/>
    <n v="565.85"/>
    <m/>
    <m/>
    <m/>
    <n v="138.25700000000001"/>
    <s v="STB8822"/>
    <n v="24907.124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00L0318"/>
    <s v="BAC L3 NOIR P0 C40"/>
    <n v="1.611"/>
    <n v="4032"/>
    <n v="6495.5519999999997"/>
    <n v="20720.486102399998"/>
    <n v="0.26866531712593977"/>
    <n v="4440.898442857917"/>
    <n v="1.1014133042802374"/>
    <n v="6.2404227542802371"/>
    <n v="3712.4173520462359"/>
    <n v="127.6160256348214"/>
    <n v="411.4488432391056"/>
    <n v="112.57076787576877"/>
    <n v="20.281544789837191"/>
    <n v="0"/>
    <n v="0"/>
    <n v="56.563909272148841"/>
    <n v="0"/>
    <n v="4440.898442857917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00M1104"/>
    <s v="BAC M11 P8.5 C46,3 NOIR"/>
    <n v="2.2149999999999999"/>
    <n v="2394"/>
    <n v="5302.71"/>
    <n v="16915.379764500001"/>
    <n v="0.21932766665202472"/>
    <n v="3625.3726522283423"/>
    <n v="1.5143578330110035"/>
    <n v="8.5800970830110046"/>
    <n v="3030.6696977976776"/>
    <n v="104.18064165971174"/>
    <n v="335.89045173257608"/>
    <n v="91.898292327198362"/>
    <n v="16.557045555561345"/>
    <n v="0"/>
    <n v="0"/>
    <n v="46.176523155617332"/>
    <n v="0"/>
    <n v="3625.3726522283423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20M1126"/>
    <s v="COUV M11 D FLAT NOIR M18"/>
    <n v="0.96"/>
    <n v="522"/>
    <n v="501.12"/>
    <n v="1598.547744"/>
    <n v="2.0727039629295702E-2"/>
    <n v="342.60722224761804"/>
    <n v="0.65633567480386601"/>
    <n v="3.7186876748038658"/>
    <n v="286.40623359760798"/>
    <n v="9.8453438239154583"/>
    <n v="31.742528475483009"/>
    <n v="8.6846296046748996"/>
    <n v="1.5646842216155323"/>
    <n v="0"/>
    <n v="0"/>
    <n v="4.36380252432114"/>
    <n v="0"/>
    <n v="342.60722224761804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20M1413"/>
    <s v="COUV M14 GAUCHE GRIS"/>
    <n v="1.887"/>
    <n v="1536"/>
    <n v="2898.4319999999998"/>
    <n v="9245.8531583999993"/>
    <n v="0.11988329128116777"/>
    <n v="1981.6086693678319"/>
    <n v="1.2901098107863489"/>
    <n v="7.3095454607863477"/>
    <n v="1656.5473189231764"/>
    <n v="56.944563358554689"/>
    <n v="183.59586584900057"/>
    <n v="50.231099046809298"/>
    <n v="9.0499896588153543"/>
    <n v="0"/>
    <n v="0"/>
    <n v="25.239832531475834"/>
    <n v="0"/>
    <n v="1981.6086693678319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00M1509"/>
    <s v="BAC M15 GRIS PO C78"/>
    <n v="5.0999999999999996"/>
    <n v="1155"/>
    <n v="5890.5"/>
    <n v="18790.400475000002"/>
    <n v="0.24363950138961996"/>
    <n v="4027.2346796168467"/>
    <n v="3.4867832723955381"/>
    <n v="19.755528272395541"/>
    <n v="3366.6106302017683"/>
    <n v="115.72876316006948"/>
    <n v="373.12293260063996"/>
    <n v="102.08495108225077"/>
    <n v="18.392345959902411"/>
    <n v="0"/>
    <n v="0"/>
    <n v="51.295056612216001"/>
    <n v="0"/>
    <n v="4027.2346796168467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4"/>
    <x v="0"/>
    <s v="ACCUMA23"/>
    <s v="22-1216 DU 07/10/2022"/>
    <n v="13818"/>
    <n v="475"/>
    <n v="1531.4549999999981"/>
    <n v="419"/>
    <n v="75.489999999999995"/>
    <n v="0"/>
    <n v="0"/>
    <n v="210.5367"/>
    <n v="0"/>
    <n v="16529.481699999997"/>
    <s v="EUR"/>
    <n v="3.1899500000000001"/>
    <s v="400L0118"/>
    <s v="BAC L1 NOIR P0 C28"/>
    <n v="1.43"/>
    <n v="2160"/>
    <n v="3088.7999999999997"/>
    <n v="9853.1175599999988"/>
    <n v="0.12775718392195193"/>
    <n v="2111.760033681438"/>
    <n v="0.97766668225992504"/>
    <n v="5.5392951822599246"/>
    <n v="1765.3487674335317"/>
    <n v="60.684662362927163"/>
    <n v="195.65437810319264"/>
    <n v="53.53026006329786"/>
    <n v="9.6443898142681501"/>
    <n v="0"/>
    <n v="0"/>
    <n v="26.897575904220815"/>
    <n v="0"/>
    <n v="2111.760033681438"/>
    <s v="MAGHREB SOLUTION"/>
    <m/>
    <n v="13818.6"/>
    <s v="F553/2022"/>
    <n v="565.85"/>
    <m/>
    <m/>
    <m/>
    <m/>
    <s v="STB8759"/>
    <n v="19726.587"/>
    <n v="419"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20L0143"/>
    <s v="COUV L1 SMF D+ NOIR AVEC OM "/>
    <n v="1.3"/>
    <n v="900"/>
    <n v="1170"/>
    <n v="3744.1169999999997"/>
    <n v="2.4889285226528661E-2"/>
    <n v="472.84171265511674"/>
    <n v="0.52537968072790753"/>
    <n v="4.6855096807279075"/>
    <n v="26.755981618518309"/>
    <n v="6.8445534372953816"/>
    <n v="61.147547937401612"/>
    <n v="0"/>
    <n v="3.7470818908538903"/>
    <n v="0"/>
    <n v="0"/>
    <n v="0"/>
    <n v="374.34654777104754"/>
    <n v="472.84171265511674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TL0101"/>
    <s v="COUVRE COUVERCLE L1SMF NOIR"/>
    <n v="0.39"/>
    <n v="1056"/>
    <n v="411.84000000000003"/>
    <n v="1317.9291840000001"/>
    <n v="8.7610283997380887E-3"/>
    <n v="166.44028285460109"/>
    <n v="0.15761390421837224"/>
    <n v="1.4056529042183723"/>
    <n v="9.4181055297184457"/>
    <n v="2.4092828099279742"/>
    <n v="21.523936873965365"/>
    <n v="0"/>
    <n v="1.3189728255805693"/>
    <n v="0"/>
    <n v="0"/>
    <n v="0"/>
    <n v="131.76998481540872"/>
    <n v="166.4402828546010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20L0244"/>
    <s v="COUV L2 SMF NOIR D+ AVEC OM "/>
    <n v="1.35"/>
    <n v="4455"/>
    <n v="6014.25"/>
    <n v="19246.201424999999"/>
    <n v="0.12794049886636752"/>
    <n v="2430.5882652444752"/>
    <n v="0.54558659152513478"/>
    <n v="4.8657215915251344"/>
    <n v="137.53603628134508"/>
    <n v="35.183637188251069"/>
    <n v="314.32191468591247"/>
    <n v="0"/>
    <n v="19.261442104331632"/>
    <n v="0"/>
    <n v="0"/>
    <n v="0"/>
    <n v="1924.2852349846346"/>
    <n v="2430.5882652444752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TL0201"/>
    <s v="COUVRE COUVERCLE L2SMF NOIR"/>
    <n v="0.42"/>
    <n v="4598"/>
    <n v="1931.1599999999999"/>
    <n v="6179.905115999999"/>
    <n v="4.2129944949821301E-2"/>
    <n v="800.37635242760518"/>
    <n v="0.17407054206776973"/>
    <n v="1.5181125420677695"/>
    <n v="45.289690821057896"/>
    <n v="11.585734861200857"/>
    <n v="103.50409041371199"/>
    <n v="0"/>
    <n v="6.342663212195597"/>
    <n v="0"/>
    <n v="0"/>
    <n v="0"/>
    <n v="633.65417311943872"/>
    <n v="800.37635242760518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20L0344"/>
    <s v="COUV L3 SMF NOIR D+ AVEC OM "/>
    <n v="1.39"/>
    <n v="6336"/>
    <n v="8807.0399999999991"/>
    <n v="28183.408703999998"/>
    <n v="0.18735122270209142"/>
    <n v="3559.2614333522383"/>
    <n v="0.56175212016291642"/>
    <n v="5.0098911201629157"/>
    <n v="201.40256440474829"/>
    <n v="51.521586243075141"/>
    <n v="460.28111161249012"/>
    <n v="0"/>
    <n v="28.205726577799865"/>
    <n v="0"/>
    <n v="0"/>
    <n v="0"/>
    <n v="2817.8504445141248"/>
    <n v="3559.2614333522383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TL0301"/>
    <s v="COUVRE COUVERCLE L3 SMF NOIR"/>
    <n v="0.43"/>
    <n v="6380"/>
    <n v="2743.4"/>
    <n v="8779.154340000001"/>
    <n v="5.8360055632870715E-2"/>
    <n v="1108.7127816222628"/>
    <n v="0.17377943285615405"/>
    <n v="1.5498224328561543"/>
    <n v="62.737059805336017"/>
    <n v="16.049015299039446"/>
    <n v="143.37793419783554"/>
    <n v="0"/>
    <n v="8.7861063755286875"/>
    <n v="0"/>
    <n v="0"/>
    <n v="0"/>
    <n v="877.76266594452295"/>
    <n v="1108.7127816222628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19"/>
    <s v="COUVRE BORNE R+ VERT SMF LIDS"/>
    <n v="0.05"/>
    <n v="12124"/>
    <n v="606.20000000000005"/>
    <n v="1939.9006200000001"/>
    <n v="1.2895627952411687E-2"/>
    <n v="244.9885865055827"/>
    <n v="2.0206910797227209E-2"/>
    <n v="0.1802119107972272"/>
    <n v="13.862800048842564"/>
    <n v="3.5462976869132139"/>
    <n v="31.681746632181927"/>
    <n v="0"/>
    <n v="1.9414367882355796"/>
    <n v="0"/>
    <n v="0"/>
    <n v="0"/>
    <n v="193.9563053494094"/>
    <n v="244.9885865055827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20"/>
    <s v="COUVRE BORNE L- VERT SMF LIDS"/>
    <n v="0.05"/>
    <n v="12109"/>
    <n v="605.45000000000005"/>
    <n v="1937.5005450000001"/>
    <n v="1.2879673282394683E-2"/>
    <n v="244.68548284362433"/>
    <n v="2.0206910797227213E-2"/>
    <n v="0.18021191079722723"/>
    <n v="13.845648778574285"/>
    <n v="3.5419101526585379"/>
    <n v="31.642549486068212"/>
    <n v="0"/>
    <n v="1.9390348126645198"/>
    <n v="0"/>
    <n v="0"/>
    <n v="0"/>
    <n v="193.71633961365876"/>
    <n v="244.68548284362433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21"/>
    <s v="COUVRE BORNE R+ BLEU SMF LIDS"/>
    <n v="0.05"/>
    <n v="5000"/>
    <n v="250"/>
    <n v="800.02499999999998"/>
    <n v="5.3182233390018504E-3"/>
    <n v="101.03455398613605"/>
    <n v="2.0206910797227209E-2"/>
    <n v="0.1802119107972272"/>
    <n v="5.7170900894269892"/>
    <n v="1.4625114182255088"/>
    <n v="13.065715371239659"/>
    <n v="0"/>
    <n v="0.80065852368672863"/>
    <n v="0"/>
    <n v="0"/>
    <n v="0"/>
    <n v="79.988578583557157"/>
    <n v="101.03455398613605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22"/>
    <s v="COUVRE BORNE L- BLEU SMF LIDS"/>
    <n v="0.05"/>
    <n v="5000"/>
    <n v="250"/>
    <n v="800.02499999999998"/>
    <n v="5.1103571145211853E-3"/>
    <n v="97.085552610964825"/>
    <n v="1.9417110522192964E-2"/>
    <n v="0.17942211052219298"/>
    <n v="5.4936338981102741"/>
    <n v="1.405348206493326"/>
    <n v="12.555033372527602"/>
    <n v="0"/>
    <n v="0.7693642635911645"/>
    <n v="0"/>
    <n v="0"/>
    <n v="0"/>
    <n v="76.862172870242446"/>
    <n v="97.085552610964825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23"/>
    <s v="COUVRE BORNE L+ BLEU SMF LIDS"/>
    <n v="0.05"/>
    <n v="1000"/>
    <n v="50"/>
    <n v="160.005"/>
    <n v="1.06364466780037E-3"/>
    <n v="20.206910797227209"/>
    <n v="2.0206910797227209E-2"/>
    <n v="0.1802119107972272"/>
    <n v="1.1434180178853977"/>
    <n v="0.29250228364510172"/>
    <n v="2.6131430742479318"/>
    <n v="0"/>
    <n v="0.16013170473734573"/>
    <n v="0"/>
    <n v="0"/>
    <n v="0"/>
    <n v="15.997715716711431"/>
    <n v="20.20691079722720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90B0024"/>
    <s v="COUVRE BORNE R- BLEU SMF LIDS"/>
    <n v="0.05"/>
    <n v="1000"/>
    <n v="50"/>
    <n v="160.005"/>
    <n v="1.06364466780037E-3"/>
    <n v="20.206910797227209"/>
    <n v="2.0206910797227209E-2"/>
    <n v="0.1802119107972272"/>
    <n v="1.1434180178853977"/>
    <n v="0.29250228364510172"/>
    <n v="2.6131430742479318"/>
    <n v="0"/>
    <n v="0.16013170473734573"/>
    <n v="0"/>
    <n v="0"/>
    <n v="0"/>
    <n v="15.997715716711431"/>
    <n v="20.20691079722720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30P1019"/>
    <s v="SEPARATEUR  EMPATTAGE POLYESTER 103mm"/>
    <n v="0.26942857142857141"/>
    <n v="18935"/>
    <n v="5101.6299999999992"/>
    <n v="16325.726162999998"/>
    <n v="0.10852643093180803"/>
    <n v="2061.7636466091649"/>
    <n v="0.10888638218163005"/>
    <n v="0.9710847536102013"/>
    <n v="116.66591325169362"/>
    <n v="29.844768506247206"/>
    <n v="266.62578203750951"/>
    <n v="0"/>
    <n v="16.338654176783699"/>
    <n v="0"/>
    <n v="0"/>
    <n v="0"/>
    <n v="1632.2885286369306"/>
    <n v="2061.763646609164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30P1020"/>
    <s v="SEPARATEUR  EMPATTAGE POLYESTER 127mm"/>
    <n v="0.26942857142857141"/>
    <n v="10885"/>
    <n v="2932.7299999999996"/>
    <n v="9385.0292729999983"/>
    <n v="6.2387652531963579E-2"/>
    <n v="1185.228270047043"/>
    <n v="0.10888638218163003"/>
    <n v="0.9710847536102013"/>
    <n v="67.066726471860846"/>
    <n v="17.156604446289982"/>
    <n v="153.27286176278272"/>
    <n v="0"/>
    <n v="9.3924610886871172"/>
    <n v="0"/>
    <n v="0"/>
    <n v="0"/>
    <n v="938.33961627742224"/>
    <n v="1185.228270047043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30P1022"/>
    <s v="SEPARATEUR 162X1.0X0.2 SEPARATOR CELL FORCE ULR"/>
    <n v="0.76"/>
    <n v="12248"/>
    <n v="9308.48"/>
    <n v="29788.066847999999"/>
    <n v="0.19801830234652779"/>
    <n v="3761.9125003554709"/>
    <n v="0.30714504411785359"/>
    <n v="2.7392210441178535"/>
    <n v="212.86967502251736"/>
    <n v="54.45503314529514"/>
    <n v="486.48780087550779"/>
    <n v="0"/>
    <n v="29.811655418269762"/>
    <n v="0"/>
    <n v="0"/>
    <n v="0"/>
    <n v="2978.2883358938807"/>
    <n v="3761.912500355470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20L0228"/>
    <s v="COUV L2 EK DROITE NOIR 24582125P70"/>
    <n v="0.98"/>
    <n v="1200"/>
    <n v="1176"/>
    <n v="3763.3175999999999"/>
    <n v="2.5016922586664703E-2"/>
    <n v="475.26654195078396"/>
    <n v="0.39605545162565331"/>
    <n v="3.5321534516256534"/>
    <n v="26.893191780664555"/>
    <n v="6.8796537113327938"/>
    <n v="61.461125106311357"/>
    <n v="0"/>
    <n v="3.7662976954223715"/>
    <n v="0"/>
    <n v="0"/>
    <n v="0"/>
    <n v="376.26627365705286"/>
    <n v="475.26654195078396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60D1843"/>
    <s v="Magic eye 19.16 / 72.3 MM (P) L1-L5 HH"/>
    <n v="0.14000000000000001"/>
    <n v="8000"/>
    <n v="1120"/>
    <n v="3584.1120000000001"/>
    <n v="2.3825640558728291E-2"/>
    <n v="452.63480185788956"/>
    <n v="5.6579350232236196E-2"/>
    <n v="0.50459335023223617"/>
    <n v="25.612563600632914"/>
    <n v="6.5520511536502806"/>
    <n v="58.534404863153675"/>
    <n v="0"/>
    <n v="3.5869501861165447"/>
    <n v="0"/>
    <n v="0"/>
    <n v="0"/>
    <n v="358.34883205433607"/>
    <n v="452.63480185788956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60D1844"/>
    <s v="Magic eye 19.16 / 65.3 MM (W) SMF L1-L5"/>
    <n v="0.14000000000000001"/>
    <n v="20000"/>
    <n v="2800.0000000000005"/>
    <n v="8960.2800000000007"/>
    <n v="5.956410139682073E-2"/>
    <n v="1131.5870046447239"/>
    <n v="5.6579350232236196E-2"/>
    <n v="0.50459335023223617"/>
    <n v="64.03140900158229"/>
    <n v="16.380127884125702"/>
    <n v="146.3360121578842"/>
    <n v="0"/>
    <n v="8.9673754652913615"/>
    <n v="0"/>
    <n v="0"/>
    <n v="0"/>
    <n v="895.87208013584029"/>
    <n v="1131.587004644723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2T00:00:00"/>
    <x v="89"/>
    <x v="0"/>
    <s v="MONBAT10"/>
    <s v="7000042643 DU 11/10/2022"/>
    <n v="1075"/>
    <n v="275"/>
    <n v="2456.7820000000029"/>
    <n v="0"/>
    <n v="150.55000000000001"/>
    <n v="0"/>
    <n v="0"/>
    <n v="0"/>
    <n v="15040.47"/>
    <n v="18997.802000000003"/>
    <s v="EUR"/>
    <n v="3.2000999999999999"/>
    <s v="460D1845"/>
    <s v="Magic eye  19.16 / 60 MM (X &amp; W) B1-B5 SMF &amp; JIS LIDS"/>
    <n v="0.14000000000000001"/>
    <n v="12000"/>
    <n v="1680.0000000000002"/>
    <n v="5376.1680000000006"/>
    <n v="3.5738460838092442E-2"/>
    <n v="678.95220278683439"/>
    <n v="5.6579350232236196E-2"/>
    <n v="0.50459335023223617"/>
    <n v="38.418845400949373"/>
    <n v="9.8280767304754217"/>
    <n v="87.80160729473053"/>
    <n v="0"/>
    <n v="5.3804252791748173"/>
    <n v="0"/>
    <n v="0"/>
    <n v="0"/>
    <n v="537.52324808150422"/>
    <n v="678.95220278683439"/>
    <s v="AST"/>
    <s v="STB8857"/>
    <n v="1279.8499999999999"/>
    <s v="F563/2022"/>
    <n v="327.85"/>
    <m/>
    <m/>
    <m/>
    <m/>
    <s v="STB8858"/>
    <n v="32287.08"/>
    <m/>
    <m/>
    <m/>
    <m/>
  </r>
  <r>
    <x v="10"/>
    <x v="1"/>
    <d v="2022-11-03T00:00:00"/>
    <x v="90"/>
    <x v="0"/>
    <s v="METALSA 3"/>
    <s v="1412DU17/10/2022"/>
    <n v="2312.6"/>
    <n v="65"/>
    <n v="682.81200000000013"/>
    <n v="0"/>
    <n v="8.5300000000000011"/>
    <n v="93"/>
    <n v="0"/>
    <n v="573.64200000000005"/>
    <m/>
    <n v="3735.5840000000007"/>
    <s v="EUR"/>
    <n v="3.1869000000000001"/>
    <s v="830XOU232"/>
    <s v="FLUX DE SOUDURE"/>
    <n v="12"/>
    <n v="160"/>
    <n v="1920"/>
    <n v="6118.848"/>
    <n v="1"/>
    <n v="3735.5840000000007"/>
    <n v="23.347400000000004"/>
    <n v="61.59020000000001"/>
    <n v="2312.6"/>
    <n v="65"/>
    <n v="682.81200000000013"/>
    <n v="0"/>
    <n v="8.5300000000000011"/>
    <n v="93"/>
    <n v="0"/>
    <n v="573.64200000000005"/>
    <n v="0"/>
    <n v="3735.5840000000007"/>
    <s v="MAGHREB SOLUTION"/>
    <s v="STB8990"/>
    <n v="2376.3939999999998"/>
    <s v="F564/2022"/>
    <n v="77.95"/>
    <m/>
    <m/>
    <s v="STB8990"/>
    <n v="111.27"/>
    <s v="STB8754"/>
    <n v="2434.576"/>
    <m/>
    <m/>
    <m/>
    <m/>
  </r>
  <r>
    <x v="10"/>
    <x v="1"/>
    <d v="2022-11-08T00:00:00"/>
    <x v="2"/>
    <x v="0"/>
    <s v="ACCUMA 28"/>
    <s v="22-1304 DU 27/10/2022"/>
    <n v="6902.2950000000001"/>
    <n v="337.26"/>
    <n v="861.07899999999972"/>
    <n v="219"/>
    <n v="44.35"/>
    <n v="0"/>
    <n v="0"/>
    <n v="1897.9785000000002"/>
    <m/>
    <n v="10261.962500000001"/>
    <s v="EUR"/>
    <n v="3.1952500000000001"/>
    <s v="400L0103"/>
    <s v="BAC L1B PO NOIR C22 22521008C40"/>
    <n v="1.4"/>
    <n v="1920"/>
    <n v="2688"/>
    <n v="8588.8320000000003"/>
    <n v="0.1934767806269857"/>
    <n v="1985.4514674148541"/>
    <n v="1.0340893059452365"/>
    <n v="5.5074393059452369"/>
    <n v="1335.4338155377402"/>
    <n v="65.251979034257189"/>
    <n v="166.59879278550417"/>
    <n v="42.371414957309867"/>
    <n v="8.5806952208068168"/>
    <n v="0"/>
    <n v="0"/>
    <n v="367.2147698792354"/>
    <n v="0"/>
    <n v="1985.4514674148541"/>
    <s v="TUNISHIP"/>
    <m/>
    <n v="6902.8950000000004"/>
    <s v="F569/2022"/>
    <n v="401.93900000000002"/>
    <m/>
    <m/>
    <m/>
    <m/>
    <s v="STB8892"/>
    <n v="11044.438"/>
    <n v="219"/>
    <m/>
    <m/>
    <m/>
  </r>
  <r>
    <x v="10"/>
    <x v="1"/>
    <d v="2022-11-08T00:00:00"/>
    <x v="2"/>
    <x v="0"/>
    <s v="ACCUMA 28"/>
    <s v="22-1304 DU 27/10/2022"/>
    <n v="6902.2950000000001"/>
    <n v="337.26"/>
    <n v="861.07899999999972"/>
    <n v="219"/>
    <n v="44.35"/>
    <n v="0"/>
    <n v="0"/>
    <n v="1897.9785000000002"/>
    <m/>
    <n v="10261.962500000001"/>
    <s v="EUR"/>
    <n v="3.1952500000000001"/>
    <s v="400M1009"/>
    <s v="BAC M10 P15,4 C33 NOIR 30241013B70"/>
    <n v="2.88"/>
    <n v="1458"/>
    <n v="4199.04"/>
    <n v="13416.98256"/>
    <n v="0.30223837087944122"/>
    <n v="3101.558828025918"/>
    <n v="2.1272694293730576"/>
    <n v="11.329589429373058"/>
    <n v="2086.1383961293127"/>
    <n v="101.93291296280034"/>
    <n v="260.2511141584983"/>
    <n v="66.190203222597631"/>
    <n v="13.404271748503218"/>
    <n v="0"/>
    <n v="0"/>
    <n v="573.64192980420557"/>
    <n v="0"/>
    <n v="3101.558828025918"/>
    <s v="TUNISHIP"/>
    <m/>
    <n v="6902.8950000000004"/>
    <s v="F569/2022"/>
    <n v="401.93900000000002"/>
    <m/>
    <m/>
    <m/>
    <m/>
    <s v="STB8892"/>
    <n v="11044.438"/>
    <n v="219"/>
    <m/>
    <m/>
    <m/>
  </r>
  <r>
    <x v="10"/>
    <x v="1"/>
    <d v="2022-11-08T00:00:00"/>
    <x v="2"/>
    <x v="0"/>
    <s v="ACCUMA 28"/>
    <s v="22-1304 DU 27/10/2022"/>
    <n v="6902.2950000000001"/>
    <n v="337.26"/>
    <n v="861.07899999999972"/>
    <n v="219"/>
    <n v="44.35"/>
    <n v="0"/>
    <n v="0"/>
    <n v="1897.9785000000002"/>
    <m/>
    <n v="10261.962500000001"/>
    <s v="EUR"/>
    <n v="3.1952500000000001"/>
    <s v="400L0121"/>
    <s v="BAC L1 NOIR P0 C22 25391020B70"/>
    <n v="1.82"/>
    <n v="175"/>
    <n v="318.5"/>
    <n v="1017.687125"/>
    <n v="2.2924983121166274E-2"/>
    <n v="235.25531710254128"/>
    <n v="1.3443160977288073"/>
    <n v="7.1596710977288076"/>
    <n v="158.23499637231038"/>
    <n v="7.7316798074445376"/>
    <n v="19.740221540990728"/>
    <n v="5.020571303535414"/>
    <n v="1.0167230014237243"/>
    <n v="0"/>
    <n v="0"/>
    <n v="43.511125076836485"/>
    <n v="0"/>
    <n v="235.25531710254128"/>
    <s v="TUNISHIP"/>
    <m/>
    <n v="6902.8950000000004"/>
    <s v="F569/2022"/>
    <n v="401.93900000000002"/>
    <m/>
    <m/>
    <m/>
    <m/>
    <s v="STB8892"/>
    <n v="11044.438"/>
    <n v="219"/>
    <m/>
    <m/>
    <m/>
  </r>
  <r>
    <x v="10"/>
    <x v="1"/>
    <d v="2022-11-08T00:00:00"/>
    <x v="2"/>
    <x v="0"/>
    <s v="ACCUMA 28"/>
    <s v="22-1304 DU 27/10/2022"/>
    <n v="6902.2950000000001"/>
    <n v="337.26"/>
    <n v="861.07899999999972"/>
    <n v="219"/>
    <n v="44.35"/>
    <n v="0"/>
    <n v="0"/>
    <n v="1897.9785000000002"/>
    <m/>
    <n v="10261.962500000001"/>
    <s v="EUR"/>
    <n v="3.1952500000000001"/>
    <s v="400M1606"/>
    <s v="BAC M16 GRIS C102 P16 20891032B74"/>
    <n v="6.45"/>
    <n v="840"/>
    <n v="5418"/>
    <n v="17311.8645"/>
    <n v="0.38997663595126802"/>
    <n v="4001.9256140080647"/>
    <n v="4.7641971595334107"/>
    <n v="25.373559659533409"/>
    <n v="2691.7337844432577"/>
    <n v="131.52352024092465"/>
    <n v="335.80069170828182"/>
    <n v="85.404883273327698"/>
    <n v="17.295463804438736"/>
    <n v="0"/>
    <n v="0"/>
    <n v="740.16727053783382"/>
    <n v="0"/>
    <n v="4001.9256140080647"/>
    <s v="TUNISHIP"/>
    <m/>
    <n v="6902.8950000000004"/>
    <s v="F569/2022"/>
    <n v="401.93900000000002"/>
    <m/>
    <m/>
    <m/>
    <m/>
    <s v="STB8892"/>
    <n v="11044.438"/>
    <n v="219"/>
    <m/>
    <m/>
    <m/>
  </r>
  <r>
    <x v="10"/>
    <x v="1"/>
    <d v="2022-11-08T00:00:00"/>
    <x v="2"/>
    <x v="0"/>
    <s v="ACCUMA 28"/>
    <s v="22-1304 DU 27/10/2022"/>
    <n v="6902.2950000000001"/>
    <n v="337.26"/>
    <n v="861.07899999999972"/>
    <n v="219"/>
    <n v="44.35"/>
    <n v="0"/>
    <n v="0"/>
    <n v="1897.9785000000002"/>
    <m/>
    <n v="10261.962500000001"/>
    <s v="EUR"/>
    <n v="3.1952500000000001"/>
    <s v="420M1611"/>
    <s v="COUV M16 GAUCHE GRIS 36352070B70"/>
    <n v="2.2999999999999998"/>
    <n v="552"/>
    <n v="1269.5999999999999"/>
    <n v="4056.6893999999998"/>
    <n v="9.1383229421138773E-2"/>
    <n v="937.77127344862288"/>
    <n v="1.6988610026243167"/>
    <n v="9.047936002624315"/>
    <n v="630.75400751737902"/>
    <n v="30.81990795457326"/>
    <n v="78.688179806724733"/>
    <n v="20.012927243229392"/>
    <n v="4.0528462248275048"/>
    <n v="0"/>
    <n v="0"/>
    <n v="173.44340470188885"/>
    <n v="0"/>
    <n v="937.77127344862288"/>
    <s v="TUNISHIP"/>
    <m/>
    <n v="6902.8950000000004"/>
    <s v="F569/2022"/>
    <n v="401.93900000000002"/>
    <m/>
    <m/>
    <m/>
    <m/>
    <s v="STB8892"/>
    <n v="11044.438"/>
    <n v="219"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B0022"/>
    <s v="COUVRE BORNE L- BLEU SMF LIDS"/>
    <n v="0.05"/>
    <n v="4000"/>
    <n v="200"/>
    <n v="639.05000000000007"/>
    <n v="4.6033224940433002E-3"/>
    <n v="120.88535701527937"/>
    <n v="3.0221339253819843E-2"/>
    <n v="0.18998383925381987"/>
    <n v="4.6678150421848477"/>
    <n v="1.5052864555521592"/>
    <n v="44.931111278876649"/>
    <n v="0"/>
    <n v="0.6499431029339735"/>
    <n v="0"/>
    <n v="0"/>
    <n v="0"/>
    <n v="69.131201135731729"/>
    <n v="120.8853570152793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B0019"/>
    <s v="COUVRE BORNE R+ VERT SMF LIDS"/>
    <n v="0.05"/>
    <n v="13000"/>
    <n v="650"/>
    <n v="2076.9124999999999"/>
    <n v="1.4960798105640723E-2"/>
    <n v="392.87741029965787"/>
    <n v="3.0221339253819837E-2"/>
    <n v="0.18998383925381984"/>
    <n v="15.170398887100751"/>
    <n v="4.8921809805445164"/>
    <n v="146.02611165634909"/>
    <n v="0"/>
    <n v="2.1123150845354135"/>
    <n v="0"/>
    <n v="0"/>
    <n v="0"/>
    <n v="224.67640369112806"/>
    <n v="392.8774102996578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00D2304"/>
    <s v="BAC D23 P0 C33 NOIR A LISTEAUX MONBAT"/>
    <n v="1.36"/>
    <n v="990"/>
    <n v="1346.4"/>
    <n v="4302.0846000000001"/>
    <n v="3.0989567029899495E-2"/>
    <n v="813.80022342686061"/>
    <n v="0.8220204277038996"/>
    <n v="5.1675604277038989"/>
    <n v="31.423730863988389"/>
    <n v="10.133588418777135"/>
    <n v="302.47624112939758"/>
    <n v="0"/>
    <n v="4.3754169689515097"/>
    <n v="0"/>
    <n v="0"/>
    <n v="0"/>
    <n v="465.39124604574596"/>
    <n v="813.80022342686061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B0021"/>
    <s v="COUVRE BORNE R+ BLEU SMF LIDS"/>
    <n v="0.05"/>
    <n v="4000"/>
    <n v="200"/>
    <n v="639.05000000000007"/>
    <n v="4.6033224940433002E-3"/>
    <n v="120.88535701527937"/>
    <n v="3.0221339253819843E-2"/>
    <n v="0.18998383925381987"/>
    <n v="4.6678150421848477"/>
    <n v="1.5052864555521592"/>
    <n v="44.931111278876649"/>
    <n v="0"/>
    <n v="0.6499431029339735"/>
    <n v="0"/>
    <n v="0"/>
    <n v="0"/>
    <n v="69.131201135731729"/>
    <n v="120.8853570152793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30P1020"/>
    <s v="SEPARATEUR  EMPATTAGE POLYESTER 127mm"/>
    <n v="0.26942857142857141"/>
    <n v="32620"/>
    <n v="8788.7599999999984"/>
    <n v="28082.285389999997"/>
    <n v="0.20228748301373994"/>
    <n v="5312.1619516080327"/>
    <n v="0.16284984523629775"/>
    <n v="1.0237414880934406"/>
    <n v="205.12153065076245"/>
    <n v="66.148006945492966"/>
    <n v="1974.4437678166994"/>
    <n v="0"/>
    <n v="28.560969726709942"/>
    <n v="0"/>
    <n v="0"/>
    <n v="0"/>
    <n v="3037.8876764683673"/>
    <n v="5312.161951608032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B0020"/>
    <s v="COUVRE BORNE L- VERT SMF LIDS"/>
    <n v="0.05"/>
    <n v="13000"/>
    <n v="650"/>
    <n v="2076.9124999999999"/>
    <n v="1.4960798105640723E-2"/>
    <n v="392.87741029965787"/>
    <n v="3.0221339253819837E-2"/>
    <n v="0.18998383925381984"/>
    <n v="15.170398887100751"/>
    <n v="4.8921809805445164"/>
    <n v="146.02611165634909"/>
    <n v="0"/>
    <n v="2.1123150845354135"/>
    <n v="0"/>
    <n v="0"/>
    <n v="0"/>
    <n v="224.67640369112806"/>
    <n v="392.8774102996578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C0015"/>
    <s v="CALE PAPILLON DIN NOIR POUR L1-L5 BAC"/>
    <n v="7.0000000000000007E-2"/>
    <n v="35000"/>
    <n v="2450.0000000000005"/>
    <n v="7828.362500000002"/>
    <n v="5.6390700552030437E-2"/>
    <n v="1480.8456234371724"/>
    <n v="4.2309874955347784E-2"/>
    <n v="0.26597737495534785"/>
    <n v="57.180734266764389"/>
    <n v="18.439759080513952"/>
    <n v="550.40611316623904"/>
    <n v="0"/>
    <n v="7.9618030109411775"/>
    <n v="0"/>
    <n v="0"/>
    <n v="0"/>
    <n v="846.85721391271375"/>
    <n v="1480.8456234371724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690X0029"/>
    <s v="COLLE HOTMELET SWIFT THERM 9042"/>
    <n v="5.7"/>
    <n v="1280"/>
    <n v="7296"/>
    <n v="23312.544000000002"/>
    <n v="0.16792920458269958"/>
    <n v="4409.8978239173912"/>
    <n v="3.445232674935462"/>
    <n v="21.658157674935463"/>
    <n v="170.28189273890322"/>
    <n v="54.91284989854276"/>
    <n v="1639.08693945342"/>
    <n v="0"/>
    <n v="23.709924395031354"/>
    <n v="0"/>
    <n v="0"/>
    <n v="0"/>
    <n v="2521.9062174314931"/>
    <n v="4409.8978239173912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L0142"/>
    <s v="COUV L1 T-AKUMSAN D+ NOIR AVEC OM"/>
    <n v="1.19"/>
    <n v="180"/>
    <n v="214.2"/>
    <n v="684.42255"/>
    <n v="4.9301583911203735E-3"/>
    <n v="129.46821736336418"/>
    <n v="0.7192678742409121"/>
    <n v="4.5216153742409126"/>
    <n v="4.9992299101799702"/>
    <n v="1.6121617938963622"/>
    <n v="48.121220179676882"/>
    <n v="0"/>
    <n v="0.69608906324228548"/>
    <n v="0"/>
    <n v="0"/>
    <n v="0"/>
    <n v="74.039516416368656"/>
    <n v="129.46821736336418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L0243"/>
    <s v="COUV L2 T-AKUMSAN D+ NOIR AVEC OM"/>
    <n v="1.24"/>
    <n v="450"/>
    <n v="558"/>
    <n v="1782.9495000000002"/>
    <n v="1.2843269758380807E-2"/>
    <n v="337.27014607262942"/>
    <n v="0.74948921349473208"/>
    <n v="4.7115992134947327"/>
    <n v="13.023203967695723"/>
    <n v="4.1997492109905235"/>
    <n v="125.35780046806585"/>
    <n v="0"/>
    <n v="1.8133412571857861"/>
    <n v="0"/>
    <n v="0"/>
    <n v="0"/>
    <n v="192.8760511686915"/>
    <n v="337.27014607262942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L0343"/>
    <s v="COUV L3  T-AKUMSAN D+ NOIR AVEC OM"/>
    <n v="1.31"/>
    <n v="168"/>
    <n v="220.08"/>
    <n v="703.21062000000006"/>
    <n v="5.0654960724452478E-3"/>
    <n v="133.0222468596134"/>
    <n v="0.79179908845007974"/>
    <n v="4.9775765884500798"/>
    <n v="5.1364636724202066"/>
    <n v="1.656417215689596"/>
    <n v="49.442194851275865"/>
    <n v="0"/>
    <n v="0.71519739046854447"/>
    <n v="0"/>
    <n v="0"/>
    <n v="0"/>
    <n v="76.071973729759193"/>
    <n v="133.0222468596134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l0542"/>
    <s v="COUV L5 T-AKUMSAN D+ NOIR AVEC OM"/>
    <n v="1.41"/>
    <n v="68"/>
    <n v="95.88"/>
    <n v="306.36057"/>
    <n v="2.2068328036443578E-3"/>
    <n v="57.952440153124918"/>
    <n v="0.85224176695771936"/>
    <n v="5.3575442669577189"/>
    <n v="2.2377505312234156"/>
    <n v="0.72163432679170503"/>
    <n v="21.539974747093463"/>
    <n v="0"/>
    <n v="0.31158272354654687"/>
    <n v="0"/>
    <n v="0"/>
    <n v="0"/>
    <n v="33.141497824469781"/>
    <n v="57.952440153124918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l0102"/>
    <s v="COUVRE COUVERCLE L1T-AKUMSAN NOIR"/>
    <n v="0.37"/>
    <n v="192"/>
    <n v="71.039999999999992"/>
    <n v="226.99055999999999"/>
    <n v="1.6351001498841799E-3"/>
    <n v="42.938478811827224"/>
    <n v="0.22363791047826678"/>
    <n v="1.4058804104782667"/>
    <n v="1.6580079029840575"/>
    <n v="0.53467774901212684"/>
    <n v="15.959530726256983"/>
    <n v="0"/>
    <n v="0.23085979016214736"/>
    <n v="0"/>
    <n v="0"/>
    <n v="0"/>
    <n v="24.555402643411902"/>
    <n v="42.938478811827224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L0202"/>
    <s v="COUVRE COUVERCLE L2T-AKUMSAN NOIR"/>
    <n v="0.4"/>
    <n v="576"/>
    <n v="230.4"/>
    <n v="736.18560000000002"/>
    <n v="5.3030275131378812E-3"/>
    <n v="139.25993128160181"/>
    <n v="0.24177071403055869"/>
    <n v="1.5198707140305587"/>
    <n v="5.3773229285969437"/>
    <n v="1.7340899967960872"/>
    <n v="51.760640193265893"/>
    <n v="0"/>
    <n v="0.74873445457993748"/>
    <n v="0"/>
    <n v="0"/>
    <n v="0"/>
    <n v="79.639143708362937"/>
    <n v="139.25993128160181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L0302"/>
    <s v="COUVRE COUVERCLE L3 T-AKUMSAN NOIR"/>
    <n v="0.46"/>
    <n v="144"/>
    <n v="66.240000000000009"/>
    <n v="211.65336000000005"/>
    <n v="1.5246204100271411E-3"/>
    <n v="40.037230243460527"/>
    <n v="0.27803632113514254"/>
    <n v="1.7478513211351427"/>
    <n v="1.5459803419716216"/>
    <n v="0.49855087407887516"/>
    <n v="14.881184055563947"/>
    <n v="0"/>
    <n v="0.21526115569173204"/>
    <n v="0"/>
    <n v="0"/>
    <n v="0"/>
    <n v="22.896253816154349"/>
    <n v="40.037230243460527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D2304"/>
    <s v="COUV D23 T-AKUMSAN D+ NOIR AVEC OM"/>
    <n v="1.1399999999999999"/>
    <n v="350"/>
    <n v="398.99999999999994"/>
    <n v="1274.9047499999999"/>
    <n v="9.1836283756163827E-3"/>
    <n v="241.16628724548229"/>
    <n v="0.68904653498709223"/>
    <n v="4.3316315349870926"/>
    <n v="9.3122910091587698"/>
    <n v="3.003046478826557"/>
    <n v="89.637567001358903"/>
    <n v="0"/>
    <n v="1.296636490353277"/>
    <n v="0"/>
    <n v="0"/>
    <n v="0"/>
    <n v="137.91674626578478"/>
    <n v="241.16628724548229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20N5005"/>
    <s v="COUV N50 T-AKUMSAN D+ NOIR AVEC OM"/>
    <n v="1.1599999999999999"/>
    <n v="322"/>
    <n v="373.52"/>
    <n v="1193.4897800000001"/>
    <n v="8.5971650898752673E-3"/>
    <n v="225.76549276173574"/>
    <n v="0.70113507068862035"/>
    <n v="4.4076250706886206"/>
    <n v="8.71761137278442"/>
    <n v="2.8112729843892126"/>
    <n v="83.913343424430025"/>
    <n v="0"/>
    <n v="1.2138337390394889"/>
    <n v="0"/>
    <n v="0"/>
    <n v="0"/>
    <n v="129.10943124109255"/>
    <n v="225.76549276173574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00N7003"/>
    <s v="BAC N70 P0 C46.5 NOIR A LISTEAUX MONBAT "/>
    <n v="1.55"/>
    <n v="500"/>
    <n v="775"/>
    <n v="2476.3187499999999"/>
    <n v="1.7837874664417785E-2"/>
    <n v="468.43075843420746"/>
    <n v="0.9368615168684149"/>
    <n v="5.8894990168684149"/>
    <n v="18.08778328846628"/>
    <n v="5.8329850152646152"/>
    <n v="174.10805620564699"/>
    <n v="0"/>
    <n v="2.5185295238691472"/>
    <n v="0"/>
    <n v="0"/>
    <n v="0"/>
    <n v="267.88340440096039"/>
    <n v="468.43075843420746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00N5003"/>
    <s v="BAC N50 P0 C40 NOIR A LISTEAUX MONBAT"/>
    <n v="1.72"/>
    <n v="840"/>
    <n v="1444.8"/>
    <n v="4616.4971999999998"/>
    <n v="3.3254401696968798E-2"/>
    <n v="873.27581907837805"/>
    <n v="1.0396140703314025"/>
    <n v="6.5354440703314021"/>
    <n v="33.720295864743335"/>
    <n v="10.874189354908797"/>
    <n v="324.58234787860488"/>
    <n v="0"/>
    <n v="4.6951889755950242"/>
    <n v="0"/>
    <n v="0"/>
    <n v="0"/>
    <n v="499.40379700452593"/>
    <n v="873.27581907837805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30P1022"/>
    <s v="SEPARATEUR 162X1.0X0.2 SEPARATOR CELL FORCE ULR"/>
    <n v="0.76"/>
    <n v="21434"/>
    <n v="16289.84"/>
    <n v="52050.111260000005"/>
    <n v="0.37493693448183157"/>
    <n v="9846.0156206088923"/>
    <n v="0.45936435665806158"/>
    <n v="2.8877543566580619"/>
    <n v="380.18980093392207"/>
    <n v="122.60437757555893"/>
    <n v="3659.6030687754801"/>
    <n v="0"/>
    <n v="52.937345779489796"/>
    <n v="0"/>
    <n v="0"/>
    <n v="0"/>
    <n v="5630.6810275444404"/>
    <n v="9846.0156206088923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2301"/>
    <s v="COUVRE COUVERCLE D23 T-AKUMSAN NOIR"/>
    <n v="0.44"/>
    <n v="480"/>
    <n v="211.2"/>
    <n v="674.83680000000004"/>
    <n v="4.861108553709725E-3"/>
    <n v="127.65493700813501"/>
    <n v="0.26594778543361458"/>
    <n v="1.6718577854336145"/>
    <n v="4.9292126845471991"/>
    <n v="1.5895824970630801"/>
    <n v="47.447253510493738"/>
    <n v="0"/>
    <n v="0.6863399166982761"/>
    <n v="0"/>
    <n v="0"/>
    <n v="0"/>
    <n v="73.002548399332696"/>
    <n v="127.65493700813501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5001"/>
    <s v="COUVRE COUVERCLE N50 T-AKUMSAN NOIR"/>
    <n v="0.44"/>
    <n v="480"/>
    <n v="211.2"/>
    <n v="674.83680000000004"/>
    <n v="4.861108553709725E-3"/>
    <n v="127.65493700813501"/>
    <n v="0.26594778543361458"/>
    <n v="1.6718577854336145"/>
    <n v="4.9292126845471991"/>
    <n v="1.5895824970630801"/>
    <n v="47.447253510493738"/>
    <n v="0"/>
    <n v="0.6863399166982761"/>
    <n v="0"/>
    <n v="0"/>
    <n v="0"/>
    <n v="73.002548399332696"/>
    <n v="127.65493700813501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7001"/>
    <s v="COUVRE COUVERCLE N70 T-AKUMSAN NOIR"/>
    <n v="0.47"/>
    <n v="192"/>
    <n v="90.24"/>
    <n v="288.33936"/>
    <n v="2.0770191093123368E-3"/>
    <n v="54.543473085294039"/>
    <n v="0.28408058898590643"/>
    <n v="1.7858480889859063"/>
    <n v="2.1061181470338028"/>
    <n v="0.67918524874513408"/>
    <n v="20.272917409029141"/>
    <n v="0"/>
    <n v="0.29325432804380885"/>
    <n v="0"/>
    <n v="0"/>
    <n v="0"/>
    <n v="31.191997952442151"/>
    <n v="54.543473085294039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90TL0502"/>
    <s v="COUVRE COUVERCLE L5 T-AKUMSAN NOIR"/>
    <n v="0.51"/>
    <n v="108"/>
    <n v="55.08"/>
    <n v="175.99437"/>
    <n v="1.2677550148595248E-3"/>
    <n v="33.291827322007933"/>
    <n v="0.30825766038896235"/>
    <n v="1.9378351603889625"/>
    <n v="1.2855162626177068"/>
    <n v="0.41455588985906461"/>
    <n v="12.374028046202628"/>
    <n v="0"/>
    <n v="0.17899433054801631"/>
    <n v="0"/>
    <n v="0"/>
    <n v="0"/>
    <n v="19.038732792780515"/>
    <n v="33.291827322007933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60D1843"/>
    <s v="Magic eye 19.16 / 72.3 MM (P) L1-L5 HH"/>
    <n v="0.14000000000000001"/>
    <n v="2000"/>
    <n v="280"/>
    <n v="894.67000000000007"/>
    <n v="6.4446514916606202E-3"/>
    <n v="169.23949982139109"/>
    <n v="8.4619749910695541E-2"/>
    <n v="0.53195474991069558"/>
    <n v="6.5349410590587862"/>
    <n v="2.1074010377730228"/>
    <n v="62.903555790427305"/>
    <n v="0"/>
    <n v="0.90992034410756295"/>
    <n v="0"/>
    <n v="0"/>
    <n v="0"/>
    <n v="96.783681590024415"/>
    <n v="169.23949982139109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08T00:00:00"/>
    <x v="89"/>
    <x v="0"/>
    <s v="MONBAT 12"/>
    <s v="70000 DU 20/10/2022"/>
    <n v="1014.0100000000001"/>
    <n v="327"/>
    <n v="9760.5830000000024"/>
    <n v="0"/>
    <n v="141.19"/>
    <n v="0"/>
    <n v="0"/>
    <n v="0"/>
    <n v="15017.675000000001"/>
    <n v="26260.458000000006"/>
    <s v="EUR"/>
    <n v="3.1952500000000001"/>
    <s v="460D1845"/>
    <s v="Magic eye  19.16 / 60 MM (X &amp; W) B1-B5 SMF &amp; JIS LIDS"/>
    <n v="0.14000000000000001"/>
    <n v="2000"/>
    <n v="280"/>
    <n v="894.67000000000007"/>
    <n v="6.4446514916606202E-3"/>
    <n v="169.23949982139109"/>
    <n v="8.4619749910695541E-2"/>
    <n v="0.53195474991069558"/>
    <n v="6.5349410590587862"/>
    <n v="2.1074010377730228"/>
    <n v="62.903555790427305"/>
    <n v="0"/>
    <n v="0.90992034410756295"/>
    <n v="0"/>
    <n v="0"/>
    <n v="0"/>
    <n v="96.783681590024415"/>
    <n v="169.23949982139109"/>
    <s v="AST"/>
    <m/>
    <n v="1165.6500000000001"/>
    <s v="F568/2022"/>
    <n v="384.6"/>
    <m/>
    <m/>
    <m/>
    <m/>
    <s v="STB8867"/>
    <n v="40406.025000000001"/>
    <m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00N5002"/>
    <s v="BAC N50 P0 C38 B00 NOIR 200457"/>
    <n v="2.0754999999999999"/>
    <n v="1960"/>
    <n v="4067.98"/>
    <n v="12946.549749"/>
    <n v="0.30309632599102965"/>
    <n v="3666.7666043637232"/>
    <n v="1.8707992879406752"/>
    <n v="8.4761818129406752"/>
    <n v="3224.1156369966438"/>
    <n v="102.33744350761124"/>
    <n v="261.44785983660233"/>
    <n v="66.37809539203549"/>
    <n v="12.487568630830422"/>
    <n v="0"/>
    <n v="0"/>
    <n v="0"/>
    <n v="0"/>
    <n v="3666.7666043637232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20N5005"/>
    <s v="COUV N50 T-AKUMSAN D+ NOIR AVEC OM"/>
    <n v="1.0849"/>
    <n v="138"/>
    <n v="149.71619999999999"/>
    <n v="476.47929230999995"/>
    <n v="1.1155027842157087E-2"/>
    <n v="134.95011339589672"/>
    <n v="0.97789937243403424"/>
    <n v="4.4306478674340344"/>
    <n v="118.65897608437525"/>
    <n v="3.7663836006259186"/>
    <n v="9.6222154663662831"/>
    <n v="2.442951097432402"/>
    <n v="0.45958714709687198"/>
    <n v="0"/>
    <n v="0"/>
    <n v="0"/>
    <n v="0"/>
    <n v="134.95011339589672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20N5006"/>
    <s v="COUV N50 T-AKUMSAN G+ NOIR AVEC OM"/>
    <n v="1.0849"/>
    <n v="2392"/>
    <n v="2595.0807999999997"/>
    <n v="8258.9744000399987"/>
    <n v="0.19335381593072284"/>
    <n v="2339.1352988622102"/>
    <n v="0.97789937243403435"/>
    <n v="4.4306478674340335"/>
    <n v="2056.7555854625043"/>
    <n v="65.283982410849262"/>
    <n v="166.78506808368223"/>
    <n v="42.3444856888283"/>
    <n v="7.9661772163457814"/>
    <n v="0"/>
    <n v="0"/>
    <n v="0"/>
    <n v="0"/>
    <n v="2339.1352988622102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90T5001"/>
    <s v="COUVRE COUVERCLE N50 T-AKUMSAN NOIR"/>
    <n v="0.43509999999999999"/>
    <n v="2400"/>
    <n v="1044.24"/>
    <n v="3323.346012"/>
    <n v="7.7804047083041908E-2"/>
    <n v="941.24955357223359"/>
    <n v="0.39218731398843065"/>
    <n v="1.7769148189884307"/>
    <n v="827.62218909074659"/>
    <n v="26.269758457118268"/>
    <n v="67.112992973361131"/>
    <n v="17.039086311186178"/>
    <n v="3.2055267398213267"/>
    <n v="0"/>
    <n v="0"/>
    <n v="0"/>
    <n v="0"/>
    <n v="941.24955357223359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00N7002"/>
    <s v="BAC N70 P0 C46,5 B01 NOIR 200541"/>
    <n v="2.0470000000000002"/>
    <n v="1440"/>
    <n v="2947.6800000000003"/>
    <n v="9381.1389840000011"/>
    <n v="0.21962521403675495"/>
    <n v="2656.9586341011659"/>
    <n v="1.8451101625702542"/>
    <n v="8.3597900125702544"/>
    <n v="2336.211382765468"/>
    <n v="74.154257267369942"/>
    <n v="189.44651337596449"/>
    <n v="48.097921874049334"/>
    <n v="9.0485588183143051"/>
    <n v="0"/>
    <n v="0"/>
    <n v="0"/>
    <n v="0"/>
    <n v="2656.9586341011659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20N7005"/>
    <s v="COUV N70 T-AKUMSAN D+ NOIR AVEC OM"/>
    <n v="1.1322000000000001"/>
    <n v="504"/>
    <n v="570.62880000000007"/>
    <n v="1816.0546874400002"/>
    <n v="4.2516308532655048E-2"/>
    <n v="514.3492906376498"/>
    <n v="1.0205343068207338"/>
    <n v="4.6238174168207342"/>
    <n v="452.25719816730435"/>
    <n v="14.35520641296565"/>
    <n v="36.674142577182927"/>
    <n v="9.3110715686514549"/>
    <n v="1.751671911545388"/>
    <n v="0"/>
    <n v="0"/>
    <n v="0"/>
    <n v="0"/>
    <n v="514.3492906376498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2"/>
    <n v="10637.263999999999"/>
    <n v="337.64"/>
    <n v="862.59000000000015"/>
    <n v="219"/>
    <n v="41.2"/>
    <n v="0"/>
    <n v="0"/>
    <n v="0"/>
    <n v="0"/>
    <n v="12097.694"/>
    <s v="EUR"/>
    <n v="3.18255"/>
    <s v="420N7006"/>
    <s v="COUV N70 T-AKUMSAN  G+ NOIR AVEC OM "/>
    <n v="1.1322000000000001"/>
    <n v="1188"/>
    <n v="1345.0536000000002"/>
    <n v="4280.7003346800002"/>
    <n v="0.10021701296982975"/>
    <n v="1212.3947565030314"/>
    <n v="1.0205343068207335"/>
    <n v="4.6238174168207333"/>
    <n v="1066.0348242515031"/>
    <n v="33.837272259133314"/>
    <n v="86.446193217645458"/>
    <n v="21.947525840392714"/>
    <n v="4.1289409343569865"/>
    <n v="0"/>
    <n v="0"/>
    <n v="0"/>
    <n v="0"/>
    <n v="1212.3947565030314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0T00:00:00"/>
    <x v="16"/>
    <x v="0"/>
    <s v="AKUMSAN02"/>
    <s v="AKD2022000000589DU 25/10/2023"/>
    <n v="10637.263999999999"/>
    <n v="337.64"/>
    <n v="862.59000000000015"/>
    <n v="219"/>
    <n v="41.2"/>
    <n v="0"/>
    <n v="0"/>
    <n v="0"/>
    <m/>
    <n v="12097.694"/>
    <s v="EUR"/>
    <n v="3.18255"/>
    <s v="490T7001"/>
    <s v="COUVRE COUVERCLE N70 T-AKUMSAN NOIR"/>
    <n v="0.45639999999999997"/>
    <n v="1536"/>
    <n v="701.03039999999999"/>
    <n v="2231.0642995200001"/>
    <n v="5.2232247613808798E-2"/>
    <n v="631.88974856408902"/>
    <n v="0.41138655505474547"/>
    <n v="1.8639023750547457"/>
    <n v="555.60820718145419"/>
    <n v="17.635696084326401"/>
    <n v="45.055014469195342"/>
    <n v="11.438862227424126"/>
    <n v="2.1519686016889228"/>
    <n v="0"/>
    <n v="0"/>
    <n v="0"/>
    <n v="0"/>
    <n v="631.88974856408902"/>
    <s v="TUNISHIP"/>
    <m/>
    <n v="11816.395"/>
    <s v="F571/2022"/>
    <n v="402.392"/>
    <m/>
    <m/>
    <m/>
    <m/>
    <s v="STB8915"/>
    <n v="11064.011"/>
    <n v="219"/>
    <m/>
    <m/>
    <m/>
  </r>
  <r>
    <x v="10"/>
    <x v="1"/>
    <d v="2022-11-17T00:00:00"/>
    <x v="71"/>
    <x v="0"/>
    <s v="Elinoil 08"/>
    <s v="171 DU 19/10/2022"/>
    <n v="724"/>
    <n v="475"/>
    <n v="5055.2579999999998"/>
    <n v="419"/>
    <n v="60.55"/>
    <n v="173"/>
    <n v="100"/>
    <n v="0"/>
    <n v="820"/>
    <n v="7826.808"/>
    <s v="EUR"/>
    <n v="3.21225"/>
    <s v="610x0014"/>
    <s v="COKE DE PETROLE"/>
    <n v="0.434"/>
    <n v="46240"/>
    <n v="20068.16"/>
    <n v="64463.946960000001"/>
    <n v="1"/>
    <n v="7826.808"/>
    <n v="0.16926487889273356"/>
    <n v="1.5633813788927335"/>
    <n v="724"/>
    <n v="475"/>
    <n v="5055.2579999999998"/>
    <n v="419"/>
    <n v="60.55"/>
    <n v="173"/>
    <n v="100"/>
    <n v="0"/>
    <n v="820"/>
    <n v="7826.808"/>
    <s v="MSC"/>
    <m/>
    <n v="863.6"/>
    <s v="F583/2022"/>
    <n v="565.85"/>
    <m/>
    <m/>
    <s v="STB8956"/>
    <n v="207.07"/>
    <s v="STB8955"/>
    <n v="18174.407999999999"/>
    <n v="419"/>
    <m/>
    <m/>
    <m/>
  </r>
  <r>
    <x v="10"/>
    <x v="1"/>
    <d v="2022-11-17T00:00:00"/>
    <x v="94"/>
    <x v="3"/>
    <s v="Massucco T"/>
    <s v="000166/ES du 15/16/2022"/>
    <n v="8631.7950000000001"/>
    <n v="460.60500000000002"/>
    <n v="1413.076"/>
    <n v="0"/>
    <n v="142.30000000000001"/>
    <n v="3413.2"/>
    <n v="0"/>
    <n v="0"/>
    <n v="0"/>
    <n v="14060.975999999999"/>
    <s v="EUR"/>
    <n v="3.1907000000000001"/>
    <m/>
    <s v="chargeuse sur pneus"/>
    <n v="33000"/>
    <n v="1"/>
    <n v="33000"/>
    <n v="105293.1"/>
    <n v="1"/>
    <n v="14060.975999999999"/>
    <n v="14060.975999999999"/>
    <n v="119354.076"/>
    <n v="8631.7950000000001"/>
    <n v="460.60500000000002"/>
    <n v="1413.076"/>
    <n v="0"/>
    <n v="142.30000000000001"/>
    <n v="3413.2"/>
    <n v="0"/>
    <n v="0"/>
    <n v="0"/>
    <n v="14060.975999999999"/>
    <s v="G.T.I"/>
    <s v="stb8579"/>
    <n v="8755.3050000000003"/>
    <s v="F0641/2022"/>
    <n v="516.30499999999995"/>
    <m/>
    <m/>
    <s v="stb8582/8581"/>
    <n v="4062.9079999999999"/>
    <s v="stb8580"/>
    <n v="9436.5529999999999"/>
    <n v="0"/>
    <m/>
    <m/>
    <m/>
  </r>
  <r>
    <x v="10"/>
    <x v="1"/>
    <d v="2022-11-23T00:00:00"/>
    <x v="89"/>
    <x v="0"/>
    <s v="MONBAT13"/>
    <s v="7000042786DU31/10/2022"/>
    <n v="1014.0000000000001"/>
    <n v="239"/>
    <n v="4729.59"/>
    <n v="0"/>
    <n v="44.8"/>
    <n v="550"/>
    <n v="0"/>
    <n v="0"/>
    <n v="15240.69"/>
    <n v="21818.080000000002"/>
    <s v="EUR"/>
    <n v="3.2427000000000001"/>
    <s v="400D2304"/>
    <s v="BAC D23 P0 C33 NOIR A LISTEAUX MONBAT"/>
    <n v="1.36"/>
    <n v="2970"/>
    <n v="4039.2000000000003"/>
    <n v="13097.913840000001"/>
    <n v="0.40383277212122187"/>
    <n v="8810.8557287625899"/>
    <n v="2.9666180904924544"/>
    <n v="7.3766900904924544"/>
    <n v="409.48643093091903"/>
    <n v="96.516032536972034"/>
    <n v="1909.9634406968098"/>
    <n v="0"/>
    <n v="18.09170819103074"/>
    <n v="222.10802466667204"/>
    <n v="0"/>
    <n v="0"/>
    <n v="6154.6900917401854"/>
    <n v="8810.8557287625899"/>
    <s v="AST"/>
    <s v="STB8950"/>
    <n v="1165.6500000000001"/>
    <s v="F593/2022"/>
    <n v="283.3"/>
    <m/>
    <m/>
    <s v="STB8950"/>
    <n v="655.1"/>
    <s v="STB26116"/>
    <n v="14663.384"/>
    <m/>
    <m/>
    <m/>
    <m/>
  </r>
  <r>
    <x v="10"/>
    <x v="1"/>
    <d v="2022-11-23T00:00:00"/>
    <x v="89"/>
    <x v="0"/>
    <s v="MONBAT13"/>
    <s v="7000042786DU31/10/2023"/>
    <n v="1014.0000000000001"/>
    <n v="239"/>
    <n v="4729.59"/>
    <n v="0"/>
    <n v="44.8"/>
    <n v="550"/>
    <n v="0"/>
    <n v="0"/>
    <n v="15240.69"/>
    <n v="21818.080000000002"/>
    <s v="EUR"/>
    <n v="3.2427000000000001"/>
    <s v="400N5003"/>
    <s v="BAC N50 P0 C40 NOIR A LISTEAUX MONBAT"/>
    <n v="1.72"/>
    <n v="2520"/>
    <n v="4334.3999999999996"/>
    <n v="14055.158879999999"/>
    <n v="0.4333463971782095"/>
    <n v="9454.7863613459504"/>
    <n v="3.7518993497404565"/>
    <n v="9.3293433497404568"/>
    <n v="439.41324673870446"/>
    <n v="103.56978892559206"/>
    <n v="2049.5507866300877"/>
    <n v="0"/>
    <n v="19.413918593583784"/>
    <n v="238.34051844801522"/>
    <n v="0"/>
    <n v="0"/>
    <n v="6604.4981020099658"/>
    <n v="9454.7863613459504"/>
    <s v="AST"/>
    <s v="STB8950"/>
    <n v="1165.6500000000001"/>
    <s v="F593/2022"/>
    <n v="283.3"/>
    <m/>
    <m/>
    <s v="STB8950"/>
    <n v="655.1"/>
    <s v="STB26116"/>
    <n v="12888.061"/>
    <m/>
    <m/>
    <m/>
    <m/>
  </r>
  <r>
    <x v="10"/>
    <x v="1"/>
    <d v="2022-11-23T00:00:00"/>
    <x v="89"/>
    <x v="0"/>
    <s v="MONBAT13"/>
    <s v="7000042786DU31/10/2024"/>
    <n v="1014.0000000000001"/>
    <n v="239"/>
    <n v="4729.59"/>
    <n v="0"/>
    <n v="44.8"/>
    <n v="550"/>
    <n v="0"/>
    <n v="0"/>
    <n v="15240.69"/>
    <n v="21818.080000000002"/>
    <s v="EUR"/>
    <n v="3.2427000000000001"/>
    <s v="400N7003"/>
    <s v="BAC N70 P0 C46.5 NOIR A LISTEAUX MONBAT "/>
    <n v="1.54"/>
    <n v="1000"/>
    <n v="1540"/>
    <n v="4993.7579999999998"/>
    <n v="0.15396674318347237"/>
    <n v="3359.2587201164552"/>
    <n v="3.359258720116455"/>
    <n v="8.3530167201164538"/>
    <n v="156.12227758804099"/>
    <n v="36.798051620849897"/>
    <n v="728.19956889311914"/>
    <n v="0"/>
    <n v="6.897710094619562"/>
    <n v="84.681708750909806"/>
    <n v="0"/>
    <n v="0"/>
    <n v="2346.5594031689157"/>
    <n v="3359.2587201164552"/>
    <s v="AST"/>
    <s v="STB8950"/>
    <n v="1165.6500000000001"/>
    <s v="F593/2022"/>
    <n v="283.3"/>
    <m/>
    <m/>
    <s v="STB8950"/>
    <n v="655.1"/>
    <s v="STB26116"/>
    <n v="12888.061"/>
    <m/>
    <m/>
    <m/>
    <m/>
  </r>
  <r>
    <x v="10"/>
    <x v="1"/>
    <d v="2022-11-23T00:00:00"/>
    <x v="89"/>
    <x v="0"/>
    <s v="MONBAT13"/>
    <s v="7000042786DU31/10/2025"/>
    <n v="1014.0000000000001"/>
    <n v="239"/>
    <n v="4729.59"/>
    <n v="0"/>
    <n v="44.8"/>
    <n v="550"/>
    <n v="0"/>
    <n v="0"/>
    <n v="15240.69"/>
    <n v="21818.080000000002"/>
    <s v="EUR"/>
    <n v="3.2427000000000001"/>
    <s v="420N7005"/>
    <s v="COUV N70 T-AKUMSAN D+ NOIR AVEC OM"/>
    <n v="1.23"/>
    <n v="72"/>
    <n v="88.56"/>
    <n v="287.17351200000002"/>
    <n v="8.8540875170963085E-3"/>
    <n v="193.17918977500864"/>
    <n v="2.6830443024306754"/>
    <n v="6.6715653024306754"/>
    <n v="8.9780447423356584"/>
    <n v="2.1161269165860177"/>
    <n v="41.876203779983534"/>
    <n v="0"/>
    <n v="0.39666312076591459"/>
    <n v="4.8697481344029701"/>
    <n v="0"/>
    <n v="0"/>
    <n v="134.94240308093455"/>
    <n v="193.17918977500864"/>
    <s v="AST"/>
    <s v="STB8950"/>
    <n v="1165.6500000000001"/>
    <s v="F593/2022"/>
    <n v="283.3"/>
    <m/>
    <m/>
    <s v="STB8950"/>
    <n v="655.1"/>
    <s v="STB26116"/>
    <n v="12888.061"/>
    <m/>
    <m/>
    <m/>
    <m/>
  </r>
  <r>
    <x v="10"/>
    <x v="1"/>
    <d v="2022-11-23T00:00:00"/>
    <x v="95"/>
    <x v="2"/>
    <s v="SAS METAL INSTRUMENTS"/>
    <s v="F2210097DU12/10/2022"/>
    <n v="0"/>
    <n v="80"/>
    <n v="33.927999999999997"/>
    <n v="0"/>
    <n v="3.85"/>
    <n v="37"/>
    <n v="0"/>
    <n v="0"/>
    <n v="223.29650000000001"/>
    <n v="378.0745"/>
    <s v="EUR"/>
    <n v="3.1899500000000001"/>
    <m/>
    <s v="DISQUE NITRURE"/>
    <n v="199"/>
    <n v="2"/>
    <n v="398"/>
    <n v="1269.6001000000001"/>
    <n v="1"/>
    <n v="378.0745"/>
    <n v="189.03725"/>
    <n v="823.83730000000003"/>
    <n v="0"/>
    <n v="80"/>
    <n v="33.927999999999997"/>
    <n v="0"/>
    <n v="3.85"/>
    <n v="37"/>
    <n v="0"/>
    <n v="0"/>
    <n v="223.29650000000001"/>
    <n v="378.0745"/>
    <s v="DHL"/>
    <m/>
    <m/>
    <s v="F597/2022"/>
    <n v="272.27499999999998"/>
    <m/>
    <m/>
    <m/>
    <m/>
    <m/>
    <m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815RES005"/>
    <s v="RESISTANCE TUBE 500W A3024050 pompe COS"/>
    <n v="71.38"/>
    <n v="4"/>
    <n v="285.52"/>
    <n v="927.14054399999986"/>
    <n v="7.512656162840875E-2"/>
    <n v="120.62666317240799"/>
    <n v="30.156665793101997"/>
    <n v="261.94180179310194"/>
    <n v="56.306381295191187"/>
    <n v="16.183763905991814"/>
    <n v="44.133098628608721"/>
    <n v="0"/>
    <n v="1.2988631239935591"/>
    <n v="2.7045562186227148"/>
    <n v="0"/>
    <n v="0"/>
    <n v="0"/>
    <n v="120.62666317240799"/>
    <s v="TNA CARGO"/>
    <s v="STB8988"/>
    <n v="835.59400000000005"/>
    <s v="F591/2022"/>
    <n v="244.732"/>
    <m/>
    <m/>
    <s v="STB8988"/>
    <n v="43.44"/>
    <s v="STB9001"/>
    <n v="2633.2550000000001"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810COU005"/>
    <s v="COURROIE ENVELOPPEUSE A0131957"/>
    <n v="818"/>
    <n v="2"/>
    <n v="1636"/>
    <n v="5312.4191999999994"/>
    <n v="0.43046740972288006"/>
    <n v="691.17827455190343"/>
    <n v="345.58913727595171"/>
    <n v="3001.7987372759512"/>
    <n v="322.6297275109722"/>
    <n v="92.731289402502824"/>
    <n v="252.8780798417059"/>
    <n v="0"/>
    <n v="7.4423510466988736"/>
    <n v="15.496826750023683"/>
    <n v="0"/>
    <n v="0"/>
    <n v="0"/>
    <n v="691.17827455190343"/>
    <s v="TNA CARGO"/>
    <s v="STB8988"/>
    <n v="835.59400000000005"/>
    <s v="F591/2023"/>
    <n v="244.732"/>
    <m/>
    <m/>
    <s v="STB8988"/>
    <n v="43.44"/>
    <s v="STB9001"/>
    <n v="2633.2550000000001"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702ELE020"/>
    <s v="THERMOCOUPLE D2*100 A3025007"/>
    <n v="26.87"/>
    <n v="20"/>
    <n v="537.4"/>
    <n v="1745.0452799999998"/>
    <n v="0.14140170292486293"/>
    <n v="227.04107869449444"/>
    <n v="11.352053934724722"/>
    <n v="98.604317934724719"/>
    <n v="105.97873812004674"/>
    <n v="30.460754844073975"/>
    <n v="83.066430383210729"/>
    <n v="0"/>
    <n v="2.4446940418679555"/>
    <n v="5.0904613052950651"/>
    <n v="0"/>
    <n v="0"/>
    <n v="0"/>
    <n v="227.04107869449444"/>
    <s v="TNA CARGO"/>
    <s v="STB8988"/>
    <n v="835.59400000000005"/>
    <s v="F591/2024"/>
    <n v="244.732"/>
    <m/>
    <m/>
    <s v="STB8988"/>
    <n v="43.44"/>
    <s v="STB9001"/>
    <n v="2633.2550000000001"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710MEC026"/>
    <s v="Pneumatic valve (fin de course) A7009345  COS"/>
    <n v="29.3"/>
    <n v="8"/>
    <n v="234.4"/>
    <n v="761.14368000000002"/>
    <n v="6.1675770684011678E-2"/>
    <n v="99.02945449570062"/>
    <n v="12.378681811962577"/>
    <n v="107.52164181196258"/>
    <n v="46.225188342647861"/>
    <n v="13.286194520749797"/>
    <n v="36.231431488322663"/>
    <n v="0"/>
    <n v="1.0663123993558781"/>
    <n v="2.2203277446244205"/>
    <n v="0"/>
    <n v="0"/>
    <n v="0"/>
    <n v="99.02945449570062"/>
    <s v="TNA CARGO"/>
    <s v="STB8988"/>
    <n v="835.59400000000005"/>
    <s v="F591/2025"/>
    <n v="244.732"/>
    <m/>
    <m/>
    <s v="STB8988"/>
    <n v="43.44"/>
    <s v="STB9001"/>
    <n v="2633.2550000000001"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702MECO77"/>
    <s v="VERIN A7005732 D80 C35 PN05374.35 PANIER COS"/>
    <n v="170.8"/>
    <n v="4"/>
    <n v="683.2"/>
    <n v="2218.48704"/>
    <n v="0.17976487428036167"/>
    <n v="288.63875132876558"/>
    <n v="72.159687832191395"/>
    <n v="626.78144783219136"/>
    <n v="134.73143632976542"/>
    <n v="38.724949217475512"/>
    <n v="105.60287539599847"/>
    <n v="0"/>
    <n v="3.1079549114331733"/>
    <n v="6.4715354740930202"/>
    <n v="0"/>
    <n v="0"/>
    <n v="0"/>
    <n v="288.63875132876558"/>
    <s v="TNA CARGO"/>
    <s v="STB8988"/>
    <n v="835.59400000000005"/>
    <s v="F591/2026"/>
    <n v="244.732"/>
    <m/>
    <m/>
    <s v="STB8988"/>
    <n v="43.44"/>
    <s v="STB9001"/>
    <n v="2633.2550000000001"/>
    <m/>
    <m/>
    <m/>
    <m/>
  </r>
  <r>
    <x v="10"/>
    <x v="1"/>
    <d v="2022-11-23T00:00:00"/>
    <x v="9"/>
    <x v="2"/>
    <s v="SOVEMA04"/>
    <s v="80757 DU 09/11/2022"/>
    <n v="749.48699999999997"/>
    <n v="215.42000000000002"/>
    <n v="587.45000000000005"/>
    <n v="0"/>
    <n v="17.289000000000001"/>
    <n v="36"/>
    <n v="0"/>
    <n v="0"/>
    <n v="0"/>
    <n v="1605.646"/>
    <s v="EUR"/>
    <n v="3.2471999999999999"/>
    <s v="702ELE003"/>
    <s v="CONVERTISSEUR 25 MB A3028002"/>
    <n v="424"/>
    <n v="1"/>
    <n v="424"/>
    <n v="1376.8127999999999"/>
    <n v="0.11156368075947504"/>
    <n v="179.13177775672804"/>
    <n v="179.13177775672804"/>
    <n v="1555.944577756728"/>
    <n v="83.615528401376665"/>
    <n v="24.033048109206113"/>
    <n v="65.538084262153617"/>
    <n v="0"/>
    <n v="1.928824476650564"/>
    <n v="4.0162925073411015"/>
    <n v="0"/>
    <n v="0"/>
    <n v="0"/>
    <n v="179.13177775672804"/>
    <s v="TNA CARGO"/>
    <s v="STB8988"/>
    <n v="835.59400000000005"/>
    <s v="F591/2027"/>
    <n v="244.732"/>
    <m/>
    <m/>
    <s v="STB8988"/>
    <n v="43.44"/>
    <s v="STB9001"/>
    <n v="2633.2550000000001"/>
    <m/>
    <m/>
    <m/>
    <m/>
  </r>
  <r>
    <x v="10"/>
    <x v="1"/>
    <d v="2022-11-24T00:00:00"/>
    <x v="42"/>
    <x v="0"/>
    <s v="METACONCEPT04"/>
    <s v="5606 DU 02/11/2022"/>
    <n v="362.2"/>
    <n v="177.97"/>
    <n v="205.60699999999997"/>
    <m/>
    <n v="33.370000000000005"/>
    <n v="83"/>
    <n v="0"/>
    <n v="0"/>
    <n v="100"/>
    <n v="962.14699999999993"/>
    <s v="EUR"/>
    <n v="3.23075"/>
    <s v="600P0013"/>
    <s v="CALCIUM METAL"/>
    <n v="14.5"/>
    <n v="600"/>
    <n v="8700"/>
    <n v="28107.525000000001"/>
    <n v="0.81552305961754779"/>
    <n v="784.65306524184473"/>
    <n v="1.3077551087364079"/>
    <n v="48.153630108736408"/>
    <n v="295.38245219347579"/>
    <n v="145.13863892013498"/>
    <n v="167.67724971878513"/>
    <n v="0"/>
    <n v="27.214004499437575"/>
    <n v="67.688413948256468"/>
    <n v="0"/>
    <n v="0"/>
    <n v="81.552305961754783"/>
    <n v="784.65306524184473"/>
    <s v="MAGHREB SOLUTION"/>
    <s v="stb8933"/>
    <n v="431.61799999999999"/>
    <s v="F594/2022"/>
    <n v="350.75599999999997"/>
    <m/>
    <m/>
    <s v="STB8933"/>
    <n v="99.37"/>
    <s v="STB9016"/>
    <n v="6759.1859999999997"/>
    <m/>
    <m/>
    <m/>
    <m/>
  </r>
  <r>
    <x v="10"/>
    <x v="1"/>
    <d v="2022-11-24T00:00:00"/>
    <x v="42"/>
    <x v="0"/>
    <s v="METACONCEPT04"/>
    <s v="5607 DU 02/11/2022"/>
    <n v="362.2"/>
    <n v="177.97"/>
    <n v="205.60699999999997"/>
    <m/>
    <n v="33.370000000000005"/>
    <n v="83"/>
    <n v="0"/>
    <n v="0"/>
    <n v="100"/>
    <n v="962.14699999999993"/>
    <s v="EUR"/>
    <n v="3.23075"/>
    <s v="610M0001"/>
    <s v="arsenic METAL"/>
    <n v="4.92"/>
    <n v="400"/>
    <n v="1968"/>
    <n v="6358.116"/>
    <n v="0.18447694038245219"/>
    <n v="177.49393475815521"/>
    <n v="0.44373483689538801"/>
    <n v="16.339024836895387"/>
    <n v="66.817547806524175"/>
    <n v="32.831361079865019"/>
    <n v="37.929750281214844"/>
    <n v="0"/>
    <n v="6.1559955005624305"/>
    <n v="15.311586051743532"/>
    <n v="0"/>
    <n v="0"/>
    <n v="18.447694038245217"/>
    <n v="177.49393475815521"/>
    <s v="MAGHREB SOLUTION"/>
    <s v="stb8933"/>
    <n v="431.61799999999999"/>
    <s v="F594/2022"/>
    <n v="350.75599999999997"/>
    <m/>
    <m/>
    <s v="STB8933"/>
    <n v="99.37"/>
    <s v="STB9016"/>
    <n v="6759.1859999999997"/>
    <m/>
    <m/>
    <m/>
    <m/>
  </r>
  <r>
    <x v="10"/>
    <x v="1"/>
    <d v="2022-11-24T00:00:00"/>
    <x v="86"/>
    <x v="0"/>
    <s v="microporous 07"/>
    <s v="A22-1212 DU 17/11/2022"/>
    <n v="10385"/>
    <n v="375"/>
    <n v="10725.424999999999"/>
    <n v="219"/>
    <n v="128.5"/>
    <n v="107.13500000000001"/>
    <n v="0"/>
    <n v="0"/>
    <n v="0"/>
    <n v="21940.059999999998"/>
    <s v="EUR"/>
    <n v="3.2333500000000002"/>
    <s v="430p1004"/>
    <s v="SEPARATEUR 161X1.2X0.2"/>
    <n v="0.64710000000000001"/>
    <n v="51840"/>
    <n v="33545.663999999997"/>
    <n v="108464.87269439999"/>
    <n v="0.85487812933483054"/>
    <n v="18756.077450293938"/>
    <n v="0.3618070495812874"/>
    <n v="2.4541078345812872"/>
    <n v="8877.9093731422145"/>
    <n v="320.57929850056144"/>
    <n v="9168.9312603210237"/>
    <n v="187.21831032432789"/>
    <n v="109.85183961952572"/>
    <n v="91.587368386287068"/>
    <n v="0"/>
    <n v="0"/>
    <n v="0"/>
    <n v="18756.077450293938"/>
    <s v="TNA CARGO"/>
    <s v="STB9006"/>
    <n v="11003.508"/>
    <s v="F603/2022"/>
    <n v="446.85"/>
    <m/>
    <m/>
    <s v="STB9006"/>
    <n v="107.13500000000001"/>
    <s v="STB9007"/>
    <n v="38585.748"/>
    <n v="219"/>
    <m/>
    <m/>
    <m/>
  </r>
  <r>
    <x v="10"/>
    <x v="1"/>
    <d v="2022-11-24T00:00:00"/>
    <x v="86"/>
    <x v="0"/>
    <s v="microporous 07"/>
    <s v="A22-1212 DU 17/11/2022"/>
    <n v="10385"/>
    <n v="375"/>
    <n v="10725.424999999999"/>
    <n v="219"/>
    <n v="128.5"/>
    <n v="107.13500000000001"/>
    <n v="0"/>
    <n v="0"/>
    <n v="0"/>
    <n v="21940.059999999998"/>
    <s v="EUR"/>
    <n v="3.2333500000000002"/>
    <s v="430p1005"/>
    <s v="SEPARATEUR 161X1.0X0.2"/>
    <n v="0.624"/>
    <n v="9126"/>
    <n v="5694.6239999999998"/>
    <n v="18412.712510400001"/>
    <n v="0.14512187066516943"/>
    <n v="3183.9825497060569"/>
    <n v="0.34889135981876584"/>
    <n v="2.3665017598187661"/>
    <n v="1507.0906268577846"/>
    <n v="54.420701499438536"/>
    <n v="1556.4937396789749"/>
    <n v="31.781689675672105"/>
    <n v="18.648160380474273"/>
    <n v="15.547631613712928"/>
    <n v="0"/>
    <n v="0"/>
    <n v="0"/>
    <n v="3183.9825497060569"/>
    <s v="TNA CARGO"/>
    <s v="STB9006"/>
    <n v="11003.508"/>
    <s v="F603/2022"/>
    <n v="446.85"/>
    <m/>
    <m/>
    <s v="STB9006"/>
    <n v="107.13500000000001"/>
    <s v="STB9007"/>
    <n v="38585.748"/>
    <n v="219"/>
    <m/>
    <m/>
    <m/>
  </r>
  <r>
    <x v="10"/>
    <x v="1"/>
    <d v="2022-11-25T00:00:00"/>
    <x v="89"/>
    <x v="0"/>
    <s v="MONBAT14"/>
    <s v="7000042804DU02/11/2022"/>
    <n v="1014.0000000000002"/>
    <n v="269.58"/>
    <n v="783.85400000000118"/>
    <n v="0"/>
    <n v="53.35"/>
    <n v="197.5"/>
    <n v="0"/>
    <n v="0"/>
    <n v="15261.84"/>
    <n v="17580.124"/>
    <s v="EUR"/>
    <n v="3.2471999999999999"/>
    <s v="420l0217"/>
    <s v="COUV L2 EK G NOIR 24582123P70"/>
    <n v="0.98"/>
    <n v="200"/>
    <n v="196"/>
    <n v="636.45119999999997"/>
    <n v="1.5127145198983703E-2"/>
    <n v="265.93708836413816"/>
    <n v="1.3296854418206907"/>
    <n v="4.5119414418206905"/>
    <n v="15.338925231769478"/>
    <n v="4.0779758027420261"/>
    <n v="11.857473272804189"/>
    <n v="0"/>
    <n v="0.80703319636578053"/>
    <n v="2.9876111767992812"/>
    <n v="0"/>
    <n v="0"/>
    <n v="230.86806968365744"/>
    <n v="265.93708836413816"/>
    <s v="AST"/>
    <s v="STB8991"/>
    <n v="1165.6500000000001"/>
    <s v="F598/2022"/>
    <n v="269.58"/>
    <m/>
    <m/>
    <s v="STB8991"/>
    <n v="235.625"/>
    <s v="STB8989"/>
    <n v="11398.681"/>
    <m/>
    <m/>
    <m/>
    <m/>
  </r>
  <r>
    <x v="10"/>
    <x v="1"/>
    <d v="2022-11-25T00:00:00"/>
    <x v="89"/>
    <x v="0"/>
    <s v="MONBAT14"/>
    <s v="7000042804DU02/11/2022"/>
    <n v="1014.0000000000002"/>
    <n v="269.58"/>
    <n v="783.85400000000118"/>
    <n v="0"/>
    <n v="53.35"/>
    <n v="197.5"/>
    <n v="0"/>
    <n v="0"/>
    <n v="15261.84"/>
    <n v="17580.124"/>
    <s v="EUR"/>
    <n v="3.2471999999999999"/>
    <s v="400N5003"/>
    <s v="BAC N50 P0 C40 NOIR A LISTEAUX MONBAT"/>
    <n v="1.72"/>
    <n v="4760"/>
    <n v="8187.2"/>
    <n v="26585.475839999999"/>
    <n v="0.63188246516897639"/>
    <n v="11108.572091096286"/>
    <n v="2.3337336325832534"/>
    <n v="7.9189176325832538"/>
    <n v="640.7288196813422"/>
    <n v="170.34287496025266"/>
    <n v="495.30359785256354"/>
    <n v="0"/>
    <n v="33.710929516764892"/>
    <n v="124.79678687087284"/>
    <n v="0"/>
    <n v="0"/>
    <n v="9643.6890822144906"/>
    <n v="11108.572091096286"/>
    <s v="AST"/>
    <s v="STB8991"/>
    <n v="1165.6500000000001"/>
    <s v="F598/2022"/>
    <n v="269.58"/>
    <m/>
    <m/>
    <s v="STB8991"/>
    <n v="235.625"/>
    <s v="STB8989"/>
    <n v="11398.681"/>
    <m/>
    <m/>
    <m/>
    <m/>
  </r>
  <r>
    <x v="10"/>
    <x v="1"/>
    <d v="2022-11-25T00:00:00"/>
    <x v="89"/>
    <x v="0"/>
    <s v="MONBAT14"/>
    <s v="7000042804DU02/11/2022"/>
    <n v="1014.0000000000002"/>
    <n v="269.58"/>
    <n v="783.85400000000118"/>
    <n v="0"/>
    <n v="53.35"/>
    <n v="197.5"/>
    <n v="0"/>
    <n v="0"/>
    <n v="15261.84"/>
    <n v="17580.124"/>
    <s v="EUR"/>
    <n v="3.2471999999999999"/>
    <s v="460D1846"/>
    <s v="BOUCHON D18 NOIR  KAMINA SS JOINT HEAD +"/>
    <n v="0.14000000000000001"/>
    <n v="5000"/>
    <n v="700.00000000000011"/>
    <n v="2273.0400000000004"/>
    <n v="5.4025518567798948E-2"/>
    <n v="949.77531558620785"/>
    <n v="0.18995506311724156"/>
    <n v="0.64456306311724165"/>
    <n v="54.781875827748145"/>
    <n v="14.56419929550724"/>
    <n v="42.348118831443543"/>
    <n v="0"/>
    <n v="2.8822614155920738"/>
    <n v="10.670039917140292"/>
    <n v="0"/>
    <n v="0"/>
    <n v="824.52882029877674"/>
    <n v="949.77531558620785"/>
    <s v="AST"/>
    <s v="STB8991"/>
    <n v="1165.6500000000001"/>
    <s v="F598/2022"/>
    <n v="269.58"/>
    <m/>
    <m/>
    <s v="STB8991"/>
    <n v="235.625"/>
    <s v="STB8989"/>
    <n v="11398.681"/>
    <m/>
    <m/>
    <m/>
    <m/>
  </r>
  <r>
    <x v="10"/>
    <x v="1"/>
    <d v="2022-11-25T00:00:00"/>
    <x v="89"/>
    <x v="0"/>
    <s v="MONBAT14"/>
    <s v="7000042804DU02/11/2022"/>
    <n v="1014.0000000000002"/>
    <n v="269.58"/>
    <n v="783.85400000000118"/>
    <n v="0"/>
    <n v="53.35"/>
    <n v="197.5"/>
    <n v="0"/>
    <n v="0"/>
    <n v="15261.84"/>
    <n v="17580.124"/>
    <s v="EUR"/>
    <n v="3.2471999999999999"/>
    <s v="400D2304"/>
    <s v="BAC D23 P0 C33 NOIR A LISTEAUX MONBAT"/>
    <n v="1.36"/>
    <n v="990"/>
    <n v="1346.4"/>
    <n v="4372.0300800000005"/>
    <n v="0.10391422599954928"/>
    <n v="1826.8249784361001"/>
    <n v="1.8452777559960607"/>
    <n v="6.2614697559960613"/>
    <n v="105.36902516354299"/>
    <n v="28.013197044958492"/>
    <n v="81.453581706650823"/>
    <n v="0"/>
    <n v="5.5438239570759542"/>
    <n v="20.523059634910982"/>
    <n v="0"/>
    <n v="0"/>
    <n v="1585.922290928961"/>
    <n v="1826.8249784361001"/>
    <s v="AST"/>
    <s v="STB8991"/>
    <n v="1165.6500000000001"/>
    <s v="F598/2022"/>
    <n v="269.58"/>
    <m/>
    <m/>
    <s v="STB8991"/>
    <n v="235.625"/>
    <s v="STB8989"/>
    <n v="11398.681"/>
    <m/>
    <m/>
    <m/>
    <m/>
  </r>
  <r>
    <x v="10"/>
    <x v="1"/>
    <d v="2022-11-25T00:00:00"/>
    <x v="89"/>
    <x v="0"/>
    <s v="MONBAT14"/>
    <s v="7000042804DU02/11/2022"/>
    <n v="1014.0000000000002"/>
    <n v="269.58"/>
    <n v="783.85400000000118"/>
    <n v="0"/>
    <n v="53.35"/>
    <n v="197.5"/>
    <n v="0"/>
    <n v="0"/>
    <n v="15261.84"/>
    <n v="17580.124"/>
    <s v="EUR"/>
    <n v="3.2471999999999999"/>
    <s v="430P1013"/>
    <s v="SEP EMPATTAGE 125MM 12.5 G/M2 "/>
    <n v="0.26942857142857141"/>
    <n v="9380"/>
    <n v="2527.2399999999998"/>
    <n v="8206.4537279999986"/>
    <n v="0.19505064506469166"/>
    <n v="3429.0145265172673"/>
    <n v="0.36556658065216069"/>
    <n v="1.2404550377950176"/>
    <n v="197.78135409559738"/>
    <n v="52.581752896539577"/>
    <n v="152.89122833653906"/>
    <n v="0"/>
    <n v="10.405951914201301"/>
    <n v="38.522502400276601"/>
    <n v="0"/>
    <n v="0"/>
    <n v="2976.8317368741136"/>
    <n v="3429.0145265172673"/>
    <s v="AST"/>
    <s v="STB8991"/>
    <n v="1165.6500000000001"/>
    <s v="F598/2022"/>
    <n v="269.58"/>
    <m/>
    <m/>
    <s v="STB8991"/>
    <n v="235.625"/>
    <s v="STB8989"/>
    <n v="11398.681"/>
    <m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00M1009"/>
    <s v="BAC M10 P15,4 C33 NOIR 30241013B70"/>
    <n v="2.2149999999999999"/>
    <n v="486"/>
    <n v="1076.49"/>
    <n v="3480.6689415000001"/>
    <n v="7.7239389082058907E-2"/>
    <n v="815.10950520131212"/>
    <n v="1.6771800518545517"/>
    <n v="8.8390503018545523"/>
    <n v="544.02791306057372"/>
    <n v="34.751545935799946"/>
    <n v="67.642317749223992"/>
    <n v="16.915426208970899"/>
    <n v="3.4255669057893128"/>
    <n v="0"/>
    <n v="0"/>
    <n v="148.34673534095427"/>
    <n v="0"/>
    <n v="815.10950520131212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00M1104"/>
    <s v="BAC M11 P8.5 C46,3 NOIR 22241008B70"/>
    <n v="2.2149999999999999"/>
    <n v="2268"/>
    <n v="5023.62"/>
    <n v="16243.121727"/>
    <n v="0.36045048238294158"/>
    <n v="3803.8443576061231"/>
    <n v="1.6771800518545517"/>
    <n v="8.8390503018545523"/>
    <n v="2538.7969276160106"/>
    <n v="162.1738810337331"/>
    <n v="315.66414949637863"/>
    <n v="78.938655641864202"/>
    <n v="15.985978893683459"/>
    <n v="0"/>
    <n v="0"/>
    <n v="692.28476492445327"/>
    <n v="0"/>
    <n v="3803.8443576061231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00M1202"/>
    <s v="BAC M12 P12.5 C49 NOIR 21631003B70"/>
    <n v="3.25"/>
    <n v="1200"/>
    <n v="3900"/>
    <n v="12610.065000000001"/>
    <n v="0.27982946188076968"/>
    <n v="2953.0483982992105"/>
    <n v="2.4608736652493421"/>
    <n v="12.969261165249343"/>
    <n v="1970.9508318110131"/>
    <n v="125.9008714893959"/>
    <n v="245.06037141262212"/>
    <n v="61.282652151888563"/>
    <n v="12.410436634412136"/>
    <n v="0"/>
    <n v="0"/>
    <n v="537.44323479987895"/>
    <n v="0"/>
    <n v="2953.0483982992105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60D1810"/>
    <s v="BOUCHON KAMINA D18 ROUGE 24593044B72"/>
    <n v="3.3000000000000002E-2"/>
    <n v="11000"/>
    <n v="363"/>
    <n v="1173.70605"/>
    <n v="2.6045665298133177E-2"/>
    <n v="274.86065861092652"/>
    <n v="2.4987332600993319E-2"/>
    <n v="0.13168788260099332"/>
    <n v="183.45003896087121"/>
    <n v="11.71846573093608"/>
    <n v="22.809465339174825"/>
    <n v="5.7040007002911661"/>
    <n v="1.1551252559722065"/>
    <n v="0"/>
    <n v="0"/>
    <n v="50.023562623681038"/>
    <n v="0"/>
    <n v="274.86065861092652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20B9002"/>
    <s v="COUVB90 COMPACT DROITE NOIR 34922028B70"/>
    <n v="1.7"/>
    <n v="850"/>
    <n v="1445"/>
    <n v="4672.1907500000007"/>
    <n v="0.10368040318402878"/>
    <n v="1094.1422911647078"/>
    <n v="1.2872262248996562"/>
    <n v="6.7839212248996574"/>
    <n v="730.26255178638826"/>
    <n v="46.647887000558228"/>
    <n v="90.798009408010003"/>
    <n v="22.706008297302304"/>
    <n v="4.5982258812116763"/>
    <n v="0"/>
    <n v="0"/>
    <n v="199.12960879123722"/>
    <n v="0"/>
    <n v="1094.1422911647078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29T00:00:00"/>
    <x v="4"/>
    <x v="0"/>
    <s v="ACCUMA29"/>
    <s v="22-1377DU11/11/2022"/>
    <n v="7043.4"/>
    <n v="449.92"/>
    <n v="875.7489999999998"/>
    <n v="219"/>
    <n v="44.35"/>
    <n v="0"/>
    <n v="0"/>
    <n v="1920.6099000000002"/>
    <n v="0"/>
    <n v="10553.028899999999"/>
    <s v="EUR"/>
    <n v="3.2333500000000002"/>
    <s v="460D1818"/>
    <s v="BOUCHON D18 ROUGE FILETEE 29963003D40"/>
    <n v="2.7E-2"/>
    <n v="78850"/>
    <n v="2128.9499999999998"/>
    <n v="6883.6404825"/>
    <n v="0.15275459817206785"/>
    <n v="1612.0236891177192"/>
    <n v="2.0444181218994537E-2"/>
    <n v="0.10774463121899454"/>
    <n v="1075.9117367651427"/>
    <n v="68.727348809576768"/>
    <n v="133.77468659459021"/>
    <n v="33.453256999682857"/>
    <n v="6.7746664289312095"/>
    <n v="0"/>
    <n v="0"/>
    <n v="293.38199351979546"/>
    <n v="0"/>
    <n v="1612.0236891177192"/>
    <s v="MAGHREB SOLUTION"/>
    <m/>
    <n v="7044"/>
    <s v="F602/2022"/>
    <n v="515.29499999999996"/>
    <m/>
    <m/>
    <m/>
    <m/>
    <s v="STB8992"/>
    <n v="12027.717000000001"/>
    <n v="219"/>
    <m/>
    <m/>
    <m/>
  </r>
  <r>
    <x v="10"/>
    <x v="1"/>
    <d v="2022-11-30T00:00:00"/>
    <x v="4"/>
    <x v="0"/>
    <s v="ACCUMA30"/>
    <s v="22-1380DU14/11/2022"/>
    <n v="7098"/>
    <n v="320.7"/>
    <n v="794.6880000000001"/>
    <n v="219"/>
    <n v="39.94"/>
    <n v="0"/>
    <n v="0"/>
    <n v="1926.1638"/>
    <n v="0"/>
    <n v="10398.4918"/>
    <s v="EUR"/>
    <n v="3.2427000000000001"/>
    <s v="400M1104"/>
    <s v="BAC M11 P8.5 C46,3 NOIR 22241008B70"/>
    <n v="2.2149999999999999"/>
    <n v="3780"/>
    <n v="8372.6999999999989"/>
    <n v="27150.154289999999"/>
    <n v="0.67621789000828636"/>
    <n v="7031.6461842644676"/>
    <n v="1.8602238582710231"/>
    <n v="9.042804358271022"/>
    <n v="4799.7945832788164"/>
    <n v="216.86307732565743"/>
    <n v="537.38224257490515"/>
    <n v="148.09171791181473"/>
    <n v="27.008142526930957"/>
    <n v="0"/>
    <n v="0"/>
    <n v="1302.5064206463428"/>
    <n v="0"/>
    <n v="7031.6461842644676"/>
    <s v="MAGHREB SOLUTION"/>
    <m/>
    <n v="7098.6"/>
    <s v="F604/2022"/>
    <n v="382.233"/>
    <m/>
    <m/>
    <m/>
    <m/>
    <s v="STB8987"/>
    <n v="10184.589"/>
    <n v="219"/>
    <m/>
    <m/>
    <m/>
  </r>
  <r>
    <x v="10"/>
    <x v="1"/>
    <d v="2022-11-30T00:00:00"/>
    <x v="4"/>
    <x v="0"/>
    <s v="ACCUMA30"/>
    <s v="22-1380DU14/11/2022"/>
    <n v="7098"/>
    <n v="320.7"/>
    <n v="794.6880000000001"/>
    <n v="219"/>
    <n v="39.94"/>
    <n v="0"/>
    <n v="0"/>
    <n v="1926.1638"/>
    <n v="0"/>
    <n v="10398.4918"/>
    <s v="EUR"/>
    <n v="3.2427000000000001"/>
    <s v="420M1125"/>
    <s v="COUV M11 G FLAT NOIR M18 22482045B70"/>
    <n v="0.96"/>
    <n v="4176"/>
    <n v="4008.96"/>
    <n v="12999.854592000002"/>
    <n v="0.32378210999171358"/>
    <n v="3366.8456157355317"/>
    <n v="0.80623697694816376"/>
    <n v="3.9192289769481641"/>
    <n v="2298.2054167211832"/>
    <n v="103.83692267434255"/>
    <n v="257.3057574250949"/>
    <n v="70.908282088185274"/>
    <n v="12.931857473069039"/>
    <n v="0"/>
    <n v="0"/>
    <n v="623.65737935365701"/>
    <n v="0"/>
    <n v="3366.8456157355317"/>
    <s v="MAGHREB SOLUTION"/>
    <m/>
    <n v="7098.6"/>
    <s v="F604/2022"/>
    <n v="382.233"/>
    <m/>
    <m/>
    <m/>
    <m/>
    <s v="STB8987"/>
    <n v="10184.589"/>
    <n v="21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00D2304"/>
    <s v="BAC D23 P0 C33 NOIR A LISTEAUX MONBAT"/>
    <n v="2.0676999999999999"/>
    <n v="1320"/>
    <n v="2729.364"/>
    <n v="8846.0051922000002"/>
    <n v="4.387114764362908E-2"/>
    <n v="1527.1559656091574"/>
    <n v="1.1569363375826951"/>
    <n v="7.8584554225826952"/>
    <n v="1300.825592338628"/>
    <n v="25.225909895086723"/>
    <n v="153.73722397609299"/>
    <n v="23.207837103479783"/>
    <n v="7.9709488153709671"/>
    <n v="16.188453480499131"/>
    <n v="0"/>
    <n v="0"/>
    <n v="0"/>
    <n v="1527.1559656091574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D2304"/>
    <s v="COUV D23 T-AKUMSAN D+ NOIR AVEC OM"/>
    <n v="1.1459999999999999"/>
    <n v="1500"/>
    <n v="1718.9999999999998"/>
    <n v="5571.3649499999992"/>
    <n v="2.7630797064590276E-2"/>
    <n v="961.82887474229938"/>
    <n v="0.64121924982819956"/>
    <n v="4.3554625498281991"/>
    <n v="819.28214530201944"/>
    <n v="15.887708312139409"/>
    <n v="96.826325845473079"/>
    <n v="14.616691647168256"/>
    <n v="5.0202395186654076"/>
    <n v="10.195764116833812"/>
    <n v="0"/>
    <n v="0"/>
    <n v="0"/>
    <n v="961.82887474229938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d2305"/>
    <s v="COUV D23 T-AKUMSAN G+ NOIR AVEC OM"/>
    <n v="1.1459999999999999"/>
    <n v="500"/>
    <n v="573"/>
    <n v="1857.12165"/>
    <n v="9.2102656881967605E-3"/>
    <n v="320.60962491409987"/>
    <n v="0.64121924982819978"/>
    <n v="4.3554625498282"/>
    <n v="273.09404843400654"/>
    <n v="5.2959027707131376"/>
    <n v="32.275441948491036"/>
    <n v="4.872230549056086"/>
    <n v="1.6734131728884694"/>
    <n v="3.3985880389446046"/>
    <n v="0"/>
    <n v="0"/>
    <n v="0"/>
    <n v="320.60962491409987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2301"/>
    <s v="COUVRE COUVERCLE D23 T-AKUMSAN NOIR"/>
    <n v="0.4556"/>
    <n v="1920"/>
    <n v="874.75199999999995"/>
    <n v="2835.1149695999998"/>
    <n v="9.1864622595006409E-3"/>
    <n v="319.78102684708506"/>
    <n v="0.16655261814952346"/>
    <n v="1.6431749981495232"/>
    <n v="272.38825177956647"/>
    <n v="5.2822157992128682"/>
    <n v="32.192027831345506"/>
    <n v="4.8596385352758391"/>
    <n v="1.6690883279286715"/>
    <n v="3.3898045737557365"/>
    <n v="0"/>
    <n v="0"/>
    <n v="0"/>
    <n v="319.78102684708506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142"/>
    <s v="COUV L1 T-AKUMSAN D+ NOIR AVEC OM"/>
    <n v="1.2034"/>
    <n v="1800"/>
    <n v="2166.12"/>
    <n v="7020.5032259999998"/>
    <n v="3.4817697578563289E-2"/>
    <n v="1212.0050972407155"/>
    <n v="0.67333616513373085"/>
    <n v="4.573615735133731"/>
    <n v="1032.381291786859"/>
    <n v="20.02017610767389"/>
    <n v="122.01130944758359"/>
    <n v="18.41856201905998"/>
    <n v="6.3260274730491641"/>
    <n v="12.847730406489854"/>
    <n v="0"/>
    <n v="0"/>
    <n v="0"/>
    <n v="1212.0050972407155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102"/>
    <s v="COUVRE COUVERCLE L1T-AKUMSAN NOIR"/>
    <n v="0.37980000000000003"/>
    <n v="1728"/>
    <n v="656.2944"/>
    <n v="2127.0829651200002"/>
    <n v="1.054912005877082E-2"/>
    <n v="367.21518571941402"/>
    <n v="0.2125087880320683"/>
    <n v="1.4434595780320683"/>
    <n v="312.79248631861651"/>
    <n v="6.065744033793222"/>
    <n v="36.96717593075001"/>
    <n v="5.5804845110897636"/>
    <n v="1.9166696234780702"/>
    <n v="3.8926253016864325"/>
    <n v="0"/>
    <n v="0"/>
    <n v="0"/>
    <n v="367.21518571941402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243"/>
    <s v="COUV L2 T-AKUMSAN D+ NOIR AVEC OM"/>
    <n v="1.2526999999999999"/>
    <n v="1600"/>
    <n v="2004.32"/>
    <n v="6496.1013359999997"/>
    <n v="3.2216962869400574E-2"/>
    <n v="1121.4734439927199"/>
    <n v="0.70092090249544992"/>
    <n v="4.7609842374954496"/>
    <n v="955.26677688873986"/>
    <n v="18.524753649905332"/>
    <n v="112.89758081361177"/>
    <n v="17.042773357912903"/>
    <n v="5.8534999837413899"/>
    <n v="11.888059298808813"/>
    <n v="0"/>
    <n v="0"/>
    <n v="0"/>
    <n v="1121.4734439927199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202"/>
    <s v="COUVRE COUVERCLE L2T-AKUMSAN NOIR"/>
    <n v="0.42230000000000001"/>
    <n v="1344"/>
    <n v="567.57119999999998"/>
    <n v="1839.5266377599999"/>
    <n v="9.1230044484618862E-3"/>
    <n v="317.57205854109168"/>
    <n v="0.23628873403355036"/>
    <n v="1.6049841490335504"/>
    <n v="270.5066610515658"/>
    <n v="5.2457275578655844"/>
    <n v="31.969653258700511"/>
    <n v="4.8260693532363375"/>
    <n v="1.6575586782410401"/>
    <n v="3.3663886414824362"/>
    <n v="0"/>
    <n v="0"/>
    <n v="0"/>
    <n v="317.57205854109168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343"/>
    <s v="COUV L3  T-AKUMSAN D+ NOIR AVEC OM"/>
    <n v="1.3177000000000001"/>
    <n v="2520"/>
    <n v="3320.6040000000003"/>
    <n v="10762.243594200001"/>
    <n v="5.3374598752685722E-2"/>
    <n v="1857.9713838189525"/>
    <n v="0.7372902316741875"/>
    <n v="5.0080218166741872"/>
    <n v="1582.612896345822"/>
    <n v="30.690394282794291"/>
    <n v="187.0400726630491"/>
    <n v="28.235162740170747"/>
    <n v="9.6976308473754678"/>
    <n v="19.69522693974103"/>
    <n v="0"/>
    <n v="0"/>
    <n v="0"/>
    <n v="1857.9713838189525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302"/>
    <s v="COUVRE COUVERCLE L3 T-AKUMSAN NOIR"/>
    <n v="0.4723"/>
    <n v="2448"/>
    <n v="1156.1904"/>
    <n v="3747.2708959199999"/>
    <n v="1.8584329441784446E-2"/>
    <n v="646.92106539839983"/>
    <n v="0.26426514109411758"/>
    <n v="1.7950130560941178"/>
    <n v="551.04488149482268"/>
    <n v="10.685989429026057"/>
    <n v="65.124879819550827"/>
    <n v="9.8311102747039723"/>
    <n v="3.3765868162778161"/>
    <n v="6.8576175640184607"/>
    <n v="0"/>
    <n v="0"/>
    <n v="0"/>
    <n v="646.9210653983998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542"/>
    <s v="COUV L5 T-AKUMSAN D+ NOIR AVEC OM"/>
    <n v="1.4044000000000001"/>
    <n v="816"/>
    <n v="1145.9904000000001"/>
    <n v="3714.2121859200006"/>
    <n v="1.8420377068277281E-2"/>
    <n v="641.21387835804421"/>
    <n v="0.78580132151721105"/>
    <n v="5.337531941517212"/>
    <n v="546.18352147034307"/>
    <n v="10.591716814259437"/>
    <n v="64.550343156593414"/>
    <n v="9.744379469118682"/>
    <n v="3.3467983095352993"/>
    <n v="6.7971191381943168"/>
    <n v="0"/>
    <n v="0"/>
    <n v="0"/>
    <n v="641.21387835804421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502"/>
    <s v="COUVRE COUVERCLE L5 T-AKUMSAN NOIR"/>
    <n v="0.52869999999999995"/>
    <n v="756"/>
    <n v="399.69719999999995"/>
    <n v="1295.4386100599997"/>
    <n v="6.4246377082518629E-3"/>
    <n v="223.6418313633786"/>
    <n v="0.2958225282584373"/>
    <n v="2.0093656632584369"/>
    <n v="190.4972539192614"/>
    <n v="3.6941666822448211"/>
    <n v="22.513793674649925"/>
    <n v="3.3986333476652355"/>
    <n v="1.1672924252122809"/>
    <n v="2.3706913143449375"/>
    <n v="0"/>
    <n v="0"/>
    <n v="0"/>
    <n v="223.6418313633786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00N5003"/>
    <s v="BAC N50 P0 C40 NOIR A LISTEAUX MONBAT"/>
    <n v="2.1560999999999999"/>
    <n v="1400"/>
    <n v="3018.54"/>
    <n v="9783.2390670000004"/>
    <n v="4.8519293875129925E-2"/>
    <n v="1688.9580753720888"/>
    <n v="1.2063986252657777"/>
    <n v="8.1944265302657779"/>
    <n v="1438.6480086561712"/>
    <n v="27.898593978199706"/>
    <n v="170.02567633367909"/>
    <n v="25.666706459943729"/>
    <n v="8.8154705041723567"/>
    <n v="17.903619439922942"/>
    <n v="0"/>
    <n v="0"/>
    <n v="0"/>
    <n v="1688.9580753720888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5005"/>
    <s v="COUV N50 T-AKUMSAN D+ NOIR AVEC OM"/>
    <n v="1.1609"/>
    <n v="1380"/>
    <n v="1602.0420000000001"/>
    <n v="5192.2982241000009"/>
    <n v="2.5750841995898981E-2"/>
    <n v="896.38758240250343"/>
    <n v="0.64955621913224881"/>
    <n v="4.4120911641322493"/>
    <n v="763.5395035625005"/>
    <n v="14.806734147641913"/>
    <n v="90.238418097808861"/>
    <n v="13.622195415830561"/>
    <n v="4.6786704822348861"/>
    <n v="9.5020606964867245"/>
    <n v="0"/>
    <n v="0"/>
    <n v="0"/>
    <n v="896.3875824025034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5001"/>
    <s v="COUVRE COUVERCLE N50 T-AKUMSAN NOIR"/>
    <n v="0.46550000000000002"/>
    <n v="1200"/>
    <n v="558.6"/>
    <n v="1810.4505300000001"/>
    <n v="8.9788035138337E-3"/>
    <n v="312.5524196806565"/>
    <n v="0.26046034973388044"/>
    <n v="1.7691691247338805"/>
    <n v="266.2309519288587"/>
    <n v="5.1628120204543775"/>
    <n v="31.464331365492306"/>
    <n v="4.7497870588180273"/>
    <n v="1.6313588104284449"/>
    <n v="3.3131784966046354"/>
    <n v="0"/>
    <n v="0"/>
    <n v="0"/>
    <n v="312.5524196806565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00N7002"/>
    <s v="BAC N70 P0 C46,5 B01 NOIR 200541"/>
    <n v="2.1903000000000001"/>
    <n v="1440"/>
    <n v="3154.0320000000002"/>
    <n v="10222.375413600001"/>
    <n v="5.0697160050741021E-2"/>
    <n v="1764.7696622810963"/>
    <n v="1.2255344876952057"/>
    <n v="8.3244063026952055"/>
    <n v="1503.2240275225245"/>
    <n v="29.150867029176087"/>
    <n v="177.65755099421131"/>
    <n v="26.818797666841999"/>
    <n v="9.2111670096191354"/>
    <n v="18.707252058723437"/>
    <n v="0"/>
    <n v="0"/>
    <n v="0"/>
    <n v="1764.769662281096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7005"/>
    <s v="COUV N70 T-AKUMSAN D+ NOIR AVEC OM"/>
    <n v="1.2115"/>
    <n v="792"/>
    <n v="959.50800000000004"/>
    <n v="3109.8134034"/>
    <n v="1.542290333324659E-2"/>
    <n v="536.87172771741382"/>
    <n v="0.67786834307754273"/>
    <n v="4.6044004180775424"/>
    <n v="457.30527787926127"/>
    <n v="8.868169416616789"/>
    <n v="54.046325921662707"/>
    <n v="8.1587158632874459"/>
    <n v="2.8021873066175731"/>
    <n v="5.6910513299679915"/>
    <n v="0"/>
    <n v="0"/>
    <n v="0"/>
    <n v="536.87172771741382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7006"/>
    <s v="COUV N70 T-AKUMSAN  G+ NOIR AVEC OM "/>
    <n v="1.2115"/>
    <n v="612"/>
    <n v="741.43799999999999"/>
    <n v="2403.0376299"/>
    <n v="1.1917698030236002E-2"/>
    <n v="414.85542596345613"/>
    <n v="0.67786834307754273"/>
    <n v="4.6044004180775424"/>
    <n v="353.37226017942919"/>
    <n v="6.8526763673857012"/>
    <n v="41.763070030375729"/>
    <n v="6.3044622579948451"/>
    <n v="2.1653265551135794"/>
    <n v="4.3976305731570848"/>
    <n v="0"/>
    <n v="0"/>
    <n v="0"/>
    <n v="414.8554259634561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7001"/>
    <s v="COUVRE COUVERCLE N70 T-AKUMSAN NOIR"/>
    <n v="0.4884"/>
    <n v="1344"/>
    <n v="656.40959999999995"/>
    <n v="2127.45633408"/>
    <n v="1.0550971756165725E-2"/>
    <n v="367.27964336128156"/>
    <n v="0.27327354416762023"/>
    <n v="1.8562023641676202"/>
    <n v="312.84739109065771"/>
    <n v="6.0668087597952916"/>
    <n v="36.973664815413997"/>
    <n v="5.581464059011668"/>
    <n v="1.9170060583777506"/>
    <n v="3.8933085780251524"/>
    <n v="0"/>
    <n v="0"/>
    <n v="0"/>
    <n v="367.27964336128156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D2304"/>
    <s v="COUV D23 T-AKUMSAN D+ NOIR AVEC OM"/>
    <n v="1.1459999999999999"/>
    <n v="3900"/>
    <n v="4469.3999999999996"/>
    <n v="14485.548869999999"/>
    <n v="7.1840072367934715E-2"/>
    <n v="2500.7550743299785"/>
    <n v="0.64121924982819956"/>
    <n v="4.3554625498281991"/>
    <n v="2130.1335777852505"/>
    <n v="41.308041611562459"/>
    <n v="251.74844719823"/>
    <n v="38.003398282637463"/>
    <n v="13.052622748530059"/>
    <n v="26.50898670376791"/>
    <n v="0"/>
    <n v="0"/>
    <n v="0"/>
    <n v="2500.7550743299785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D2305"/>
    <s v="COUV D23 T-AKUMSAN G+ NOIR AVEC OM"/>
    <n v="1.1459999999999999"/>
    <n v="450"/>
    <n v="515.69999999999993"/>
    <n v="1671.4094849999997"/>
    <n v="8.2892391193770815E-3"/>
    <n v="288.5486624226898"/>
    <n v="0.64121924982819956"/>
    <n v="4.3554625498281991"/>
    <n v="245.78464359060581"/>
    <n v="4.7663124936418217"/>
    <n v="29.047897753641919"/>
    <n v="4.385007494150476"/>
    <n v="1.506071855599622"/>
    <n v="3.0587292350501429"/>
    <n v="0"/>
    <n v="0"/>
    <n v="0"/>
    <n v="288.5486624226898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2301"/>
    <s v="COUVRE COUVERCLE D23 T-AKUMSAN NOIR"/>
    <n v="0.4556"/>
    <n v="4320"/>
    <n v="1968.192"/>
    <n v="6379.0086816000003"/>
    <n v="3.1636249991943033E-2"/>
    <n v="1101.2588113070367"/>
    <n v="0.2549210211358881"/>
    <n v="1.7315434011358881"/>
    <n v="938.04803032360246"/>
    <n v="18.190843745367243"/>
    <n v="110.86259448426608"/>
    <n v="16.735576245737864"/>
    <n v="5.7479902610361293"/>
    <n v="11.673776247026979"/>
    <n v="0"/>
    <n v="0"/>
    <n v="0"/>
    <n v="1101.2588113070367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142"/>
    <s v="COUV L1 T-AKUMSAN D+ NOIR AVEC OM"/>
    <n v="1.2034"/>
    <n v="1920"/>
    <n v="2310.5280000000002"/>
    <n v="7488.5367744000005"/>
    <n v="3.7138877417134182E-2"/>
    <n v="1292.8054370567634"/>
    <n v="0.67333616513373096"/>
    <n v="4.573615735133731"/>
    <n v="1101.2067112393165"/>
    <n v="21.354854514852153"/>
    <n v="130.14539674408917"/>
    <n v="19.646466153663983"/>
    <n v="6.7477626379191094"/>
    <n v="13.704245766922513"/>
    <n v="0"/>
    <n v="0"/>
    <n v="0"/>
    <n v="1292.8054370567634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102"/>
    <s v="COUVRE COUVERCLE L1T-AKUMSAN NOIR"/>
    <n v="0.37980000000000003"/>
    <n v="1920"/>
    <n v="729.21600000000001"/>
    <n v="2363.4255168"/>
    <n v="1.1721244509745354E-2"/>
    <n v="408.01687302157103"/>
    <n v="0.21250878803206824"/>
    <n v="1.4434595780320683"/>
    <n v="347.54720702068499"/>
    <n v="6.7397155931035782"/>
    <n v="41.074639923055557"/>
    <n v="6.2005383456552927"/>
    <n v="2.1296329149756335"/>
    <n v="4.325139224096036"/>
    <n v="0"/>
    <n v="0"/>
    <n v="0"/>
    <n v="408.0168730215710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243"/>
    <s v="COUV L2 T-AKUMSAN D+ NOIR AVEC OM"/>
    <n v="1.2526999999999999"/>
    <n v="2900"/>
    <n v="3632.83"/>
    <n v="11774.183671499999"/>
    <n v="5.8393245200788535E-2"/>
    <n v="2032.6706172368049"/>
    <n v="0.70092090249544992"/>
    <n v="4.7609842374954496"/>
    <n v="1731.4210331108409"/>
    <n v="33.57611599045341"/>
    <n v="204.62686522467132"/>
    <n v="30.890026711217136"/>
    <n v="10.609468720531268"/>
    <n v="21.547107479090968"/>
    <n v="0"/>
    <n v="0"/>
    <n v="0"/>
    <n v="2032.6706172368049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202"/>
    <s v="COUVRE COUVERCLE L2T-AKUMSAN NOIR"/>
    <n v="0.42230000000000001"/>
    <n v="2880"/>
    <n v="1216.2239999999999"/>
    <n v="3941.8427951999997"/>
    <n v="1.954929524670404E-2"/>
    <n v="680.51155401662504"/>
    <n v="0.23628873403355036"/>
    <n v="1.6049841490335504"/>
    <n v="579.65713082478385"/>
    <n v="11.240844766854822"/>
    <n v="68.506399840072518"/>
    <n v="10.341577185506438"/>
    <n v="3.5519114533736569"/>
    <n v="7.2136899460337913"/>
    <n v="0"/>
    <n v="0"/>
    <n v="0"/>
    <n v="680.51155401662504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343"/>
    <s v="COUV L3  T-AKUMSAN D+ NOIR AVEC OM"/>
    <n v="1.3177000000000001"/>
    <n v="2352"/>
    <n v="3099.2304000000004"/>
    <n v="10044.760687920001"/>
    <n v="4.981629216917334E-2"/>
    <n v="1734.106624897689"/>
    <n v="0.7372902316741875"/>
    <n v="5.0080218166741872"/>
    <n v="1477.1053699227671"/>
    <n v="28.644367997274671"/>
    <n v="174.57073448551247"/>
    <n v="26.352818557492697"/>
    <n v="9.0511221242171036"/>
    <n v="18.382211810424963"/>
    <n v="0"/>
    <n v="0"/>
    <n v="0"/>
    <n v="1734.106624897689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302"/>
    <s v="COUVRE COUVERCLE L3 T-AKUMSAN NOIR"/>
    <n v="0.4723"/>
    <n v="2304"/>
    <n v="1088.1792"/>
    <n v="3526.8431961599999"/>
    <n v="1.7491133592267713E-2"/>
    <n v="608.86688508084683"/>
    <n v="0.26426514109411753"/>
    <n v="1.7950130560941175"/>
    <n v="518.63047670100957"/>
    <n v="10.057401815553934"/>
    <n v="61.294004536047836"/>
    <n v="9.2528096703096203"/>
    <n v="3.1779640623791208"/>
    <n v="6.4542282955467858"/>
    <n v="0"/>
    <n v="0"/>
    <n v="0"/>
    <n v="608.8668850808468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L0542"/>
    <s v="COUV L5 T-AKUMSAN D+ NOIR AVEC OM"/>
    <n v="1.4044000000000001"/>
    <n v="442"/>
    <n v="620.74480000000005"/>
    <n v="2011.8649340400002"/>
    <n v="9.9777042453168593E-3"/>
    <n v="347.32418411060723"/>
    <n v="0.78580132151721094"/>
    <n v="5.337531941517212"/>
    <n v="295.84940746310247"/>
    <n v="5.7371799410571942"/>
    <n v="34.964769209821426"/>
    <n v="5.2782055457726189"/>
    <n v="1.8128490843316201"/>
    <n v="3.6817728665219209"/>
    <n v="0"/>
    <n v="0"/>
    <n v="0"/>
    <n v="347.3241841106072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L0502"/>
    <s v="COUVRE COUVERCLE L5 T-AKUMSAN NOIR"/>
    <n v="0.52869999999999995"/>
    <n v="432"/>
    <n v="228.39839999999998"/>
    <n v="740.2506343199999"/>
    <n v="3.6712215475724931E-3"/>
    <n v="127.7953322076449"/>
    <n v="0.2958225282584373"/>
    <n v="2.0093656632584374"/>
    <n v="108.85557366814938"/>
    <n v="2.1109523898541833"/>
    <n v="12.865024956942815"/>
    <n v="1.9420761986658488"/>
    <n v="0.66702424297844631"/>
    <n v="1.35468075105425"/>
    <n v="0"/>
    <n v="0"/>
    <n v="0"/>
    <n v="127.7953322076449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5005"/>
    <s v="COUV N50 T-AKUMSAN D+ NOIR AVEC OM"/>
    <n v="1.1609"/>
    <n v="5520"/>
    <n v="6408.1680000000006"/>
    <n v="20769.192896400004"/>
    <n v="0.10300336798359593"/>
    <n v="3585.5503296100137"/>
    <n v="0.64955621913224881"/>
    <n v="4.4120911641322493"/>
    <n v="3054.158014250002"/>
    <n v="59.226936590567654"/>
    <n v="360.95367239123544"/>
    <n v="54.488781663322243"/>
    <n v="18.714681928939545"/>
    <n v="38.008242785946898"/>
    <n v="0"/>
    <n v="0"/>
    <n v="0"/>
    <n v="3585.5503296100137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5006"/>
    <s v="COUV N50 T-AKUMSAN G+ NOIR AVEC OM"/>
    <n v="1.1609"/>
    <n v="1886"/>
    <n v="2189.4574000000002"/>
    <n v="7096.1409062700004"/>
    <n v="3.5192817394395268E-2"/>
    <n v="1225.063029283421"/>
    <n v="0.6495562191322487"/>
    <n v="4.4120911641322484"/>
    <n v="1043.5039882020837"/>
    <n v="20.235870001777279"/>
    <n v="123.32583806700542"/>
    <n v="18.617000401635096"/>
    <n v="6.3941829923876758"/>
    <n v="12.986149618531854"/>
    <n v="0"/>
    <n v="0"/>
    <n v="0"/>
    <n v="1225.063029283421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5001"/>
    <s v="COUVRE COUVERCLE N50 T-AKUMSAN NOIR"/>
    <n v="0.46550000000000002"/>
    <n v="7440"/>
    <n v="3463.32"/>
    <n v="11224.793286"/>
    <n v="5.5668581785768938E-2"/>
    <n v="1937.8250020200703"/>
    <n v="0.26046034973388044"/>
    <n v="1.7691691247338805"/>
    <n v="1650.6319019589241"/>
    <n v="32.009434526817138"/>
    <n v="195.07885446605229"/>
    <n v="29.44867976467177"/>
    <n v="10.114424624656358"/>
    <n v="20.541706678948739"/>
    <n v="0"/>
    <n v="0"/>
    <n v="0"/>
    <n v="1937.825002020070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7005"/>
    <s v="COUV N70 T-AKUMSAN D+ NOIR AVEC OM"/>
    <n v="1.2115"/>
    <n v="1008"/>
    <n v="1221.192"/>
    <n v="3957.9443316000002"/>
    <n v="1.9629149696859298E-2"/>
    <n v="683.29128982216309"/>
    <n v="0.67786834307754273"/>
    <n v="4.6044004180775433"/>
    <n v="582.02489911905991"/>
    <n v="11.286761075694097"/>
    <n v="68.786232991207086"/>
    <n v="10.383820189638568"/>
    <n v="3.566420208422366"/>
    <n v="7.243156238141081"/>
    <n v="0"/>
    <n v="0"/>
    <n v="0"/>
    <n v="683.29128982216309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20N7006"/>
    <s v="COUV N70 T-AKUMSAN  G+ NOIR AVEC OM "/>
    <n v="1.2115"/>
    <n v="324"/>
    <n v="392.52600000000001"/>
    <n v="1272.1963923000001"/>
    <n v="6.3093695454190602E-3"/>
    <n v="219.62934315712383"/>
    <n v="0.67786834307754262"/>
    <n v="4.6044004180775433"/>
    <n v="187.07943185969782"/>
    <n v="3.6278874886159596"/>
    <n v="22.109860604316562"/>
    <n v="3.3376564895266827"/>
    <n v="1.1463493527071891"/>
    <n v="2.328157362259633"/>
    <n v="0"/>
    <n v="0"/>
    <n v="0"/>
    <n v="219.62934315712383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2T00:00:00"/>
    <x v="16"/>
    <x v="0"/>
    <s v="AKUMSAN 03"/>
    <s v="AKD2022000000612 08/11/22"/>
    <n v="29651.05"/>
    <n v="575"/>
    <n v="3504.2900000000009"/>
    <n v="529"/>
    <n v="181.69"/>
    <n v="369"/>
    <n v="0"/>
    <n v="0"/>
    <n v="0"/>
    <n v="34810.03"/>
    <s v="EUR"/>
    <n v="3.24105"/>
    <s v="490T7001"/>
    <s v="COUVRE COUVERCLE N70 T-AKUMSAN NOIR"/>
    <n v="0.4884"/>
    <n v="1344"/>
    <n v="656.40959999999995"/>
    <n v="2127.45633408"/>
    <n v="1.0550971756165725E-2"/>
    <n v="367.27964336128156"/>
    <n v="0.27327354416762023"/>
    <n v="1.8562023641676202"/>
    <n v="312.84739109065771"/>
    <n v="6.0668087597952916"/>
    <n v="36.973664815413997"/>
    <n v="5.581464059011668"/>
    <n v="1.9170060583777506"/>
    <n v="3.8933085780251524"/>
    <n v="0"/>
    <n v="0"/>
    <n v="0"/>
    <n v="367.27964336128156"/>
    <s v="HTRI"/>
    <m/>
    <n v="29825.35"/>
    <s v="F610/2022"/>
    <n v="684.85"/>
    <m/>
    <m/>
    <s v="STB9000"/>
    <n v="439.71"/>
    <s v="STB8993"/>
    <n v="45277.120999999999"/>
    <n v="52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L0118"/>
    <s v="BAC L1 NOIR P0 C28"/>
    <n v="1.43"/>
    <n v="3120"/>
    <n v="4461.5999999999995"/>
    <n v="14447.999279999998"/>
    <n v="0.17491382310824244"/>
    <n v="3484.6370845406618"/>
    <n v="1.1168708604296993"/>
    <n v="5.7476398604296985"/>
    <n v="2711.513910910151"/>
    <n v="82.209496860873941"/>
    <n v="285.85413981140721"/>
    <n v="73.288891882353582"/>
    <n v="14.007098954508054"/>
    <n v="0"/>
    <n v="0"/>
    <n v="317.76354612136748"/>
    <n v="0"/>
    <n v="3484.6370845406618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L0121"/>
    <s v="BAC L1 NOIR P0 C22"/>
    <n v="1.82"/>
    <n v="1980"/>
    <n v="3603.6"/>
    <n v="11669.53788"/>
    <n v="0.14127654943358045"/>
    <n v="2814.5145682828429"/>
    <n v="1.421472004183254"/>
    <n v="7.3151780041832541"/>
    <n v="2190.0689280428146"/>
    <n v="66.399978233782818"/>
    <n v="230.88218984767508"/>
    <n v="59.194874212670207"/>
    <n v="11.313426078641122"/>
    <n v="0"/>
    <n v="0"/>
    <n v="256.65517186725839"/>
    <n v="0"/>
    <n v="2814.5145682828429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L0218"/>
    <s v="BAC L2 NOIR P0 C34,3"/>
    <n v="1.496"/>
    <n v="216"/>
    <n v="323.13600000000002"/>
    <n v="1046.4113088000001"/>
    <n v="1.2668314762395787E-2"/>
    <n v="252.37844919986813"/>
    <n v="1.1684187462956859"/>
    <n v="6.0129155462956865"/>
    <n v="196.38420277834473"/>
    <n v="5.95410793832602"/>
    <n v="20.70328207864867"/>
    <n v="5.3080238854438351"/>
    <n v="1.0144786461726547"/>
    <n v="0"/>
    <n v="0"/>
    <n v="23.014353872932183"/>
    <n v="0"/>
    <n v="252.37844919986813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L0314"/>
    <s v="BAC L3 NOIR P0 C33"/>
    <n v="1.611"/>
    <n v="2112"/>
    <n v="3402.4319999999998"/>
    <n v="11018.095545599999"/>
    <n v="0.13338990249816737"/>
    <n v="2657.3966121633166"/>
    <n v="1.2582370322742977"/>
    <n v="6.4751383322742981"/>
    <n v="2067.8101351366881"/>
    <n v="62.693254174138666"/>
    <n v="217.9933818869477"/>
    <n v="55.890369146732127"/>
    <n v="10.681863392053243"/>
    <n v="0"/>
    <n v="0"/>
    <n v="242.32760842675646"/>
    <n v="0"/>
    <n v="2657.3966121633166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M1009"/>
    <s v="BAC M10 P15,4 C33 NOIR"/>
    <n v="2.2149999999999999"/>
    <n v="4374"/>
    <n v="9688.41"/>
    <n v="31373.978103000001"/>
    <n v="0.37982715459479277"/>
    <n v="7566.9250439830103"/>
    <n v="1.7299782908054435"/>
    <n v="8.9028127908054433"/>
    <n v="5888.0801707013225"/>
    <n v="178.51876265955261"/>
    <n v="620.73518618662274"/>
    <n v="159.14757777521817"/>
    <n v="30.416558539951005"/>
    <n v="0"/>
    <n v="0"/>
    <n v="690.02678812034208"/>
    <n v="0"/>
    <n v="7566.9250439830103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00M1202"/>
    <s v="BAC M12 P12.5 C49 NOIR"/>
    <n v="3.25"/>
    <n v="360"/>
    <n v="1170"/>
    <n v="3788.8110000000001"/>
    <n v="4.5869009556357289E-2"/>
    <n v="913.80343126066316"/>
    <n v="2.5383428646129533"/>
    <n v="13.062817864612954"/>
    <n v="711.06134027364112"/>
    <n v="21.558434491487926"/>
    <n v="74.961749950543862"/>
    <n v="19.219115004113704"/>
    <n v="3.6731902852730918"/>
    <n v="0"/>
    <n v="0"/>
    <n v="83.329601255603365"/>
    <n v="0"/>
    <n v="913.80343126066316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20M1014"/>
    <s v="COUV M10 G FLAT NOIR"/>
    <n v="0.89"/>
    <n v="1344"/>
    <n v="1196.1600000000001"/>
    <n v="3873.5249280000003"/>
    <n v="4.6894593564899438E-2"/>
    <n v="934.23513874936327"/>
    <n v="0.69511543061708581"/>
    <n v="3.5772024306170862"/>
    <n v="726.95994254847756"/>
    <n v="22.040458975502737"/>
    <n v="76.637817795591928"/>
    <n v="19.648834703692863"/>
    <n v="3.7553190526771467"/>
    <n v="0"/>
    <n v="0"/>
    <n v="85.192765673420979"/>
    <n v="0"/>
    <n v="934.23513874936327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1"/>
    <s v="22-1400du18/11/2022"/>
    <n v="15501.999"/>
    <n v="470"/>
    <n v="1634.2570000000014"/>
    <n v="419"/>
    <n v="80.08"/>
    <n v="0"/>
    <n v="0"/>
    <n v="1816.6863000000001"/>
    <n v="0"/>
    <n v="19922.022300000004"/>
    <s v="EUR"/>
    <n v="3.2383000000000002"/>
    <s v="420m1208"/>
    <s v="COUV.M12 GAUCHE NOIR"/>
    <n v="1.484"/>
    <n v="1120"/>
    <n v="1662.08"/>
    <n v="5382.3136640000002"/>
    <n v="6.5160652481564385E-2"/>
    <n v="1298.1319718202762"/>
    <n v="1.1590464034109609"/>
    <n v="5.9646836034109612"/>
    <n v="1010.1203696085586"/>
    <n v="30.625506666335262"/>
    <n v="106.48925244256407"/>
    <n v="27.302313389775478"/>
    <n v="5.2180650507236761"/>
    <n v="0"/>
    <n v="0"/>
    <n v="118.37646466231902"/>
    <n v="0"/>
    <n v="1298.1319718202762"/>
    <s v="MAGHREB SOLUTION"/>
    <m/>
    <n v="15502.599"/>
    <s v="F0613/2022"/>
    <n v="559.9"/>
    <m/>
    <m/>
    <m/>
    <m/>
    <s v="STB9067"/>
    <n v="21058.006000000001"/>
    <n v="419"/>
    <m/>
    <m/>
    <m/>
  </r>
  <r>
    <x v="10"/>
    <x v="1"/>
    <d v="2022-12-07T00:00:00"/>
    <x v="4"/>
    <x v="0"/>
    <s v="ACCUMA32"/>
    <s v="22-1404DU21/11/2022"/>
    <n v="7077"/>
    <n v="343.77499999999998"/>
    <n v="887.21699999999873"/>
    <n v="219"/>
    <n v="46.42"/>
    <n v="0"/>
    <n v="0"/>
    <n v="1816.6863000000001"/>
    <n v="0"/>
    <n v="10390.098299999998"/>
    <s v="EUR"/>
    <n v="3.2383000000000002"/>
    <s v="400L0218"/>
    <s v="BAC L2 NOIR P0 C34,3"/>
    <n v="1.496"/>
    <n v="3675"/>
    <n v="5497.8"/>
    <n v="17803.525740000001"/>
    <n v="0.38670632813274824"/>
    <n v="4017.9167625313089"/>
    <n v="1.0933106836819888"/>
    <n v="5.937807483681989"/>
    <n v="2736.7206841954594"/>
    <n v="132.93996795383552"/>
    <n v="343.09242832695202"/>
    <n v="84.68868586107186"/>
    <n v="17.950907751922173"/>
    <n v="0"/>
    <n v="0"/>
    <n v="702.52408844206832"/>
    <n v="0"/>
    <n v="4017.9167625313089"/>
    <s v="MAGHREB SOLUTION"/>
    <m/>
    <n v="7077.6"/>
    <s v="F0612/2022"/>
    <n v="409.69200000000001"/>
    <m/>
    <m/>
    <m/>
    <m/>
    <s v="STB9069"/>
    <n v="11382.950999999999"/>
    <n v="219"/>
    <m/>
    <m/>
    <m/>
  </r>
  <r>
    <x v="10"/>
    <x v="1"/>
    <d v="2022-12-07T00:00:00"/>
    <x v="4"/>
    <x v="0"/>
    <s v="ACCUMA32"/>
    <s v="22-1404DU21/11/2022"/>
    <n v="7077"/>
    <n v="343.77499999999998"/>
    <n v="887.21699999999873"/>
    <n v="219"/>
    <n v="46.42"/>
    <n v="0"/>
    <n v="0"/>
    <n v="1816.6863000000001"/>
    <n v="0"/>
    <n v="10390.098299999998"/>
    <s v="EUR"/>
    <n v="3.2383000000000002"/>
    <s v="400M1009"/>
    <s v="BAC M10 P15,4 C33 NOIR"/>
    <n v="2.2149999999999999"/>
    <n v="2106"/>
    <n v="4664.79"/>
    <n v="15105.989457000001"/>
    <n v="0.32811375685007871"/>
    <n v="3409.1341872546154"/>
    <n v="1.6187721686869019"/>
    <n v="8.791606668686903"/>
    <n v="2322.061057228007"/>
    <n v="112.7973067611358"/>
    <n v="291.10810301125588"/>
    <n v="71.85691275016724"/>
    <n v="15.231040592980655"/>
    <n v="0"/>
    <n v="0"/>
    <n v="596.07976691106921"/>
    <n v="0"/>
    <n v="3409.1341872546154"/>
    <s v="MAGHREB SOLUTION"/>
    <m/>
    <n v="7077.6"/>
    <s v="F0612/2022"/>
    <n v="409.69200000000001"/>
    <m/>
    <m/>
    <m/>
    <m/>
    <s v="STB9069"/>
    <n v="11382.950999999999"/>
    <n v="219"/>
    <m/>
    <m/>
    <m/>
  </r>
  <r>
    <x v="10"/>
    <x v="1"/>
    <d v="2022-12-07T00:00:00"/>
    <x v="4"/>
    <x v="0"/>
    <s v="ACCUMA32"/>
    <s v="22-1404DU21/11/2022"/>
    <n v="7077"/>
    <n v="343.77499999999998"/>
    <n v="887.21699999999873"/>
    <n v="219"/>
    <n v="46.42"/>
    <n v="0"/>
    <n v="0"/>
    <n v="1816.6863000000001"/>
    <n v="0"/>
    <n v="10390.098299999998"/>
    <s v="EUR"/>
    <n v="3.2383000000000002"/>
    <s v="420M1014"/>
    <s v="COUV M10 G FLAT NOIR"/>
    <n v="0.89"/>
    <n v="2688"/>
    <n v="2392.3200000000002"/>
    <n v="7747.0498560000005"/>
    <n v="0.16827190565654193"/>
    <n v="1748.3616408997964"/>
    <n v="0.65043215807284094"/>
    <n v="3.5325191580728412"/>
    <n v="1190.8602763313472"/>
    <n v="57.847674367077701"/>
    <n v="149.29369532087995"/>
    <n v="36.85154733878268"/>
    <n v="7.811181860576677"/>
    <n v="0"/>
    <n v="0"/>
    <n v="305.69726568113225"/>
    <n v="0"/>
    <n v="1748.3616408997964"/>
    <s v="MAGHREB SOLUTION"/>
    <m/>
    <n v="7077.6"/>
    <s v="F0612/2022"/>
    <n v="409.69200000000001"/>
    <m/>
    <m/>
    <m/>
    <m/>
    <s v="STB9069"/>
    <n v="11382.950999999999"/>
    <n v="219"/>
    <m/>
    <m/>
    <m/>
  </r>
  <r>
    <x v="10"/>
    <x v="1"/>
    <d v="2022-12-07T00:00:00"/>
    <x v="4"/>
    <x v="0"/>
    <s v="ACCUMA32"/>
    <s v="22-1404DU21/11/2022"/>
    <n v="7077"/>
    <n v="343.77499999999998"/>
    <n v="887.21699999999873"/>
    <n v="219"/>
    <n v="46.42"/>
    <n v="0"/>
    <n v="0"/>
    <n v="1816.6863000000001"/>
    <n v="0"/>
    <n v="10390.098299999998"/>
    <s v="EUR"/>
    <n v="3.2383000000000002"/>
    <s v="420m1208"/>
    <s v="COUV.M12 GAUCHE NOIR"/>
    <n v="1.484"/>
    <n v="1120"/>
    <n v="1662.08"/>
    <n v="5382.3136640000002"/>
    <n v="0.1169080093606312"/>
    <n v="1214.685709314278"/>
    <n v="1.0845408118877482"/>
    <n v="5.8901780118877483"/>
    <n v="827.35798224518703"/>
    <n v="40.190050917950991"/>
    <n v="103.72277334091098"/>
    <n v="25.602854049978234"/>
    <n v="5.4268697945205009"/>
    <n v="0"/>
    <n v="0"/>
    <n v="212.38517896573046"/>
    <n v="0"/>
    <n v="1214.685709314278"/>
    <s v="MAGHREB SOLUTION"/>
    <m/>
    <n v="7077.6"/>
    <s v="F0612/2022"/>
    <n v="409.69200000000001"/>
    <m/>
    <m/>
    <m/>
    <m/>
    <s v="STB9069"/>
    <n v="11382.950999999999"/>
    <n v="219"/>
    <m/>
    <m/>
    <m/>
  </r>
  <r>
    <x v="10"/>
    <x v="1"/>
    <d v="2022-12-20T00:00:00"/>
    <x v="64"/>
    <x v="2"/>
    <s v="HADI 1"/>
    <s v="22-00307AN DU 07/10/2022"/>
    <n v="522.36799999999994"/>
    <n v="389"/>
    <n v="58.230999999999995"/>
    <n v="0"/>
    <n v="0"/>
    <n v="36"/>
    <n v="0"/>
    <n v="0"/>
    <n v="57.64"/>
    <n v="1063.239"/>
    <s v="EUR"/>
    <n v="3.2639999999999998"/>
    <s v="810XPM081"/>
    <s v="SEGEMENT HADI"/>
    <n v="8.468"/>
    <n v="100"/>
    <n v="846.8"/>
    <n v="2763.9551999999999"/>
    <n v="1"/>
    <n v="1063.239"/>
    <n v="10.632390000000001"/>
    <n v="38.271941999999996"/>
    <n v="522.36799999999994"/>
    <n v="389"/>
    <n v="58.230999999999995"/>
    <n v="0"/>
    <n v="0"/>
    <n v="36"/>
    <n v="0"/>
    <n v="0"/>
    <n v="57.64"/>
    <n v="1063.239"/>
    <s v="DHL"/>
    <m/>
    <n v="527"/>
    <s v="F0626/2022"/>
    <n v="429.8"/>
    <m/>
    <m/>
    <m/>
    <n v="43.44"/>
    <s v="STB8995"/>
    <n v="646.60500000000002"/>
    <n v="0"/>
    <m/>
    <m/>
    <m/>
  </r>
  <r>
    <x v="10"/>
    <x v="4"/>
    <d v="2022-12-20T00:00:00"/>
    <x v="89"/>
    <x v="0"/>
    <s v="Monbat 11"/>
    <s v="7600006105 du 07/10/2022"/>
    <n v="8044.607"/>
    <n v="1684.9969999999998"/>
    <n v="17775.458999999995"/>
    <n v="119"/>
    <n v="175.85"/>
    <n v="0"/>
    <n v="0"/>
    <n v="0"/>
    <n v="470"/>
    <n v="28269.912999999993"/>
    <s v="EUR"/>
    <n v="3.21225"/>
    <s v="10M16SMF"/>
    <s v="STARTER BATTERY NOT FORMED M16 MF"/>
    <n v="123.06"/>
    <n v="24"/>
    <n v="2953.44"/>
    <n v="9487.1876400000001"/>
    <n v="4.9137681472879315E-2"/>
    <n v="1389.1179802600097"/>
    <n v="57.879915844167073"/>
    <n v="453.17940084416705"/>
    <n v="395.29333634049522"/>
    <n v="82.796845868757217"/>
    <n v="873.44484237622567"/>
    <n v="5.8473840952726386"/>
    <n v="8.6408612870058263"/>
    <n v="0"/>
    <n v="0"/>
    <n v="0"/>
    <n v="23.094710292253279"/>
    <n v="1389.1179802600097"/>
    <s v="HTRI"/>
    <m/>
    <n v="8136.4070000000002"/>
    <s v="F630/2022"/>
    <n v="17775.847000000002"/>
    <m/>
    <m/>
    <m/>
    <m/>
    <s v="stb9215"/>
    <n v="84901.271999999997"/>
    <n v="119"/>
    <m/>
    <m/>
    <m/>
  </r>
  <r>
    <x v="10"/>
    <x v="4"/>
    <d v="2022-12-20T00:00:00"/>
    <x v="89"/>
    <x v="0"/>
    <s v="Monbat 11"/>
    <s v="7600006105 du 07/10/2022"/>
    <n v="8044.607"/>
    <n v="1684.9969999999998"/>
    <n v="17775.458999999995"/>
    <n v="119"/>
    <n v="175.85"/>
    <n v="0"/>
    <n v="0"/>
    <n v="0"/>
    <n v="470"/>
    <n v="28269.912999999993"/>
    <s v="EUR"/>
    <n v="3.21225"/>
    <s v="10M15SMF"/>
    <s v="STARTER BATTERY NOT FORMED M15 MF"/>
    <n v="98.49"/>
    <n v="476"/>
    <n v="46881.24"/>
    <n v="150594.26319"/>
    <n v="0.77998382840809655"/>
    <n v="22050.074970503814"/>
    <n v="46.323686912823142"/>
    <n v="362.69818941282313"/>
    <n v="6274.663365898572"/>
    <n v="1314.2704109161573"/>
    <n v="13864.570562531151"/>
    <n v="92.818075580563487"/>
    <n v="137.16015622556378"/>
    <n v="0"/>
    <n v="0"/>
    <n v="0"/>
    <n v="366.5923993518054"/>
    <n v="22050.074970503814"/>
    <s v="HTRI"/>
    <m/>
    <n v="8136.4070000000002"/>
    <s v="F630/2022"/>
    <n v="17775.847000000002"/>
    <m/>
    <m/>
    <m/>
    <m/>
    <s v="stb9215"/>
    <n v="84901.271999999997"/>
    <n v="119"/>
    <m/>
    <m/>
    <m/>
  </r>
  <r>
    <x v="10"/>
    <x v="4"/>
    <d v="2022-12-20T00:00:00"/>
    <x v="89"/>
    <x v="0"/>
    <s v="Monbat 11"/>
    <s v="7600006105 du 07/10/2022"/>
    <n v="8044.607"/>
    <n v="1684.9969999999998"/>
    <n v="17775.458999999995"/>
    <n v="119"/>
    <n v="175.85"/>
    <n v="0"/>
    <n v="0"/>
    <n v="0"/>
    <n v="470"/>
    <n v="28269.912999999993"/>
    <s v="EUR"/>
    <n v="3.21225"/>
    <s v="10M14SMF"/>
    <s v="STARTER BATTERY NOT FORMED M14 MF"/>
    <n v="80.239999999999995"/>
    <n v="128"/>
    <n v="10270.719999999999"/>
    <n v="32992.120320000002"/>
    <n v="0.17087849011902428"/>
    <n v="4830.7200492361753"/>
    <n v="37.74000038465762"/>
    <n v="295.49094038465762"/>
    <n v="1374.6502977609337"/>
    <n v="287.92974321508552"/>
    <n v="3037.4435950926204"/>
    <n v="20.334540324163889"/>
    <n v="30.048982487430418"/>
    <n v="0"/>
    <n v="0"/>
    <n v="0"/>
    <n v="80.31289035594142"/>
    <n v="4830.7200492361753"/>
    <s v="HTRI"/>
    <m/>
    <n v="8136.4070000000002"/>
    <s v="F630/2022"/>
    <n v="17775.847000000002"/>
    <m/>
    <m/>
    <m/>
    <m/>
    <s v="stb9215"/>
    <n v="84901.271999999997"/>
    <n v="119"/>
    <m/>
    <m/>
    <m/>
  </r>
  <r>
    <x v="10"/>
    <x v="1"/>
    <d v="2022-12-22T00:00:00"/>
    <x v="42"/>
    <x v="0"/>
    <s v="METACONCEPT 05"/>
    <s v="5644 DU 07/12/2022"/>
    <n v="183.6"/>
    <n v="153.29499999999999"/>
    <n v="170.44500000000062"/>
    <n v="0"/>
    <n v="28.15"/>
    <n v="277"/>
    <n v="0"/>
    <n v="0"/>
    <n v="0"/>
    <n v="812.49000000000058"/>
    <s v="EUR"/>
    <n v="3.2771499999999998"/>
    <s v="610P0002"/>
    <s v="ANTIMOINE"/>
    <n v="16.350000000000001"/>
    <n v="528"/>
    <n v="8632.8000000000011"/>
    <n v="28290.980520000001"/>
    <n v="1"/>
    <n v="812.49000000000058"/>
    <n v="1.5388068181818193"/>
    <n v="55.120209318181821"/>
    <n v="183.6"/>
    <n v="153.29499999999999"/>
    <n v="170.44500000000062"/>
    <n v="0"/>
    <n v="28.15"/>
    <n v="277"/>
    <n v="0"/>
    <n v="0"/>
    <n v="0"/>
    <n v="812.49000000000058"/>
    <s v="MAGHREB SOLUTION"/>
    <s v="STB9164"/>
    <n v="219.084"/>
    <s v="F635/2022"/>
    <n v="183.02099999999999"/>
    <m/>
    <m/>
    <s v="STB9164"/>
    <n v="308.63"/>
    <s v="STB9165"/>
    <n v="5551.9660000000003"/>
    <n v="0"/>
    <m/>
    <m/>
    <m/>
  </r>
  <r>
    <x v="10"/>
    <x v="1"/>
    <d v="2022-12-22T00:00:00"/>
    <x v="89"/>
    <x v="0"/>
    <s v="monbat 17"/>
    <s v="7000043009 du 28/11/2022"/>
    <n v="120.00000000000001"/>
    <n v="81.501999999999995"/>
    <n v="147.86200000000031"/>
    <n v="0"/>
    <n v="11.95"/>
    <n v="106"/>
    <n v="0"/>
    <n v="0"/>
    <n v="1310.86"/>
    <n v="1778.1740000000002"/>
    <s v="EUR"/>
    <n v="3.2771499999999998"/>
    <s v="420L0217"/>
    <s v="COUV L2 EK G NOIR 24582123P70"/>
    <n v="0.98"/>
    <n v="2100"/>
    <n v="2058"/>
    <n v="6744.3746999999994"/>
    <n v="0.74188896899783707"/>
    <n v="1319.20767555876"/>
    <n v="0.62819413121845713"/>
    <n v="3.839801131218457"/>
    <n v="89.026676279740457"/>
    <n v="60.465434751261711"/>
    <n v="109.69718673395842"/>
    <n v="0"/>
    <n v="8.8655731795241532"/>
    <n v="78.640230713770734"/>
    <n v="0"/>
    <n v="0"/>
    <n v="972.51257390050466"/>
    <n v="1319.20767555876"/>
    <s v="ast"/>
    <s v="stb9228"/>
    <n v="143.4"/>
    <s v="F636/2022"/>
    <n v="97.587000000000003"/>
    <m/>
    <m/>
    <s v="stb9228"/>
    <n v="126.74"/>
    <s v="STB9141"/>
    <n v="2133.8470000000002"/>
    <n v="0"/>
    <m/>
    <m/>
    <m/>
  </r>
  <r>
    <x v="10"/>
    <x v="1"/>
    <d v="2022-12-22T00:00:00"/>
    <x v="89"/>
    <x v="0"/>
    <s v="monbat 17"/>
    <s v="7000043009 du 28/11/2022"/>
    <n v="120.00000000000001"/>
    <n v="81.501999999999995"/>
    <n v="147.86200000000031"/>
    <n v="0"/>
    <n v="11.95"/>
    <n v="106"/>
    <n v="0"/>
    <n v="0"/>
    <n v="1310.86"/>
    <n v="1778.1740000000002"/>
    <s v="EUR"/>
    <n v="3.2771499999999998"/>
    <s v="600A0018"/>
    <s v="COLOPHANE"/>
    <n v="7.16"/>
    <n v="100"/>
    <n v="716"/>
    <n v="2346.4393999999998"/>
    <n v="0.25811103100216293"/>
    <n v="458.96632444124009"/>
    <n v="4.5896632444124013"/>
    <n v="28.054057244412398"/>
    <n v="30.973323720259554"/>
    <n v="21.036565248738281"/>
    <n v="38.164813266041897"/>
    <n v="0"/>
    <n v="3.0844268204758469"/>
    <n v="27.35976928622927"/>
    <n v="0"/>
    <n v="0"/>
    <n v="338.34742609949529"/>
    <n v="458.96632444124009"/>
    <s v="ast"/>
    <s v="stb9228"/>
    <n v="143.4"/>
    <s v="F636/2022"/>
    <n v="97.587000000000003"/>
    <m/>
    <m/>
    <s v="stb9228"/>
    <n v="126.74"/>
    <s v="STB9141"/>
    <n v="2133.8470000000002"/>
    <n v="0"/>
    <m/>
    <m/>
    <m/>
  </r>
  <r>
    <x v="10"/>
    <x v="4"/>
    <d v="2022-12-22T00:00:00"/>
    <x v="89"/>
    <x v="8"/>
    <s v="MONBAT16"/>
    <s v="7000043008 DU 28/11/2022"/>
    <n v="13604.6"/>
    <n v="708"/>
    <n v="18024.786"/>
    <n v="0"/>
    <n v="186.55"/>
    <n v="616"/>
    <n v="0"/>
    <n v="0"/>
    <n v="0"/>
    <n v="33139.936000000002"/>
    <s v="EUR"/>
    <n v="3.2701500000000001"/>
    <s v="10NS40"/>
    <s v="BATT.NS40D PREMIUM (S.E)"/>
    <n v="21.110000000000003"/>
    <n v="960"/>
    <n v="20265.600000000002"/>
    <n v="66271.551840000015"/>
    <n v="0.34982004608891543"/>
    <n v="11593.013938903709"/>
    <n v="12.076056186358029"/>
    <n v="81.108922686358042"/>
    <n v="4759.161799021259"/>
    <n v="247.67259263095212"/>
    <n v="6305.4314692628377"/>
    <n v="0"/>
    <n v="65.258929597887175"/>
    <n v="215.4891483907719"/>
    <n v="0"/>
    <n v="0"/>
    <n v="0"/>
    <n v="11593.013938903709"/>
    <s v="ast"/>
    <s v="STB9230"/>
    <n v="582.54999999999995"/>
    <s v="F637/2022"/>
    <n v="763.7"/>
    <m/>
    <m/>
    <s v="STB9230"/>
    <n v="733.64"/>
    <s v="STB9231"/>
    <n v="85766.861999999994"/>
    <n v="0"/>
    <m/>
    <m/>
    <m/>
  </r>
  <r>
    <x v="10"/>
    <x v="4"/>
    <d v="2022-12-22T00:00:00"/>
    <x v="89"/>
    <x v="8"/>
    <s v="MONBAT16"/>
    <s v="7000043008 DU 28/11/2022"/>
    <n v="13604.6"/>
    <n v="708"/>
    <n v="18024.786"/>
    <n v="0"/>
    <n v="186.55"/>
    <n v="616"/>
    <n v="0"/>
    <n v="0"/>
    <n v="0"/>
    <n v="33139.936000000002"/>
    <s v="EUR"/>
    <n v="3.2701500000000001"/>
    <s v="10NS60"/>
    <s v="BATT.NS60D PREMIUM (S.E)"/>
    <n v="22.76"/>
    <n v="180"/>
    <n v="4096.8"/>
    <n v="13397.150520000001"/>
    <n v="7.0718003158903184E-2"/>
    <n v="2343.5900987338496"/>
    <n v="13.019944992965831"/>
    <n v="87.448558992965843"/>
    <n v="962.09014577561425"/>
    <n v="50.068346236503452"/>
    <n v="1274.6768732865539"/>
    <n v="0"/>
    <n v="13.192443489293391"/>
    <n v="43.562289945884359"/>
    <n v="0"/>
    <n v="0"/>
    <n v="0"/>
    <n v="2343.5900987338496"/>
    <s v="ast"/>
    <s v="STB9230"/>
    <n v="582.54999999999995"/>
    <s v="F637/2022"/>
    <n v="763.7"/>
    <m/>
    <m/>
    <s v="STB9230"/>
    <n v="733.64"/>
    <s v="STB9231"/>
    <n v="85766.861999999994"/>
    <n v="0"/>
    <m/>
    <m/>
    <m/>
  </r>
  <r>
    <x v="10"/>
    <x v="4"/>
    <d v="2022-12-22T00:00:00"/>
    <x v="89"/>
    <x v="8"/>
    <s v="MONBAT16"/>
    <s v="7000043008 DU 28/11/2022"/>
    <n v="13604.6"/>
    <n v="708"/>
    <n v="18024.786"/>
    <n v="0"/>
    <n v="186.55"/>
    <n v="616"/>
    <n v="0"/>
    <n v="0"/>
    <n v="0"/>
    <n v="33139.936000000002"/>
    <s v="EUR"/>
    <n v="3.2701500000000001"/>
    <s v="MRT45J4X402L1"/>
    <s v="BAT. NS60G HH BORNE FINE"/>
    <n v="23.06"/>
    <n v="270"/>
    <n v="6226.2"/>
    <n v="20360.607929999998"/>
    <n v="0.10747520778850883"/>
    <n v="3561.7215076978841"/>
    <n v="13.191561139621793"/>
    <n v="88.601220139621788"/>
    <n v="1462.1572118795473"/>
    <n v="76.092447114264246"/>
    <n v="1937.217620693405"/>
    <n v="0"/>
    <n v="20.049500012946325"/>
    <n v="66.204727997721434"/>
    <n v="0"/>
    <n v="0"/>
    <n v="0"/>
    <n v="3561.7215076978841"/>
    <s v="ast"/>
    <s v="STB9230"/>
    <n v="582.54999999999995"/>
    <s v="F637/2022"/>
    <n v="763.7"/>
    <m/>
    <m/>
    <s v="STB9230"/>
    <n v="733.64"/>
    <s v="STB9231"/>
    <n v="85766.861999999994"/>
    <n v="0"/>
    <m/>
    <m/>
    <m/>
  </r>
  <r>
    <x v="10"/>
    <x v="4"/>
    <d v="2022-12-22T00:00:00"/>
    <x v="89"/>
    <x v="8"/>
    <s v="MONBAT16"/>
    <s v="7000043008 DU 28/11/2022"/>
    <n v="13604.6"/>
    <n v="708"/>
    <n v="18024.786"/>
    <n v="0"/>
    <n v="186.55"/>
    <n v="616"/>
    <n v="0"/>
    <n v="0"/>
    <n v="0"/>
    <n v="33139.936000000002"/>
    <s v="EUR"/>
    <n v="3.2701500000000001"/>
    <s v="MRT45J4X402R1"/>
    <s v="BAT. NS60D  HH BORNE STD"/>
    <n v="23.37"/>
    <n v="1170"/>
    <n v="27342.9"/>
    <n v="89415.384435000014"/>
    <n v="0.47198674296367266"/>
    <n v="15641.610454664562"/>
    <n v="13.368897824499626"/>
    <n v="89.792303324499642"/>
    <n v="6421.1908433235812"/>
    <n v="334.16661401828026"/>
    <n v="8507.4600367572057"/>
    <n v="0"/>
    <n v="88.049126899873144"/>
    <n v="290.74383366562233"/>
    <n v="0"/>
    <n v="0"/>
    <n v="0"/>
    <n v="15641.610454664562"/>
    <s v="ast"/>
    <s v="STB9230"/>
    <n v="582.54999999999995"/>
    <s v="F637/2022"/>
    <n v="763.7"/>
    <m/>
    <m/>
    <s v="STB9230"/>
    <n v="733.64"/>
    <s v="STB9231"/>
    <n v="85766.861999999994"/>
    <n v="0"/>
    <m/>
    <m/>
    <m/>
  </r>
  <r>
    <x v="10"/>
    <x v="4"/>
    <d v="2022-12-24T00:00:00"/>
    <x v="89"/>
    <x v="8"/>
    <s v="MONBAT15"/>
    <s v="7000043007 DU28/11/2022"/>
    <n v="15465.800000000001"/>
    <n v="290"/>
    <n v="19005.714"/>
    <n v="0"/>
    <n v="196.9"/>
    <n v="920.49999999999989"/>
    <n v="0"/>
    <n v="0"/>
    <n v="0"/>
    <n v="35878.914000000004"/>
    <s v="EUR"/>
    <n v="3.2595000000000001"/>
    <s v="MRT45J4X402R1 "/>
    <s v="BATTERIE SN60D HH BORNE STD"/>
    <n v="23.387241379310343"/>
    <n v="2610"/>
    <n v="61040.7"/>
    <n v="198962.16164999999"/>
    <n v="1"/>
    <n v="35878.914000000004"/>
    <n v="13.746710344827587"/>
    <n v="89.977423620689663"/>
    <n v="15465.800000000001"/>
    <n v="290"/>
    <n v="19005.714"/>
    <n v="0"/>
    <n v="196.9"/>
    <n v="920.49999999999989"/>
    <n v="0"/>
    <n v="0"/>
    <n v="0"/>
    <n v="35878.914000000004"/>
    <s v="ast"/>
    <s v="STB9140"/>
    <n v="1296.55"/>
    <s v="F644/2022"/>
    <n v="345.7"/>
    <m/>
    <m/>
    <s v="STB9140"/>
    <n v="1095.9949999999999"/>
    <s v="STB9229"/>
    <n v="62835.285000000003"/>
    <n v="0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L0111"/>
    <s v="BAC L1B PO NOIR C28 25331014B70"/>
    <n v="1.65"/>
    <n v="2400"/>
    <n v="3960"/>
    <n v="12964.248"/>
    <n v="0.28746220525324118"/>
    <n v="2947.2190226807679"/>
    <n v="1.2280079261169867"/>
    <n v="6.6297779261169865"/>
    <n v="2025.9013900104273"/>
    <n v="97.759571838111739"/>
    <n v="250.77627861882232"/>
    <n v="62.954222950459815"/>
    <n v="12.930049992290787"/>
    <n v="0"/>
    <n v="0"/>
    <n v="496.89750927065614"/>
    <n v="0"/>
    <n v="2947.2190226807679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L0118"/>
    <s v="BAC L1 NOIR P0 C28 25341044B70"/>
    <n v="1.43"/>
    <n v="2400"/>
    <n v="3432"/>
    <n v="11235.6816"/>
    <n v="0.24913391121947567"/>
    <n v="2554.2564863233324"/>
    <n v="1.0642735359680551"/>
    <n v="5.7458075359680549"/>
    <n v="1755.7812046757035"/>
    <n v="84.724962259696838"/>
    <n v="217.33944146964598"/>
    <n v="54.560326557065174"/>
    <n v="11.206043326652015"/>
    <n v="0"/>
    <n v="0"/>
    <n v="430.64450803456867"/>
    <n v="0"/>
    <n v="2554.2564863233324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L0121"/>
    <s v="BAC L1 NOIR P0 C22 25391020B70"/>
    <n v="1.82"/>
    <n v="660"/>
    <n v="1201.2"/>
    <n v="3932.4885600000002"/>
    <n v="8.7196868926816495E-2"/>
    <n v="893.98977021316637"/>
    <n v="1.354529954868434"/>
    <n v="7.3128459548684344"/>
    <n v="614.52342163649632"/>
    <n v="29.653736790893898"/>
    <n v="76.068804514376097"/>
    <n v="19.096114294972814"/>
    <n v="3.9221151643282055"/>
    <n v="0"/>
    <n v="0"/>
    <n v="150.72557781209903"/>
    <n v="0"/>
    <n v="893.98977021316637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L0218"/>
    <s v="BAC L2 NOIR P0 C34,3 38881099B77"/>
    <n v="1.496"/>
    <n v="864"/>
    <n v="1292.5440000000001"/>
    <n v="4231.5305472"/>
    <n v="9.3827663794657915E-2"/>
    <n v="961.97228900300263"/>
    <n v="1.1133938530127345"/>
    <n v="6.0109986530127344"/>
    <n v="661.25421369940341"/>
    <n v="31.908724247959672"/>
    <n v="81.853377341183602"/>
    <n v="20.548258371030084"/>
    <n v="4.2203683174837128"/>
    <n v="0"/>
    <n v="0"/>
    <n v="162.18734702594216"/>
    <n v="0"/>
    <n v="961.97228900300263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M1009"/>
    <s v="BAC M10 P15,4 C33 NOIR 30241013B70"/>
    <n v="2.2149999999999999"/>
    <n v="324"/>
    <n v="717.66"/>
    <n v="2349.475308"/>
    <n v="5.2095991470212391E-2"/>
    <n v="534.11646561037378"/>
    <n v="1.6485076099085612"/>
    <n v="8.8999746099085613"/>
    <n v="367.14858372598064"/>
    <n v="17.716700587206887"/>
    <n v="45.447501038783841"/>
    <n v="11.409022131976513"/>
    <n v="2.3432776963301531"/>
    <n v="0"/>
    <n v="0"/>
    <n v="90.051380430095733"/>
    <n v="0"/>
    <n v="534.11646561037378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20M1014"/>
    <s v="COUV M10 G FLAT NOIR 22462007B70"/>
    <n v="0.89"/>
    <n v="2688"/>
    <n v="2392.3200000000002"/>
    <n v="7831.9772160000002"/>
    <n v="0.17366201587662472"/>
    <n v="1780.4775283685997"/>
    <n v="0.66238003287522307"/>
    <n v="3.5760620328752233"/>
    <n v="1223.8900033711477"/>
    <n v="59.05863103529078"/>
    <n v="151.49926941044973"/>
    <n v="38.03198147698081"/>
    <n v="7.8113174741305791"/>
    <n v="0"/>
    <n v="0"/>
    <n v="300.18632560060001"/>
    <n v="0"/>
    <n v="1780.4775283685997"/>
    <s v="TUNISHIP"/>
    <m/>
    <n v="7048.14"/>
    <s v="F645/2022"/>
    <n v="405.29300000000001"/>
    <m/>
    <m/>
    <m/>
    <m/>
    <s v="STB9223"/>
    <n v="11190.791999999999"/>
    <n v="219"/>
    <m/>
    <m/>
    <m/>
  </r>
  <r>
    <x v="10"/>
    <x v="1"/>
    <d v="2022-12-30T00:00:00"/>
    <x v="4"/>
    <x v="0"/>
    <s v="ACCUMA 33"/>
    <s v="22-1495 DU 12/12/2022"/>
    <n v="7047.54"/>
    <n v="340.07799999999997"/>
    <n v="872.3799999999992"/>
    <n v="219"/>
    <n v="44.98"/>
    <n v="0"/>
    <n v="0"/>
    <n v="1728.5663999999999"/>
    <n v="0"/>
    <n v="10252.544399999999"/>
    <s v="EUR"/>
    <n v="3.2738"/>
    <s v="400M1202"/>
    <s v="BAC M12 P12.5 C49 NOIR 21631003B70"/>
    <n v="3.25"/>
    <n v="240"/>
    <n v="780"/>
    <n v="2553.5639999999999"/>
    <n v="5.662134345897174E-2"/>
    <n v="580.51283780075732"/>
    <n v="2.4188034908364888"/>
    <n v="13.058653490836488"/>
    <n v="399.04118288084169"/>
    <n v="19.255673240840188"/>
    <n v="49.395327606737723"/>
    <n v="12.400074217514812"/>
    <n v="2.5468280287845486"/>
    <n v="0"/>
    <n v="0"/>
    <n v="97.87375182603833"/>
    <n v="0"/>
    <n v="580.51283780075732"/>
    <s v="TUNISHIP"/>
    <m/>
    <n v="7048.14"/>
    <s v="F645/2022"/>
    <n v="405.29300000000001"/>
    <m/>
    <m/>
    <m/>
    <m/>
    <s v="STB9223"/>
    <n v="11190.791999999999"/>
    <n v="219"/>
    <m/>
    <m/>
    <m/>
  </r>
  <r>
    <x v="11"/>
    <x v="1"/>
    <d v="2023-01-05T00:00:00"/>
    <x v="9"/>
    <x v="9"/>
    <s v="sovema05"/>
    <s v="80873 du 22/12/2022"/>
    <n v="999.74800000000005"/>
    <n v="290"/>
    <n v="2147.2430000000004"/>
    <n v="0"/>
    <n v="157.75"/>
    <n v="39"/>
    <n v="0"/>
    <n v="491.88"/>
    <n v="0"/>
    <n v="4125.6210000000001"/>
    <s v="EUR"/>
    <n v="3.2791999999999999"/>
    <s v="710MEC027    "/>
    <s v="Moule NS40"/>
    <n v="26000"/>
    <n v="1"/>
    <n v="26000"/>
    <n v="85259.199999999997"/>
    <n v="0.5"/>
    <n v="2062.8105"/>
    <n v="2062.8105"/>
    <n v="87322.010500000004"/>
    <n v="499.87400000000002"/>
    <n v="145"/>
    <n v="1073.6215000000002"/>
    <n v="0"/>
    <n v="78.875"/>
    <n v="19.5"/>
    <n v="0"/>
    <n v="245.94"/>
    <n v="0"/>
    <n v="2062.8105"/>
    <s v="TNA CARGO"/>
    <s v="stb9224"/>
    <n v="1094.153"/>
    <s v="F001/2023"/>
    <n v="345.7"/>
    <m/>
    <m/>
    <s v="stb9224"/>
    <n v="46.22"/>
    <s v="STB9225"/>
    <n v="14318.071"/>
    <m/>
    <m/>
    <m/>
    <m/>
  </r>
  <r>
    <x v="11"/>
    <x v="1"/>
    <d v="2023-01-05T00:00:00"/>
    <x v="9"/>
    <x v="9"/>
    <s v="sovema05"/>
    <s v="80873 du 22/12/2022"/>
    <n v="999.74800000000005"/>
    <n v="290"/>
    <n v="2147.2430000000004"/>
    <n v="0"/>
    <n v="157.75"/>
    <n v="39"/>
    <n v="0"/>
    <n v="491.88"/>
    <n v="0"/>
    <n v="4125.6210000000001"/>
    <s v="EUR"/>
    <n v="3.2791999999999999"/>
    <s v="710MEC028"/>
    <s v="Moule NS60"/>
    <n v="26000"/>
    <n v="1"/>
    <n v="26000"/>
    <n v="85259.199999999997"/>
    <n v="0.5"/>
    <n v="2062.8105"/>
    <n v="2062.8105"/>
    <n v="87322.010500000004"/>
    <n v="499.87400000000002"/>
    <n v="145"/>
    <n v="1073.6215000000002"/>
    <n v="0"/>
    <n v="78.875"/>
    <n v="19.5"/>
    <n v="0"/>
    <n v="245.94"/>
    <n v="0"/>
    <n v="2062.8105"/>
    <s v="TNA CARGO"/>
    <s v="stb9224"/>
    <n v="1094.153"/>
    <s v="F001/2023"/>
    <n v="345.7"/>
    <m/>
    <m/>
    <s v="stb9224"/>
    <n v="46.22"/>
    <s v="STB9225"/>
    <n v="14318.071"/>
    <m/>
    <m/>
    <m/>
    <m/>
  </r>
  <r>
    <x v="11"/>
    <x v="1"/>
    <d v="2023-01-06T00:00:00"/>
    <x v="96"/>
    <x v="9"/>
    <s v="PI EM SI LTD 01"/>
    <s v="1000001099DU30/11/22"/>
    <n v="993.62699999999995"/>
    <n v="159.1"/>
    <n v="31"/>
    <n v="0"/>
    <n v="5.1099999999999994"/>
    <n v="97.6"/>
    <n v="0"/>
    <n v="0"/>
    <n v="0"/>
    <n v="1286.4369999999997"/>
    <s v="EUR"/>
    <n v="3.2681499999999999"/>
    <m/>
    <s v="ELECTRONIC SCALE"/>
    <n v="865"/>
    <n v="1"/>
    <n v="865"/>
    <n v="2826.9497499999998"/>
    <n v="0.96111111111111114"/>
    <n v="1236.4088944444441"/>
    <n v="1236.4088944444441"/>
    <n v="4063.3586444444436"/>
    <n v="954.98595"/>
    <n v="152.91277777777779"/>
    <n v="29.794444444444444"/>
    <n v="0"/>
    <n v="4.9112777777777774"/>
    <n v="93.804444444444442"/>
    <n v="0"/>
    <n v="0"/>
    <n v="0"/>
    <n v="1236.4088944444441"/>
    <s v="DHL"/>
    <s v="STB9226"/>
    <n v="1000"/>
    <s v="F002/23"/>
    <n v="188.21899999999999"/>
    <m/>
    <m/>
    <s v="STB9226"/>
    <n v="117.14400000000001"/>
    <s v="STB9227"/>
    <n v="738.04399999999998"/>
    <m/>
    <m/>
    <m/>
    <m/>
  </r>
  <r>
    <x v="11"/>
    <x v="1"/>
    <d v="2023-01-06T00:00:00"/>
    <x v="96"/>
    <x v="9"/>
    <s v="PI EM SI LTD 01"/>
    <s v="1000001099DU30/11/22"/>
    <n v="993.62699999999995"/>
    <n v="159.1"/>
    <n v="31"/>
    <n v="0"/>
    <n v="5.1099999999999994"/>
    <n v="97.6"/>
    <n v="0"/>
    <n v="0"/>
    <n v="0"/>
    <n v="1286.4369999999997"/>
    <s v="EUR"/>
    <n v="3.2681499999999999"/>
    <m/>
    <s v="CONATCTLESS CARD"/>
    <n v="35"/>
    <n v="1"/>
    <n v="35"/>
    <n v="114.38525"/>
    <n v="3.8888888888888896E-2"/>
    <n v="50.028105555555555"/>
    <n v="50.028105555555555"/>
    <n v="164.41335555555554"/>
    <n v="38.641050000000007"/>
    <n v="6.1872222222222231"/>
    <n v="1.2055555555555557"/>
    <n v="0"/>
    <n v="0.19872222222222224"/>
    <n v="3.795555555555556"/>
    <n v="0"/>
    <n v="0"/>
    <n v="0"/>
    <n v="50.028105555555555"/>
    <s v="DHL"/>
    <s v="STB9226"/>
    <n v="1000"/>
    <s v="F002/23"/>
    <n v="188.21899999999999"/>
    <m/>
    <m/>
    <s v="STB9226"/>
    <n v="117.14400000000001"/>
    <s v="STB9227"/>
    <n v="738.04399999999998"/>
    <m/>
    <m/>
    <m/>
    <m/>
  </r>
  <r>
    <x v="11"/>
    <x v="1"/>
    <d v="2023-01-12T00:00:00"/>
    <x v="71"/>
    <x v="0"/>
    <s v="ELINOIL 09"/>
    <s v="184/2022DU29/11/2022"/>
    <n v="1089"/>
    <n v="591"/>
    <n v="7483.5980000000018"/>
    <n v="619"/>
    <n v="88.9"/>
    <n v="211.5"/>
    <n v="153"/>
    <n v="0"/>
    <n v="1200"/>
    <n v="11435.998000000001"/>
    <s v="EUR"/>
    <n v="3.2721"/>
    <s v="610X0014"/>
    <s v="COKE DE PETROLE"/>
    <n v="0.434"/>
    <n v="67240"/>
    <n v="29182.16"/>
    <n v="95486.945735999994"/>
    <n v="1"/>
    <n v="11435.998000000001"/>
    <n v="0.1700773051754908"/>
    <n v="1.5901687051754907"/>
    <n v="1089"/>
    <n v="591"/>
    <n v="7483.5980000000018"/>
    <n v="619"/>
    <n v="88.9"/>
    <n v="211.5"/>
    <n v="153"/>
    <n v="0"/>
    <n v="1200"/>
    <n v="11435.998000000001"/>
    <s v="MSC"/>
    <m/>
    <n v="1295.3399999999999"/>
    <s v="F007/23"/>
    <n v="700.85"/>
    <m/>
    <m/>
    <s v="STB9290"/>
    <n v="254.685"/>
    <s v="STB9289"/>
    <n v="26915.894"/>
    <n v="6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L0213"/>
    <s v="BAC L2 NOIR PO C28 25691010B77"/>
    <n v="1.496"/>
    <n v="1584"/>
    <n v="2369.6640000000002"/>
    <n v="7785.5310720000007"/>
    <n v="0.15159636332091475"/>
    <n v="1577.6970074734172"/>
    <n v="0.99602083805139974"/>
    <n v="5.9111288380513995"/>
    <n v="1070.067185918808"/>
    <n v="56.129917886838577"/>
    <n v="147.57284424201447"/>
    <n v="33.199603567280327"/>
    <n v="7.7465741656987444"/>
    <n v="0"/>
    <n v="0"/>
    <n v="262.9808816927769"/>
    <n v="0"/>
    <n v="1577.6970074734172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60D1810"/>
    <s v="BOUCHON KAMINA D18 ROUGE 24593044B72"/>
    <n v="3.3000000000000002E-2"/>
    <n v="72000"/>
    <n v="2376"/>
    <n v="7806.348"/>
    <n v="0.15200170119075676"/>
    <n v="1581.9154486698701"/>
    <n v="2.1971047898192639E-2"/>
    <n v="0.13039254789819266"/>
    <n v="1072.9283281271471"/>
    <n v="56.279997881188407"/>
    <n v="147.96742403945299"/>
    <n v="33.288372560775727"/>
    <n v="7.7672869308476704"/>
    <n v="0"/>
    <n v="0"/>
    <n v="263.68403913045813"/>
    <n v="0"/>
    <n v="1581.9154486698701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L0118"/>
    <s v="BAC L1 NOIR P0 C28 25341044B70"/>
    <n v="1.3"/>
    <n v="240"/>
    <n v="312"/>
    <n v="1025.076"/>
    <n v="1.9959819348281192E-2"/>
    <n v="207.72627103745771"/>
    <n v="0.86552612932274042"/>
    <n v="5.1366761293227405"/>
    <n v="140.88957844093852"/>
    <n v="7.3903027520752467"/>
    <n v="19.430065782958476"/>
    <n v="4.3712004372735809"/>
    <n v="1.019946768697169"/>
    <n v="0"/>
    <n v="0"/>
    <n v="34.625176855514709"/>
    <n v="0"/>
    <n v="207.72627103745771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L0318"/>
    <s v="BAC L3 NOIR P0 C40 2B331002B74"/>
    <n v="1.47"/>
    <n v="768"/>
    <n v="1128.96"/>
    <n v="3709.1980800000001"/>
    <n v="7.2223838626395948E-2"/>
    <n v="751.64952227707784"/>
    <n v="0.97871031546494514"/>
    <n v="5.8083953154649457"/>
    <n v="509.80352075859599"/>
    <n v="26.741526265970737"/>
    <n v="70.306945725412831"/>
    <n v="15.817020659180713"/>
    <n v="3.6906381538088331"/>
    <n v="0"/>
    <n v="0"/>
    <n v="125.2898707141086"/>
    <n v="0"/>
    <n v="751.64952227707784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M1009"/>
    <s v="BAC M10 P15,4 C33 NOIR 30241013B70"/>
    <n v="2.0099999999999998"/>
    <n v="810"/>
    <n v="1628.1"/>
    <n v="5349.1225499999991"/>
    <n v="0.10415571115684809"/>
    <n v="1083.971608577195"/>
    <n v="1.3382365537990062"/>
    <n v="7.9420915537990053"/>
    <n v="735.19975211439726"/>
    <n v="38.56458945722342"/>
    <n v="101.39131442703426"/>
    <n v="22.810100743349732"/>
    <n v="5.3223568401149377"/>
    <n v="0"/>
    <n v="0"/>
    <n v="180.68349499507528"/>
    <n v="0"/>
    <n v="1083.971608577195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M1409"/>
    <s v="BAC M14 GRIS PO C60 35321021B74"/>
    <n v="4.4800000000000004"/>
    <n v="99"/>
    <n v="443.52000000000004"/>
    <n v="1457.18496"/>
    <n v="2.8373650888941261E-2"/>
    <n v="295.29088375170909"/>
    <n v="2.982736199512213"/>
    <n v="17.701776199512214"/>
    <n v="200.27995458373411"/>
    <n v="10.505599604488502"/>
    <n v="27.620585820697894"/>
    <n v="6.213829544678136"/>
    <n v="1.4498935604248986"/>
    <n v="0"/>
    <n v="0"/>
    <n v="49.22102063768552"/>
    <n v="0"/>
    <n v="295.29088375170909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M1606"/>
    <s v="BAC M16 GRIS C102 P16 20891032B74"/>
    <n v="5.99"/>
    <n v="420"/>
    <n v="2515.8000000000002"/>
    <n v="8265.6609000000008"/>
    <n v="0.16094523562950586"/>
    <n v="1674.9927970385775"/>
    <n v="3.9880780881870894"/>
    <n v="23.668223088187091"/>
    <n v="1136.0576969285678"/>
    <n v="59.591421998945208"/>
    <n v="156.67358813066326"/>
    <n v="35.247006602861781"/>
    <n v="8.2243015406677493"/>
    <n v="0"/>
    <n v="0"/>
    <n v="279.19878183687149"/>
    <n v="0"/>
    <n v="1674.9927970385775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00B9001"/>
    <s v="BAC COMPACT B90 C49 P19,5 T2 OPAQUE 34911011B70"/>
    <n v="3.24"/>
    <n v="378"/>
    <n v="1224.72"/>
    <n v="4023.81756"/>
    <n v="7.8349967795599162E-2"/>
    <n v="815.40550854165122"/>
    <n v="2.1571574300043683"/>
    <n v="12.802177430004368"/>
    <n v="553.04578368008401"/>
    <n v="29.009780726030751"/>
    <n v="76.270481300336229"/>
    <n v="17.158642947236217"/>
    <n v="4.0036833543551174"/>
    <n v="0"/>
    <n v="0"/>
    <n v="135.91713653360887"/>
    <n v="0"/>
    <n v="815.40550854165122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20M1014"/>
    <s v="COUV M10 G FLAT NOIR 22462007B70"/>
    <n v="0.84"/>
    <n v="2688"/>
    <n v="2257.92"/>
    <n v="7418.3961600000002"/>
    <n v="0.1444476772527919"/>
    <n v="1503.2990445541557"/>
    <n v="0.55926303740854011"/>
    <n v="3.3190830374085403"/>
    <n v="1019.607041517192"/>
    <n v="53.483052531941475"/>
    <n v="140.61389145082566"/>
    <n v="31.634041318361426"/>
    <n v="7.3812763076176662"/>
    <n v="0"/>
    <n v="0"/>
    <n v="250.5797414282172"/>
    <n v="0"/>
    <n v="1503.2990445541557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4"/>
    <x v="0"/>
    <s v="ACCUMA34"/>
    <s v="22-1547DU23/12/2023"/>
    <n v="7058.66"/>
    <n v="370.25900000000001"/>
    <n v="973.45900000000074"/>
    <n v="219"/>
    <n v="51.1"/>
    <n v="0"/>
    <n v="0"/>
    <n v="1734.7439999999999"/>
    <n v="0"/>
    <n v="10407.222000000002"/>
    <s v="EUR"/>
    <n v="3.2854999999999999"/>
    <s v="420M1413"/>
    <s v="COUV M14 GAUCHE GRIS 35422083B70"/>
    <n v="1.79"/>
    <n v="768"/>
    <n v="1374.72"/>
    <n v="4516.6425600000002"/>
    <n v="8.7946034789965127E-2"/>
    <n v="915.2739080788906"/>
    <n v="1.1917629011443889"/>
    <n v="7.0728079011443894"/>
    <n v="620.78115793053519"/>
    <n v="32.562810895297702"/>
    <n v="85.611859080604731"/>
    <n v="19.260181619002363"/>
    <n v="4.4940423777672178"/>
    <n v="0"/>
    <n v="0"/>
    <n v="152.56385617568327"/>
    <n v="0"/>
    <n v="915.2739080788906"/>
    <s v="TUNISHIP"/>
    <s v="STB9321"/>
    <n v="7113.21"/>
    <s v="F010/23"/>
    <n v="441.20800000000003"/>
    <m/>
    <m/>
    <m/>
    <m/>
    <s v="STB9322"/>
    <n v="12499.888000000001"/>
    <n v="219"/>
    <m/>
    <m/>
    <m/>
  </r>
  <r>
    <x v="11"/>
    <x v="1"/>
    <d v="2023-01-16T00:00:00"/>
    <x v="86"/>
    <x v="0"/>
    <s v="MICROPOROUS 01"/>
    <s v="A23-0009DU04/01/2023"/>
    <n v="10754.218000000001"/>
    <n v="380"/>
    <n v="11823.694"/>
    <n v="219"/>
    <n v="128.5"/>
    <n v="49.1"/>
    <n v="0"/>
    <n v="0"/>
    <n v="0"/>
    <n v="23354.511999999999"/>
    <s v="EUR"/>
    <n v="3.2904499999999999"/>
    <s v="430P1004"/>
    <s v="SEPARATEUR 161X1.2X0.2 "/>
    <n v="0.68700000000000006"/>
    <n v="37346"/>
    <n v="25656.702000000001"/>
    <n v="84422.095095900004"/>
    <n v="0.59981952603210043"/>
    <n v="14008.492318551002"/>
    <n v="0.37510020667677935"/>
    <n v="2.6356393566767795"/>
    <n v="6450.5899436058835"/>
    <n v="227.93141989219816"/>
    <n v="7092.0825310285891"/>
    <n v="131.36047620103"/>
    <n v="77.076809095124901"/>
    <n v="29.451138728176133"/>
    <n v="0"/>
    <n v="0"/>
    <n v="0"/>
    <n v="14008.492318551002"/>
    <s v="TNA CARGO"/>
    <s v="stb9323"/>
    <n v="10993.234"/>
    <s v="F013/23"/>
    <n v="452.8"/>
    <m/>
    <m/>
    <s v="stb9323"/>
    <n v="58.238999999999997"/>
    <s v="STB9324"/>
    <n v="42539.273000000001"/>
    <n v="219"/>
    <m/>
    <m/>
    <m/>
  </r>
  <r>
    <x v="11"/>
    <x v="1"/>
    <d v="2023-01-16T00:00:00"/>
    <x v="86"/>
    <x v="0"/>
    <s v="MICROPOROUS 01"/>
    <s v="A23-0009DU04/01/2023"/>
    <n v="10754.218000000001"/>
    <n v="380"/>
    <n v="11823.694"/>
    <n v="219"/>
    <n v="128.5"/>
    <n v="49.1"/>
    <n v="0"/>
    <n v="0"/>
    <n v="0"/>
    <n v="23354.511999999999"/>
    <s v="EUR"/>
    <n v="3.2904499999999999"/>
    <s v="430P1005"/>
    <s v="SEPARATEUR 161X1.0X0.2 "/>
    <n v="0.66200000000000003"/>
    <n v="25857"/>
    <n v="17117.334000000003"/>
    <n v="56323.731660300007"/>
    <n v="0.40018047396789963"/>
    <n v="9346.0196814489991"/>
    <n v="0.36145027193599411"/>
    <n v="2.5397281719359945"/>
    <n v="4303.6280563941182"/>
    <n v="152.06858010780186"/>
    <n v="4731.6114689714104"/>
    <n v="87.639523798970018"/>
    <n v="51.423190904875099"/>
    <n v="19.648861271823872"/>
    <n v="0"/>
    <n v="0"/>
    <n v="0"/>
    <n v="9346.0196814489991"/>
    <s v="TNA CARGO"/>
    <s v="stb9323"/>
    <n v="10993.234"/>
    <s v="F013/23"/>
    <n v="452.8"/>
    <m/>
    <m/>
    <s v="stb9323"/>
    <n v="58.238999999999997"/>
    <s v="STB9324"/>
    <n v="42539.273000000001"/>
    <n v="219"/>
    <m/>
    <m/>
    <m/>
  </r>
  <r>
    <x v="11"/>
    <x v="1"/>
    <d v="2023-01-19T00:00:00"/>
    <x v="89"/>
    <x v="0"/>
    <s v="MONBAT0"/>
    <s v="7000043336DU06/01/23"/>
    <m/>
    <n v="80"/>
    <n v="27.784999999999968"/>
    <m/>
    <n v="10.6"/>
    <m/>
    <n v="0"/>
    <n v="0"/>
    <n v="3544.5709999999999"/>
    <n v="3662.9559999999997"/>
    <s v="EUR"/>
    <n v="3.2957000000000001"/>
    <s v="460D1845"/>
    <s v="Magic eye  19.16 / 60 MM (X &amp; W) B1-B5 SMF &amp; JIS LIDS"/>
    <n v="0.14000000000000001"/>
    <n v="12000"/>
    <n v="1680.0000000000002"/>
    <n v="5536.7760000000007"/>
    <n v="1"/>
    <n v="3662.9559999999997"/>
    <n v="0.30524633333333329"/>
    <n v="0.76664433333333337"/>
    <n v="0"/>
    <n v="80"/>
    <n v="27.784999999999968"/>
    <n v="0"/>
    <n v="10.6"/>
    <n v="0"/>
    <n v="0"/>
    <n v="0"/>
    <n v="3544.5709999999999"/>
    <n v="3662.9559999999997"/>
    <s v="IFC,FEDEX"/>
    <m/>
    <m/>
    <s v="F0016/2023"/>
    <n v="246.2"/>
    <m/>
    <m/>
    <m/>
    <m/>
    <s v="STB9343"/>
    <n v="653.97299999999996"/>
    <m/>
    <m/>
    <m/>
    <m/>
  </r>
  <r>
    <x v="11"/>
    <x v="1"/>
    <d v="2023-01-27T00:00:00"/>
    <x v="27"/>
    <x v="0"/>
    <s v="ACCUMALUX01"/>
    <s v="0093010030DU13/01/2023"/>
    <n v="7761.09"/>
    <n v="290"/>
    <n v="1078.8289999999997"/>
    <m/>
    <n v="57.8"/>
    <n v="61"/>
    <n v="0"/>
    <n v="0"/>
    <n v="0"/>
    <n v="9248.7189999999991"/>
    <s v="EUR"/>
    <n v="3.3037999999999998"/>
    <s v="420L0244"/>
    <s v="COUV L2 SMF NOIR D+ AVEC OM "/>
    <n v="1.2716000000000001"/>
    <n v="9801"/>
    <n v="12462.9516"/>
    <n v="41175.099496080002"/>
    <n v="0.71349217044783286"/>
    <n v="6598.8885931721097"/>
    <n v="0.67328727611183647"/>
    <n v="4.8743993561118373"/>
    <n v="5537.4769491409716"/>
    <n v="206.91272942987152"/>
    <n v="769.73604475206491"/>
    <n v="0"/>
    <n v="41.239847451884735"/>
    <n v="43.523022397317803"/>
    <n v="0"/>
    <n v="0"/>
    <n v="0"/>
    <n v="6598.8885931721097"/>
    <s v="TNA CARGO"/>
    <s v="stb9390"/>
    <n v="9368.598"/>
    <s v="F20/2023"/>
    <n v="346.1"/>
    <m/>
    <m/>
    <s v="STB9390"/>
    <n v="72.400000000000006"/>
    <s v="STB9391"/>
    <n v="13864.556"/>
    <m/>
    <m/>
    <m/>
    <m/>
  </r>
  <r>
    <x v="11"/>
    <x v="1"/>
    <d v="2023-01-27T00:00:00"/>
    <x v="27"/>
    <x v="0"/>
    <s v="ACCUMALUX01"/>
    <s v="0093010030DU13/01/2024"/>
    <n v="7761.09"/>
    <n v="290"/>
    <n v="1078.8289999999997"/>
    <m/>
    <n v="57.8"/>
    <n v="61"/>
    <n v="0"/>
    <n v="0"/>
    <n v="0"/>
    <n v="9248.7189999999991"/>
    <s v="EUR"/>
    <n v="3.3037999999999998"/>
    <s v="490TL0201"/>
    <s v="COUVRE COUVERCLE L2SMF NOIR"/>
    <n v="0.40600000000000003"/>
    <n v="9680"/>
    <n v="3930.0800000000004"/>
    <n v="12984.198304000001"/>
    <n v="0.22499335624745739"/>
    <n v="2080.9003287996279"/>
    <n v="0.21496904223136651"/>
    <n v="1.5563118422313666"/>
    <n v="1746.1936872385791"/>
    <n v="65.248073311762639"/>
    <n v="242.72935752708815"/>
    <n v="0"/>
    <n v="13.004615991103037"/>
    <n v="13.724594731094902"/>
    <n v="0"/>
    <n v="0"/>
    <n v="0"/>
    <n v="2080.9003287996279"/>
    <s v="TNA CARGO"/>
    <s v="stb9391"/>
    <n v="9368.598"/>
    <s v="F20/2023"/>
    <n v="346.1"/>
    <m/>
    <m/>
    <s v="STB9390"/>
    <n v="72.400000000000006"/>
    <s v="STB9391"/>
    <n v="13864.556"/>
    <m/>
    <m/>
    <m/>
    <m/>
  </r>
  <r>
    <x v="11"/>
    <x v="1"/>
    <d v="2023-01-27T00:00:00"/>
    <x v="27"/>
    <x v="0"/>
    <s v="ACCUMALUX01"/>
    <s v="0093010030DU13/01/2025"/>
    <n v="7761.09"/>
    <n v="290"/>
    <n v="1078.8289999999997"/>
    <m/>
    <n v="57.8"/>
    <n v="61"/>
    <n v="0"/>
    <n v="0"/>
    <n v="0"/>
    <n v="9248.7189999999991"/>
    <s v="EUR"/>
    <n v="3.3037999999999998"/>
    <s v="420L0543"/>
    <s v="COUV L5 SMF D+ NOIR AVEC OM "/>
    <n v="1.4012"/>
    <n v="594"/>
    <n v="832.31280000000004"/>
    <n v="2749.7950286400001"/>
    <n v="4.7649119183252951E-2"/>
    <n v="440.69331392341599"/>
    <n v="0.74190793589800674"/>
    <n v="5.3711924958980068"/>
    <n v="369.80910240195266"/>
    <n v="13.818244563143356"/>
    <n v="51.405251599349583"/>
    <n v="0"/>
    <n v="2.7541190887920206"/>
    <n v="2.9065962701784298"/>
    <n v="0"/>
    <n v="0"/>
    <n v="0"/>
    <n v="440.69331392341599"/>
    <s v="TNA CARGO"/>
    <s v="stb9392"/>
    <n v="9368.598"/>
    <s v="F20/2023"/>
    <n v="346.1"/>
    <m/>
    <m/>
    <s v="STB9390"/>
    <n v="72.400000000000006"/>
    <s v="STB9391"/>
    <n v="13864.556"/>
    <m/>
    <m/>
    <m/>
    <m/>
  </r>
  <r>
    <x v="11"/>
    <x v="1"/>
    <d v="2023-01-27T00:00:00"/>
    <x v="27"/>
    <x v="0"/>
    <s v="ACCUMALUX01"/>
    <s v="0093010030DU13/01/2026"/>
    <n v="7761.09"/>
    <n v="290"/>
    <n v="1078.8289999999997"/>
    <m/>
    <n v="57.8"/>
    <n v="61"/>
    <n v="0"/>
    <n v="0"/>
    <n v="0"/>
    <n v="9248.7189999999991"/>
    <s v="EUR"/>
    <n v="3.3037999999999998"/>
    <s v="490TL0501"/>
    <s v="COUVRE COUVERCLE L5 SMF NOIR"/>
    <n v="0.4587"/>
    <n v="528"/>
    <n v="242.1936"/>
    <n v="800.15921567999999"/>
    <n v="1.386535412145661E-2"/>
    <n v="128.23676410484404"/>
    <n v="0.24287265928947735"/>
    <n v="1.7583257192894775"/>
    <n v="107.61026121849568"/>
    <n v="4.0209526952224168"/>
    <n v="14.958346121496909"/>
    <n v="0"/>
    <n v="0.801417468220192"/>
    <n v="0.8457866014088532"/>
    <n v="0"/>
    <n v="0"/>
    <n v="0"/>
    <n v="128.23676410484404"/>
    <s v="TNA CARGO"/>
    <s v="stb9393"/>
    <n v="9368.598"/>
    <s v="F20/2023"/>
    <n v="346.1"/>
    <m/>
    <m/>
    <s v="STB9390"/>
    <n v="72.400000000000006"/>
    <s v="STB9391"/>
    <n v="13864.556"/>
    <m/>
    <m/>
    <m/>
    <m/>
  </r>
  <r>
    <x v="11"/>
    <x v="1"/>
    <d v="2023-02-02T00:00:00"/>
    <x v="64"/>
    <x v="2"/>
    <s v="HADI02"/>
    <s v="22-00504REDU24/01/2023"/>
    <n v="1108.492"/>
    <n v="92.287999999999997"/>
    <n v="218.89799999999968"/>
    <m/>
    <n v="13.03"/>
    <n v="25"/>
    <n v="0"/>
    <n v="0"/>
    <n v="45"/>
    <n v="1502.7079999999996"/>
    <s v="EUR"/>
    <n v="3.3039499999999999"/>
    <s v="705mec051"/>
    <s v="TUBULAR HOLDER"/>
    <n v="2285.1999999999998"/>
    <n v="1"/>
    <n v="2285.1999999999998"/>
    <n v="7550.1865399999997"/>
    <n v="0.63873438242446268"/>
    <n v="959.83126634429925"/>
    <n v="959.83126634429925"/>
    <n v="8510.0178063442982"/>
    <n v="708.03195304245742"/>
    <n v="58.947518685188811"/>
    <n v="139.81767884394984"/>
    <n v="0"/>
    <n v="8.3227090029907487"/>
    <n v="15.968359560611567"/>
    <n v="0"/>
    <n v="0"/>
    <n v="28.743047209100819"/>
    <n v="959.83126634429925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4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2"/>
    <s v="SLIP OF19RXT9,7/RA8,0DIN"/>
    <n v="278.39999999999998"/>
    <n v="1"/>
    <n v="278.39999999999998"/>
    <n v="919.81967999999995"/>
    <n v="7.7815356234452293E-2"/>
    <n v="131.07415087905633"/>
    <n v="131.07415087905633"/>
    <n v="1050.8938308790562"/>
    <n v="86.257699863040486"/>
    <n v="7.1814235961651329"/>
    <n v="17.033625849009113"/>
    <n v="0"/>
    <n v="1.0139340917349133"/>
    <n v="1.9453839058613074"/>
    <n v="0"/>
    <n v="14.140392542695027"/>
    <n v="3.501691030550353"/>
    <n v="131.07415087905633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5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3"/>
    <s v="LEVER AM 00035868"/>
    <n v="144.69999999999999"/>
    <n v="1"/>
    <n v="144.69999999999999"/>
    <n v="478.08156499999996"/>
    <n v="4.0444978617547582E-2"/>
    <n v="68.126543219107219"/>
    <n v="68.126543219107219"/>
    <n v="546.2081082191072"/>
    <n v="44.832935237722552"/>
    <n v="3.7325861866562313"/>
    <n v="8.853324929423918"/>
    <n v="0"/>
    <n v="0.52699807138664501"/>
    <n v="1.0111244654386895"/>
    <n v="0"/>
    <n v="7.3495502906895487"/>
    <n v="1.8200240377896413"/>
    <n v="68.126543219107219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6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4"/>
    <s v="LEVER AM 00035871"/>
    <n v="110.7"/>
    <n v="1"/>
    <n v="110.7"/>
    <n v="365.74726500000003"/>
    <n v="3.0941666433742351E-2"/>
    <n v="52.118924218073055"/>
    <n v="52.118924218073055"/>
    <n v="417.86618921807309"/>
    <n v="34.298589708471923"/>
    <n v="2.855544511837214"/>
    <n v="6.7730688990133237"/>
    <n v="0"/>
    <n v="0.40316991363166282"/>
    <n v="0.7735416608435588"/>
    <n v="0"/>
    <n v="5.6226345347569673"/>
    <n v="1.3923749895184059"/>
    <n v="52.118924218073055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7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5"/>
    <s v="GAUNTLET CLAMPING"/>
    <n v="197.2"/>
    <n v="1"/>
    <n v="197.2"/>
    <n v="651.53893999999991"/>
    <n v="5.5119210666070374E-2"/>
    <n v="92.844190205998231"/>
    <n v="92.844190205998231"/>
    <n v="744.3831302059981"/>
    <n v="61.09920406965368"/>
    <n v="5.0868417139503022"/>
    <n v="12.065484976381455"/>
    <n v="0"/>
    <n v="0.71820331497889689"/>
    <n v="1.3779802666517593"/>
    <n v="0"/>
    <n v="10.016111384408978"/>
    <n v="2.4803644799731668"/>
    <n v="92.844190205998231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8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6"/>
    <s v="CLAMPING LEVER "/>
    <n v="19.2"/>
    <n v="1"/>
    <n v="19.2"/>
    <n v="63.435839999999999"/>
    <n v="5.3665762920311931E-3"/>
    <n v="9.0395966123487135"/>
    <n v="9.0395966123487135"/>
    <n v="72.475436612348716"/>
    <n v="5.9488068871062412"/>
    <n v="0.49527059283897473"/>
    <n v="1.1747328171730425"/>
    <n v="0"/>
    <n v="6.9926489085166438E-2"/>
    <n v="0.13416440730077983"/>
    <n v="0"/>
    <n v="0.97519948570310533"/>
    <n v="0.24149593314140369"/>
    <n v="9.0395966123487135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2T00:00:00"/>
    <x v="64"/>
    <x v="2"/>
    <s v="HADI02"/>
    <s v="22-00504REDU24/01/2029"/>
    <n v="1108.492"/>
    <n v="92.287999999999997"/>
    <n v="218.89799999999968"/>
    <m/>
    <n v="13.03"/>
    <n v="25"/>
    <n v="0"/>
    <n v="181.71725000000001"/>
    <n v="45"/>
    <n v="1684.4252499999996"/>
    <s v="EUR"/>
    <n v="3.3039499999999999"/>
    <s v="705mec057"/>
    <s v="GAUNTLET CLAMPING BELOW"/>
    <n v="542.29999999999995"/>
    <n v="1"/>
    <n v="542.29999999999995"/>
    <n v="1791.7320849999999"/>
    <n v="0.15157782933169353"/>
    <n v="255.32152306649513"/>
    <n v="255.32152306649513"/>
    <n v="2047.0536080664949"/>
    <n v="168.02281119154762"/>
    <n v="13.988814713363332"/>
    <n v="33.180083685049006"/>
    <n v="0"/>
    <n v="1.9750591161919666"/>
    <n v="3.7894457332923381"/>
    <n v="0"/>
    <n v="27.544306307124689"/>
    <n v="6.8210023199262091"/>
    <n v="255.32152306649513"/>
    <s v="DHL"/>
    <s v="STB9426"/>
    <n v="2727.4409999999998"/>
    <s v="F0029/2023"/>
    <n v="155.82300000000001"/>
    <m/>
    <m/>
    <s v="STB9425"/>
    <n v="30.75"/>
    <s v="STB9426"/>
    <n v="2727.4409999999998"/>
    <m/>
    <m/>
    <m/>
    <m/>
  </r>
  <r>
    <x v="11"/>
    <x v="1"/>
    <d v="2023-02-06T00:00:00"/>
    <x v="27"/>
    <x v="0"/>
    <s v="ACCUMALUX02"/>
    <s v="0093010046du18/01/2023"/>
    <n v="10840.8"/>
    <n v="290"/>
    <n v="1464.4510000000009"/>
    <m/>
    <n v="73.599999999999994"/>
    <n v="91"/>
    <n v="0"/>
    <n v="0"/>
    <n v="0"/>
    <n v="12759.851000000001"/>
    <s v="EUR"/>
    <n v="3.3039499999999999"/>
    <s v="420L0145"/>
    <s v="COUV L1 SMF G+ NOIR AVEC OM"/>
    <n v="1.2274"/>
    <n v="900"/>
    <n v="1104.6600000000001"/>
    <n v="3649.741407"/>
    <n v="4.6274857623943025E-2"/>
    <n v="590.46028832772708"/>
    <n v="0.6560669870308079"/>
    <n v="4.7113352170308085"/>
    <n v="501.65647652964151"/>
    <n v="13.419708710943477"/>
    <n v="67.767261522241029"/>
    <n v="0"/>
    <n v="3.4058295211222065"/>
    <n v="4.2110120437788154"/>
    <n v="0"/>
    <n v="0"/>
    <n v="0"/>
    <n v="590.46028832772708"/>
    <s v="TNA CARGO"/>
    <s v="stb9427"/>
    <n v="11678.879000000001"/>
    <s v="F0028/2023"/>
    <n v="346.1"/>
    <m/>
    <m/>
    <s v="STB927"/>
    <n v="108.1"/>
    <s v="STB9428"/>
    <n v="18729.306"/>
    <m/>
    <m/>
    <m/>
    <m/>
  </r>
  <r>
    <x v="11"/>
    <x v="1"/>
    <d v="2023-02-06T00:00:00"/>
    <x v="27"/>
    <x v="0"/>
    <s v="ACCUMALUX02"/>
    <s v="0093010046du18/01/2023"/>
    <n v="10840.8"/>
    <n v="290"/>
    <n v="1464.4510000000009"/>
    <m/>
    <n v="73.599999999999994"/>
    <n v="91"/>
    <n v="0"/>
    <n v="0"/>
    <n v="0"/>
    <n v="12759.851000000001"/>
    <s v="EUR"/>
    <n v="3.3039499999999999"/>
    <s v="420L0143"/>
    <s v="COUV L1 SMF D+ NOIR AVEC OM "/>
    <n v="1.2274"/>
    <n v="6300"/>
    <n v="7732.62"/>
    <n v="25548.189848999999"/>
    <n v="0.32392400336760113"/>
    <n v="4133.2220182940891"/>
    <n v="0.65606698703080779"/>
    <n v="4.7113352170308076"/>
    <n v="3511.59533570749"/>
    <n v="93.93796097660433"/>
    <n v="474.37083065568714"/>
    <n v="0"/>
    <n v="23.840806647855441"/>
    <n v="29.477084306451705"/>
    <n v="0"/>
    <n v="0"/>
    <n v="0"/>
    <n v="4133.2220182940891"/>
    <s v="TNA CARGO"/>
    <s v="stb9427"/>
    <n v="11678.879000000001"/>
    <s v="F0028/2023"/>
    <n v="346.1"/>
    <m/>
    <m/>
    <s v="STB927"/>
    <n v="108.1"/>
    <s v="STB9428"/>
    <n v="18729.306"/>
    <m/>
    <m/>
    <m/>
    <m/>
  </r>
  <r>
    <x v="11"/>
    <x v="1"/>
    <d v="2023-02-06T00:00:00"/>
    <x v="27"/>
    <x v="0"/>
    <s v="ACCUMALUX02"/>
    <s v="0093010046du18/01/2023"/>
    <n v="10840.8"/>
    <n v="290"/>
    <n v="1464.4510000000009"/>
    <m/>
    <n v="73.599999999999994"/>
    <n v="91"/>
    <n v="0"/>
    <n v="0"/>
    <n v="0"/>
    <n v="12759.851000000001"/>
    <s v="EUR"/>
    <n v="3.3039499999999999"/>
    <s v="490TL0101"/>
    <s v="COUVRE COUVERCLE L1SMF NOIR"/>
    <n v="0.37689999999999996"/>
    <n v="7392"/>
    <n v="2786.0447999999997"/>
    <n v="9204.9527169599987"/>
    <n v="0.11670905659110206"/>
    <n v="1489.1901724530303"/>
    <n v="0.20145970947687097"/>
    <n v="1.4467184644768709"/>
    <n v="1265.2195406928192"/>
    <n v="33.845626411419595"/>
    <n v="170.91469463389612"/>
    <n v="0"/>
    <n v="8.5897865651051113"/>
    <n v="10.620524149790288"/>
    <n v="0"/>
    <n v="0"/>
    <n v="0"/>
    <n v="1489.1901724530303"/>
    <s v="TNA CARGO"/>
    <s v="stb9427"/>
    <n v="11678.879000000001"/>
    <s v="F0028/2023"/>
    <n v="346.1"/>
    <m/>
    <m/>
    <s v="STB927"/>
    <n v="108.1"/>
    <s v="STB9428"/>
    <n v="18729.306"/>
    <m/>
    <m/>
    <m/>
    <m/>
  </r>
  <r>
    <x v="11"/>
    <x v="1"/>
    <d v="2023-02-06T00:00:00"/>
    <x v="27"/>
    <x v="0"/>
    <s v="ACCUMALUX02"/>
    <s v="0093010046du18/01/2023"/>
    <n v="10840.8"/>
    <n v="290"/>
    <n v="1464.4510000000009"/>
    <m/>
    <n v="73.599999999999994"/>
    <n v="91"/>
    <n v="0"/>
    <n v="0"/>
    <n v="0"/>
    <n v="12759.851000000001"/>
    <s v="EUR"/>
    <n v="3.3039499999999999"/>
    <s v="420L0344"/>
    <s v="COUV L3 SMF NOIR D+ AVEC OM "/>
    <n v="1.3062"/>
    <n v="7128"/>
    <n v="9310.5936000000002"/>
    <n v="30761.735724720002"/>
    <n v="0.39002624629695576"/>
    <n v="4976.6767888384575"/>
    <n v="0.69818697935444129"/>
    <n v="5.0138064693544422"/>
    <n v="4228.1965308560375"/>
    <n v="113.10761142611717"/>
    <n v="571.17432641582354"/>
    <n v="0"/>
    <n v="28.70593172745594"/>
    <n v="35.492388413022972"/>
    <n v="0"/>
    <n v="0"/>
    <n v="0"/>
    <n v="4976.6767888384575"/>
    <s v="TNA CARGO"/>
    <s v="stb9427"/>
    <n v="11678.879000000001"/>
    <s v="F0028/2023"/>
    <n v="346.1"/>
    <m/>
    <m/>
    <s v="STB927"/>
    <n v="108.1"/>
    <s v="STB9428"/>
    <n v="18729.306"/>
    <m/>
    <m/>
    <m/>
    <m/>
  </r>
  <r>
    <x v="11"/>
    <x v="1"/>
    <d v="2023-02-06T00:00:00"/>
    <x v="27"/>
    <x v="0"/>
    <s v="ACCUMALUX02"/>
    <s v="0093010046du18/01/2023"/>
    <n v="10840.8"/>
    <n v="290"/>
    <n v="1464.4510000000009"/>
    <m/>
    <n v="73.599999999999994"/>
    <n v="91"/>
    <n v="0"/>
    <n v="0"/>
    <n v="0"/>
    <n v="12759.851000000001"/>
    <s v="EUR"/>
    <n v="3.3039499999999999"/>
    <s v="490TL0301"/>
    <s v="COUVRE COUVERCLE L3 SMF NOIR"/>
    <n v="0.41729999999999995"/>
    <n v="7040"/>
    <n v="2937.7919999999995"/>
    <n v="9706.3178783999974"/>
    <n v="0.12306583612039794"/>
    <n v="1570.3017320866959"/>
    <n v="0.22305422330776931"/>
    <n v="1.6017925583077688"/>
    <n v="1334.1321162140098"/>
    <n v="35.689092474915405"/>
    <n v="180.22388677235298"/>
    <n v="0"/>
    <n v="9.0576455384612871"/>
    <n v="11.198991086956212"/>
    <n v="0"/>
    <n v="0"/>
    <n v="0"/>
    <n v="1570.3017320866959"/>
    <s v="TNA CARGO"/>
    <s v="stb9427"/>
    <n v="11678.879000000001"/>
    <s v="F0028/2023"/>
    <n v="346.1"/>
    <m/>
    <m/>
    <s v="STB927"/>
    <n v="108.1"/>
    <s v="STB9428"/>
    <n v="18729.306"/>
    <m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111"/>
    <s v="BAC L1B PO NOIR C28"/>
    <n v="1.3"/>
    <n v="240"/>
    <n v="312"/>
    <n v="1030.8324"/>
    <n v="8.427514863624171E-3"/>
    <n v="342.9843146120952"/>
    <n v="1.42910131088373"/>
    <n v="5.7242363108837306"/>
    <n v="253.45329576606514"/>
    <n v="9.9023299647584011"/>
    <n v="21.447039308684484"/>
    <n v="6.9021346733081961"/>
    <n v="0.99191849944856492"/>
    <n v="1.838883743242794"/>
    <n v="0"/>
    <n v="48.448712656587674"/>
    <n v="0"/>
    <n v="342.9843146120952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117"/>
    <s v="BAC L1 NOIR PO C26 NON P"/>
    <n v="1.3"/>
    <n v="1540"/>
    <n v="2002"/>
    <n v="6614.5078999999996"/>
    <n v="5.4076553708255093E-2"/>
    <n v="2200.8160187609442"/>
    <n v="1.42910131088373"/>
    <n v="5.7242363108837306"/>
    <n v="1626.3253144989178"/>
    <n v="63.539950607199735"/>
    <n v="137.61850223072543"/>
    <n v="44.288697487060922"/>
    <n v="6.3648103714616244"/>
    <n v="11.79950401914126"/>
    <n v="0"/>
    <n v="310.87923954643753"/>
    <n v="0"/>
    <n v="2200.8160187609442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118"/>
    <s v="BAC L1 NOIR P0 C28"/>
    <n v="1.3"/>
    <n v="2400"/>
    <n v="3120"/>
    <n v="10308.324000000001"/>
    <n v="8.4275148636241706E-2"/>
    <n v="3429.843146120952"/>
    <n v="1.42910131088373"/>
    <n v="5.7242363108837306"/>
    <n v="2534.5329576606514"/>
    <n v="99.023299647584011"/>
    <n v="214.47039308684484"/>
    <n v="69.021346733081955"/>
    <n v="9.9191849944856489"/>
    <n v="18.388837432427941"/>
    <n v="0"/>
    <n v="484.48712656587674"/>
    <n v="0"/>
    <n v="3429.843146120952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202"/>
    <s v="BAC L2 BASSE P0 NOIR C34"/>
    <n v="1.35"/>
    <n v="5148"/>
    <n v="6949.8"/>
    <n v="22961.791710000001"/>
    <n v="0.18772289358722841"/>
    <n v="7639.9756079844201"/>
    <n v="1.4840667459177195"/>
    <n v="5.9443992459177206"/>
    <n v="5645.6721631891005"/>
    <n v="220.57439996499338"/>
    <n v="477.73280060094692"/>
    <n v="153.74504984794007"/>
    <n v="22.094984575216785"/>
    <n v="40.961135380733239"/>
    <n v="0"/>
    <n v="1079.1950744254905"/>
    <n v="0"/>
    <n v="7639.9756079844201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218"/>
    <s v="BAC L2 NOIR P0 C34,3"/>
    <n v="1.37"/>
    <n v="1944"/>
    <n v="2663.28"/>
    <n v="8799.3439560000006"/>
    <n v="7.1938563416644175E-2"/>
    <n v="2927.7668763464771"/>
    <n v="1.5060529199313155"/>
    <n v="6.0324644199313155"/>
    <n v="2163.5163254738654"/>
    <n v="84.527812014556901"/>
    <n v="183.07522708343978"/>
    <n v="58.917683438231577"/>
    <n v="8.4671689141390196"/>
    <n v="15.696994537511758"/>
    <n v="0"/>
    <n v="413.56566488473339"/>
    <n v="0"/>
    <n v="2927.7668763464771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L0318"/>
    <s v="BAC L3 NOIR P0 C40"/>
    <n v="1.47"/>
    <n v="5760"/>
    <n v="8467.2000000000007"/>
    <n v="27975.205440000002"/>
    <n v="0.2287097879912775"/>
    <n v="9308.066630395937"/>
    <n v="1.6159837899992946"/>
    <n v="6.4727902899992946"/>
    <n v="6878.3325189436755"/>
    <n v="268.73400088975109"/>
    <n v="582.03965139260663"/>
    <n v="187.31331636485626"/>
    <n v="26.919142046573363"/>
    <n v="49.90447573969675"/>
    <n v="0"/>
    <n v="1314.8235250187793"/>
    <n v="0"/>
    <n v="9308.066630395937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M1009"/>
    <s v="BAC M10 P15,4 C33 NOIR"/>
    <n v="2.0099999999999998"/>
    <n v="3078"/>
    <n v="6186.78"/>
    <n v="20440.811781"/>
    <n v="0.16711275771786138"/>
    <n v="6801.1810831917255"/>
    <n v="2.2096104883663825"/>
    <n v="8.8505499883663816"/>
    <n v="5025.8326319858224"/>
    <n v="196.35749031848712"/>
    <n v="425.28241619930452"/>
    <n v="136.86534857092846"/>
    <n v="19.669171583392284"/>
    <n v="36.464003734037348"/>
    <n v="0"/>
    <n v="960.71002079975483"/>
    <n v="0"/>
    <n v="6801.1810831917255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00M1509"/>
    <s v="BAC M15 GRIS PO C78"/>
    <n v="4.7300000000000004"/>
    <n v="1309"/>
    <n v="6191.5700000000006"/>
    <n v="20456.637701500003"/>
    <n v="0.16724214168003049"/>
    <n v="6806.4467718679825"/>
    <n v="5.199730154215418"/>
    <n v="20.82741365421542"/>
    <n v="5029.7237899560769"/>
    <n v="196.50951647403582"/>
    <n v="425.61168324510129"/>
    <n v="136.97131403594497"/>
    <n v="19.684400075739589"/>
    <n v="36.492235314582651"/>
    <n v="0"/>
    <n v="961.45383276650182"/>
    <n v="0"/>
    <n v="6806.4467718679825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8T00:00:00"/>
    <x v="4"/>
    <x v="0"/>
    <s v="ACCUMA 02"/>
    <s v="23-01-07DU27/01/2023"/>
    <n v="30074.5"/>
    <n v="1175"/>
    <n v="2544.8830000000016"/>
    <n v="819"/>
    <n v="117.7"/>
    <n v="218.2"/>
    <m/>
    <n v="5748.8729999999996"/>
    <m/>
    <n v="40698.155999999995"/>
    <s v="EUR"/>
    <n v="3.3039499999999999"/>
    <s v="420l0216"/>
    <s v="COUV L2 EK DROITE ROUGE"/>
    <n v="0.84"/>
    <n v="1344"/>
    <n v="1128.96"/>
    <n v="3730.027392"/>
    <n v="3.0494638398836999E-2"/>
    <n v="1241.0755507194583"/>
    <n v="0.9234193085710255"/>
    <n v="3.6987373085710256"/>
    <n v="917.11100252582332"/>
    <n v="35.831200118633475"/>
    <n v="77.605286852347547"/>
    <n v="24.975108848647501"/>
    <n v="3.5892189395431151"/>
    <n v="6.6539300986262333"/>
    <n v="0"/>
    <n v="175.30980333583724"/>
    <n v="0"/>
    <n v="1241.0755507194583"/>
    <s v="TNA CARGO"/>
    <s v="STB9432"/>
    <n v="30463.116999999998"/>
    <s v="F0031/2023"/>
    <n v="1304.25"/>
    <m/>
    <m/>
    <m/>
    <m/>
    <s v="STB9432"/>
    <n v="32851.678"/>
    <n v="819"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20L0111"/>
    <s v="COUV L1 EK DROITE NOIR 25032084B70"/>
    <n v="0.99"/>
    <n v="4320"/>
    <n v="4276.8"/>
    <n v="14142.949920000001"/>
    <n v="0.13874074477775789"/>
    <n v="2628.8615744193835"/>
    <n v="0.60853277185633881"/>
    <n v="3.8823637718563391"/>
    <n v="173.35933541470405"/>
    <n v="40.234815985549787"/>
    <n v="538.1606424739764"/>
    <n v="0"/>
    <n v="14.706518946442335"/>
    <n v="27.193185976440546"/>
    <n v="0"/>
    <n v="0"/>
    <n v="1835.2070756222702"/>
    <n v="2628.8615744193835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20L0228"/>
    <s v="COUV L2 EK DROITE NOIR 24582125P70"/>
    <n v="1"/>
    <n v="4200"/>
    <n v="4200"/>
    <n v="13888.980000000001"/>
    <n v="0.13624932848545249"/>
    <n v="2581.6541836329529"/>
    <n v="0.61467956753165542"/>
    <n v="3.9215795675316558"/>
    <n v="170.24626092914261"/>
    <n v="39.512305260781218"/>
    <n v="528.49670276625079"/>
    <n v="0"/>
    <n v="14.442428819457964"/>
    <n v="26.704868383148689"/>
    <n v="0"/>
    <n v="0"/>
    <n v="1802.2516174741713"/>
    <n v="2581.6541836329529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20L0307"/>
    <s v="COUV. L3 EURO KAM DROITE NOIR 21152167B70"/>
    <n v="1.08"/>
    <n v="4320"/>
    <n v="4665.6000000000004"/>
    <n v="15428.672640000003"/>
    <n v="0.15135353975755408"/>
    <n v="2867.8489902756919"/>
    <n v="0.66385393293418793"/>
    <n v="4.2353059329341889"/>
    <n v="189.11927499785901"/>
    <n v="43.892526529690684"/>
    <n v="587.08433724433803"/>
    <n v="0"/>
    <n v="16.043475214300734"/>
    <n v="29.6652937924806"/>
    <n v="0"/>
    <n v="0"/>
    <n v="2002.0440824970224"/>
    <n v="2867.8489902756919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60D1844"/>
    <s v="Magic eye 19.16 / 65.3 MM (W) SMF L1-L5"/>
    <n v="0.13"/>
    <n v="20000"/>
    <n v="2600"/>
    <n v="8597.94"/>
    <n v="8.4344822395756289E-2"/>
    <n v="1598.1668755823039"/>
    <n v="7.9908343779115196E-2"/>
    <n v="0.50980534377911524"/>
    <n v="105.39054247994541"/>
    <n v="24.459998494769323"/>
    <n v="327.16462552196469"/>
    <n v="0"/>
    <n v="8.9405511739501673"/>
    <n v="16.531585189568233"/>
    <n v="0"/>
    <n v="0"/>
    <n v="1115.6795727221058"/>
    <n v="1598.1668755823039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60D1845"/>
    <s v="Magic eye  19.16 / 60 MM (X &amp; W) B1-B5 SMF &amp; JIS LIDS"/>
    <n v="0.13"/>
    <n v="11000"/>
    <n v="1430"/>
    <n v="4728.8670000000002"/>
    <n v="4.6389652317665959E-2"/>
    <n v="878.99178157026722"/>
    <n v="7.9908343779115196E-2"/>
    <n v="0.50980534377911524"/>
    <n v="57.964798363969976"/>
    <n v="13.452999172123128"/>
    <n v="179.9405440370806"/>
    <n v="0"/>
    <n v="4.9173031456725917"/>
    <n v="9.0923718542625274"/>
    <n v="0"/>
    <n v="0"/>
    <n v="613.62376499715822"/>
    <n v="878.99178157026722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30P1022"/>
    <s v="SEPARATEUR 162X1.0X0.2 SEPARATOR CELL FORCE ULR"/>
    <n v="0.78"/>
    <n v="12248"/>
    <n v="9553.44"/>
    <n v="31592.270736000002"/>
    <n v="0.30991661541096693"/>
    <n v="5872.3043676396182"/>
    <n v="0.47945006267469126"/>
    <n v="3.0588320626746914"/>
    <n v="387.24700928831146"/>
    <n v="89.875818469180416"/>
    <n v="1202.1337000179074"/>
    <n v="0"/>
    <n v="32.851161233562493"/>
    <n v="60.743656620549515"/>
    <n v="0"/>
    <n v="0"/>
    <n v="4099.453022010106"/>
    <n v="5872.3043676396182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90B0025"/>
    <s v="COUVRE BORNE R+ ROUGE SMF LIDS"/>
    <n v="0.04"/>
    <n v="25000"/>
    <n v="1000"/>
    <n v="3306.9"/>
    <n v="3.2440316306060112E-2"/>
    <n v="614.67956753165538"/>
    <n v="2.4587182701266214E-2"/>
    <n v="0.15686318270126623"/>
    <n v="40.53482403074824"/>
    <n v="9.4076917287574329"/>
    <n v="125.83254827767874"/>
    <n v="0"/>
    <n v="3.4386735284423717"/>
    <n v="6.358301995987782"/>
    <n v="0"/>
    <n v="0"/>
    <n v="429.10752797004073"/>
    <n v="614.67956753165538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90B0026"/>
    <s v="COUVRE BORNE L- NOIR SMF LIDS"/>
    <n v="0.04"/>
    <n v="25000"/>
    <n v="1000"/>
    <n v="3306.9"/>
    <n v="3.2440316306060112E-2"/>
    <n v="614.67956753165538"/>
    <n v="2.4587182701266214E-2"/>
    <n v="0.15686318270126623"/>
    <n v="40.53482403074824"/>
    <n v="9.4076917287574329"/>
    <n v="125.83254827767874"/>
    <n v="0"/>
    <n v="3.4386735284423717"/>
    <n v="6.358301995987782"/>
    <n v="0"/>
    <n v="0"/>
    <n v="429.10752797004073"/>
    <n v="614.67956753165538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90C0015"/>
    <s v="CALE PAPILLON DIN NOIR POUR L1-L5 BAC"/>
    <n v="7.0000000000000007E-2"/>
    <n v="20000"/>
    <n v="1400.0000000000002"/>
    <n v="4629.6600000000008"/>
    <n v="4.5416442828484165E-2"/>
    <n v="860.55139454431765"/>
    <n v="4.3027569727215879E-2"/>
    <n v="0.27451056972721594"/>
    <n v="56.748753643047543"/>
    <n v="13.170768420260409"/>
    <n v="176.16556758875026"/>
    <n v="0"/>
    <n v="4.8141429398193214"/>
    <n v="8.9016227943828969"/>
    <n v="0"/>
    <n v="0"/>
    <n v="600.75053915805711"/>
    <n v="860.55139454431765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09T00:00:00"/>
    <x v="89"/>
    <x v="0"/>
    <s v="MONBAT 01"/>
    <s v="7000043448du23/01/23"/>
    <n v="1249.5200000000002"/>
    <n v="290"/>
    <n v="3878.8940000000002"/>
    <m/>
    <n v="106"/>
    <n v="196"/>
    <n v="0"/>
    <n v="0"/>
    <n v="13227.6"/>
    <n v="18948.014000000003"/>
    <s v="EUR"/>
    <n v="3.3069000000000002"/>
    <s v="490C0016"/>
    <s v="CALE PAPILLON JIS NOIR GAMME  ASIATIQUE"/>
    <n v="7.0000000000000007E-2"/>
    <n v="10000"/>
    <n v="700.00000000000011"/>
    <n v="2314.8300000000004"/>
    <n v="2.2708221414242082E-2"/>
    <n v="430.27569727215882"/>
    <n v="4.3027569727215879E-2"/>
    <n v="0.27451056972721594"/>
    <n v="28.374376821523771"/>
    <n v="6.5853842101302043"/>
    <n v="88.082783794375132"/>
    <n v="0"/>
    <n v="2.4070714699096607"/>
    <n v="4.4508113971914485"/>
    <n v="0"/>
    <n v="0"/>
    <n v="300.37526957902855"/>
    <n v="430.27569727215882"/>
    <s v="AST"/>
    <s v="stb9442"/>
    <n v="1445.9190000000001"/>
    <s v="F0037/2023"/>
    <n v="346.1"/>
    <m/>
    <m/>
    <s v="stb9442"/>
    <n v="233.84"/>
    <s v="stb9444"/>
    <n v="24571.379000000001"/>
    <m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111"/>
    <s v="BAC L1B PO NOIR C28 25331014B70"/>
    <n v="1.3"/>
    <n v="3120"/>
    <n v="4056"/>
    <n v="13412.786400000001"/>
    <n v="7.8301194579704039E-2"/>
    <n v="3268.7267465915425"/>
    <n v="1.0476688290357508"/>
    <n v="5.3466388290357516"/>
    <n v="2306.4237008912896"/>
    <n v="52.853306341300225"/>
    <n v="319.89170033592302"/>
    <n v="64.128678360777613"/>
    <n v="12.739604358117846"/>
    <n v="0"/>
    <n v="0"/>
    <n v="512.68975630413411"/>
    <n v="0"/>
    <n v="3268.7267465915425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117"/>
    <s v="BAC L1 NOIR PO C26 NON PERCE 26901001P70 26901001P70"/>
    <n v="1.3"/>
    <n v="220"/>
    <n v="286"/>
    <n v="945.77340000000004"/>
    <n v="5.5212380793381059E-3"/>
    <n v="230.48714238786519"/>
    <n v="1.0476688290357508"/>
    <n v="5.3466388290357507"/>
    <n v="162.63244044746276"/>
    <n v="3.7268357035532214"/>
    <n v="22.556466049327906"/>
    <n v="4.5218939869779087"/>
    <n v="0.89830543550830977"/>
    <n v="0"/>
    <n v="0"/>
    <n v="36.151200765035099"/>
    <n v="0"/>
    <n v="230.48714238786519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202"/>
    <s v="BAC L2 BASSE P0 NOIR C34 25181011B77"/>
    <n v="1.35"/>
    <n v="702"/>
    <n v="947.7"/>
    <n v="3133.9491300000004"/>
    <n v="1.8295375271988542E-2"/>
    <n v="763.75057636706242"/>
    <n v="1.0879637839986644"/>
    <n v="5.5522787839986654"/>
    <n v="538.90476857363797"/>
    <n v="12.349378308592266"/>
    <n v="74.743926136182012"/>
    <n v="14.983912347758617"/>
    <n v="2.9766575567525355"/>
    <n v="0"/>
    <n v="0"/>
    <n v="119.79193344413905"/>
    <n v="0"/>
    <n v="763.75057636706242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213"/>
    <s v="BAC L2 NOIR PO C28 25691010B77"/>
    <n v="1.496"/>
    <n v="1188"/>
    <n v="1777.248"/>
    <n v="5877.1814112000002"/>
    <n v="3.4309822846249963E-2"/>
    <n v="1432.2825623585616"/>
    <n v="1.2056250524903718"/>
    <n v="6.152747452490372"/>
    <n v="1010.6230053159869"/>
    <n v="23.159130421218723"/>
    <n v="140.16935025606963"/>
    <n v="28.099744911078719"/>
    <n v="5.5822081770848682"/>
    <n v="0"/>
    <n v="0"/>
    <n v="224.64912327712273"/>
    <n v="0"/>
    <n v="1432.2825623585616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213"/>
    <s v="BAC L2 NOIR PO C28 25691010B77"/>
    <n v="1.4650000000000001"/>
    <n v="3168"/>
    <n v="4641.12"/>
    <n v="15347.719728"/>
    <n v="8.9596952709012828E-2"/>
    <n v="3740.2744275495415"/>
    <n v="1.1806421804133653"/>
    <n v="6.0252506804133645"/>
    <n v="2639.1492028305183"/>
    <n v="60.477943078583657"/>
    <n v="366.03939059740117"/>
    <n v="73.3799042686815"/>
    <n v="14.577424205756387"/>
    <n v="0"/>
    <n v="0"/>
    <n v="586.65056256860032"/>
    <n v="0"/>
    <n v="3740.2744275495415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218"/>
    <s v="BAC L2 NOIR P0 C34,3 38881099B77"/>
    <n v="1.496"/>
    <n v="648"/>
    <n v="969.40800000000002"/>
    <n v="3205.7353152000001"/>
    <n v="1.8714448825227253E-2"/>
    <n v="781.24503401376091"/>
    <n v="1.2056250524903718"/>
    <n v="6.152747452490372"/>
    <n v="551.24891199053832"/>
    <n v="12.632252957028395"/>
    <n v="76.456009230583447"/>
    <n v="15.32713358786112"/>
    <n v="3.0448408238644737"/>
    <n v="0"/>
    <n v="0"/>
    <n v="122.53588542388513"/>
    <n v="0"/>
    <n v="781.24503401376091"/>
    <s v="TUNISHIP"/>
    <s v="STB9554"/>
    <n v="30324.920999999998"/>
    <s v="F0038/2023"/>
    <n v="804.25"/>
    <m/>
    <m/>
    <m/>
    <m/>
    <s v="STB9554"/>
    <n v="43907.286"/>
    <m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L0218"/>
    <s v="BAC L2 NOIR P0 C34,3 38881099B77"/>
    <n v="1.37"/>
    <n v="7560"/>
    <n v="10357.200000000001"/>
    <n v="34250.224680000007"/>
    <n v="0.19994603858503718"/>
    <n v="8346.8581508377538"/>
    <n v="1.1040817659838298"/>
    <n v="5.6345347659838305"/>
    <n v="5889.5689237848301"/>
    <n v="134.96357604490009"/>
    <n v="816.85954603531115"/>
    <n v="163.75580560114545"/>
    <n v="32.531220477785546"/>
    <n v="0"/>
    <n v="0"/>
    <n v="1309.1790788937817"/>
    <n v="0"/>
    <n v="8346.8581508377538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M1009"/>
    <s v="BAC M10 P15,4 C33 NOIR 30241013B70"/>
    <n v="2.0099999999999998"/>
    <n v="486"/>
    <n v="976.8599999999999"/>
    <n v="3230.378334"/>
    <n v="1.8858309895742033E-2"/>
    <n v="787.25059410143342"/>
    <n v="1.6198571895091223"/>
    <n v="8.2667261895091215"/>
    <n v="555.486453760519"/>
    <n v="12.729359179625872"/>
    <n v="77.043739248064526"/>
    <n v="15.444955804612725"/>
    <n v="3.0682470200372287"/>
    <n v="0"/>
    <n v="0"/>
    <n v="123.47783908857407"/>
    <n v="0"/>
    <n v="787.25059410143342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M1104"/>
    <s v="BAC M11 P8.5 C46,3 NOIR 22241008B70"/>
    <n v="2.0299999999999998"/>
    <n v="1890"/>
    <n v="3836.7"/>
    <n v="12687.58323"/>
    <n v="7.4067601884603179E-2"/>
    <n v="3091.9930741242042"/>
    <n v="1.6359751714942878"/>
    <n v="8.3489821714942885"/>
    <n v="2181.7198750516795"/>
    <n v="49.995631272107147"/>
    <n v="302.59578073935796"/>
    <n v="60.661365943490004"/>
    <n v="12.050798826624936"/>
    <n v="0"/>
    <n v="0"/>
    <n v="484.96962229094464"/>
    <n v="0"/>
    <n v="3091.9930741242042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M1409"/>
    <s v="BAC M14 GRIS PO C60 35321021B74"/>
    <n v="4.4800000000000004"/>
    <n v="1188"/>
    <n v="5322.2400000000007"/>
    <n v="17600.115456000003"/>
    <n v="0.10274599355026728"/>
    <n v="4289.1884220363354"/>
    <n v="3.6104279646770499"/>
    <n v="18.425339964677054"/>
    <n v="3026.4646148500146"/>
    <n v="69.353545646430419"/>
    <n v="419.7584820502621"/>
    <n v="84.148968717668907"/>
    <n v="16.716773150628487"/>
    <n v="0"/>
    <n v="0"/>
    <n v="672.74603762133017"/>
    <n v="0"/>
    <n v="4289.1884220363354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00M1606"/>
    <s v="BAC M16 GRIS C102 P16 20891032B74"/>
    <n v="5.99"/>
    <n v="840"/>
    <n v="5031.6000000000004"/>
    <n v="16638.998040000002"/>
    <n v="9.7135180139851798E-2"/>
    <n v="4054.9619078279111"/>
    <n v="4.827335604557037"/>
    <n v="24.635666604557038"/>
    <n v="2861.1936620820056"/>
    <n v="65.566246594399971"/>
    <n v="396.83606494335066"/>
    <n v="79.553712534538619"/>
    <n v="15.803893808753886"/>
    <n v="0"/>
    <n v="0"/>
    <n v="636.00832786486228"/>
    <n v="0"/>
    <n v="4054.9619078279111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125"/>
    <s v="COUV M11 G FLAT NOIR M18 22482045B70"/>
    <n v="0.94"/>
    <n v="2088"/>
    <n v="1962.7199999999998"/>
    <n v="6490.5187679999999"/>
    <n v="3.7890365045728971E-2"/>
    <n v="1581.7542800961915"/>
    <n v="0.75754515330277372"/>
    <n v="3.8660311533027736"/>
    <n v="1116.0907115910632"/>
    <n v="25.575996405867055"/>
    <n v="154.79729735782121"/>
    <n v="31.032208972452029"/>
    <n v="6.1647623929401032"/>
    <n v="0"/>
    <n v="0"/>
    <n v="248.09330337604786"/>
    <n v="0"/>
    <n v="1581.7542800961915"/>
    <s v="TUNISHIP"/>
    <s v="STB9554"/>
    <n v="30324.920999999998"/>
    <s v="F0038/2023"/>
    <n v="804.25"/>
    <m/>
    <m/>
    <m/>
    <m/>
    <s v="STB9554"/>
    <n v="43907.286"/>
    <m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413"/>
    <s v="COUV M14 GAUCHE GRIS 35422083B70"/>
    <n v="1.79"/>
    <n v="336"/>
    <n v="601.44000000000005"/>
    <n v="1988.9019360000002"/>
    <n v="1.1610816190339547E-2"/>
    <n v="484.69995425789392"/>
    <n v="1.4425593876723033"/>
    <n v="7.361910387672304"/>
    <n v="342.00578665287412"/>
    <n v="7.8373009284791948"/>
    <n v="47.434828464013201"/>
    <n v="9.5092584598880894"/>
    <n v="1.8890797941682442"/>
    <n v="0"/>
    <n v="0"/>
    <n v="76.023699958471028"/>
    <n v="0"/>
    <n v="484.69995425789392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502"/>
    <s v="COUV.M15 GAUCHE NOIR 35402026B70"/>
    <n v="1.86"/>
    <n v="1050"/>
    <n v="1953"/>
    <n v="6458.3757000000005"/>
    <n v="3.7702720171144476E-2"/>
    <n v="1573.9209408514012"/>
    <n v="1.4989723246203821"/>
    <n v="7.6498063246203829"/>
    <n v="1110.5634831954362"/>
    <n v="25.44933611552252"/>
    <n v="154.0306929871937"/>
    <n v="30.878527820167324"/>
    <n v="6.1342325718452058"/>
    <n v="0"/>
    <n v="0"/>
    <n v="246.86466816123618"/>
    <n v="0"/>
    <n v="1573.9209408514012"/>
    <s v="TUNISHIP"/>
    <s v="STB9554"/>
    <n v="30324.920999999998"/>
    <s v="F0038/2023"/>
    <n v="804.25"/>
    <m/>
    <m/>
    <m/>
    <m/>
    <s v="STB9554"/>
    <n v="43907.286"/>
    <m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515"/>
    <s v="COUV M15 GAUCHE GRIS 35402089B70"/>
    <n v="1.87"/>
    <n v="1750"/>
    <n v="3272.5"/>
    <n v="10821.830250000001"/>
    <n v="6.317570494627256E-2"/>
    <n v="2637.3048023226884"/>
    <n v="1.5070313156129649"/>
    <n v="7.6909343156129655"/>
    <n v="1860.8904243507757"/>
    <n v="42.643600838733981"/>
    <n v="258.09802498750201"/>
    <n v="51.740902350997224"/>
    <n v="10.278687194758545"/>
    <n v="0"/>
    <n v="0"/>
    <n v="413.6531625999209"/>
    <n v="0"/>
    <n v="2637.3048023226884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604"/>
    <s v="COUV. M16 GAUCHE NOIR 36352052D40"/>
    <n v="2.17"/>
    <n v="644"/>
    <n v="1397.48"/>
    <n v="4621.3266120000008"/>
    <n v="2.697839087801894E-2"/>
    <n v="1126.2278732314471"/>
    <n v="1.7488010453904459"/>
    <n v="8.9247740453904463"/>
    <n v="794.66987019762325"/>
    <n v="18.210413842662785"/>
    <n v="110.21751809305862"/>
    <n v="22.095302129097512"/>
    <n v="4.3893841958536814"/>
    <n v="0"/>
    <n v="0"/>
    <n v="176.64538477315125"/>
    <n v="0"/>
    <n v="1126.2278732314471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20M1611"/>
    <s v="COUV M16 GAUCHE GRIS 36352070B70"/>
    <n v="2.17"/>
    <n v="828"/>
    <n v="1796.76"/>
    <n v="5941.7056440000006"/>
    <n v="3.4686502557452918E-2"/>
    <n v="1448.0072655832889"/>
    <n v="1.7488010453904457"/>
    <n v="8.9247740453904463"/>
    <n v="1021.7184045398012"/>
    <n v="23.413389226280721"/>
    <n v="141.70823754821819"/>
    <n v="28.408245594553939"/>
    <n v="5.6434939660975898"/>
    <n v="0"/>
    <n v="0"/>
    <n v="227.11549470833731"/>
    <n v="0"/>
    <n v="1448.0072655832889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40B9002"/>
    <s v="RAMPE B90 COMPACT NOIR 2A233002B70"/>
    <n v="0.188"/>
    <n v="500"/>
    <n v="94"/>
    <n v="310.84860000000003"/>
    <n v="1.8146726554467902E-3"/>
    <n v="75.754515330277385"/>
    <n v="0.15150903066055477"/>
    <n v="0.77320623066055483"/>
    <n v="53.452620286928322"/>
    <n v="1.2249040424265834"/>
    <n v="7.4136636665623197"/>
    <n v="1.4862169048109211"/>
    <n v="0.29524724104119277"/>
    <n v="0"/>
    <n v="0"/>
    <n v="11.881863188508042"/>
    <n v="0"/>
    <n v="75.754515330277385"/>
    <s v="TUNISHIP"/>
    <s v="STB9554"/>
    <n v="30324.920999999998"/>
    <s v="F0038/2023"/>
    <n v="804.25"/>
    <m/>
    <m/>
    <m/>
    <m/>
    <s v="STB9554"/>
    <n v="43907.286"/>
    <m/>
    <m/>
    <m/>
    <m/>
  </r>
  <r>
    <x v="11"/>
    <x v="1"/>
    <d v="2023-02-10T00:00:00"/>
    <x v="4"/>
    <x v="0"/>
    <s v="ACCUMA 01"/>
    <s v="23-0088du20/01/2023"/>
    <n v="29455.792000000001"/>
    <n v="675"/>
    <n v="4085.4000000000015"/>
    <n v="819"/>
    <n v="162.69999999999999"/>
    <m/>
    <m/>
    <n v="6547.6620000000003"/>
    <m/>
    <n v="41745.554000000004"/>
    <s v="EUR"/>
    <n v="3.3069000000000002"/>
    <s v="460D1810"/>
    <s v="BOUCHON KAMINA D18 ROUGE 24593044B72"/>
    <n v="0.03"/>
    <n v="84000"/>
    <n v="2520"/>
    <n v="8333.3880000000008"/>
    <n v="4.8648671188573522E-2"/>
    <n v="2030.8657301308403"/>
    <n v="2.4176972977748099E-2"/>
    <n v="0.1233839729777481"/>
    <n v="1432.9851396070146"/>
    <n v="32.83785305228713"/>
    <n v="198.74928127379835"/>
    <n v="39.843261703441712"/>
    <n v="7.9151388023809117"/>
    <n v="0"/>
    <n v="0"/>
    <n v="318.53505569191771"/>
    <n v="0"/>
    <n v="2030.8657301308403"/>
    <s v="TUNISHIP"/>
    <s v="STB9554"/>
    <n v="30324.920999999998"/>
    <s v="F0038/2023"/>
    <n v="804.25"/>
    <m/>
    <m/>
    <m/>
    <m/>
    <s v="STB9554"/>
    <n v="43907.286"/>
    <n v="819"/>
    <m/>
    <m/>
    <m/>
  </r>
  <r>
    <x v="11"/>
    <x v="1"/>
    <d v="2023-02-16T00:00:00"/>
    <x v="97"/>
    <x v="0"/>
    <s v="amer sil 01"/>
    <s v="ci3-01414 du 10/01/2023"/>
    <n v="2161.5"/>
    <n v="80"/>
    <n v="156.36800000000017"/>
    <m/>
    <n v="9.25"/>
    <n v="67"/>
    <m/>
    <n v="87.786048000000008"/>
    <m/>
    <n v="2561.9040480000003"/>
    <s v="EUR"/>
    <n v="3.2928000000000002"/>
    <s v="430T405"/>
    <s v="GAINE TUBULAIRE"/>
    <n v="0.47989999999999999"/>
    <n v="4592"/>
    <n v="2203.7008000000001"/>
    <n v="7256.3459942400004"/>
    <n v="1"/>
    <n v="2561.9040480000003"/>
    <n v="0.55790593379790943"/>
    <n v="2.1381206537979094"/>
    <n v="2161.5"/>
    <n v="80"/>
    <n v="156.36800000000017"/>
    <n v="0"/>
    <n v="9.25"/>
    <n v="67"/>
    <n v="0"/>
    <n v="87.786048000000008"/>
    <n v="0"/>
    <n v="2561.9040480000003"/>
    <s v="AST"/>
    <s v="stb9567"/>
    <n v="2217.123"/>
    <s v="F0048/2023"/>
    <n v="96.2"/>
    <m/>
    <m/>
    <s v="stb9567"/>
    <n v="80.33"/>
    <s v="S9499"/>
    <n v="1917.6030000000001"/>
    <n v="0"/>
    <m/>
    <m/>
    <m/>
  </r>
  <r>
    <x v="11"/>
    <x v="1"/>
    <d v="2023-02-16T00:00:00"/>
    <x v="71"/>
    <x v="0"/>
    <s v="ELINOIL 01"/>
    <s v="206/2023du13/01/2023"/>
    <n v="1089"/>
    <n v="575"/>
    <n v="7546.4700000000012"/>
    <n v="619"/>
    <n v="89.35"/>
    <n v="259.5"/>
    <n v="153"/>
    <n v="0"/>
    <n v="1200"/>
    <n v="11531.320000000002"/>
    <s v="EUR"/>
    <n v="3.2928000000000002"/>
    <s v="610X0014"/>
    <s v="COKE DE PETROLE"/>
    <n v="0.434"/>
    <n v="67380"/>
    <n v="29242.92"/>
    <n v="96291.086976000006"/>
    <n v="1"/>
    <n v="11531.320000000002"/>
    <n v="0.17113861680023748"/>
    <n v="1.6002138168002376"/>
    <n v="1089"/>
    <n v="575"/>
    <n v="7546.4700000000012"/>
    <n v="619"/>
    <n v="89.35"/>
    <n v="259.5"/>
    <n v="153"/>
    <n v="0"/>
    <n v="1200"/>
    <n v="11531.320000000002"/>
    <s v="MSC"/>
    <s v="stb9492"/>
    <n v="1295.3399999999999"/>
    <s v="F0047/2023"/>
    <n v="685.25"/>
    <m/>
    <m/>
    <s v="STB9497"/>
    <n v="309.80500000000001"/>
    <s v="STB9496"/>
    <n v="27142.219000000001"/>
    <n v="619"/>
    <m/>
    <m/>
    <m/>
  </r>
  <r>
    <x v="11"/>
    <x v="1"/>
    <d v="2023-02-22T00:00:00"/>
    <x v="90"/>
    <x v="0"/>
    <s v="METALSA 01"/>
    <s v="129 DU 17/01/2023"/>
    <n v="2339.252"/>
    <n v="88.28"/>
    <n v="952.875"/>
    <n v="0"/>
    <n v="11.59"/>
    <n v="0"/>
    <n v="0"/>
    <n v="592.86599999999999"/>
    <m/>
    <n v="3984.8630000000003"/>
    <s v="EUR"/>
    <n v="3.2936999999999999"/>
    <s v="830XOU232"/>
    <s v="FLUX DE SOUDURE"/>
    <n v="12"/>
    <n v="240"/>
    <n v="2880"/>
    <n v="9485.8559999999998"/>
    <n v="1"/>
    <n v="3984.8630000000003"/>
    <n v="16.603595833333333"/>
    <n v="56.12799583333333"/>
    <n v="2339.252"/>
    <n v="88.28"/>
    <n v="952.875"/>
    <n v="0"/>
    <n v="11.59"/>
    <n v="0"/>
    <n v="0"/>
    <n v="592.86599999999999"/>
    <n v="0"/>
    <n v="3984.8630000000003"/>
    <s v="ast"/>
    <s v="STB9525"/>
    <n v="2399.56"/>
    <s v="F0055/2023"/>
    <n v="106.053"/>
    <m/>
    <m/>
    <m/>
    <m/>
    <s v="STB9526"/>
    <n v="3406.741"/>
    <m/>
    <m/>
    <m/>
    <m/>
  </r>
  <r>
    <x v="11"/>
    <x v="7"/>
    <d v="2023-02-23T00:00:00"/>
    <x v="98"/>
    <x v="9"/>
    <s v="DROSS 01"/>
    <s v="2006 DU 10/01/2023"/>
    <n v="3882.61"/>
    <n v="1484"/>
    <n v="4589.8820000000123"/>
    <n v="619"/>
    <n v="1650.85"/>
    <n v="3229.895"/>
    <n v="5671"/>
    <n v="0"/>
    <n v="0"/>
    <n v="21127.237000000016"/>
    <s v="EUR"/>
    <n v="3.29095"/>
    <m/>
    <s v="UNITE DU FUSION PLOMB"/>
    <n v="555000"/>
    <n v="1"/>
    <n v="555000"/>
    <n v="1826477.25"/>
    <n v="1"/>
    <n v="21127.237000000016"/>
    <n v="21127.237000000016"/>
    <n v="1847604.487"/>
    <n v="3882.61"/>
    <n v="1484"/>
    <n v="4589.8820000000123"/>
    <n v="619"/>
    <n v="1650.85"/>
    <n v="3229.895"/>
    <n v="5671"/>
    <n v="0"/>
    <n v="0"/>
    <n v="21127.237000000016"/>
    <s v="CMA CGM TUNISIA+MOHEB"/>
    <m/>
    <n v="4601.8100000000004"/>
    <s v="F0064/2023"/>
    <n v="1594.25"/>
    <m/>
    <n v="6748.3"/>
    <s v="STB33"/>
    <n v="3179.895"/>
    <s v="STB32/34"/>
    <n v="150677.76000000001"/>
    <n v="619"/>
    <m/>
    <m/>
    <m/>
  </r>
  <r>
    <x v="11"/>
    <x v="1"/>
    <d v="2023-02-23T00:00:00"/>
    <x v="42"/>
    <x v="0"/>
    <s v="METACONCEPT 01"/>
    <s v="5703DU07/02/2023"/>
    <n v="227.6"/>
    <n v="153.29499999999999"/>
    <n v="170.44500000000062"/>
    <n v="0"/>
    <n v="28.15"/>
    <n v="253"/>
    <n v="0"/>
    <n v="0"/>
    <n v="0"/>
    <n v="832.49000000000058"/>
    <s v="EUR"/>
    <n v="3.2771499999999998"/>
    <s v="610P0002"/>
    <s v="ANTIMOINE"/>
    <n v="15.15"/>
    <n v="714"/>
    <n v="10817.1"/>
    <n v="35449.259265000001"/>
    <n v="1"/>
    <n v="832.49000000000058"/>
    <n v="1.1659523809523817"/>
    <n v="50.814774880952385"/>
    <n v="227.6"/>
    <n v="153.29499999999999"/>
    <n v="170.44500000000062"/>
    <n v="0"/>
    <n v="28.15"/>
    <n v="253"/>
    <n v="0"/>
    <n v="0"/>
    <n v="0"/>
    <n v="832.49000000000058"/>
    <s v="MAGHREB SOLUTION"/>
    <s v="STB9534"/>
    <n v="285.27"/>
    <s v="F0065/2023"/>
    <n v="212.28800000000001"/>
    <m/>
    <m/>
    <s v="STB9534"/>
    <n v="285.27"/>
    <s v="STB9535"/>
    <n v="6983.4350000000004"/>
    <n v="0"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20L0143"/>
    <s v="COUV L1 SMF D+ NOIR AVEC OM "/>
    <n v="1.2274"/>
    <n v="1800"/>
    <n v="2209.3200000000002"/>
    <n v="7270.7616540000008"/>
    <n v="9.0667583481792144E-2"/>
    <n v="1440.2243713029693"/>
    <n v="0.80012465072387184"/>
    <n v="4.839436680723872"/>
    <n v="1243.7592326810275"/>
    <n v="25.84026129231076"/>
    <n v="134.90638281697883"/>
    <n v="0"/>
    <n v="6.7955353819603213"/>
    <n v="28.922959130691694"/>
    <n v="0"/>
    <n v="0"/>
    <n v="0"/>
    <n v="1440.2243713029693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90TL0101"/>
    <s v="COUVRE COUVERCLE L1SMF NOIR"/>
    <n v="0.37690000000000001"/>
    <n v="1320"/>
    <n v="497.50800000000004"/>
    <n v="1637.2739526000003"/>
    <n v="2.0417073182182503E-2"/>
    <n v="324.3184086135995"/>
    <n v="0.24569576410121174"/>
    <n v="1.486054819101212"/>
    <n v="280.07720399610406"/>
    <n v="5.8188658569220131"/>
    <n v="30.379032780452587"/>
    <n v="0"/>
    <n v="1.5302596350045787"/>
    <n v="6.5130463451162184"/>
    <n v="0"/>
    <n v="0"/>
    <n v="0"/>
    <n v="324.3184086135995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20L0244"/>
    <s v="COUV L2 SMF NOIR D+ AVEC OM "/>
    <n v="1.2716000000000001"/>
    <n v="5346"/>
    <n v="6797.9736000000003"/>
    <n v="22371.79121892"/>
    <n v="0.2789798847088783"/>
    <n v="4431.5025682989253"/>
    <n v="0.82893800379703053"/>
    <n v="5.0137100237970298"/>
    <n v="3826.9885885801432"/>
    <n v="79.509267142030311"/>
    <n v="415.10058699568901"/>
    <n v="0"/>
    <n v="20.90954235893043"/>
    <n v="88.994583222132178"/>
    <n v="0"/>
    <n v="0"/>
    <n v="0"/>
    <n v="4431.5025682989253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90TL0201"/>
    <s v="COUVRE COUVERCLE L2SMF NOIR"/>
    <n v="0.40600000000000003"/>
    <n v="4598"/>
    <n v="1866.7880000000002"/>
    <n v="6143.5059686000004"/>
    <n v="7.6610521261206058E-2"/>
    <n v="1216.9326189306787"/>
    <n v="0.26466564135073484"/>
    <n v="1.6007913413507351"/>
    <n v="1050.927348893845"/>
    <n v="21.833998559443728"/>
    <n v="113.9905566265377"/>
    <n v="0"/>
    <n v="5.7419585685273944"/>
    <n v="24.438756282324732"/>
    <n v="0"/>
    <n v="0"/>
    <n v="0"/>
    <n v="1216.9326189306787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20L0344"/>
    <s v="COUV L3 SMF NOIR D+ AVEC OM "/>
    <n v="1.3062"/>
    <n v="6336"/>
    <n v="8276.0832000000009"/>
    <n v="27236.176007040005"/>
    <n v="0.33963955626086645"/>
    <n v="5395.0612512316302"/>
    <n v="0.85149325303529522"/>
    <n v="5.1501321430352967"/>
    <n v="4659.1054670379772"/>
    <n v="96.797273534346942"/>
    <n v="505.35750747033802"/>
    <n v="0"/>
    <n v="25.455984741751941"/>
    <n v="108.3450184472164"/>
    <n v="0"/>
    <n v="0"/>
    <n v="0"/>
    <n v="5395.0612512316302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90TL0301"/>
    <s v="COUVRE COUVERCLE L3 SMF NOIR"/>
    <n v="0.4173"/>
    <n v="6160"/>
    <n v="2570.5680000000002"/>
    <n v="8459.6107596000002"/>
    <n v="0.10549272569642398"/>
    <n v="1675.7168186100387"/>
    <n v="0.27203195107305822"/>
    <n v="1.6453453860730582"/>
    <n v="1447.1274796020509"/>
    <n v="30.065426823480834"/>
    <n v="156.96505289640052"/>
    <n v="0"/>
    <n v="7.9066797909469777"/>
    <n v="33.652179497159253"/>
    <n v="0"/>
    <n v="0"/>
    <n v="0"/>
    <n v="1675.7168186100387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20L0543"/>
    <s v="COUV L5 SMF D+ NOIR AVEC OM "/>
    <n v="1.4012"/>
    <n v="1188"/>
    <n v="1664.6256000000001"/>
    <n v="5478.1996183199999"/>
    <n v="6.8314042580490064E-2"/>
    <n v="1085.1458178149057"/>
    <n v="0.9134224055681025"/>
    <n v="5.5247015455681021"/>
    <n v="937.11796342639127"/>
    <n v="19.469502135439669"/>
    <n v="101.64603517849069"/>
    <n v="0"/>
    <n v="5.1201374914077302"/>
    <n v="21.792179583176331"/>
    <n v="0"/>
    <n v="0"/>
    <n v="0"/>
    <n v="1085.1458178149057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2-24T00:00:00"/>
    <x v="27"/>
    <x v="0"/>
    <s v="accumalux03"/>
    <s v="0093010121 du06/02/2023"/>
    <n v="13717.794000000002"/>
    <n v="285"/>
    <n v="1487.9230000000025"/>
    <m/>
    <n v="74.95"/>
    <n v="319"/>
    <n v="0"/>
    <n v="0"/>
    <n v="0"/>
    <n v="15884.667000000005"/>
    <s v="EUR"/>
    <n v="3.29095"/>
    <s v="490TL0501"/>
    <s v="COUVRE COUVERCLE L5 SMF NOIR"/>
    <n v="0.4587"/>
    <n v="1056"/>
    <n v="484.38720000000001"/>
    <n v="1594.09405584"/>
    <n v="1.9878612828160492E-2"/>
    <n v="315.76514519725771"/>
    <n v="0.29902002386103949"/>
    <n v="1.8085787888610394"/>
    <n v="272.69071578246309"/>
    <n v="5.6654046560257401"/>
    <n v="29.577845235115092"/>
    <n v="0"/>
    <n v="1.4899020314706288"/>
    <n v="6.3412774921831971"/>
    <n v="0"/>
    <n v="0"/>
    <n v="0"/>
    <n v="315.76514519725771"/>
    <s v="AST"/>
    <s v="stb9530"/>
    <n v="14019.879000000001"/>
    <s v="f0066/2023"/>
    <n v="285"/>
    <m/>
    <m/>
    <s v="stb9530"/>
    <n v="380.61"/>
    <s v="stb9531"/>
    <n v="19162.809000000001"/>
    <m/>
    <m/>
    <m/>
    <m/>
  </r>
  <r>
    <x v="11"/>
    <x v="1"/>
    <d v="2023-03-02T00:00:00"/>
    <x v="86"/>
    <x v="0"/>
    <s v="microporous02"/>
    <s v="A23-0169du15/02/2023"/>
    <n v="10496.59"/>
    <n v="375"/>
    <n v="12031.909"/>
    <n v="219"/>
    <n v="132.1"/>
    <n v="56.9"/>
    <n v="0"/>
    <n v="0"/>
    <n v="0"/>
    <n v="23311.499"/>
    <s v="EUR"/>
    <n v="3.2902"/>
    <s v="430P1001"/>
    <s v="SEPARATEUR LV 160X1.3X0.2 "/>
    <n v="1.8420000000000001"/>
    <n v="2427"/>
    <n v="4470.5340000000006"/>
    <n v="14708.950966800003"/>
    <n v="0.1025691301042983"/>
    <n v="2391.0401738572195"/>
    <n v="0.98518342556951777"/>
    <n v="7.0457318255695185"/>
    <n v="1076.6261053614764"/>
    <n v="38.463423789111864"/>
    <n v="1234.1024396240775"/>
    <n v="22.462639492841326"/>
    <n v="13.549382086777804"/>
    <n v="5.8361835029345732"/>
    <n v="0"/>
    <n v="0"/>
    <n v="0"/>
    <n v="2391.0401738572195"/>
    <s v="AST"/>
    <s v="STB9567"/>
    <n v="10949.79"/>
    <s v="F0074/2023"/>
    <n v="447.25"/>
    <m/>
    <m/>
    <s v="STB9567"/>
    <n v="68.710999999999999"/>
    <s v="STB9568"/>
    <n v="43288.800999999999"/>
    <n v="219"/>
    <m/>
    <m/>
    <m/>
  </r>
  <r>
    <x v="11"/>
    <x v="1"/>
    <d v="2023-03-02T00:00:00"/>
    <x v="86"/>
    <x v="0"/>
    <s v="microporous02"/>
    <s v="A23-0169du15/02/2023"/>
    <n v="10496.59"/>
    <n v="375"/>
    <n v="12031.909"/>
    <n v="219"/>
    <n v="132.1"/>
    <n v="56.9"/>
    <n v="0"/>
    <n v="0"/>
    <n v="0"/>
    <n v="23311.499"/>
    <s v="EUR"/>
    <n v="3.2902"/>
    <s v="430P1004"/>
    <s v="SEPARATEUR 161X1.2X0.2 "/>
    <n v="0.68700000000000006"/>
    <n v="40120"/>
    <n v="27562.440000000002"/>
    <n v="90685.940088000003"/>
    <n v="0.63237534807965112"/>
    <n v="14741.617294383439"/>
    <n v="0.36743811800556925"/>
    <n v="2.6278055180055695"/>
    <n v="6637.784754899385"/>
    <n v="237.14075552986918"/>
    <n v="7608.6826419376866"/>
    <n v="138.49020122944358"/>
    <n v="83.536783481321905"/>
    <n v="35.982157305732144"/>
    <n v="0"/>
    <n v="0"/>
    <n v="0"/>
    <n v="14741.617294383439"/>
    <s v="AST"/>
    <s v="STB9567"/>
    <n v="10949.79"/>
    <s v="F0074/2023"/>
    <n v="447.25"/>
    <m/>
    <m/>
    <s v="STB9567"/>
    <n v="68.710999999999999"/>
    <s v="STB9568"/>
    <n v="43288.800999999999"/>
    <n v="219"/>
    <m/>
    <m/>
    <m/>
  </r>
  <r>
    <x v="11"/>
    <x v="1"/>
    <d v="2023-03-02T00:00:00"/>
    <x v="86"/>
    <x v="0"/>
    <s v="microporous02"/>
    <s v="A23-0169du15/02/2023"/>
    <n v="10496.59"/>
    <n v="375"/>
    <n v="12031.909"/>
    <n v="219"/>
    <n v="132.1"/>
    <n v="56.9"/>
    <n v="0"/>
    <n v="0"/>
    <n v="0"/>
    <n v="23311.499"/>
    <s v="EUR"/>
    <n v="3.2902"/>
    <m/>
    <s v="R06-R---2R-H-190.0-1.80- DuroForce CL / PE Separator"/>
    <n v="2.52"/>
    <n v="760"/>
    <n v="1915.2"/>
    <n v="6301.3910400000004"/>
    <n v="4.3941148412192384E-2"/>
    <n v="1024.3340372696744"/>
    <n v="1.3478079437758874"/>
    <n v="9.6391119437758874"/>
    <n v="461.23221901193443"/>
    <n v="16.477930654572145"/>
    <n v="528.69589905099326"/>
    <n v="9.6231115022701328"/>
    <n v="5.8046257052506141"/>
    <n v="2.5002513446537464"/>
    <n v="0"/>
    <n v="0"/>
    <n v="0"/>
    <n v="1024.3340372696744"/>
    <s v="AST"/>
    <s v="STB9567"/>
    <n v="10949.79"/>
    <s v="F0074/2023"/>
    <n v="447.25"/>
    <m/>
    <m/>
    <s v="STB9567"/>
    <n v="68.710999999999999"/>
    <s v="STB9568"/>
    <n v="43288.800999999999"/>
    <n v="219"/>
    <m/>
    <m/>
    <m/>
  </r>
  <r>
    <x v="11"/>
    <x v="1"/>
    <d v="2023-03-02T00:00:00"/>
    <x v="86"/>
    <x v="0"/>
    <s v="microporous02"/>
    <s v="A23-0169du15/02/2023"/>
    <n v="10496.59"/>
    <n v="375"/>
    <n v="12031.909"/>
    <n v="219"/>
    <n v="132.1"/>
    <n v="56.9"/>
    <n v="0"/>
    <n v="0"/>
    <n v="0"/>
    <n v="23311.499"/>
    <s v="EUR"/>
    <n v="3.2902"/>
    <s v="430P1005"/>
    <s v="SEPARATEUR 161X1.0X0.2"/>
    <n v="0.66200000000000003"/>
    <n v="14558"/>
    <n v="9637.3960000000006"/>
    <n v="31708.960319200003"/>
    <n v="0.22111437340385823"/>
    <n v="5154.5074944896678"/>
    <n v="0.35406700745223713"/>
    <n v="2.5321794074522375"/>
    <n v="2320.9469207272041"/>
    <n v="82.917890026446841"/>
    <n v="2660.4280193872423"/>
    <n v="48.424047775444954"/>
    <n v="29.20920872664967"/>
    <n v="12.581407846679532"/>
    <n v="0"/>
    <n v="0"/>
    <n v="0"/>
    <n v="5154.5074944896678"/>
    <s v="AST"/>
    <s v="STB9567"/>
    <n v="10949.79"/>
    <s v="F0074/2023"/>
    <n v="447.25"/>
    <m/>
    <m/>
    <s v="STB9567"/>
    <n v="68.710999999999999"/>
    <s v="STB9568"/>
    <n v="43288.800999999999"/>
    <n v="219"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C0015"/>
    <s v="CALE PAPILLON DIN NOIR POUR L1-L5 BAC"/>
    <n v="7.0000000000000007E-2"/>
    <n v="5000"/>
    <n v="350.00000000000006"/>
    <n v="1150.8350000000003"/>
    <n v="1.1279843242407056E-2"/>
    <n v="223.14666857886868"/>
    <n v="4.4629333715773739E-2"/>
    <n v="0.27479633371577383"/>
    <n v="18.944496725622649"/>
    <n v="3.271154540298046"/>
    <n v="30.274433751869221"/>
    <n v="0"/>
    <n v="0.92156319290465649"/>
    <n v="6.542309080596092"/>
    <n v="0"/>
    <n v="0"/>
    <n v="163.19271128757802"/>
    <n v="223.1466685788686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C0016"/>
    <s v="CALE PAPILLON JIS NOIR GAMME  ASIATIQUE"/>
    <n v="7.0000000000000007E-2"/>
    <n v="16000"/>
    <n v="1120"/>
    <n v="3682.672"/>
    <n v="3.609549837570257E-2"/>
    <n v="714.06933945237961"/>
    <n v="4.4629333715773725E-2"/>
    <n v="0.27479633371577372"/>
    <n v="60.622389521992467"/>
    <n v="10.467694528953745"/>
    <n v="96.878188005981485"/>
    <n v="0"/>
    <n v="2.9490022172949"/>
    <n v="20.935389057907489"/>
    <n v="0"/>
    <n v="0"/>
    <n v="522.21667612024953"/>
    <n v="714.06933945237961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19"/>
    <s v="COUVRE BORNE R+ VERT SMF LIDS"/>
    <n v="0.04"/>
    <n v="6000"/>
    <n v="240"/>
    <n v="789.14400000000001"/>
    <n v="7.7347496519362645E-3"/>
    <n v="153.01485845408135"/>
    <n v="2.5502476409013559E-2"/>
    <n v="0.15702647640901357"/>
    <n v="12.990512040426957"/>
    <n v="2.2430773990615167"/>
    <n v="20.759611715567463"/>
    <n v="0"/>
    <n v="0.63192904656319282"/>
    <n v="4.4861547981230334"/>
    <n v="0"/>
    <n v="0"/>
    <n v="111.90357345433917"/>
    <n v="153.01485845408135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20"/>
    <s v="COUVRE BORNE L- VERT SMF LIDS"/>
    <n v="0.04"/>
    <n v="6000"/>
    <n v="240"/>
    <n v="789.14400000000001"/>
    <n v="7.7347496519362645E-3"/>
    <n v="153.01485845408135"/>
    <n v="2.5502476409013559E-2"/>
    <n v="0.15702647640901357"/>
    <n v="12.990512040426957"/>
    <n v="2.2430773990615167"/>
    <n v="20.759611715567463"/>
    <n v="0"/>
    <n v="0.63192904656319282"/>
    <n v="4.4861547981230334"/>
    <n v="0"/>
    <n v="0"/>
    <n v="111.90357345433917"/>
    <n v="153.01485845408135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21"/>
    <s v="COUVRE BORNE R+ BLEU SMF LIDS"/>
    <n v="0.05"/>
    <n v="6000"/>
    <n v="300"/>
    <n v="986.43000000000006"/>
    <n v="9.6684370649203315E-3"/>
    <n v="191.26857306760169"/>
    <n v="3.1878095511266948E-2"/>
    <n v="0.19628309551126696"/>
    <n v="16.238140050533698"/>
    <n v="2.8038467488268961"/>
    <n v="25.949514644459327"/>
    <n v="0"/>
    <n v="0.78991130820399114"/>
    <n v="5.6076934976537922"/>
    <n v="0"/>
    <n v="0"/>
    <n v="139.87946681792397"/>
    <n v="191.26857306760169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22"/>
    <s v="COUVRE BORNE L- BLEU SMF LIDS"/>
    <n v="0.05"/>
    <n v="6000"/>
    <n v="300"/>
    <n v="986.43000000000006"/>
    <n v="9.6684370649203315E-3"/>
    <n v="191.26857306760169"/>
    <n v="3.1878095511266948E-2"/>
    <n v="0.19628309551126696"/>
    <n v="16.238140050533698"/>
    <n v="2.8038467488268961"/>
    <n v="25.949514644459327"/>
    <n v="0"/>
    <n v="0.78991130820399114"/>
    <n v="5.6076934976537922"/>
    <n v="0"/>
    <n v="0"/>
    <n v="139.87946681792397"/>
    <n v="191.26857306760169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20L0111"/>
    <s v="COUV L1 EK DROITE NOIR 25032084B70"/>
    <n v="0.99"/>
    <n v="5400"/>
    <n v="5346"/>
    <n v="17578.1826"/>
    <n v="0.1722915484968803"/>
    <n v="3408.4059720646619"/>
    <n v="0.63118629112308555"/>
    <n v="3.8864052911230855"/>
    <n v="289.36365570051049"/>
    <n v="49.964549064095287"/>
    <n v="462.42035096426525"/>
    <n v="0"/>
    <n v="14.076219512195122"/>
    <n v="99.929098128190574"/>
    <n v="0"/>
    <n v="0"/>
    <n v="2492.6520986954051"/>
    <n v="3408.4059720646619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20L0228"/>
    <s v="COUV L2 EK DROITE NOIR 24582125P70"/>
    <n v="1"/>
    <n v="5150"/>
    <n v="5150"/>
    <n v="16933.715"/>
    <n v="0.16597483628113235"/>
    <n v="3283.4438376604958"/>
    <n v="0.63756191022533903"/>
    <n v="3.9256619102253389"/>
    <n v="278.75473753416179"/>
    <n v="48.13270252152838"/>
    <n v="445.46666806321849"/>
    <n v="0"/>
    <n v="13.560144124168513"/>
    <n v="96.265405043056759"/>
    <n v="0"/>
    <n v="0"/>
    <n v="2401.2641803743618"/>
    <n v="3283.443837660495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20L0307"/>
    <s v="COUV. L3 EURO KAM DROITE NOIR 21152167B70"/>
    <n v="1.07"/>
    <n v="3240"/>
    <n v="3466.8"/>
    <n v="11399.185080000001"/>
    <n v="0.11172845872221936"/>
    <n v="2210.2996303692053"/>
    <n v="0.68219124394111275"/>
    <n v="4.2004582439411129"/>
    <n v="187.6479464239674"/>
    <n v="32.401253029443616"/>
    <n v="299.87259123137204"/>
    <n v="0"/>
    <n v="9.1282150776053221"/>
    <n v="64.802506058887232"/>
    <n v="0"/>
    <n v="0"/>
    <n v="1616.4471185479297"/>
    <n v="2210.2996303692053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25"/>
    <s v="COUVRE BORNE R+ ROUGE SMF LIDS"/>
    <n v="0.04"/>
    <n v="9000"/>
    <n v="360"/>
    <n v="1183.7159999999999"/>
    <n v="1.1602124477904397E-2"/>
    <n v="229.52228768112201"/>
    <n v="2.5502476409013555E-2"/>
    <n v="0.15702647640901357"/>
    <n v="19.485768060640435"/>
    <n v="3.3646160985922751"/>
    <n v="31.139417573351192"/>
    <n v="0"/>
    <n v="0.94789356984478923"/>
    <n v="6.7292321971845501"/>
    <n v="0"/>
    <n v="0"/>
    <n v="167.85536018150876"/>
    <n v="229.52228768112201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90B0026"/>
    <s v="COUVRE BORNE L- NOIR SMF LIDS"/>
    <n v="0.04"/>
    <n v="9000"/>
    <n v="360"/>
    <n v="1183.7159999999999"/>
    <n v="1.1602124477904397E-2"/>
    <n v="229.52228768112201"/>
    <n v="2.5502476409013555E-2"/>
    <n v="0.15702647640901357"/>
    <n v="19.485768060640435"/>
    <n v="3.3646160985922751"/>
    <n v="31.139417573351192"/>
    <n v="0"/>
    <n v="0.94789356984478923"/>
    <n v="6.7292321971845501"/>
    <n v="0"/>
    <n v="0"/>
    <n v="167.85536018150876"/>
    <n v="229.52228768112201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7"/>
    <n v="1679.5"/>
    <n v="290"/>
    <n v="2683.9409999999989"/>
    <m/>
    <n v="81.7"/>
    <n v="580"/>
    <n v="0"/>
    <n v="0"/>
    <n v="14467.64"/>
    <n v="19782.780999999999"/>
    <s v="EUR"/>
    <n v="3.2881"/>
    <s v="430P1022"/>
    <s v="SEPARATEUR 162X1.0X0.2 SEPARATOR CELL FORCE ULR"/>
    <n v="0.78"/>
    <n v="15310"/>
    <n v="11941.800000000001"/>
    <n v="39265.832580000002"/>
    <n v="0.3848618058062187"/>
    <n v="7613.6368195289524"/>
    <n v="0.49729828997576436"/>
    <n v="3.0620162899757646"/>
    <n v="646.37540285154432"/>
    <n v="111.60992368380343"/>
    <n v="1032.946379937348"/>
    <n v="0"/>
    <n v="31.443209534368069"/>
    <n v="223.21984736760686"/>
    <n v="0"/>
    <n v="0"/>
    <n v="5568.0420561542815"/>
    <n v="7613.6368195289524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00M1414"/>
    <s v="BOX 12/140 TYPE A"/>
    <n v="2.63"/>
    <n v="140"/>
    <n v="368.2"/>
    <n v="1210.67842"/>
    <n v="1.1866395091012219E-2"/>
    <n v="63.071563070437762"/>
    <n v="0.45051116478884118"/>
    <n v="9.0982141647888408"/>
    <n v="19.929610555355023"/>
    <n v="3.4412545763935434"/>
    <n v="31.848704306966411"/>
    <n v="0"/>
    <n v="0.96948447893569834"/>
    <n v="6.8825091527870867"/>
    <n v="0"/>
    <n v="0"/>
    <n v="0"/>
    <n v="63.071563070437762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20M1416"/>
    <s v="LID12/140 TYPE A"/>
    <n v="1.28"/>
    <n v="140"/>
    <n v="179.20000000000002"/>
    <n v="589.22752000000003"/>
    <n v="5.7752797401124109E-3"/>
    <n v="30.696426133140811"/>
    <n v="0.21926018666529151"/>
    <n v="4.4280281866652915"/>
    <n v="9.6995823235187935"/>
    <n v="1.6748311246325991"/>
    <n v="15.500510080957039"/>
    <n v="0"/>
    <n v="0.471840354767184"/>
    <n v="3.3496622492651982"/>
    <n v="0"/>
    <n v="0"/>
    <n v="0"/>
    <n v="30.696426133140811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17"/>
    <s v="INSERT 8 MM"/>
    <n v="0.11"/>
    <n v="300"/>
    <n v="33"/>
    <n v="108.5073"/>
    <n v="1.0635280771412363E-3"/>
    <n v="5.6528016874645468"/>
    <n v="1.8842672291548488E-2"/>
    <n v="0.3805336722915485"/>
    <n v="1.7861954055587064"/>
    <n v="0.30842314237095853"/>
    <n v="2.854446610890526"/>
    <n v="0"/>
    <n v="8.6890243902439004E-2"/>
    <n v="0.61684628474191705"/>
    <n v="0"/>
    <n v="0"/>
    <n v="0"/>
    <n v="5.652801687464546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18"/>
    <s v="INSERT 16 MM"/>
    <n v="0.13"/>
    <n v="300"/>
    <n v="39"/>
    <n v="128.23590000000002"/>
    <n v="1.2568968184396431E-3"/>
    <n v="6.6805838124581012"/>
    <n v="2.2268612708193671E-2"/>
    <n v="0.44972161270819372"/>
    <n v="2.1109582065693804"/>
    <n v="0.36450007734749651"/>
    <n v="3.3734369037797127"/>
    <n v="0"/>
    <n v="0.10268847006651884"/>
    <n v="0.72900015469499302"/>
    <n v="0"/>
    <n v="0"/>
    <n v="0"/>
    <n v="6.6805838124581012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19"/>
    <s v="INSERT 20 MM"/>
    <n v="0.14000000000000001"/>
    <n v="300"/>
    <n v="42.000000000000007"/>
    <n v="138.10020000000003"/>
    <n v="1.3535811890888465E-3"/>
    <n v="7.1944748749548788"/>
    <n v="2.3981582916516263E-2"/>
    <n v="0.48431558291651633"/>
    <n v="2.2733396070747176"/>
    <n v="0.3925385448357655"/>
    <n v="3.6329320502243063"/>
    <n v="0"/>
    <n v="0.11058758314855877"/>
    <n v="0.785077089671531"/>
    <n v="0"/>
    <n v="0"/>
    <n v="0"/>
    <n v="7.194474874954878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20"/>
    <s v="INSERT 24 MM"/>
    <n v="0.15"/>
    <n v="300"/>
    <n v="45"/>
    <n v="147.96449999999999"/>
    <n v="1.4502655597380496E-3"/>
    <n v="7.7083659374516547"/>
    <n v="2.569455312483885E-2"/>
    <n v="0.51890955312483877"/>
    <n v="2.4357210075800544"/>
    <n v="0.42057701232403438"/>
    <n v="3.892427196668899"/>
    <n v="0"/>
    <n v="0.11848669623059865"/>
    <n v="0.84115402464806877"/>
    <n v="0"/>
    <n v="0"/>
    <n v="0"/>
    <n v="7.7083659374516547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21"/>
    <s v="INSERT 28 MM"/>
    <n v="0.15"/>
    <n v="300"/>
    <n v="45"/>
    <n v="147.96449999999999"/>
    <n v="1.4502655597380496E-3"/>
    <n v="7.7083659374516547"/>
    <n v="2.569455312483885E-2"/>
    <n v="0.51890955312483877"/>
    <n v="2.4357210075800544"/>
    <n v="0.42057701232403438"/>
    <n v="3.892427196668899"/>
    <n v="0"/>
    <n v="0.11848669623059865"/>
    <n v="0.84115402464806877"/>
    <n v="0"/>
    <n v="0"/>
    <n v="0"/>
    <n v="7.7083659374516547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00M1518"/>
    <s v="BAC 12/165"/>
    <n v="2.74"/>
    <n v="120"/>
    <n v="328.8"/>
    <n v="1081.1272800000002"/>
    <n v="1.0596607023152684E-2"/>
    <n v="56.322460449646762"/>
    <n v="0.46935383708038969"/>
    <n v="9.478747837080391"/>
    <n v="17.797001495384933"/>
    <n v="3.0730160367142783"/>
    <n v="28.440668050327425"/>
    <n v="0"/>
    <n v="0.86574279379157426"/>
    <n v="6.1460320734285565"/>
    <n v="0"/>
    <n v="0"/>
    <n v="0"/>
    <n v="56.322460449646762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20M1518"/>
    <s v="COUV 12/165 TYPE B"/>
    <n v="1.4"/>
    <n v="120"/>
    <n v="168"/>
    <n v="552.4008"/>
    <n v="5.4143247563553853E-3"/>
    <n v="28.777899499819512"/>
    <n v="0.23981582916516259"/>
    <n v="4.8431558291651626"/>
    <n v="9.0933584282988704"/>
    <n v="1.5701541793430618"/>
    <n v="14.531728200897224"/>
    <n v="0"/>
    <n v="0.44235033259423501"/>
    <n v="3.1403083586861236"/>
    <n v="0"/>
    <n v="0"/>
    <n v="0"/>
    <n v="28.777899499819512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00M1612"/>
    <s v="BAC 12/210 TYPE C"/>
    <n v="3.54"/>
    <n v="100"/>
    <n v="354"/>
    <n v="1163.9874"/>
    <n v="1.1408755736605989E-2"/>
    <n v="60.63914537461968"/>
    <n v="0.60639145374619685"/>
    <n v="12.246265453746195"/>
    <n v="19.161005259629761"/>
    <n v="3.3085391636157371"/>
    <n v="30.620427280462003"/>
    <n v="0"/>
    <n v="0.93209534368070934"/>
    <n v="6.6170783272314742"/>
    <n v="0"/>
    <n v="0"/>
    <n v="0"/>
    <n v="60.6391453746196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20M1616"/>
    <s v="COUVERCLE 12/210"/>
    <n v="1.59"/>
    <n v="100"/>
    <n v="159"/>
    <n v="522.80790000000002"/>
    <n v="5.1242716444077751E-3"/>
    <n v="27.23622631232918"/>
    <n v="0.27236226312329181"/>
    <n v="5.5004412631232924"/>
    <n v="8.6062142267828587"/>
    <n v="1.4860387768782548"/>
    <n v="13.753242761563442"/>
    <n v="0"/>
    <n v="0.41865299334811523"/>
    <n v="2.9720775537565096"/>
    <n v="0"/>
    <n v="0"/>
    <n v="0"/>
    <n v="27.23622631232918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22"/>
    <s v="INSERT 12 MM"/>
    <n v="0.12"/>
    <n v="300"/>
    <n v="36"/>
    <n v="118.3716"/>
    <n v="1.1602124477904398E-3"/>
    <n v="6.1666927499613244"/>
    <n v="2.0555642499871081E-2"/>
    <n v="0.41512764249987105"/>
    <n v="1.9485768060640436"/>
    <n v="0.33646160985922752"/>
    <n v="3.1139417573351196"/>
    <n v="0"/>
    <n v="9.4789356984478934E-2"/>
    <n v="0.67292321971845503"/>
    <n v="0"/>
    <n v="0"/>
    <n v="0"/>
    <n v="6.1666927499613244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08T00:00:00"/>
    <x v="89"/>
    <x v="0"/>
    <s v="MONBAT 03+04"/>
    <n v="7000043628"/>
    <n v="1679.5"/>
    <n v="290"/>
    <n v="2683.9409999999989"/>
    <m/>
    <n v="81.7"/>
    <n v="580"/>
    <n v="0"/>
    <n v="0"/>
    <n v="0"/>
    <n v="5315.1409999999987"/>
    <s v="EUR"/>
    <n v="3.2881"/>
    <s v="490c0023"/>
    <s v="INSERT 32 MM"/>
    <n v="0.19"/>
    <n v="300"/>
    <n v="57"/>
    <n v="187.42169999999999"/>
    <n v="1.8370030423348626E-3"/>
    <n v="9.7639301874387616"/>
    <n v="3.2546433958129208E-2"/>
    <n v="0.65728543395812911"/>
    <n v="3.085246609601402"/>
    <n v="0.53273088227711018"/>
    <n v="4.9304077824472712"/>
    <n v="0"/>
    <n v="0.15008314855875829"/>
    <n v="1.0654617645542204"/>
    <n v="0"/>
    <n v="0"/>
    <n v="0"/>
    <n v="9.7639301874387616"/>
    <s v="AST"/>
    <s v="stb9613"/>
    <n v="1891.1949999999999"/>
    <s v="F087/2023"/>
    <n v="346.1"/>
    <m/>
    <m/>
    <s v="stb9613"/>
    <n v="691.2"/>
    <s v="stb9614"/>
    <n v="20750.136999999999"/>
    <m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20M1413"/>
    <s v="COUV M14 GAUCHE GRIS 35422083B70"/>
    <n v="1.79"/>
    <n v="48"/>
    <n v="85.92"/>
    <n v="282.59947199999999"/>
    <n v="5.9164059761759999E-3"/>
    <n v="60.079879175311405"/>
    <n v="1.2516641494856542"/>
    <n v="7.1391531494856535"/>
    <n v="40.547615045244122"/>
    <n v="2.0823086653450238"/>
    <n v="5.4434129840046337"/>
    <n v="1.7216741390672159"/>
    <n v="0.28102928386836001"/>
    <n v="1.0134803437189488"/>
    <n v="0"/>
    <n v="8.9903587140631025"/>
    <n v="0"/>
    <n v="60.079879175311405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20B9002"/>
    <s v="COUVB90 COMPACT DROITE NOIR 34922028B70"/>
    <n v="1.83"/>
    <n v="33"/>
    <n v="60.39"/>
    <n v="198.628749"/>
    <n v="4.1584236138415805E-3"/>
    <n v="42.227931836557907"/>
    <n v="1.2796342980775124"/>
    <n v="7.2986872980775122"/>
    <n v="28.499423563574165"/>
    <n v="1.4635779830096134"/>
    <n v="3.8259742796094018"/>
    <n v="1.2101012716278998"/>
    <n v="0.19752512165747507"/>
    <n v="0.71233796505106284"/>
    <n v="0"/>
    <n v="6.3189916520282905"/>
    <n v="0"/>
    <n v="42.227931836557907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00L0314"/>
    <s v="BAC L3 NOIR P0 C33 2B341005B70"/>
    <n v="1.41"/>
    <n v="768"/>
    <n v="1082.8799999999999"/>
    <n v="3561.7006079999996"/>
    <n v="7.4566546828229358E-2"/>
    <n v="757.20786267878509"/>
    <n v="0.98594773786300138"/>
    <n v="5.6235787378630011"/>
    <n v="511.03586336352367"/>
    <n v="26.244068988929463"/>
    <n v="68.605249675499735"/>
    <n v="21.698865127014741"/>
    <n v="3.5419109743408943"/>
    <n v="12.77324947167569"/>
    <n v="0"/>
    <n v="113.30865507780088"/>
    <n v="0"/>
    <n v="757.20786267878509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00M1509"/>
    <s v="BAC M15 GRIS PO C78 35331028B74"/>
    <n v="4.57"/>
    <n v="154"/>
    <n v="703.78000000000009"/>
    <n v="2314.8027980000002"/>
    <n v="4.8461920366773104E-2"/>
    <n v="492.12077939944902"/>
    <n v="3.1955894766197988"/>
    <n v="18.226776476619801"/>
    <n v="332.12989428005011"/>
    <n v="17.056415182687626"/>
    <n v="44.587583681131065"/>
    <n v="14.102418826730974"/>
    <n v="2.3019412174217226"/>
    <n v="8.3015269588282337"/>
    <n v="0"/>
    <n v="73.640999252599272"/>
    <n v="0"/>
    <n v="492.12077939944902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20M1014"/>
    <s v="COUV M10 G FLAT NOIR 22462007B70"/>
    <n v="0.82"/>
    <n v="896"/>
    <n v="734.71999999999991"/>
    <n v="2416.5675519999995"/>
    <n v="5.0592432481564593E-2"/>
    <n v="513.7556893352513"/>
    <n v="0.57338804613309302"/>
    <n v="3.2704500461330923"/>
    <n v="346.73118861780443"/>
    <n v="17.806259574049065"/>
    <n v="46.547769874393438"/>
    <n v="14.722397852135297"/>
    <n v="2.403140542874318"/>
    <n v="8.6664836840920163"/>
    <n v="0"/>
    <n v="76.878449189902724"/>
    <n v="0"/>
    <n v="513.7556893352513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20M1208"/>
    <s v="COUV.M12 GAUCHE NOIR AVEC BOUCHON 21822014B70"/>
    <n v="1.39"/>
    <n v="2240"/>
    <n v="3113.6"/>
    <n v="10240.94176"/>
    <n v="0.21440085716272803"/>
    <n v="2177.196366390242"/>
    <n v="0.97196266356707228"/>
    <n v="5.5438116635670722"/>
    <n v="1469.3791224961835"/>
    <n v="75.459453682707945"/>
    <n v="197.2603662359966"/>
    <n v="62.390649434353854"/>
    <n v="10.184040715229582"/>
    <n v="36.726866831975315"/>
    <n v="0"/>
    <n v="325.79586699379507"/>
    <n v="0"/>
    <n v="2177.196366390242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15T00:00:00"/>
    <x v="4"/>
    <x v="0"/>
    <s v="ACCUMA 03"/>
    <s v="23-0255du28/02/2023"/>
    <n v="6853.42"/>
    <n v="351.95499999999998"/>
    <n v="920.05400000000009"/>
    <n v="291"/>
    <n v="47.5"/>
    <n v="171.3"/>
    <m/>
    <n v="1519.5642"/>
    <m/>
    <n v="10154.7932"/>
    <s v="EUR"/>
    <n v="3.2890999999999999"/>
    <s v="400M1509"/>
    <s v="BAC M15 GRIS PO C78 35331028B74"/>
    <n v="4.7300000000000004"/>
    <n v="1848"/>
    <n v="8741.0400000000009"/>
    <n v="28750.154664000002"/>
    <n v="0.60190341357068744"/>
    <n v="6112.2046911844045"/>
    <n v="3.307470070987232"/>
    <n v="18.864913070987232"/>
    <n v="4125.0968926336209"/>
    <n v="211.84291592327128"/>
    <n v="553.78364326936537"/>
    <n v="175.15389334907005"/>
    <n v="28.590412144607654"/>
    <n v="103.10605474465876"/>
    <n v="0"/>
    <n v="914.63087911981086"/>
    <n v="0"/>
    <n v="6112.2046911844045"/>
    <s v="TNA CARGO"/>
    <m/>
    <n v="7613.5659999999998"/>
    <s v="F0096/2023"/>
    <n v="419.82600000000002"/>
    <m/>
    <m/>
    <m/>
    <n v="204.84700000000001"/>
    <s v="STB9631"/>
    <n v="11808.232"/>
    <n v="219"/>
    <m/>
    <m/>
    <m/>
  </r>
  <r>
    <x v="11"/>
    <x v="1"/>
    <d v="2023-03-22T00:00:00"/>
    <x v="99"/>
    <x v="0"/>
    <s v="DIXONE01"/>
    <s v="122435615DU30/01/2023"/>
    <n v="3163"/>
    <n v="1070"/>
    <n v="7887.960000000021"/>
    <n v="819"/>
    <n v="1262.5"/>
    <n v="0"/>
    <n v="401"/>
    <n v="0"/>
    <n v="3350"/>
    <n v="17953.460000000021"/>
    <s v="EUR"/>
    <n v="3.2921"/>
    <s v="600P0002"/>
    <s v="PLOMB DOUX ACHETE "/>
    <n v="2.1602299999999999"/>
    <n v="194178"/>
    <n v="419469.14093999995"/>
    <n v="1380934.3588885739"/>
    <n v="1"/>
    <n v="17953.460000000021"/>
    <n v="9.2458774938458638E-2"/>
    <n v="7.2041519579384588"/>
    <n v="3163"/>
    <n v="1070"/>
    <n v="7887.960000000021"/>
    <n v="819"/>
    <n v="1262.5"/>
    <n v="0"/>
    <n v="401"/>
    <n v="0"/>
    <n v="3350"/>
    <n v="17953.460000000021"/>
    <s v="MSC"/>
    <m/>
    <n v="2335.7800000000002"/>
    <s v="F0106/2023"/>
    <n v="1274.3"/>
    <m/>
    <m/>
    <m/>
    <m/>
    <s v="stb9673"/>
    <n v="270519.99300000002"/>
    <n v="819"/>
    <m/>
    <m/>
    <m/>
  </r>
  <r>
    <x v="11"/>
    <x v="1"/>
    <d v="2023-03-30T00:00:00"/>
    <x v="97"/>
    <x v="0"/>
    <s v="amer sil 02"/>
    <s v="ci23-01556du07/02/2023"/>
    <n v="2578.4769999999999"/>
    <n v="111.268"/>
    <n v="295.08699999999999"/>
    <n v="0"/>
    <n v="16"/>
    <n v="38"/>
    <n v="0"/>
    <n v="130.3434"/>
    <n v="70"/>
    <n v="3239.1754000000001"/>
    <s v="EUR"/>
    <n v="3.2915000000000001"/>
    <s v="430T280"/>
    <s v="GAINE TUBULAIRE 274mm "/>
    <n v="0.32950000000000002"/>
    <n v="1180"/>
    <n v="388.81"/>
    <n v="1279.7681150000001"/>
    <n v="8.6645538297412616E-2"/>
    <n v="280.66009617273681"/>
    <n v="0.23784753912943798"/>
    <n v="1.3223967891294379"/>
    <n v="223.41352765249758"/>
    <n v="9.6408757552765074"/>
    <n v="25.567971959568595"/>
    <n v="0"/>
    <n v="1.3863286127586019"/>
    <n v="3.2925304553016792"/>
    <n v="0"/>
    <n v="11.293674056514972"/>
    <n v="6.0651876808188829"/>
    <n v="280.66009617273681"/>
    <s v="TNA CARGO"/>
    <m/>
    <n v="3052.6570000000002"/>
    <s v="F0115/2023"/>
    <n v="203.40899999999999"/>
    <m/>
    <m/>
    <m/>
    <n v="46.22"/>
    <s v="STB9708"/>
    <n v="3714.1689999999999"/>
    <m/>
    <m/>
    <m/>
    <m/>
  </r>
  <r>
    <x v="11"/>
    <x v="1"/>
    <d v="2023-03-30T00:00:00"/>
    <x v="97"/>
    <x v="0"/>
    <s v="amer sil 02"/>
    <s v="ci23-01556du07/02/2023"/>
    <n v="2578.4769999999999"/>
    <n v="111.268"/>
    <n v="295.08699999999999"/>
    <n v="0"/>
    <n v="16"/>
    <n v="38"/>
    <n v="0"/>
    <n v="130.3434"/>
    <n v="70"/>
    <n v="3239.1754000000001"/>
    <s v="EUR"/>
    <n v="3.2915000000000001"/>
    <s v="430T405"/>
    <s v="GAINE TUBULAIRE 399mm "/>
    <n v="0.47989999999999999"/>
    <n v="5740"/>
    <n v="2754.6259999999997"/>
    <n v="9066.851478999999"/>
    <n v="0.61386294739859704"/>
    <n v="1988.4097581850297"/>
    <n v="0.34641284985801912"/>
    <n v="1.9260036998580188"/>
    <n v="1582.8314910194922"/>
    <n v="68.303302431147102"/>
    <n v="181.14297555900978"/>
    <n v="0"/>
    <n v="9.8218071583775526"/>
    <n v="23.326792001146686"/>
    <n v="0"/>
    <n v="80.012983697954297"/>
    <n v="42.970406317901791"/>
    <n v="1988.4097581850297"/>
    <s v="TNA CARGO"/>
    <m/>
    <n v="3052.6570000000002"/>
    <s v="F0115/2023"/>
    <n v="203.40899999999999"/>
    <m/>
    <m/>
    <m/>
    <n v="46.22"/>
    <s v="STB9708"/>
    <n v="3714.1689999999999"/>
    <m/>
    <m/>
    <m/>
    <m/>
  </r>
  <r>
    <x v="11"/>
    <x v="1"/>
    <d v="2023-03-30T00:00:00"/>
    <x v="97"/>
    <x v="0"/>
    <s v="amer sil 02"/>
    <s v="ci23-01556du07/02/2023"/>
    <n v="2578.4769999999999"/>
    <n v="111.268"/>
    <n v="295.08699999999999"/>
    <n v="0"/>
    <n v="16"/>
    <n v="38"/>
    <n v="0"/>
    <n v="130.3434"/>
    <n v="70"/>
    <n v="3239.1754000000001"/>
    <s v="EUR"/>
    <n v="3.2915000000000001"/>
    <s v="430T435"/>
    <s v="GAINE TUBULAIRE 429mm "/>
    <n v="0.51600000000000001"/>
    <n v="1116"/>
    <n v="575.85599999999999"/>
    <n v="1895.430024"/>
    <n v="0.12832836887372967"/>
    <n v="415.67809557791088"/>
    <n v="0.3724714118081639"/>
    <n v="2.0708854118081641"/>
    <n v="330.89174758842785"/>
    <n v="14.278840947842154"/>
    <n v="37.868033385842267"/>
    <n v="0"/>
    <n v="2.0532539019796747"/>
    <n v="4.8764780172017277"/>
    <n v="0"/>
    <n v="16.726755915456096"/>
    <n v="8.9829858211610762"/>
    <n v="415.67809557791088"/>
    <s v="TNA CARGO"/>
    <m/>
    <n v="3052.6570000000002"/>
    <s v="F0115/2023"/>
    <n v="203.40899999999999"/>
    <m/>
    <m/>
    <m/>
    <n v="46.22"/>
    <s v="STB9708"/>
    <n v="3714.1689999999999"/>
    <m/>
    <m/>
    <m/>
    <m/>
  </r>
  <r>
    <x v="11"/>
    <x v="1"/>
    <d v="2023-03-30T00:00:00"/>
    <x v="97"/>
    <x v="0"/>
    <s v="amer sil 02"/>
    <s v="ci23-01556du07/02/2023"/>
    <n v="2578.4769999999999"/>
    <n v="111.268"/>
    <n v="295.08699999999999"/>
    <n v="0"/>
    <n v="16"/>
    <n v="38"/>
    <n v="0"/>
    <n v="130.3434"/>
    <n v="70"/>
    <n v="3239.1754000000001"/>
    <s v="EUR"/>
    <n v="3.2915000000000001"/>
    <s v="430T540"/>
    <s v="GAINE TUBULAIRE 534mm "/>
    <n v="0.64219999999999999"/>
    <n v="1196"/>
    <n v="768.07119999999998"/>
    <n v="2528.1063548000002"/>
    <n v="0.1711631454302607"/>
    <n v="554.4274500643229"/>
    <n v="0.46356810206047067"/>
    <n v="2.5773694020604707"/>
    <n v="441.34023373958229"/>
    <n v="19.044980865734249"/>
    <n v="50.508019095579336"/>
    <n v="0"/>
    <n v="2.7386103268841713"/>
    <n v="6.5041995263499066"/>
    <n v="0"/>
    <n v="22.309986330074643"/>
    <n v="11.981420180118249"/>
    <n v="554.4274500643229"/>
    <s v="TNA CARGO"/>
    <m/>
    <n v="3052.6570000000002"/>
    <s v="F0115/2023"/>
    <n v="203.40899999999999"/>
    <m/>
    <m/>
    <m/>
    <n v="46.22"/>
    <s v="STB9708"/>
    <n v="3714.1689999999999"/>
    <m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L0118"/>
    <s v="BAC L1 NOIR P0 C28 25341044B70"/>
    <n v="1.24"/>
    <n v="4560"/>
    <n v="5654.4"/>
    <n v="18651.60384"/>
    <n v="0.16742591246441269"/>
    <n v="5126.982190324391"/>
    <n v="1.1243381996325419"/>
    <n v="5.2146021996325427"/>
    <n v="3770.2641227861091"/>
    <n v="96.269899667037294"/>
    <n v="373.46593282414244"/>
    <n v="103.63663981547145"/>
    <n v="17.897830042445715"/>
    <n v="0"/>
    <n v="0"/>
    <n v="765.44776518918479"/>
    <n v="0"/>
    <n v="5126.982190324391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20M1413"/>
    <s v="COUV M16 GAUCHE GRIS 36352070B70"/>
    <n v="1.75"/>
    <n v="720"/>
    <n v="1260"/>
    <n v="4156.2359999999999"/>
    <n v="3.7308405791093659E-2"/>
    <n v="1142.4726867233894"/>
    <n v="1.5867676204491519"/>
    <n v="7.3593176204491515"/>
    <n v="840.14799000963808"/>
    <n v="21.452333329878854"/>
    <n v="83.221398443410351"/>
    <n v="23.093903184686976"/>
    <n v="3.9882685790679124"/>
    <n v="0"/>
    <n v="0"/>
    <n v="170.56879317670712"/>
    <n v="0"/>
    <n v="1142.4726867233894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20M1515"/>
    <s v="COUV M15 GAUCHE GRIS 35402089B70"/>
    <n v="1.82"/>
    <n v="700"/>
    <n v="1274"/>
    <n v="4202.4164000000001"/>
    <n v="3.7722943633216925E-2"/>
    <n v="1155.1668276869827"/>
    <n v="1.6502383252671182"/>
    <n v="7.6536903252671182"/>
    <n v="849.48296767641193"/>
    <n v="21.690692589099733"/>
    <n v="84.146080648337133"/>
    <n v="23.350502108961276"/>
    <n v="4.0325826743908895"/>
    <n v="0"/>
    <n v="0"/>
    <n v="172.46400198978168"/>
    <n v="0"/>
    <n v="1155.1668276869827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L0318"/>
    <s v="BAC L3 NOIR P0 C40 2B331002B74"/>
    <n v="1.41"/>
    <n v="6336"/>
    <n v="8933.76"/>
    <n v="29468.900736"/>
    <n v="0.26452725660336579"/>
    <n v="8100.4577696364659"/>
    <n v="1.2784813399047452"/>
    <n v="5.9295073399047453"/>
    <n v="5956.8892914511944"/>
    <n v="152.10317254693533"/>
    <n v="590.06349250619178"/>
    <n v="163.74237183748343"/>
    <n v="28.277963730899806"/>
    <n v="0"/>
    <n v="0"/>
    <n v="1209.3814775637611"/>
    <n v="0"/>
    <n v="8100.4577696364659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M1202"/>
    <s v="BAC M12 P12.5 C49 NOIR 21631003B70"/>
    <n v="2.93"/>
    <n v="2160"/>
    <n v="6328.8"/>
    <n v="20876.179680000001"/>
    <n v="0.18739479251640759"/>
    <n v="5738.4770950277671"/>
    <n v="2.6567023588091514"/>
    <n v="12.321600358809153"/>
    <n v="4219.9433326769822"/>
    <n v="107.75200569693436"/>
    <n v="418.009195610044"/>
    <n v="115.9973765676563"/>
    <n v="20.032503320003972"/>
    <n v="0"/>
    <n v="0"/>
    <n v="856.74268115614609"/>
    <n v="0"/>
    <n v="5738.4770950277671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M1509"/>
    <s v="BAC M15 GRIS PO C78 35331028B74"/>
    <n v="4.57"/>
    <n v="539"/>
    <n v="2463.23"/>
    <n v="8125.210478"/>
    <n v="7.2935860632377489E-2"/>
    <n v="2233.4706318394083"/>
    <n v="4.1437303002586425"/>
    <n v="19.218332300258645"/>
    <n v="1642.4426455805087"/>
    <n v="41.938119863617054"/>
    <n v="162.69321054584259"/>
    <n v="45.147297731441668"/>
    <n v="7.7968435016011544"/>
    <n v="0"/>
    <n v="0"/>
    <n v="333.45251461639708"/>
    <n v="0"/>
    <n v="2233.4706318394083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M1606"/>
    <s v="BAC M16 GRIS C102 P16 20891032B74"/>
    <n v="5.78"/>
    <n v="300"/>
    <n v="1734"/>
    <n v="5719.7723999999998"/>
    <n v="5.1343472731552701E-2"/>
    <n v="1572.260030776474"/>
    <n v="5.2408667692549136"/>
    <n v="24.306774769254915"/>
    <n v="1156.2036624418354"/>
    <n v="29.522496820642804"/>
    <n v="114.52849595307424"/>
    <n v="31.781609620831123"/>
    <n v="5.4886172350029838"/>
    <n v="0"/>
    <n v="0"/>
    <n v="234.73514870508743"/>
    <n v="0"/>
    <n v="1572.260030776474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20M1604"/>
    <s v="COUV. M16 GAUCHE NOIR 36352052D40"/>
    <n v="2.11"/>
    <n v="644"/>
    <n v="1358.84"/>
    <n v="4482.2696239999996"/>
    <n v="4.0235042956483891E-2"/>
    <n v="1232.0933219263572"/>
    <n v="1.9131883880844056"/>
    <n v="8.8732343880844056"/>
    <n v="906.05293233706072"/>
    <n v="23.135149699978236"/>
    <n v="89.74965481019342"/>
    <n v="24.90549159006353"/>
    <n v="4.3011260920481282"/>
    <n v="0"/>
    <n v="0"/>
    <n v="183.94896739701326"/>
    <n v="0"/>
    <n v="1232.0933219263572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20M1611"/>
    <s v="COUV M16 GAUCHE GRIS 36352070B70"/>
    <n v="2.11"/>
    <n v="552"/>
    <n v="1164.72"/>
    <n v="3841.9453920000001"/>
    <n v="3.4487179676986196E-2"/>
    <n v="1056.0799902225922"/>
    <n v="1.9131883880844061"/>
    <n v="8.8732343880844056"/>
    <n v="776.61679914605213"/>
    <n v="19.830128314267064"/>
    <n v="76.928275551594368"/>
    <n v="21.347564220054455"/>
    <n v="3.6866795074698246"/>
    <n v="0"/>
    <n v="0"/>
    <n v="157.67054348315423"/>
    <n v="0"/>
    <n v="1056.0799902225922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L0306"/>
    <s v="BAC L3B P0 NOIR C40 26651004B74"/>
    <n v="1.39"/>
    <n v="2288"/>
    <n v="3180.3199999999997"/>
    <n v="10490.603551999999"/>
    <n v="9.416878500438966E-2"/>
    <n v="2883.6735992381978"/>
    <n v="1.2603468528138977"/>
    <n v="5.8454008528138974"/>
    <n v="2120.5868695138506"/>
    <n v="54.147051377524058"/>
    <n v="210.05609356948156"/>
    <n v="58.290477917717197"/>
    <n v="10.066643116969255"/>
    <n v="0"/>
    <n v="0"/>
    <n v="430.52646374265487"/>
    <n v="0"/>
    <n v="2883.6735992381978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0T00:00:00"/>
    <x v="4"/>
    <x v="0"/>
    <s v="ACCUMA 05"/>
    <s v="23-0355DU21/03/2023"/>
    <n v="22519"/>
    <n v="575"/>
    <n v="2230.6339999999982"/>
    <n v="619"/>
    <n v="106.9"/>
    <n v="0"/>
    <n v="0"/>
    <n v="4571.8595999999998"/>
    <m/>
    <n v="30622.393599999999"/>
    <s v="EUR"/>
    <n v="3.2986"/>
    <s v="400L0518"/>
    <s v="BAC L5 NOIR P0 C52 20641062B77"/>
    <n v="1.46"/>
    <n v="288"/>
    <n v="420.48"/>
    <n v="1386.995328"/>
    <n v="1.2450347989713541E-2"/>
    <n v="381.25945659797679"/>
    <n v="1.3238175576318638"/>
    <n v="6.1397735576318642"/>
    <n v="280.36938638035923"/>
    <n v="7.1589500940852862"/>
    <n v="27.772169537686651"/>
    <n v="7.706765405632682"/>
    <n v="1.3309422001003777"/>
    <n v="0"/>
    <n v="0"/>
    <n v="56.921242980112552"/>
    <n v="0"/>
    <n v="381.25945659797679"/>
    <s v="TNA CARGO"/>
    <m/>
    <n v="22809.982"/>
    <s v="F118/2023"/>
    <n v="685.25"/>
    <m/>
    <m/>
    <m/>
    <m/>
    <s v="STB9741"/>
    <n v="28781.781999999999"/>
    <n v="61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D2304"/>
    <s v="COUV D23 T-AKUMSAN D+ NOIR AVEC OM"/>
    <n v="1.1308"/>
    <n v="4000"/>
    <n v="4523.2"/>
    <n v="14845.142399999999"/>
    <n v="6.0259870906442393E-2"/>
    <n v="3066.2077718623095"/>
    <n v="0.76655194296557738"/>
    <n v="4.4778375429655775"/>
    <n v="2018.871390010813"/>
    <n v="46.701399952492856"/>
    <n v="275.57893513256943"/>
    <n v="55.981420072084987"/>
    <n v="13.709120631215644"/>
    <n v="178.07129308130803"/>
    <n v="311.57956798910925"/>
    <n v="0"/>
    <n v="165.71464499271659"/>
    <n v="3066.2077718623095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D2305"/>
    <s v="COUV D23 T-AKUMSAN G+ NOIR AVEC OM"/>
    <n v="1.1308"/>
    <n v="2100"/>
    <n v="2374.6799999999998"/>
    <n v="7793.6997599999995"/>
    <n v="3.1636432225882256E-2"/>
    <n v="1609.7590802277125"/>
    <n v="0.76655194296557738"/>
    <n v="4.4778375429655775"/>
    <n v="1059.9074797556768"/>
    <n v="24.51823497505875"/>
    <n v="144.67894094459896"/>
    <n v="29.390245537844617"/>
    <n v="7.1972883313882132"/>
    <n v="93.487428867686717"/>
    <n v="163.57927319428234"/>
    <n v="0"/>
    <n v="87.000188621176207"/>
    <n v="1609.7590802277125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2301"/>
    <s v="COUVRE COUVERCLE D23 T-AKUMSAN NOIR"/>
    <n v="0.4556"/>
    <n v="6000"/>
    <n v="2733.6"/>
    <n v="8971.6751999999997"/>
    <n v="3.6418107337692546E-2"/>
    <n v="1853.065432694289"/>
    <n v="0.30884423878238149"/>
    <n v="1.8041234387823815"/>
    <n v="1220.106745607879"/>
    <n v="28.224033186711722"/>
    <n v="166.54637802405196"/>
    <n v="33.832421716716375"/>
    <n v="8.2851194193250546"/>
    <n v="107.61754659689238"/>
    <n v="188.30339296405839"/>
    <n v="0"/>
    <n v="100.1497951786545"/>
    <n v="1853.065432694289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L0142"/>
    <s v="COUV L1 T-AKUMSAN D+ NOIR AVEC OM"/>
    <n v="1.1877"/>
    <n v="1320"/>
    <n v="1567.7639999999999"/>
    <n v="5145.4014479999996"/>
    <n v="2.0886376072640555E-2"/>
    <n v="1062.7631237278788"/>
    <n v="0.80512357858172634"/>
    <n v="4.7031549785817264"/>
    <n v="699.75103596765837"/>
    <n v="16.186941456296431"/>
    <n v="95.517052895997878"/>
    <n v="19.403443371483075"/>
    <n v="4.7516505565257265"/>
    <n v="61.720410931712905"/>
    <n v="107.99505434844311"/>
    <n v="0"/>
    <n v="57.437534199761529"/>
    <n v="1062.7631237278788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L0102"/>
    <s v="COUVRE COUVERCLE L1T-AKUMSAN NOIR"/>
    <n v="0.37980000000000003"/>
    <n v="1344"/>
    <n v="510.45120000000003"/>
    <n v="1675.3008384000002"/>
    <n v="6.8004340767683531E-3"/>
    <n v="346.02702436249609"/>
    <n v="0.25746058360304769"/>
    <n v="1.5039641836030477"/>
    <n v="227.83324276545093"/>
    <n v="5.2703364094954734"/>
    <n v="31.099575109025082"/>
    <n v="6.3176032573178"/>
    <n v="1.5470987524648003"/>
    <n v="20.095663521158784"/>
    <n v="35.16231083647029"/>
    <n v="0"/>
    <n v="18.701193711112971"/>
    <n v="346.02702436249609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L0243"/>
    <s v="COUV L2 T-AKUMSAN D+ NOIR AVEC OM"/>
    <n v="1.2358"/>
    <n v="1750"/>
    <n v="2162.65"/>
    <n v="7097.8173000000006"/>
    <n v="2.8811684165152472E-2"/>
    <n v="1466.0272014985021"/>
    <n v="0.83772982942771546"/>
    <n v="4.8936254294277157"/>
    <n v="965.27065166406203"/>
    <n v="22.329055227993166"/>
    <n v="131.76087373197103"/>
    <n v="26.766054589426648"/>
    <n v="6.5546581475721872"/>
    <n v="85.14014016233881"/>
    <n v="148.97363652096905"/>
    <n v="0"/>
    <n v="79.232131454169291"/>
    <n v="1466.0272014985021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L0202"/>
    <s v="COUVRE COUVERCLE L2T-AKUMSAN NOIR"/>
    <n v="0.42230000000000001"/>
    <n v="1728"/>
    <n v="729.73440000000005"/>
    <n v="2394.9883008000002"/>
    <n v="9.7218121551092603E-3"/>
    <n v="494.67573591158464"/>
    <n v="0.28627068050438925"/>
    <n v="1.6722592805043894"/>
    <n v="325.70744217958679"/>
    <n v="7.5344044202096772"/>
    <n v="44.459548302441746"/>
    <n v="9.0315634920965024"/>
    <n v="2.2117122652873569"/>
    <n v="28.728499339828552"/>
    <n v="50.267582485583631"/>
    <n v="0"/>
    <n v="26.734983426550468"/>
    <n v="494.67573591158464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L0343"/>
    <s v="COUV L3  T-AKUMSAN D+ NOIR AVEC OM"/>
    <n v="1.2984"/>
    <n v="756"/>
    <n v="981.59040000000005"/>
    <n v="3221.5796928"/>
    <n v="1.3077138040989379E-2"/>
    <n v="665.40504803356771"/>
    <n v="0.88016540745180916"/>
    <n v="5.1415142074518094"/>
    <n v="438.12008650275692"/>
    <n v="10.134781981766769"/>
    <n v="59.804040760601545"/>
    <n v="12.148661240079132"/>
    <n v="2.9750489043250838"/>
    <n v="38.643675230853908"/>
    <n v="67.6166238004636"/>
    <n v="0"/>
    <n v="35.962129612720794"/>
    <n v="665.40504803356771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L0302"/>
    <s v="COUVRE COUVERCLE L3 T-AKUMSAN NOIR"/>
    <n v="0.4723"/>
    <n v="720"/>
    <n v="340.05599999999998"/>
    <n v="1116.0637919999999"/>
    <n v="4.5303613948004008E-3"/>
    <n v="230.51873675017893"/>
    <n v="0.32016491215302628"/>
    <n v="1.8702535121530262"/>
    <n v="151.77956521964913"/>
    <n v="3.5110300809703108"/>
    <n v="20.718135471666304"/>
    <n v="4.2087057357695725"/>
    <n v="1.0306572173170911"/>
    <n v="13.387471621873294"/>
    <n v="23.424677567232163"/>
    <n v="0"/>
    <n v="12.458493835701102"/>
    <n v="230.51873675017893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N5005"/>
    <s v="COUV N50 T-AKUMSAN D+ NOIR AVEC OM"/>
    <n v="1.1442000000000001"/>
    <n v="4600"/>
    <n v="5263.3200000000006"/>
    <n v="17274.216240000002"/>
    <n v="7.0120044158846928E-2"/>
    <n v="3567.923746418096"/>
    <n v="0.77563559704741214"/>
    <n v="4.5308999970474124"/>
    <n v="2349.2143094428088"/>
    <n v="54.343034223106372"/>
    <n v="320.67123294613447"/>
    <n v="65.141521023568799"/>
    <n v="15.952310046137676"/>
    <n v="207.20865721186556"/>
    <n v="362.56256008764558"/>
    <n v="0"/>
    <n v="192.83012143682905"/>
    <n v="3567.923746418096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N5006"/>
    <s v="COUV N50 T-AKUMSAN G+ NOIR AVEC OM"/>
    <n v="1.1442000000000001"/>
    <n v="5750"/>
    <n v="6579.1500000000005"/>
    <n v="21592.770300000004"/>
    <n v="8.7650055198558674E-2"/>
    <n v="4459.9046830226207"/>
    <n v="0.77563559704741225"/>
    <n v="4.5308999970474133"/>
    <n v="2936.5178868035118"/>
    <n v="67.928792778882979"/>
    <n v="400.83904118266815"/>
    <n v="81.426901279461006"/>
    <n v="19.9403875576721"/>
    <n v="259.010821514832"/>
    <n v="453.20320010955709"/>
    <n v="0"/>
    <n v="241.03765179603636"/>
    <n v="4459.9046830226207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5001"/>
    <s v="COUVRE COUVERCLE N50 T-AKUMSAN NOIR"/>
    <n v="0.46550000000000002"/>
    <n v="10080"/>
    <n v="4692.2400000000007"/>
    <n v="15399.931680000002"/>
    <n v="6.2511889074559013E-2"/>
    <n v="3180.7973902200224"/>
    <n v="0.31555529664881177"/>
    <n v="1.843326296648812"/>
    <n v="2094.3201916926819"/>
    <n v="48.446714032783234"/>
    <n v="285.87780831854616"/>
    <n v="58.073544950265322"/>
    <n v="14.221454764462175"/>
    <n v="184.72613288111006"/>
    <n v="323.22384862513667"/>
    <n v="0"/>
    <n v="171.90769495503727"/>
    <n v="3180.7973902200224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N7005"/>
    <s v="COUV N70 T-AKUMSAN D+ NOIR AVEC OM"/>
    <n v="1.1920999999999999"/>
    <n v="1728"/>
    <n v="2059.9488000000001"/>
    <n v="6760.7519616000009"/>
    <n v="2.7443457897479869E-2"/>
    <n v="1396.4076362306419"/>
    <n v="0.80810627096680665"/>
    <n v="4.7205784709668066"/>
    <n v="919.43130907479372"/>
    <n v="21.268679870546897"/>
    <n v="125.50373557030738"/>
    <n v="25.4949723867588"/>
    <n v="6.2433866716766699"/>
    <n v="81.096954920695268"/>
    <n v="141.89908851779361"/>
    <n v="0"/>
    <n v="75.469509218069646"/>
    <n v="1396.4076362306419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20N7006"/>
    <s v="COUV N70 T-AKUMSAN  G+ NOIR AVEC OM"/>
    <n v="1.1920999999999999"/>
    <n v="1800"/>
    <n v="2145.7799999999997"/>
    <n v="7042.449959999999"/>
    <n v="2.8586935309874856E-2"/>
    <n v="1454.5912877402516"/>
    <n v="0.80810627096680643"/>
    <n v="4.7205784709668057"/>
    <n v="957.74094695290978"/>
    <n v="22.154874865153012"/>
    <n v="130.73305788573683"/>
    <n v="26.557262902873742"/>
    <n v="6.5035277829965299"/>
    <n v="84.475994709057559"/>
    <n v="147.81155053936831"/>
    <n v="0"/>
    <n v="78.614072102155859"/>
    <n v="1454.5912877402516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90T7001"/>
    <s v="COUVRE COUVERCLE N70 T-AKUMSAN NOIR"/>
    <n v="0.4884"/>
    <n v="3264"/>
    <n v="1594.1376"/>
    <n v="5231.9596031999999"/>
    <n v="2.1237735670124228E-2"/>
    <n v="1080.6413818840488"/>
    <n v="0.33107885474388749"/>
    <n v="1.9340076547438874"/>
    <n v="711.52254872225444"/>
    <n v="16.459245144346276"/>
    <n v="97.123881823220273"/>
    <n v="19.729856437545408"/>
    <n v="4.8315848649532613"/>
    <n v="62.758698218414622"/>
    <n v="109.81179358047299"/>
    <n v="0"/>
    <n v="58.403773092841625"/>
    <n v="1080.6413818840488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00D2304"/>
    <s v="BAC D23 P0 C33 NOIR A LISTEAUX MONBAT"/>
    <n v="2.0083000000000002"/>
    <n v="5610"/>
    <n v="11266.563000000002"/>
    <n v="36976.859766000009"/>
    <n v="0.15009763705768053"/>
    <n v="7637.4299241192848"/>
    <n v="1.3613957083991595"/>
    <n v="7.9526363083991614"/>
    <n v="5028.6836099342063"/>
    <n v="116.32566871970241"/>
    <n v="686.42276135125746"/>
    <n v="139.4407048265852"/>
    <n v="34.147212430622318"/>
    <n v="443.54692297312118"/>
    <n v="776.0945419751688"/>
    <n v="0"/>
    <n v="412.76850190862149"/>
    <n v="7637.4299241192848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00N5003"/>
    <s v="BAC N50 P0 C40 NOIR A LISTEAUX MONBAT"/>
    <n v="2.0939999999999999"/>
    <n v="9520"/>
    <n v="19934.879999999997"/>
    <n v="65426.276159999994"/>
    <n v="0.26558040664472504"/>
    <n v="13513.548812155666"/>
    <n v="1.4194904214449229"/>
    <n v="8.2919984214449212"/>
    <n v="8897.6739687165627"/>
    <n v="205.8248151496619"/>
    <n v="1214.5456761574892"/>
    <n v="246.72419777294957"/>
    <n v="60.419542511674948"/>
    <n v="784.80497413793466"/>
    <n v="1373.2095194364019"/>
    <n v="0"/>
    <n v="730.34611827299386"/>
    <n v="13513.548812155666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16"/>
    <x v="0"/>
    <s v="AKUMSAN01"/>
    <s v="AKD202300000117DU02/03/2023"/>
    <n v="33502.75"/>
    <n v="775"/>
    <n v="4573.1749999999956"/>
    <n v="929"/>
    <n v="227.5"/>
    <n v="2955.056"/>
    <n v="5170.598"/>
    <m/>
    <n v="2750"/>
    <n v="50883.078999999991"/>
    <s v="EUR"/>
    <n v="3.282"/>
    <s v="400N7002"/>
    <s v="BAC N70 P0 C46,5 B01 NOIR 200541"/>
    <n v="2.1219000000000001"/>
    <n v="2640"/>
    <n v="5601.8160000000007"/>
    <n v="18385.160112000001"/>
    <n v="7.4629622612673224E-2"/>
    <n v="3797.3849831408374"/>
    <n v="1.4384034027048627"/>
    <n v="8.402479202704864"/>
    <n v="2500.297588986738"/>
    <n v="57.837957524821746"/>
    <n v="341.29432439171154"/>
    <n v="69.330919407173425"/>
    <n v="16.97823914438316"/>
    <n v="220.53471407931568"/>
    <n v="385.87977742184296"/>
    <n v="0"/>
    <n v="205.23146218485138"/>
    <n v="3797.3849831408374"/>
    <s v="socotu"/>
    <m/>
    <n v="34101.25"/>
    <s v="F0121/2023"/>
    <n v="1023.25"/>
    <m/>
    <n v="5170.598"/>
    <m/>
    <n v="2955.056"/>
    <s v="STB9679"/>
    <n v="57825.326999999997"/>
    <n v="929"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Metal shelf - BETA-42U6080,42U 600n80mm, Silverline/Betali"/>
    <n v="273.85000000000002"/>
    <n v="1"/>
    <n v="273.85000000000002"/>
    <n v="900.00802500000009"/>
    <n v="3.3828187150106478E-2"/>
    <n v="500.85154658494042"/>
    <n v="500.85154658494042"/>
    <n v="1400.8595715849406"/>
    <n v="5.4666350434572069"/>
    <n v="13.437198671578145"/>
    <n v="436.54013725831715"/>
    <n v="0"/>
    <n v="0.93704078405794944"/>
    <n v="0"/>
    <n v="0"/>
    <n v="0"/>
    <n v="44.470534827529981"/>
    <n v="500.85154658494042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2CD2021G1-l(C) 4mm,2Mpx IR FixedNetwork Bull"/>
    <n v="60.97"/>
    <n v="8"/>
    <n v="487.76"/>
    <n v="1603.02324"/>
    <n v="6.0252096272908291E-2"/>
    <n v="892.07723338422693"/>
    <n v="111.50965417302837"/>
    <n v="311.88755917302836"/>
    <n v="9.7367387577019802"/>
    <n v="23.933277429428358"/>
    <n v="777.53082836997169"/>
    <n v="0"/>
    <n v="1.6689830667595595"/>
    <n v="0"/>
    <n v="0"/>
    <n v="0"/>
    <n v="79.207405760365248"/>
    <n v="892.07723338422693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1280ZJ- XS,mounting plate"/>
    <n v="12"/>
    <n v="8"/>
    <n v="96"/>
    <n v="315.50400000000002"/>
    <n v="1.1858703547234698E-2"/>
    <n v="175.57695260965596"/>
    <n v="21.947119076206995"/>
    <n v="61.385119076206998"/>
    <n v="1.9163664932331272"/>
    <n v="4.7105023643290194"/>
    <n v="153.03214598064068"/>
    <n v="0"/>
    <n v="0.32848608825840114"/>
    <n v="0"/>
    <n v="0"/>
    <n v="0"/>
    <n v="15.589451683194737"/>
    <n v="175.57695260965596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3E1309P-El,9-portable control- smart managed) OE"/>
    <n v="64.319999999999993"/>
    <n v="1"/>
    <n v="64.319999999999993"/>
    <n v="211.38767999999999"/>
    <n v="7.9453313766472463E-3"/>
    <n v="117.63655824846947"/>
    <n v="117.63655824846947"/>
    <n v="329.02423824846949"/>
    <n v="1.2839655504661949"/>
    <n v="3.1560365841004425"/>
    <n v="102.53153780702922"/>
    <n v="0"/>
    <n v="0.22008567913312871"/>
    <n v="0"/>
    <n v="0"/>
    <n v="0"/>
    <n v="10.444932627740471"/>
    <n v="117.63655824846947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ST8000VX004,Seagate-SkyHawk ,8000GB dise"/>
    <n v="205.6"/>
    <n v="1"/>
    <n v="205.6"/>
    <n v="675.70440000000008"/>
    <n v="2.5397390096994314E-2"/>
    <n v="376.02730683901319"/>
    <n v="376.02730683901319"/>
    <n v="1051.7317068390132"/>
    <n v="4.1042182396742808"/>
    <n v="10.088325896937985"/>
    <n v="327.74384597520543"/>
    <n v="0"/>
    <n v="0.70350770568674248"/>
    <n v="0"/>
    <n v="0"/>
    <n v="0"/>
    <n v="33.387409021508731"/>
    <n v="376.02730683901319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2CD2T23G2-21 4mm,2Mpx WDR EXIR Fixed"/>
    <n v="94.9"/>
    <n v="22"/>
    <n v="2087.8000000000002"/>
    <n v="6861.5547000000006"/>
    <n v="0.2579020965199646"/>
    <n v="3818.4329339420801"/>
    <n v="173.56513336100363"/>
    <n v="485.45398336100368"/>
    <n v="41.676978797626276"/>
    <n v="102.44361287756382"/>
    <n v="3328.1303581081411"/>
    <n v="0"/>
    <n v="7.1438880736030193"/>
    <n v="0"/>
    <n v="0"/>
    <n v="0"/>
    <n v="339.03809608514547"/>
    <n v="3818.4329339420801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rs-2CD2T46G2-ISU/SL(C),4Mpx fixed bullet IP cam. 4mm"/>
    <n v="124.62"/>
    <n v="15"/>
    <n v="1869.3000000000002"/>
    <n v="6143.4544500000011"/>
    <n v="0.23091119313381067"/>
    <n v="3418.8124740961453"/>
    <n v="227.92083160640968"/>
    <n v="637.4844616064097"/>
    <n v="37.315248810423803"/>
    <n v="91.722313225419143"/>
    <n v="2979.8228175167878"/>
    <n v="0"/>
    <n v="6.396240049806555"/>
    <n v="0"/>
    <n v="0"/>
    <n v="0"/>
    <n v="303.55585449370756"/>
    <n v="3418.8124740961453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1280ZJ-S,mounting plate"/>
    <n v="13.4"/>
    <n v="37"/>
    <n v="495.8"/>
    <n v="1629.4467000000002"/>
    <n v="6.1245262694989207E-2"/>
    <n v="906.78180316528574"/>
    <n v="24.507616301764479"/>
    <n v="68.546716301764491"/>
    <n v="9.8972344515102559"/>
    <n v="24.327782002440916"/>
    <n v="790.34727059585055"/>
    <n v="0"/>
    <n v="1.6964937766512009"/>
    <n v="0"/>
    <n v="0"/>
    <n v="0"/>
    <n v="80.513022338832826"/>
    <n v="906.78180316528574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7732NXl-14/S(C),32-chan.1U AcuSense  4K"/>
    <n v="474.36"/>
    <n v="1"/>
    <n v="474.36"/>
    <n v="1558.9841400000003"/>
    <n v="5.8596818902773455E-2"/>
    <n v="867.56961708246251"/>
    <n v="867.56961708246251"/>
    <n v="2426.5537570824627"/>
    <n v="9.4692459346881908"/>
    <n v="23.275769807740769"/>
    <n v="756.17009132684075"/>
    <n v="0"/>
    <n v="1.6231318836068247"/>
    <n v="0"/>
    <n v="0"/>
    <n v="0"/>
    <n v="77.031378129585988"/>
    <n v="867.56961708246251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7616NXl-12/S(C),16-chan.1U AcuSense 4K"/>
    <n v="280.73"/>
    <n v="1"/>
    <n v="280.73"/>
    <n v="922.61914500000012"/>
    <n v="3.4678060904324966E-2"/>
    <n v="513.43456152196575"/>
    <n v="513.43456152196575"/>
    <n v="1436.053706521966"/>
    <n v="5.6039746421389145"/>
    <n v="13.774784674355057"/>
    <n v="447.50744105359638"/>
    <n v="0"/>
    <n v="0.96058228704980153"/>
    <n v="0"/>
    <n v="0"/>
    <n v="0"/>
    <n v="45.587778864825601"/>
    <n v="513.43456152196575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ST8000VX004,Seagate-SkyHawk ,8000GB dise"/>
    <n v="205.6"/>
    <n v="3"/>
    <n v="616.79999999999995"/>
    <n v="2027.1132"/>
    <n v="7.6192170290982936E-2"/>
    <n v="1128.0819205170394"/>
    <n v="376.02730683901314"/>
    <n v="1051.731706839013"/>
    <n v="12.312654719022841"/>
    <n v="30.26497769081395"/>
    <n v="983.23153792561629"/>
    <n v="0"/>
    <n v="2.1105231170602274"/>
    <n v="0"/>
    <n v="0"/>
    <n v="0"/>
    <n v="100.16222706452618"/>
    <n v="1128.0819205170394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3E1309P-El,9-portable control - smart"/>
    <n v="64.319999999999993"/>
    <n v="1"/>
    <n v="64.319999999999993"/>
    <n v="211.38767999999999"/>
    <n v="7.9453313766472463E-3"/>
    <n v="117.63655824846947"/>
    <n v="117.63655824846947"/>
    <n v="329.02423824846949"/>
    <n v="1.2839655504661949"/>
    <n v="3.1560365841004425"/>
    <n v="102.53153780702922"/>
    <n v="0"/>
    <n v="0.22008567913312871"/>
    <n v="0"/>
    <n v="0"/>
    <n v="0"/>
    <n v="10.444932627740471"/>
    <n v="117.63655824846947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DS-3E1318P-El,18-portable control - smart"/>
    <n v="164.82"/>
    <n v="2"/>
    <n v="329.64"/>
    <n v="1083.36186"/>
    <n v="4.0719823305317142E-2"/>
    <n v="602.88736102340613"/>
    <n v="301.44368051170306"/>
    <n v="843.12461051170305"/>
    <n v="6.5803234461392499"/>
    <n v="16.174687493514771"/>
    <n v="525.47413126102481"/>
    <n v="0"/>
    <n v="1.1279391055572847"/>
    <n v="0"/>
    <n v="0"/>
    <n v="0"/>
    <n v="53.530279717169918"/>
    <n v="602.88736102340613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3-31T00:00:00"/>
    <x v="89"/>
    <x v="9"/>
    <s v="Monbat 02"/>
    <s v="700043449du23/01/2023"/>
    <n v="161.6"/>
    <n v="397.21899999999999"/>
    <n v="12904.627"/>
    <m/>
    <n v="27.7"/>
    <n v="0"/>
    <n v="0"/>
    <n v="0"/>
    <n v="1314.6000000000001"/>
    <n v="14805.746000000001"/>
    <s v="EUR"/>
    <n v="3.2865000000000002"/>
    <m/>
    <s v="Cisoo SL-1100-SP-SEC - Router"/>
    <n v="749.04"/>
    <n v="1"/>
    <n v="749.04"/>
    <n v="2461.7199599999999"/>
    <n v="9.2527534427298719E-2"/>
    <n v="1369.9391727368404"/>
    <n v="1369.9391727368404"/>
    <n v="3831.6591327368405"/>
    <n v="14.952449563451472"/>
    <n v="36.753694697677169"/>
    <n v="1194.0333190139486"/>
    <n v="0"/>
    <n v="2.5630127036361743"/>
    <n v="0"/>
    <n v="0"/>
    <n v="0"/>
    <n v="121.6366967581269"/>
    <n v="1369.9391727368404"/>
    <s v="ast"/>
    <s v="stb9600"/>
    <n v="175.85"/>
    <s v="F119/2023"/>
    <n v="427.14100000000002"/>
    <m/>
    <m/>
    <m/>
    <m/>
    <s v="STB9603"/>
    <n v="20551.316999999999"/>
    <m/>
    <m/>
    <m/>
    <m/>
  </r>
  <r>
    <x v="11"/>
    <x v="1"/>
    <d v="2023-04-01T00:00:00"/>
    <x v="80"/>
    <x v="0"/>
    <s v="GOONVEAN FIBRES01"/>
    <s v="230305 DU 08/03/2023"/>
    <n v="2192.4499999999998"/>
    <n v="96.424000000000007"/>
    <n v="93.679000000000087"/>
    <n v="0"/>
    <n v="14.2"/>
    <n v="76"/>
    <n v="0"/>
    <n v="0"/>
    <n v="0"/>
    <n v="2472.7529999999997"/>
    <s v="GBP"/>
    <n v="3.7567499999999998"/>
    <s v="600A0017"/>
    <s v="FIBRE DE VERRE 1,5mm PRIMAFLOC+FIBRE"/>
    <n v="3.52"/>
    <n v="2500"/>
    <n v="8800"/>
    <n v="33059.4"/>
    <n v="1"/>
    <n v="2472.7529999999997"/>
    <n v="0.9891011999999999"/>
    <n v="14.212861200000001"/>
    <n v="2192.4499999999998"/>
    <n v="96.424000000000007"/>
    <n v="93.679000000000087"/>
    <n v="0"/>
    <n v="14.2"/>
    <n v="76"/>
    <n v="0"/>
    <n v="0"/>
    <n v="0"/>
    <n v="2472.7529999999997"/>
    <s v="AST"/>
    <s v="STB9719"/>
    <n v="2193.4499999999998"/>
    <s v="F0126/2023"/>
    <n v="115.745"/>
    <m/>
    <m/>
    <s v="STB9719"/>
    <n v="2284.89"/>
    <s v="STB9720"/>
    <n v="2916.3380000000002"/>
    <m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00L0117"/>
    <s v="BAC L1 NOIR PO C26 NON PERCE 26901001P70 26901001P70"/>
    <n v="1.24"/>
    <n v="4400"/>
    <n v="5456"/>
    <n v="17997.161599999999"/>
    <n v="0.23749898248923834"/>
    <n v="4563.1789575901521"/>
    <n v="1.0370861267250346"/>
    <n v="5.1273501267250339"/>
    <n v="3251.0304716940477"/>
    <n v="111.62452176994202"/>
    <n v="359.65729662952623"/>
    <n v="99.512073662990872"/>
    <n v="17.47992511120794"/>
    <n v="0"/>
    <n v="0"/>
    <n v="723.87466872243749"/>
    <n v="0"/>
    <n v="4563.1789575901521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00L0118"/>
    <s v="BAC L1 NOIR P0 C28 25341044B70"/>
    <n v="1.24"/>
    <n v="7680"/>
    <n v="9523.2000000000007"/>
    <n v="31413.22752"/>
    <n v="0.41454367852667057"/>
    <n v="7964.8214532482652"/>
    <n v="1.0370861267250346"/>
    <n v="5.1273501267250348"/>
    <n v="5674.5259142296109"/>
    <n v="194.83552890753518"/>
    <n v="627.76546320790032"/>
    <n v="173.69380130267496"/>
    <n v="30.51041473956295"/>
    <n v="0"/>
    <n v="0"/>
    <n v="1263.4903308609817"/>
    <n v="0"/>
    <n v="7964.8214532482652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00M1009"/>
    <s v="BAC M10 P15,4 C33 NOIR 30241013B70"/>
    <n v="1.92"/>
    <n v="162"/>
    <n v="311.03999999999996"/>
    <n v="1025.9965439999999"/>
    <n v="1.3539531435750126E-2"/>
    <n v="260.14134585206023"/>
    <n v="1.6058107768645693"/>
    <n v="7.9391227768645685"/>
    <n v="185.33733832766066"/>
    <n v="6.3635797748025587"/>
    <n v="20.503630048322549"/>
    <n v="5.6730636715793024"/>
    <n v="0.99650951367120921"/>
    <n v="0"/>
    <n v="0"/>
    <n v="41.267224516023994"/>
    <n v="0"/>
    <n v="260.14134585206023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00M1509"/>
    <s v="BAC M15 GRIS PO C78 35331028B74"/>
    <n v="4.57"/>
    <n v="77"/>
    <n v="351.89000000000004"/>
    <n v="1160.7443540000002"/>
    <n v="1.5317726713368418E-2"/>
    <n v="294.30664284941327"/>
    <n v="3.8221641928495229"/>
    <n v="18.896766192849526"/>
    <n v="209.67835643042864"/>
    <n v="7.1993315552831563"/>
    <n v="23.196445401569648"/>
    <n v="6.418127492901367"/>
    <n v="1.1273846861039154"/>
    <n v="0"/>
    <n v="0"/>
    <n v="46.686997283126566"/>
    <n v="0"/>
    <n v="294.30664284941327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00M1606"/>
    <s v="BAC M16 GRIS C102 P16 20891032B74"/>
    <n v="5.78"/>
    <n v="600"/>
    <n v="3468"/>
    <n v="11439.5448"/>
    <n v="0.15096159664088682"/>
    <n v="2900.4957157116287"/>
    <n v="4.8341595261860482"/>
    <n v="23.900067526186049"/>
    <n v="2066.4541194712165"/>
    <n v="70.951950421216807"/>
    <n v="228.6091467579173"/>
    <n v="63.25290899253158"/>
    <n v="11.110773512769269"/>
    <n v="0"/>
    <n v="0"/>
    <n v="460.11681655597744"/>
    <n v="0"/>
    <n v="2900.4957157116287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20L0631"/>
    <s v="COUV L6 EK D NOIR FAI 24132015B70_x000d__x000a_"/>
    <n v="2.14"/>
    <n v="640"/>
    <n v="1369.6000000000001"/>
    <n v="4517.7625600000001"/>
    <n v="5.9618512906389448E-2"/>
    <n v="1145.4783541633931"/>
    <n v="1.7898099283803017"/>
    <n v="8.8488139283803022"/>
    <n v="816.09445271850586"/>
    <n v="28.020701066003042"/>
    <n v="90.283473875329747"/>
    <n v="24.980156907777179"/>
    <n v="4.3879225499102628"/>
    <n v="0"/>
    <n v="0"/>
    <n v="181.71164704586698"/>
    <n v="0"/>
    <n v="1145.4783541633931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4"/>
    <x v="0"/>
    <s v="ACCUMA 04"/>
    <s v="23-0331DU15/03/2023"/>
    <n v="13688.608"/>
    <n v="470"/>
    <n v="1514.3530000000028"/>
    <n v="419"/>
    <n v="73.599999999999994"/>
    <n v="0"/>
    <n v="0"/>
    <n v="3047.9063999999998"/>
    <m/>
    <n v="19213.467400000001"/>
    <s v="EUR"/>
    <n v="3.2986"/>
    <s v="460D1815"/>
    <s v="BOUCHON D18 NOIR FILETAGE 29963006D40"/>
    <n v="0.03"/>
    <n v="83100"/>
    <n v="2493"/>
    <n v="8223.4097999999994"/>
    <n v="0.10851997128769632"/>
    <n v="2085.0449305850893"/>
    <n v="2.5090793388508895E-2"/>
    <n v="0.12404879338850888"/>
    <n v="1485.4873471285302"/>
    <n v="51.004386505217269"/>
    <n v="164.33754407943709"/>
    <n v="45.469867969544758"/>
    <n v="7.9870698867744485"/>
    <n v="0"/>
    <n v="0"/>
    <n v="330.75871501558584"/>
    <n v="0"/>
    <n v="2085.0449305850893"/>
    <s v="TNA CARGO"/>
    <m/>
    <n v="15206.989"/>
    <s v="F0117/2023"/>
    <n v="560.29999999999995"/>
    <m/>
    <m/>
    <m/>
    <m/>
    <s v="STB9739"/>
    <n v="19505.097000000002"/>
    <n v="419"/>
    <m/>
    <m/>
    <m/>
  </r>
  <r>
    <x v="11"/>
    <x v="1"/>
    <d v="2023-04-01T00:00:00"/>
    <x v="27"/>
    <x v="0"/>
    <s v="ACCUMALUX04"/>
    <s v="0093010267DU16/03/2023"/>
    <n v="15214.798999999999"/>
    <n v="375"/>
    <n v="2250.260000000002"/>
    <n v="219"/>
    <n v="121.9"/>
    <n v="0"/>
    <n v="0"/>
    <n v="0"/>
    <n v="0"/>
    <n v="18180.959000000003"/>
    <s v="EUR"/>
    <n v="3.30565"/>
    <s v="420L0143"/>
    <s v="COUV L1 SMF D+ NOIR AVEC OM "/>
    <n v="1.2039"/>
    <n v="9000"/>
    <n v="10835.1"/>
    <n v="35817.048315"/>
    <n v="0.28734653459816728"/>
    <n v="5224.2355643213614"/>
    <n v="0.58047061825792901"/>
    <n v="4.5601426532579294"/>
    <n v="4371.9197672576611"/>
    <n v="107.75495047431274"/>
    <n v="646.60441294487248"/>
    <n v="62.928891076998632"/>
    <n v="35.027542567516591"/>
    <n v="0"/>
    <n v="0"/>
    <n v="0"/>
    <n v="0"/>
    <n v="5224.2355643213614"/>
    <s v="AST"/>
    <s v="STB9745"/>
    <n v="15214.798999999999"/>
    <s v="F0122/2023"/>
    <n v="447.25"/>
    <m/>
    <m/>
    <m/>
    <m/>
    <s v="STB9748"/>
    <n v="29035.967000000001"/>
    <n v="219"/>
    <m/>
    <m/>
    <m/>
  </r>
  <r>
    <x v="11"/>
    <x v="1"/>
    <d v="2023-04-01T00:00:00"/>
    <x v="27"/>
    <x v="0"/>
    <s v="ACCUMALUX04"/>
    <s v="0093010267DU16/03/2023"/>
    <n v="15214.798999999999"/>
    <n v="375"/>
    <n v="2250.260000000002"/>
    <n v="219"/>
    <n v="121.9"/>
    <n v="0"/>
    <n v="0"/>
    <n v="0"/>
    <n v="0"/>
    <n v="18180.959000000003"/>
    <s v="EUR"/>
    <n v="3.30565"/>
    <s v="420L0244"/>
    <s v="COUV L2 SMF NOIR D+ AVEC OM "/>
    <n v="1.2441"/>
    <n v="11583"/>
    <n v="14410.4103"/>
    <n v="47635.772808194997"/>
    <n v="0.38216365901955091"/>
    <n v="6948.1018159244359"/>
    <n v="0.59985338996153292"/>
    <n v="4.7124125549615323"/>
    <n v="5814.5432570870034"/>
    <n v="143.3113721323316"/>
    <n v="859.96759534533544"/>
    <n v="83.693841325281653"/>
    <n v="46.585750034483254"/>
    <n v="0"/>
    <n v="0"/>
    <n v="0"/>
    <n v="0"/>
    <n v="6948.1018159244359"/>
    <s v="AST"/>
    <s v="STB9745"/>
    <n v="15214.798999999999"/>
    <s v="F0122/2023"/>
    <n v="447.25"/>
    <m/>
    <m/>
    <m/>
    <m/>
    <s v="STB9748"/>
    <n v="29035.967000000001"/>
    <n v="219"/>
    <m/>
    <m/>
    <m/>
  </r>
  <r>
    <x v="11"/>
    <x v="1"/>
    <d v="2023-04-01T00:00:00"/>
    <x v="27"/>
    <x v="0"/>
    <s v="ACCUMALUX04"/>
    <s v="0093010267DU16/03/2023"/>
    <n v="15214.798999999999"/>
    <n v="375"/>
    <n v="2250.260000000002"/>
    <n v="219"/>
    <n v="121.9"/>
    <n v="0"/>
    <n v="0"/>
    <n v="0"/>
    <n v="0"/>
    <n v="18180.959000000003"/>
    <s v="EUR"/>
    <n v="3.30565"/>
    <s v="490TL0101"/>
    <s v="COUVRE COUVERCLE L1SMF NOIR"/>
    <n v="0.37"/>
    <n v="9504"/>
    <n v="3516.48"/>
    <n v="11624.252112"/>
    <n v="9.3256946588749834E-2"/>
    <n v="1695.5007223952509"/>
    <n v="0.17839864503317035"/>
    <n v="1.4014891450331703"/>
    <n v="1418.8856977015644"/>
    <n v="34.971354970781185"/>
    <n v="209.85237663080039"/>
    <n v="20.423271302936215"/>
    <n v="11.368021789168605"/>
    <n v="0"/>
    <n v="0"/>
    <n v="0"/>
    <n v="0"/>
    <n v="1695.5007223952509"/>
    <s v="AST"/>
    <s v="STB9745"/>
    <n v="15214.798999999999"/>
    <s v="F0122/2023"/>
    <n v="447.25"/>
    <m/>
    <m/>
    <m/>
    <m/>
    <s v="STB9748"/>
    <n v="29035.967000000001"/>
    <n v="219"/>
    <m/>
    <m/>
    <m/>
  </r>
  <r>
    <x v="11"/>
    <x v="1"/>
    <d v="2023-04-01T00:00:00"/>
    <x v="27"/>
    <x v="0"/>
    <s v="ACCUMALUX04"/>
    <s v="0093010267DU16/03/2023"/>
    <n v="15214.798999999999"/>
    <n v="375"/>
    <n v="2250.260000000002"/>
    <n v="219"/>
    <n v="121.9"/>
    <n v="0"/>
    <n v="0"/>
    <n v="0"/>
    <n v="0"/>
    <n v="18180.959000000003"/>
    <s v="EUR"/>
    <n v="3.30565"/>
    <s v="490TL0201"/>
    <s v="COUVRE COUVERCLE L2SMF NOIR"/>
    <n v="0.39659999999999995"/>
    <n v="12342"/>
    <n v="4894.837199999999"/>
    <n v="16180.618590179996"/>
    <n v="0.12981093915535583"/>
    <n v="2360.0873625350191"/>
    <n v="0.19122406113555496"/>
    <n v="1.5022448511355546"/>
    <n v="1975.0473472499687"/>
    <n v="48.679102183258436"/>
    <n v="292.10836394373126"/>
    <n v="28.428595675022926"/>
    <n v="15.823953483037876"/>
    <n v="0"/>
    <n v="0"/>
    <n v="0"/>
    <n v="0"/>
    <n v="2360.0873625350191"/>
    <s v="AST"/>
    <s v="STB9745"/>
    <n v="15214.798999999999"/>
    <s v="F0122/2023"/>
    <n v="447.25"/>
    <m/>
    <m/>
    <m/>
    <m/>
    <s v="STB9748"/>
    <n v="29035.967000000001"/>
    <n v="219"/>
    <m/>
    <m/>
    <m/>
  </r>
  <r>
    <x v="11"/>
    <x v="1"/>
    <d v="2023-04-01T00:00:00"/>
    <x v="27"/>
    <x v="0"/>
    <s v="ACCUMALUX04"/>
    <s v="0093010267DU16/03/2023"/>
    <n v="15214.798999999999"/>
    <n v="375"/>
    <n v="2250.260000000002"/>
    <n v="219"/>
    <n v="121.9"/>
    <n v="0"/>
    <n v="0"/>
    <n v="0"/>
    <n v="0"/>
    <n v="18180.959000000003"/>
    <s v="EUR"/>
    <n v="3.30565"/>
    <s v="420L0344"/>
    <s v="COUV L3 SMF NOIR D+ AVEC OM "/>
    <n v="1.2786"/>
    <n v="3168"/>
    <n v="4050.6048000000001"/>
    <n v="13389.88175712"/>
    <n v="0.10742192063817615"/>
    <n v="1953.0335348239348"/>
    <n v="0.61648785821462593"/>
    <n v="4.8430919482146253"/>
    <n v="1634.4029307038018"/>
    <n v="40.283220239316059"/>
    <n v="241.72725113526249"/>
    <n v="23.525400619760578"/>
    <n v="13.094732125793675"/>
    <n v="0"/>
    <n v="0"/>
    <n v="0"/>
    <n v="0"/>
    <n v="1953.0335348239348"/>
    <s v="AST"/>
    <s v="STB9745"/>
    <n v="15214.798999999999"/>
    <s v="F0122/2023"/>
    <n v="447.25"/>
    <m/>
    <m/>
    <m/>
    <m/>
    <s v="STB9748"/>
    <n v="29035.967000000001"/>
    <n v="219"/>
    <m/>
    <m/>
    <m/>
  </r>
  <r>
    <x v="11"/>
    <x v="1"/>
    <d v="2023-04-01T00:00:00"/>
    <x v="27"/>
    <x v="0"/>
    <s v="ACCUMALUX05"/>
    <s v="00093010272DU17/03/2023"/>
    <n v="15214.798999999999"/>
    <n v="375"/>
    <n v="1817.2879999999968"/>
    <n v="219"/>
    <n v="90.7"/>
    <n v="113.8"/>
    <n v="0"/>
    <n v="0"/>
    <n v="0"/>
    <n v="17830.586999999996"/>
    <s v="EUR"/>
    <n v="3.30565"/>
    <s v="420L0344"/>
    <s v="COUV L3 SMF NOIR D+ AVEC OM "/>
    <n v="1.2786"/>
    <n v="9504"/>
    <n v="12151.814399999999"/>
    <n v="40169.645271359994"/>
    <n v="0.41111735412467737"/>
    <n v="7330.4637499298669"/>
    <n v="0.77130300399093721"/>
    <n v="4.9979070939909365"/>
    <n v="6255.0679084187868"/>
    <n v="154.16900779675402"/>
    <n v="747.11863424252533"/>
    <n v="90.034700553304347"/>
    <n v="37.288344019108237"/>
    <n v="46.785154899388282"/>
    <n v="0"/>
    <n v="0"/>
    <n v="0"/>
    <n v="7330.4637499298669"/>
    <s v="AST"/>
    <s v="STB9747"/>
    <n v="15225.299000000001"/>
    <s v="F0125/2023"/>
    <n v="447.25"/>
    <m/>
    <m/>
    <s v="STB9747"/>
    <n v="136.44200000000001"/>
    <s v="STB9746"/>
    <n v="23428.456999999999"/>
    <n v="219"/>
    <m/>
    <m/>
    <m/>
  </r>
  <r>
    <x v="11"/>
    <x v="1"/>
    <d v="2023-04-01T00:00:00"/>
    <x v="27"/>
    <x v="0"/>
    <s v="ACCUMALUX05"/>
    <s v="00093010272DU17/03/2023"/>
    <n v="15214.798999999999"/>
    <n v="375"/>
    <n v="1817.2879999999968"/>
    <n v="219"/>
    <n v="90.7"/>
    <n v="113.8"/>
    <n v="0"/>
    <n v="0"/>
    <n v="0"/>
    <n v="17830.586999999996"/>
    <s v="EUR"/>
    <n v="3.30565"/>
    <s v="420L0543"/>
    <s v="COUV L5 SMF D+ NOIR AVEC OM "/>
    <n v="1.3743000000000001"/>
    <n v="6534"/>
    <n v="8979.6761999999999"/>
    <n v="29683.666630529999"/>
    <n v="0.30379831346340658"/>
    <n v="5416.9022586625415"/>
    <n v="0.82903309743840548"/>
    <n v="5.3719878924384057"/>
    <n v="4622.2302758847245"/>
    <n v="113.92436754877747"/>
    <n v="552.0890294772862"/>
    <n v="66.531830648486036"/>
    <n v="27.554507031130978"/>
    <n v="34.572248072135665"/>
    <n v="0"/>
    <n v="0"/>
    <n v="0"/>
    <n v="5416.9022586625415"/>
    <s v="AST"/>
    <s v="STB9747"/>
    <n v="15225.299000000001"/>
    <s v="F0125/2023"/>
    <n v="447.25"/>
    <m/>
    <m/>
    <s v="STB9747"/>
    <n v="136.44200000000001"/>
    <s v="STB9746"/>
    <n v="23428.456999999999"/>
    <n v="219"/>
    <m/>
    <m/>
    <m/>
  </r>
  <r>
    <x v="11"/>
    <x v="1"/>
    <d v="2023-04-01T00:00:00"/>
    <x v="27"/>
    <x v="0"/>
    <s v="ACCUMALUX05"/>
    <s v="00093010272DU17/03/2023"/>
    <n v="15214.798999999999"/>
    <n v="375"/>
    <n v="1817.2879999999968"/>
    <n v="219"/>
    <n v="90.7"/>
    <n v="113.8"/>
    <n v="0"/>
    <n v="0"/>
    <n v="0"/>
    <n v="17830.586999999996"/>
    <s v="EUR"/>
    <n v="3.30565"/>
    <s v="490TL0301"/>
    <s v="COUVRE COUVERCLE L3 SMF NOIR"/>
    <n v="0.40759999999999996"/>
    <n v="12760"/>
    <n v="5200.9759999999997"/>
    <n v="17192.6063144"/>
    <n v="0.17595820851131075"/>
    <n v="3137.4381452250659"/>
    <n v="0.24588073238440955"/>
    <n v="1.5932636723844094"/>
    <n v="2677.1687748996819"/>
    <n v="65.984328191741525"/>
    <n v="319.76674082910233"/>
    <n v="38.534847663977054"/>
    <n v="15.959409511975885"/>
    <n v="20.024044128587164"/>
    <n v="0"/>
    <n v="0"/>
    <n v="0"/>
    <n v="3137.4381452250659"/>
    <s v="AST"/>
    <s v="STB9747"/>
    <n v="15225.299000000001"/>
    <s v="F0125/2023"/>
    <n v="447.25"/>
    <m/>
    <m/>
    <s v="STB9747"/>
    <n v="136.44200000000001"/>
    <s v="STB9746"/>
    <n v="23428.456999999999"/>
    <n v="219"/>
    <m/>
    <m/>
    <m/>
  </r>
  <r>
    <x v="11"/>
    <x v="1"/>
    <d v="2023-04-01T00:00:00"/>
    <x v="27"/>
    <x v="0"/>
    <s v="ACCUMALUX05"/>
    <s v="00093010272DU17/03/2023"/>
    <n v="15214.798999999999"/>
    <n v="375"/>
    <n v="1817.2879999999968"/>
    <n v="219"/>
    <n v="90.7"/>
    <n v="113.8"/>
    <n v="0"/>
    <n v="0"/>
    <n v="0"/>
    <n v="17830.586999999996"/>
    <s v="EUR"/>
    <n v="3.30565"/>
    <s v="490TL0501"/>
    <s v="COUVRE COUVERCLE L5 SMF NOIR"/>
    <n v="0.44700000000000001"/>
    <n v="7216"/>
    <n v="3225.5520000000001"/>
    <n v="10662.545968800001"/>
    <n v="0.10912612390060547"/>
    <n v="1945.7828461825247"/>
    <n v="0.26964839886121461"/>
    <n v="1.7472739488612148"/>
    <n v="1660.3320407968081"/>
    <n v="40.922296462727054"/>
    <n v="198.31359545108316"/>
    <n v="23.898621134232599"/>
    <n v="9.8977394377849173"/>
    <n v="12.418552899888903"/>
    <n v="0"/>
    <n v="0"/>
    <n v="0"/>
    <n v="1945.7828461825247"/>
    <s v="AST"/>
    <s v="STB9747"/>
    <n v="15225.299000000001"/>
    <s v="F0125/2023"/>
    <n v="447.25"/>
    <m/>
    <m/>
    <s v="STB9747"/>
    <n v="136.44200000000001"/>
    <s v="STB9746"/>
    <n v="23428.456999999999"/>
    <n v="2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20l0216"/>
    <s v="COUV L2 EK DROITE ROUGE 24582156B70"/>
    <n v="1.18"/>
    <n v="960"/>
    <n v="1132.8"/>
    <n v="3736.8240000000001"/>
    <n v="6.3372362981320596E-2"/>
    <n v="1287.1190550536214"/>
    <n v="1.3407490156808557"/>
    <n v="5.2332740156808555"/>
    <n v="953.77624319591848"/>
    <n v="30.101872416127282"/>
    <n v="78.861899313577979"/>
    <n v="26.55302008917333"/>
    <n v="4.6642059154251951"/>
    <n v="0"/>
    <n v="0"/>
    <n v="193.16181412339935"/>
    <n v="0"/>
    <n v="1287.1190550536214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l0121"/>
    <s v="BAC L1 NOIR P0 C22"/>
    <n v="1.63"/>
    <n v="220"/>
    <n v="358.59999999999997"/>
    <n v="1182.93175"/>
    <n v="2.0061201770040223E-2"/>
    <n v="407.45135340945325"/>
    <n v="1.8520516064066057"/>
    <n v="7.2290141064066056"/>
    <n v="301.92810805972488"/>
    <n v="9.5290708407691067"/>
    <n v="24.96458076787523"/>
    <n v="8.4056435416468531"/>
    <n v="1.4765044502749602"/>
    <n v="0"/>
    <n v="0"/>
    <n v="61.147445749162252"/>
    <n v="0"/>
    <n v="407.45135340945325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l0318"/>
    <s v="BAC L3 NOIR P0 C40"/>
    <n v="1.41"/>
    <n v="6720"/>
    <n v="9475.1999999999989"/>
    <n v="31256.315999999995"/>
    <n v="0.53007222256409681"/>
    <n v="10765.987350321391"/>
    <n v="1.6020814509406831"/>
    <n v="6.2533189509406828"/>
    <n v="7977.7724748675546"/>
    <n v="251.78430571794598"/>
    <n v="659.63300527543606"/>
    <n v="222.10026125435655"/>
    <n v="39.013315580717524"/>
    <n v="0"/>
    <n v="0"/>
    <n v="1615.6839876253825"/>
    <n v="0"/>
    <n v="10765.987350321391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l0518"/>
    <s v="BAC L5 NOIR P0 C52"/>
    <n v="1.46"/>
    <n v="1152"/>
    <n v="1681.92"/>
    <n v="5548.2336000000005"/>
    <n v="9.409184740955398E-2"/>
    <n v="1911.0445630965635"/>
    <n v="1.6588928499102114"/>
    <n v="6.4750678499102117"/>
    <n v="1416.1152356603807"/>
    <n v="44.69362751953814"/>
    <n v="117.0898708452446"/>
    <n v="39.424484064603121"/>
    <n v="6.9251599693431727"/>
    <n v="0"/>
    <n v="0"/>
    <n v="286.79618503745399"/>
    <n v="0"/>
    <n v="1911.0445630965635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M1104"/>
    <s v="BAC M11 P8.5 C46,3 NOIR"/>
    <n v="1.95"/>
    <n v="126"/>
    <n v="245.7"/>
    <n v="810.50287500000002"/>
    <n v="1.3745223856382832E-2"/>
    <n v="279.17121453625953"/>
    <n v="2.2156445598115835"/>
    <n v="8.6482070598115843"/>
    <n v="206.87042986691137"/>
    <n v="6.5289813317818455"/>
    <n v="17.104845216583783"/>
    <n v="5.7592487958244067"/>
    <n v="1.0116484758297764"/>
    <n v="0"/>
    <n v="0"/>
    <n v="41.896060849328407"/>
    <n v="0"/>
    <n v="279.17121453625953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l0204"/>
    <s v="BAC L2B NOIR PO C28"/>
    <n v="1.3"/>
    <n v="1944"/>
    <n v="2527.2000000000003"/>
    <n v="8336.6010000000006"/>
    <n v="0.14137944537993771"/>
    <n v="2871.4753495158125"/>
    <n v="1.4770963732077225"/>
    <n v="5.7654713732077223"/>
    <n v="2127.8101357739456"/>
    <n v="67.15523655547041"/>
    <n v="175.93555079914751"/>
    <n v="59.237987614193905"/>
    <n v="10.405527179963414"/>
    <n v="0"/>
    <n v="0"/>
    <n v="430.93091159309228"/>
    <n v="0"/>
    <n v="2871.4753495158125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3T00:00:00"/>
    <x v="4"/>
    <x v="0"/>
    <s v="ACCUMA 06"/>
    <s v="23-0368DU24/03/2023"/>
    <n v="15050.35"/>
    <n v="475"/>
    <n v="1244.4210000000003"/>
    <n v="419"/>
    <n v="73.599999999999994"/>
    <n v="0"/>
    <n v="0"/>
    <n v="3048.0450000000001"/>
    <n v="0"/>
    <n v="20310.415999999997"/>
    <s v="EUR"/>
    <n v="3.2987500000000001"/>
    <s v="400l0506"/>
    <s v="BAC L5B C45 P0 NOIR"/>
    <n v="1.43"/>
    <n v="1716"/>
    <n v="2453.88"/>
    <n v="8094.7366500000007"/>
    <n v="0.13727769603866791"/>
    <n v="2788.1671140668968"/>
    <n v="1.6248060105284947"/>
    <n v="6.3420185105284954"/>
    <n v="2066.0773725755657"/>
    <n v="65.206905618367259"/>
    <n v="170.83124778213519"/>
    <n v="57.519354640201854"/>
    <n v="10.103638428445958"/>
    <n v="0"/>
    <n v="0"/>
    <n v="418.42859502218153"/>
    <n v="0"/>
    <n v="2788.1671140668968"/>
    <s v="TNA CARGO"/>
    <m/>
    <n v="15244.822"/>
    <s v="F0123/2023"/>
    <n v="566.25"/>
    <m/>
    <m/>
    <m/>
    <m/>
    <s v="STB9752"/>
    <n v="16009.161"/>
    <n v="419"/>
    <m/>
    <m/>
    <m/>
  </r>
  <r>
    <x v="11"/>
    <x v="1"/>
    <d v="2023-04-05T00:00:00"/>
    <x v="42"/>
    <x v="0"/>
    <s v="metaconcept02"/>
    <s v="5747 du21/03/2023"/>
    <n v="307.60000000000002"/>
    <n v="149.16999999999999"/>
    <n v="164.56800000000021"/>
    <n v="0"/>
    <n v="27.7"/>
    <n v="134"/>
    <n v="0"/>
    <n v="0"/>
    <n v="0"/>
    <n v="783.03800000000024"/>
    <s v="EUR"/>
    <n v="3.3115000000000001"/>
    <s v="600P0013"/>
    <s v="CALCIUM METAL "/>
    <n v="10.4"/>
    <n v="600"/>
    <n v="6240"/>
    <n v="20663.760000000002"/>
    <n v="0.7580174927113702"/>
    <n v="593.55650145772609"/>
    <n v="0.98926083576287682"/>
    <n v="35.428860835762883"/>
    <n v="233.1661807580175"/>
    <n v="113.07346938775508"/>
    <n v="124.74542274052493"/>
    <n v="0"/>
    <n v="20.997084548104954"/>
    <n v="101.5743440233236"/>
    <n v="0"/>
    <n v="0"/>
    <n v="0"/>
    <n v="593.55650145772609"/>
    <s v="MAGHREB SOLUTION"/>
    <m/>
    <n v="308.60000000000002"/>
    <s v="F0130/2023"/>
    <n v="210.36500000000001"/>
    <m/>
    <m/>
    <m/>
    <n v="135"/>
    <s v="stb9718"/>
    <n v="5350.1819999999998"/>
    <m/>
    <m/>
    <m/>
    <m/>
  </r>
  <r>
    <x v="11"/>
    <x v="1"/>
    <d v="2023-04-05T00:00:00"/>
    <x v="42"/>
    <x v="0"/>
    <s v="metaconcept02"/>
    <s v="5747 du21/03/2023"/>
    <n v="307.60000000000002"/>
    <n v="149.16999999999999"/>
    <n v="164.56800000000021"/>
    <n v="0"/>
    <n v="27.7"/>
    <n v="134"/>
    <n v="0"/>
    <n v="0"/>
    <n v="0"/>
    <n v="783.03800000000024"/>
    <s v="EUR"/>
    <n v="3.3115000000000001"/>
    <s v="610M0001"/>
    <s v="ARSENIC METAL "/>
    <n v="4.9800000000000004"/>
    <n v="400"/>
    <n v="1992.0000000000002"/>
    <n v="6596.5080000000007"/>
    <n v="0.24198250728862974"/>
    <n v="189.48149854227412"/>
    <n v="0.4737037463556853"/>
    <n v="16.964973746355685"/>
    <n v="74.433819241982519"/>
    <n v="36.096530612244898"/>
    <n v="39.822577259475274"/>
    <n v="0"/>
    <n v="6.702915451895044"/>
    <n v="32.425655976676389"/>
    <n v="0"/>
    <n v="0"/>
    <n v="0"/>
    <n v="189.48149854227412"/>
    <s v="MAGHREB SOLUTION"/>
    <m/>
    <n v="308.60000000000002"/>
    <s v="F0130/2023"/>
    <n v="210.36500000000001"/>
    <m/>
    <m/>
    <m/>
    <n v="135"/>
    <s v="stb9718"/>
    <n v="5350.1819999999998"/>
    <m/>
    <m/>
    <m/>
    <m/>
  </r>
  <r>
    <x v="11"/>
    <x v="1"/>
    <d v="2023-04-08T00:00:00"/>
    <x v="71"/>
    <x v="0"/>
    <s v="ELINOIL02"/>
    <s v="217/2023 DU20/02/2023"/>
    <n v="726"/>
    <n v="475"/>
    <n v="4933.8209999999981"/>
    <n v="419"/>
    <n v="60.2"/>
    <n v="175"/>
    <n v="222"/>
    <n v="0"/>
    <n v="820"/>
    <n v="7831.0209999999979"/>
    <s v="EUR"/>
    <n v="3.3142"/>
    <s v="610x0014"/>
    <s v="COKE DE PETROLE"/>
    <n v="0.42599999999999999"/>
    <n v="44560"/>
    <n v="18982.560000000001"/>
    <n v="62912.000352000003"/>
    <n v="1"/>
    <n v="7831.0209999999979"/>
    <n v="0.17574104578096944"/>
    <n v="1.5875902457809694"/>
    <n v="726"/>
    <n v="475"/>
    <n v="4933.8209999999981"/>
    <n v="419"/>
    <n v="60.2"/>
    <n v="175"/>
    <n v="222"/>
    <n v="0"/>
    <n v="820"/>
    <n v="7831.0209999999979"/>
    <s v="MSC"/>
    <m/>
    <n v="863.56"/>
    <s v="F0134/2023"/>
    <n v="566.25"/>
    <m/>
    <n v="263.8"/>
    <s v="STB9773"/>
    <n v="210.25"/>
    <s v="STB9772"/>
    <n v="17737.259999999998"/>
    <n v="419"/>
    <m/>
    <m/>
    <m/>
  </r>
  <r>
    <x v="11"/>
    <x v="1"/>
    <d v="2023-04-13T00:00:00"/>
    <x v="97"/>
    <x v="0"/>
    <s v="Amer sil03"/>
    <s v="ci23-01629du21/02/2023"/>
    <n v="1591.95"/>
    <n v="80"/>
    <n v="152.96900000000005"/>
    <m/>
    <n v="9.16"/>
    <n v="258"/>
    <n v="0"/>
    <n v="65.881529999999998"/>
    <n v="0"/>
    <n v="2157.9605300000003"/>
    <s v="EUR"/>
    <n v="3.32735"/>
    <s v="430T210"/>
    <s v="GAINE TUBULAIRE 204mm "/>
    <n v="0.24540000000000001"/>
    <n v="1134"/>
    <n v="278.28360000000004"/>
    <n v="925.94693646000007"/>
    <n v="0.12643088166544228"/>
    <n v="272.83285240712513"/>
    <n v="0.2405933442743608"/>
    <n v="1.0571250342743608"/>
    <n v="201.27164206730083"/>
    <n v="10.114470533235382"/>
    <n v="19.340005537481048"/>
    <n v="0"/>
    <n v="1.1581068760554514"/>
    <n v="32.619167469684108"/>
    <n v="0"/>
    <n v="8.3294599233682849"/>
    <n v="0"/>
    <n v="272.83285240712513"/>
    <s v="ipsen logistics"/>
    <s v="stb9818"/>
    <n v="1876.134"/>
    <s v="F0147/2023"/>
    <n v="96.2"/>
    <m/>
    <m/>
    <s v="stb9818"/>
    <n v="308.02"/>
    <s v="stb9819"/>
    <n v="1873.579"/>
    <m/>
    <m/>
    <m/>
    <m/>
  </r>
  <r>
    <x v="11"/>
    <x v="1"/>
    <d v="2023-04-13T00:00:00"/>
    <x v="97"/>
    <x v="0"/>
    <s v="Amer sil03"/>
    <s v="ci23-01629du21/02/2023"/>
    <n v="1591.95"/>
    <n v="80"/>
    <n v="152.96900000000005"/>
    <m/>
    <n v="9.16"/>
    <n v="258"/>
    <n v="0"/>
    <n v="65.881529999999998"/>
    <n v="0"/>
    <n v="2157.9605300000003"/>
    <s v="EUR"/>
    <n v="3.32735"/>
    <s v="430T325"/>
    <s v="GAINE TUBULAIRE 315mm "/>
    <n v="0.37890000000000001"/>
    <n v="2034"/>
    <n v="770.68259999999998"/>
    <n v="2564.3307491099999"/>
    <n v="0.35013950014379353"/>
    <n v="755.58722130423587"/>
    <n v="0.37147847655075511"/>
    <n v="1.632211391550755"/>
    <n v="557.40457725391207"/>
    <n v="28.011160011503481"/>
    <n v="53.560489197495968"/>
    <n v="0"/>
    <n v="3.2072778213171489"/>
    <n v="90.335991037098736"/>
    <n v="0"/>
    <n v="23.067725982908335"/>
    <n v="0"/>
    <n v="755.58722130423587"/>
    <s v="ipsen logistics"/>
    <s v="stb9818"/>
    <n v="1876.134"/>
    <s v="F0147/2023"/>
    <n v="96.2"/>
    <m/>
    <m/>
    <s v="stb9818"/>
    <n v="308.02"/>
    <s v="stb9819"/>
    <n v="1873.579"/>
    <m/>
    <m/>
    <m/>
    <m/>
  </r>
  <r>
    <x v="11"/>
    <x v="1"/>
    <d v="2023-04-13T00:00:00"/>
    <x v="97"/>
    <x v="0"/>
    <s v="Amer sil03"/>
    <s v="ci23-01629du21/02/2023"/>
    <n v="1591.95"/>
    <n v="80"/>
    <n v="152.96900000000005"/>
    <m/>
    <n v="9.16"/>
    <n v="258"/>
    <n v="0"/>
    <n v="65.881529999999998"/>
    <n v="0"/>
    <n v="2157.9605300000003"/>
    <s v="EUR"/>
    <n v="3.32735"/>
    <s v="430T540"/>
    <s v="GAINE TUBULAIRE 534mm "/>
    <n v="0.64219999999999999"/>
    <n v="1794"/>
    <n v="1152.1068"/>
    <n v="3833.46256098"/>
    <n v="0.52342961819076428"/>
    <n v="1129.5404562886395"/>
    <n v="0.6296212130928871"/>
    <n v="2.7664453830928872"/>
    <n v="833.27378067878726"/>
    <n v="41.874369455261146"/>
    <n v="80.068505265023049"/>
    <n v="0"/>
    <n v="4.7946153026274008"/>
    <n v="135.04484149321718"/>
    <n v="0"/>
    <n v="34.484344093723379"/>
    <n v="0"/>
    <n v="1129.5404562886395"/>
    <s v="ipsen logistics"/>
    <s v="stb9818"/>
    <n v="1876.134"/>
    <s v="F0147/2023"/>
    <n v="96.2"/>
    <m/>
    <m/>
    <s v="stb9818"/>
    <n v="308.02"/>
    <s v="stb9819"/>
    <n v="1873.579"/>
    <m/>
    <m/>
    <m/>
    <m/>
  </r>
  <r>
    <x v="11"/>
    <x v="1"/>
    <d v="2023-04-13T00:00:00"/>
    <x v="100"/>
    <x v="10"/>
    <s v="yucry"/>
    <s v="N.NAS-2023S01-INV DU 2023/03/09"/>
    <n v="537.41999999999996"/>
    <n v="65"/>
    <n v="0"/>
    <n v="0"/>
    <n v="0"/>
    <n v="36"/>
    <n v="0"/>
    <n v="0"/>
    <n v="0"/>
    <n v="638.41999999999996"/>
    <s v="EUR"/>
    <n v="0"/>
    <n v="0"/>
    <n v="0"/>
    <n v="0"/>
    <n v="0"/>
    <n v="0"/>
    <n v="0"/>
    <n v="0"/>
    <n v="0"/>
    <e v="#DIV/0!"/>
    <e v="#DIV/0!"/>
    <n v="0"/>
    <n v="0"/>
    <n v="0"/>
    <n v="0"/>
    <n v="0"/>
    <n v="0"/>
    <n v="0"/>
    <n v="0"/>
    <n v="0"/>
    <n v="0"/>
    <s v="DhL"/>
    <s v="ESPECE"/>
    <n v="541"/>
    <s v="F149/2023"/>
    <n v="723.93299999999999"/>
    <m/>
    <m/>
    <s v="ESPECE"/>
    <n v="43.84"/>
    <s v="ESPECE"/>
    <n v="50.743000000000002"/>
    <n v="0"/>
    <m/>
    <m/>
    <m/>
  </r>
  <r>
    <x v="11"/>
    <x v="4"/>
    <d v="2023-04-14T00:00:00"/>
    <x v="89"/>
    <x v="11"/>
    <s v="MONBAT01"/>
    <s v="7600006453DU31/01/2023"/>
    <n v="7321.0392499999998"/>
    <n v="475"/>
    <n v="16476.640999999901"/>
    <n v="119"/>
    <n v="164.5"/>
    <n v="692.9"/>
    <n v="635"/>
    <n v="0"/>
    <n v="460"/>
    <n v="26344.080249999904"/>
    <s v="EUR"/>
    <n v="3.2987500000000001"/>
    <s v="MRT44J3X102R1Z44"/>
    <s v="BATT.NS40D PREMIUM (S.E)"/>
    <n v="21.93"/>
    <n v="1800"/>
    <n v="39474"/>
    <n v="130214.8575"/>
    <n v="0.72698944158061363"/>
    <n v="19151.868189902303"/>
    <n v="10.639926772167946"/>
    <n v="82.981514272167942"/>
    <n v="5322.3182361472545"/>
    <n v="345.31998475079149"/>
    <n v="11978.344039714171"/>
    <n v="86.511743548093023"/>
    <n v="119.58976314001094"/>
    <n v="503.73098407120716"/>
    <n v="461.63829540368965"/>
    <n v="0"/>
    <n v="334.41514312708227"/>
    <n v="19151.868189902303"/>
    <s v="TNA CARGO"/>
    <m/>
    <n v="31252.956999999999"/>
    <s v="F0142/2023"/>
    <n v="547.25"/>
    <m/>
    <n v="3023.6"/>
    <m/>
    <n v="3298.2040000000002"/>
    <s v="STB9119"/>
    <n v="78693.446999999898"/>
    <n v="119"/>
    <m/>
    <m/>
    <m/>
  </r>
  <r>
    <x v="11"/>
    <x v="4"/>
    <d v="2023-04-14T00:00:00"/>
    <x v="89"/>
    <x v="11"/>
    <s v="MONBAT01"/>
    <s v="7600006453DU31/01/2023"/>
    <n v="7321.0392499999998"/>
    <n v="475"/>
    <n v="16476.640999999901"/>
    <n v="119"/>
    <n v="164.5"/>
    <n v="692.9"/>
    <n v="635"/>
    <n v="0"/>
    <n v="460"/>
    <n v="26344.080249999904"/>
    <s v="EUR"/>
    <n v="3.2987500000000001"/>
    <s v="MRT45J4X102R1Z44"/>
    <s v="BATT.NS60D PREMIUM (S.E)"/>
    <n v="23.53"/>
    <n v="630"/>
    <n v="14823.900000000001"/>
    <n v="48900.340125000002"/>
    <n v="0.27301055841938637"/>
    <n v="7192.2120600976014"/>
    <n v="11.416209619202542"/>
    <n v="89.035797119202556"/>
    <n v="1998.7210138527455"/>
    <n v="129.68001524920854"/>
    <n v="4498.2969602857302"/>
    <n v="32.488256451906977"/>
    <n v="44.910236859989055"/>
    <n v="189.16901592879282"/>
    <n v="173.36170459631035"/>
    <n v="0"/>
    <n v="125.58485687291773"/>
    <n v="7192.2120600976014"/>
    <s v="TNA CARGO"/>
    <m/>
    <n v="31252.956999999999"/>
    <s v="F0142/2023"/>
    <n v="547.25"/>
    <m/>
    <n v="3023.6"/>
    <m/>
    <n v="3298.2040000000002"/>
    <s v="STB9119"/>
    <n v="78693.446999999898"/>
    <n v="119"/>
    <m/>
    <m/>
    <m/>
  </r>
  <r>
    <x v="11"/>
    <x v="4"/>
    <d v="2023-04-14T00:00:00"/>
    <x v="89"/>
    <x v="11"/>
    <s v="MONBAT 03"/>
    <s v="760006457du31/01/2023"/>
    <n v="7321.0392499999998"/>
    <n v="470"/>
    <n v="14946.309999999998"/>
    <n v="119"/>
    <n v="148.30000000000001"/>
    <n v="692.9"/>
    <n v="635"/>
    <n v="0"/>
    <n v="460"/>
    <n v="24792.54925"/>
    <s v="EUR"/>
    <n v="3.2987500000000001"/>
    <s v="MSP90BF003L1S13"/>
    <s v="STARTER BATTERY NOT FORMED M15 MF"/>
    <n v="80.14918831168832"/>
    <n v="616"/>
    <n v="49371.900000000009"/>
    <n v="162865.55512500004"/>
    <n v="1"/>
    <n v="24792.54925"/>
    <n v="40.247644886363638"/>
    <n v="304.63977982954549"/>
    <n v="7321.0392499999998"/>
    <n v="470"/>
    <n v="14946.309999999998"/>
    <n v="119"/>
    <n v="148.30000000000001"/>
    <n v="692.9"/>
    <n v="635"/>
    <n v="0"/>
    <n v="460"/>
    <n v="24792.54925"/>
    <s v="TNA CARGO"/>
    <m/>
    <n v="31252.956999999999"/>
    <s v="F139/2023"/>
    <n v="541.29999999999995"/>
    <m/>
    <n v="3023.6"/>
    <m/>
    <n v="3298.2040000000002"/>
    <s v="STB9123"/>
    <n v="71381.334999999992"/>
    <n v="119"/>
    <m/>
    <m/>
    <m/>
  </r>
  <r>
    <x v="11"/>
    <x v="1"/>
    <d v="2023-04-14T00:00:00"/>
    <x v="86"/>
    <x v="0"/>
    <s v="microporous03"/>
    <s v="A23-0333du04/04/2023"/>
    <n v="10536.906000000001"/>
    <n v="375"/>
    <n v="11823.045999999998"/>
    <n v="219"/>
    <n v="128.94999999999999"/>
    <n v="39.299999999999997"/>
    <n v="0"/>
    <n v="0"/>
    <n v="0"/>
    <n v="23122.201999999997"/>
    <s v="EUR"/>
    <n v="3.3241000000000001"/>
    <s v="430p1001"/>
    <s v="SEPARATEUR LV 160X1,3X0,2"/>
    <n v="1.8420000000000001"/>
    <n v="826"/>
    <n v="1521.492"/>
    <n v="5057.5915572000004"/>
    <n v="3.5963312831576576E-2"/>
    <n v="831.55098388090551"/>
    <n v="1.0067203194684087"/>
    <n v="7.1297125194684092"/>
    <n v="378.94204675491625"/>
    <n v="13.486242311841217"/>
    <n v="425.19590192012004"/>
    <n v="7.8759655101152699"/>
    <n v="4.6374691896317994"/>
    <n v="1.4133581942809592"/>
    <n v="0"/>
    <n v="0"/>
    <n v="0"/>
    <n v="831.55098388090551"/>
    <s v="AST"/>
    <s v="STB9874"/>
    <n v="10990.106"/>
    <s v="F0151/2023"/>
    <n v="447.25"/>
    <m/>
    <m/>
    <s v="STB9874"/>
    <n v="47.767000000000003"/>
    <s v="STB9848"/>
    <n v="42536.938999999998"/>
    <n v="219"/>
    <m/>
    <m/>
    <m/>
  </r>
  <r>
    <x v="11"/>
    <x v="1"/>
    <d v="2023-04-14T00:00:00"/>
    <x v="86"/>
    <x v="0"/>
    <s v="microporous03"/>
    <s v="A23-0333du04/04/2023"/>
    <n v="10536.906000000001"/>
    <n v="375"/>
    <n v="11823.045999999998"/>
    <n v="219"/>
    <n v="128.94999999999999"/>
    <n v="39.299999999999997"/>
    <n v="0"/>
    <n v="0"/>
    <n v="0"/>
    <n v="23122.201999999997"/>
    <s v="EUR"/>
    <n v="3.3241000000000001"/>
    <s v="430P1004"/>
    <s v="SEPARATEUR 161X1,2X0,2"/>
    <n v="0.68700000000000006"/>
    <n v="45339"/>
    <n v="31147.893000000004"/>
    <n v="103538.71112130002"/>
    <n v="0.73623878403795373"/>
    <n v="17023.461884759941"/>
    <n v="0.37547060774961821"/>
    <n v="2.6591273077496185"/>
    <n v="7757.6788609622199"/>
    <n v="276.08954401423267"/>
    <n v="8704.5850106647922"/>
    <n v="161.23629370431186"/>
    <n v="94.937991201694132"/>
    <n v="28.93418421269158"/>
    <n v="0"/>
    <n v="0"/>
    <n v="0"/>
    <n v="17023.461884759941"/>
    <s v="AST"/>
    <s v="STB9874"/>
    <n v="10990.106"/>
    <s v="F0151/2023"/>
    <n v="447.25"/>
    <m/>
    <m/>
    <s v="STB9874"/>
    <n v="47.767000000000003"/>
    <s v="STB9848"/>
    <n v="42536.938999999998"/>
    <n v="219"/>
    <m/>
    <m/>
    <m/>
  </r>
  <r>
    <x v="11"/>
    <x v="1"/>
    <d v="2023-04-14T00:00:00"/>
    <x v="86"/>
    <x v="0"/>
    <s v="microporous03"/>
    <s v="A23-0333du04/04/2023"/>
    <n v="10536.906000000001"/>
    <n v="375"/>
    <n v="11823.045999999998"/>
    <n v="219"/>
    <n v="128.94999999999999"/>
    <n v="39.299999999999997"/>
    <n v="0"/>
    <n v="0"/>
    <n v="0"/>
    <n v="23122.201999999997"/>
    <s v="EUR"/>
    <n v="3.3241000000000001"/>
    <s v="430P1005"/>
    <s v="SEPARATEUR 161X1,0X0,2"/>
    <n v="0.66200000000000003"/>
    <n v="14558"/>
    <n v="9637.3960000000006"/>
    <n v="32035.668043600002"/>
    <n v="0.22779790313046983"/>
    <n v="5267.189131359155"/>
    <n v="0.36180719407605133"/>
    <n v="2.5623613940760515"/>
    <n v="2400.2850922828666"/>
    <n v="85.424213673926189"/>
    <n v="2693.2650874150886"/>
    <n v="49.887740785572895"/>
    <n v="29.37453960867408"/>
    <n v="8.9524575930274644"/>
    <n v="0"/>
    <n v="0"/>
    <n v="0"/>
    <n v="5267.189131359155"/>
    <s v="AST"/>
    <s v="STB9874"/>
    <n v="10990.106"/>
    <s v="F0151/2023"/>
    <n v="447.25"/>
    <m/>
    <m/>
    <s v="STB9874"/>
    <n v="47.767000000000003"/>
    <s v="STB9848"/>
    <n v="42536.938999999998"/>
    <n v="2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l0213"/>
    <s v="BAC L2 NOIR PO C28"/>
    <n v="1.32"/>
    <n v="7128"/>
    <n v="9408.9600000000009"/>
    <n v="31306.903056000003"/>
    <n v="0.34091348826019252"/>
    <n v="7499.249026244328"/>
    <n v="1.0520831967233906"/>
    <n v="5.4441851967233905"/>
    <n v="5121.0493504883834"/>
    <n v="161.93390692359145"/>
    <n v="962.15706969534733"/>
    <n v="142.84275158102068"/>
    <n v="30.00038696689694"/>
    <n v="33.136791058890715"/>
    <n v="0"/>
    <n v="1048.1287695301976"/>
    <n v="0"/>
    <n v="7499.249026244328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20M1413"/>
    <s v="COUV M14 GAUCHE GRIS"/>
    <n v="1.75"/>
    <n v="432"/>
    <n v="756"/>
    <n v="2515.4766"/>
    <n v="2.7392038772054032E-2"/>
    <n v="602.55673994157814"/>
    <n v="1.3948072683832828"/>
    <n v="7.2176697683832831"/>
    <n v="411.47090740838701"/>
    <n v="13.011218416725665"/>
    <n v="77.308304498019183"/>
    <n v="11.477264245490639"/>
    <n v="2.410499411940755"/>
    <n v="2.662506168643652"/>
    <n v="0"/>
    <n v="84.216039792371234"/>
    <n v="0"/>
    <n v="602.55673994157814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60D1815"/>
    <s v="BOUCHON D18 NOIR FILETAG"/>
    <n v="0.03"/>
    <n v="20900"/>
    <n v="627"/>
    <n v="2086.24845"/>
    <n v="2.2718000410155925E-2"/>
    <n v="499.73951844361045"/>
    <n v="2.3910981743713419E-2"/>
    <n v="0.12373148174371343"/>
    <n v="341.25960177917813"/>
    <n v="10.791050194824065"/>
    <n v="64.116808095579401"/>
    <n v="9.5188421718553329"/>
    <n v="1.9991840360937214"/>
    <n v="2.2081896398671561"/>
    <n v="0"/>
    <n v="69.845842526212664"/>
    <n v="0"/>
    <n v="499.73951844361045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60D1818"/>
    <s v="BOUCHON D18 ROUGE FILETE"/>
    <n v="0.03"/>
    <n v="104000"/>
    <n v="3120"/>
    <n v="10381.332"/>
    <n v="0.11304650921800077"/>
    <n v="2486.7421013461953"/>
    <n v="2.3910981743713415E-2"/>
    <n v="0.12373148174371343"/>
    <n v="1698.1339035901688"/>
    <n v="53.697091878550367"/>
    <n v="319.05014554738074"/>
    <n v="47.366487362342326"/>
    <n v="9.9480928111840683"/>
    <n v="10.988120695989675"/>
    <n v="0"/>
    <n v="347.55825946057973"/>
    <n v="0"/>
    <n v="2486.7421013461953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M1409"/>
    <s v="BAC M14 GRIS PO C60"/>
    <n v="4.33"/>
    <n v="198"/>
    <n v="857.34"/>
    <n v="2852.6702490000002"/>
    <n v="3.1063876350307947E-2"/>
    <n v="683.32803627184217"/>
    <n v="3.4511516983426374"/>
    <n v="17.858577198342637"/>
    <n v="466.62760285384468"/>
    <n v="14.755341266396275"/>
    <n v="87.671298648586998"/>
    <n v="13.015764190779029"/>
    <n v="2.7336211188270991"/>
    <n v="3.0194087812499326"/>
    <n v="0"/>
    <n v="95.504999412158156"/>
    <n v="0"/>
    <n v="683.32803627184217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l0117"/>
    <s v="BAC L1 NOIR PO C26 NON P"/>
    <n v="1.24"/>
    <n v="440"/>
    <n v="545.6"/>
    <n v="1815.4021600000001"/>
    <n v="1.9768645970942699E-2"/>
    <n v="434.86105464566805"/>
    <n v="0.98832057874015466"/>
    <n v="5.1142345787401542"/>
    <n v="296.95572365346027"/>
    <n v="9.3901068361977824"/>
    <n v="55.792871605977865"/>
    <n v="8.2830626618249905"/>
    <n v="1.7396408454429575"/>
    <n v="1.9215123883756304"/>
    <n v="0"/>
    <n v="60.778136654388561"/>
    <n v="0"/>
    <n v="434.86105464566805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l0202"/>
    <s v="BAC L2 BASSE P0 NOIR C34"/>
    <n v="1.3"/>
    <n v="1872"/>
    <n v="2433.6"/>
    <n v="8097.4389599999995"/>
    <n v="8.8176277190040592E-2"/>
    <n v="1939.6588390500322"/>
    <n v="1.0361425422275812"/>
    <n v="5.3616975422275805"/>
    <n v="1324.5444448003313"/>
    <n v="41.883731665269281"/>
    <n v="248.85911352695695"/>
    <n v="36.945860142627005"/>
    <n v="7.7595123927235718"/>
    <n v="8.5707341428719452"/>
    <n v="0"/>
    <n v="271.09544237925218"/>
    <n v="0"/>
    <n v="1939.6588390500322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20L0228"/>
    <s v="COUV L2 EK DROITE NOIR"/>
    <n v="1.1000000000000001"/>
    <n v="5760"/>
    <n v="6336.0000000000009"/>
    <n v="21082.089600000003"/>
    <n v="0.22957137256578622"/>
    <n v="5049.9993442722744"/>
    <n v="0.87673599726949203"/>
    <n v="4.5368209972694924"/>
    <n v="3448.5180811369582"/>
    <n v="109.04640196874846"/>
    <n v="647.91721865006559"/>
    <n v="96.190405105064428"/>
    <n v="20.202280785789188"/>
    <n v="22.314337413394423"/>
    <n v="0"/>
    <n v="705.81061921225432"/>
    <n v="0"/>
    <n v="5049.9993442722744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l0121"/>
    <s v="BAC L1 NOIR P0 C22"/>
    <n v="1.63"/>
    <n v="440"/>
    <n v="717.19999999999993"/>
    <n v="2386.3754199999998"/>
    <n v="2.5986203977932741E-2"/>
    <n v="571.63187021970873"/>
    <n v="1.2991633414084289"/>
    <n v="6.7227438414084286"/>
    <n v="390.35308835091951"/>
    <n v="12.343446889518052"/>
    <n v="73.340629611083799"/>
    <n v="10.888219466753819"/>
    <n v="2.2867859500580812"/>
    <n v="2.5258590266550627"/>
    <n v="0"/>
    <n v="79.893840924720436"/>
    <n v="0"/>
    <n v="571.63187021970873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l0318"/>
    <s v="BAC L3 NOIR P0 C40"/>
    <n v="1.41"/>
    <n v="768"/>
    <n v="1082.8799999999999"/>
    <n v="3603.1207679999998"/>
    <n v="3.923583458397073E-2"/>
    <n v="863.09079702107954"/>
    <n v="1.1238161419545307"/>
    <n v="5.8153796419545305"/>
    <n v="589.38309023068007"/>
    <n v="18.637021427386095"/>
    <n v="110.73494282382937"/>
    <n v="16.439814690683736"/>
    <n v="3.4527534433894242"/>
    <n v="3.8137231215619551"/>
    <n v="0"/>
    <n v="120.6294512835489"/>
    <n v="0"/>
    <n v="863.09079702107954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1"/>
    <d v="2023-04-14T00:00:00"/>
    <x v="4"/>
    <x v="0"/>
    <s v="ACCUMA08"/>
    <s v="23-0402DU31/03/2023"/>
    <n v="15021.550999999999"/>
    <n v="475"/>
    <n v="2822.2910000000011"/>
    <n v="419"/>
    <n v="88"/>
    <n v="97.2"/>
    <n v="0"/>
    <n v="3074.4713999999999"/>
    <n v="0"/>
    <n v="21997.5134"/>
    <s v="EUR"/>
    <n v="3.32735"/>
    <s v="400m1409"/>
    <s v="BAC M14 GRIS PO C60"/>
    <n v="4.33"/>
    <n v="396"/>
    <n v="1714.68"/>
    <n v="5705.3404980000005"/>
    <n v="6.2127752700615893E-2"/>
    <n v="1366.6560725436843"/>
    <n v="3.4511516983426374"/>
    <n v="17.858577198342637"/>
    <n v="933.25520570768936"/>
    <n v="29.510682532792551"/>
    <n v="175.342597297174"/>
    <n v="26.031528381558058"/>
    <n v="5.4672422376541983"/>
    <n v="6.0388175624998652"/>
    <n v="0"/>
    <n v="191.00999882431631"/>
    <n v="0"/>
    <n v="1366.6560725436843"/>
    <s v="TNA CARGO"/>
    <s v="STB9816"/>
    <n v="15215.65"/>
    <s v="F0145/2023"/>
    <n v="566.25"/>
    <m/>
    <m/>
    <s v="STB9816"/>
    <n v="115.47799999999999"/>
    <s v="STB9817"/>
    <n v="24118.866000000002"/>
    <n v="419"/>
    <m/>
    <m/>
    <m/>
  </r>
  <r>
    <x v="11"/>
    <x v="4"/>
    <d v="2023-04-19T00:00:00"/>
    <x v="89"/>
    <x v="11"/>
    <s v="MONBAT04"/>
    <s v="7600006458DU31/01/2023"/>
    <n v="7321.0392499999998"/>
    <n v="575"/>
    <n v="17392.814999999995"/>
    <n v="119"/>
    <n v="175.3"/>
    <n v="692.9"/>
    <n v="635"/>
    <n v="0"/>
    <n v="460"/>
    <n v="27371.054249999997"/>
    <s v="EUR"/>
    <n v="3.2987500000000001"/>
    <s v="MSP12BF009L1S13"/>
    <s v="STARTER BATTERY NOT FORMED M15S"/>
    <n v="93.579188311688313"/>
    <n v="616"/>
    <n v="57644.78"/>
    <n v="190155.71802500001"/>
    <n v="1"/>
    <n v="27371.054249999997"/>
    <n v="44.433529626623375"/>
    <n v="353.12787706980521"/>
    <n v="7321.0392499999998"/>
    <n v="575"/>
    <n v="17392.814999999995"/>
    <n v="119"/>
    <n v="175.3"/>
    <n v="692.9"/>
    <n v="635"/>
    <n v="0"/>
    <n v="460"/>
    <n v="27371.054249999997"/>
    <s v="TNA CARGO"/>
    <m/>
    <n v="31252.956999999999"/>
    <s v="F0141/2023"/>
    <n v="647.25"/>
    <m/>
    <n v="3023.6"/>
    <m/>
    <n v="3298.2040000000002"/>
    <s v="STB9125"/>
    <n v="83346.827999999994"/>
    <n v="119"/>
    <m/>
    <m/>
    <m/>
  </r>
  <r>
    <x v="11"/>
    <x v="4"/>
    <d v="2023-04-19T00:00:00"/>
    <x v="89"/>
    <x v="11"/>
    <s v="MONBAT02"/>
    <s v="7600006456DU31/01/2023"/>
    <n v="7321.0392499999998"/>
    <n v="480"/>
    <n v="14933.220000000001"/>
    <n v="119"/>
    <n v="148.30000000000001"/>
    <n v="692.9"/>
    <n v="635"/>
    <n v="0"/>
    <n v="460"/>
    <n v="24789.459250000004"/>
    <s v="EUR"/>
    <n v="3.2987500000000001"/>
    <s v="MSP89AF003L1S13"/>
    <s v="STARTER BATTERY NOT FORMED M14 MF"/>
    <n v="69.63"/>
    <n v="704"/>
    <n v="49019.519999999997"/>
    <n v="161703.1416"/>
    <n v="1"/>
    <n v="24789.459250000004"/>
    <n v="35.212300071022732"/>
    <n v="264.90426257102274"/>
    <n v="7321.0392499999998"/>
    <n v="480"/>
    <n v="14933.220000000001"/>
    <n v="119"/>
    <n v="148.30000000000001"/>
    <n v="692.9"/>
    <n v="635"/>
    <n v="0"/>
    <n v="460"/>
    <n v="24789.459250000004"/>
    <s v="TNA CARGO"/>
    <m/>
    <n v="31252.956999999999"/>
    <s v="F0143/2023"/>
    <n v="552.25"/>
    <m/>
    <n v="3023.6"/>
    <m/>
    <n v="3298.2040000000002"/>
    <s v="STB9121"/>
    <n v="71318.785999999993"/>
    <n v="1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l0213"/>
    <s v="BAC L2 NOIR PO C28"/>
    <n v="1.32"/>
    <n v="594"/>
    <n v="784.08"/>
    <n v="2606.3603280000002"/>
    <n v="3.044800601442095E-2"/>
    <n v="663.23839218125306"/>
    <n v="1.1165629498000893"/>
    <n v="5.5043749498000896"/>
    <n v="457.48585756757694"/>
    <n v="14.462802856849951"/>
    <n v="76.603712059597541"/>
    <n v="12.757714520042379"/>
    <n v="2.5013036940846813"/>
    <n v="5.906913166797664"/>
    <n v="0"/>
    <n v="93.520088316303898"/>
    <n v="0"/>
    <n v="663.23839218125306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M1409"/>
    <s v="BAC M14 GRIS PO C60"/>
    <n v="4.33"/>
    <n v="990"/>
    <n v="4286.7"/>
    <n v="14249.419469999999"/>
    <n v="0.16646447732631653"/>
    <n v="3626.0381794757895"/>
    <n v="3.6626648277533227"/>
    <n v="18.056017827753323"/>
    <n v="2501.1537414995046"/>
    <n v="79.070626730000356"/>
    <n v="418.80564800259754"/>
    <n v="69.748615999726624"/>
    <n v="13.675056812356903"/>
    <n v="32.294108601305403"/>
    <n v="0"/>
    <n v="511.29038183029775"/>
    <n v="0"/>
    <n v="3626.0381794757895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20M1515"/>
    <s v="COUV M15 GAUCHE GRIS"/>
    <n v="1.82"/>
    <n v="350"/>
    <n v="637"/>
    <n v="2117.4517000000001"/>
    <n v="2.4736480756027631E-2"/>
    <n v="538.82621138080071"/>
    <n v="1.5395034610880021"/>
    <n v="7.5893654610880024"/>
    <n v="371.66933383142856"/>
    <n v="11.749828359113124"/>
    <n v="62.234165623359388"/>
    <n v="10.364585436775577"/>
    <n v="2.0321018941076701"/>
    <n v="4.7988772666693604"/>
    <n v="0"/>
    <n v="75.977318969346982"/>
    <n v="0"/>
    <n v="538.82621138080071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l0121"/>
    <s v="BAC L1 NOIR P0 C22"/>
    <n v="1.63"/>
    <n v="2640"/>
    <n v="4303.2"/>
    <n v="14304.26712"/>
    <n v="0.16710521819362339"/>
    <n v="3639.9952163482913"/>
    <n v="1.3787860667985952"/>
    <n v="6.7970690667985947"/>
    <n v="2510.7809691419207"/>
    <n v="79.374978641971111"/>
    <n v="420.41767898028274"/>
    <n v="70.017086423128205"/>
    <n v="13.727693674606163"/>
    <n v="32.41841232956294"/>
    <n v="0"/>
    <n v="513.25839715681934"/>
    <n v="0"/>
    <n v="3639.9952163482913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l0318"/>
    <s v="BAC L3 NOIR P0 C40"/>
    <n v="1.41"/>
    <n v="1152"/>
    <n v="1624.32"/>
    <n v="5399.4021119999998"/>
    <n v="6.3076860944475344E-2"/>
    <n v="1373.9814625903641"/>
    <n v="1.1926922418319132"/>
    <n v="5.8796732418319131"/>
    <n v="947.73929721988372"/>
    <n v="29.961508948625788"/>
    <n v="158.69419137415244"/>
    <n v="26.429204735735169"/>
    <n v="5.18176412658865"/>
    <n v="12.236911023228217"/>
    <n v="0"/>
    <n v="193.73858516215017"/>
    <n v="0"/>
    <n v="1373.9814625903641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l0518"/>
    <s v="BAC L5 NOIR P0 C52"/>
    <n v="1.46"/>
    <n v="288"/>
    <n v="420.48"/>
    <n v="1397.717568"/>
    <n v="1.6328407265768442E-2"/>
    <n v="355.67605237268299"/>
    <n v="1.2349862929607047"/>
    <n v="6.0881722929607047"/>
    <n v="245.3367684292607"/>
    <n v="7.7559934512400099"/>
    <n v="41.080411242245141"/>
    <n v="6.8416026443569766"/>
    <n v="1.3413786568828776"/>
    <n v="3.1677110095590777"/>
    <n v="0"/>
    <n v="50.152186939138176"/>
    <n v="0"/>
    <n v="355.67605237268299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M1104"/>
    <s v="BAC M11 P8.5 C46,3 NOIR"/>
    <n v="1.95"/>
    <n v="1386"/>
    <n v="2702.7"/>
    <n v="8984.0450700000001"/>
    <n v="0.10495335406486009"/>
    <n v="2286.1626397156829"/>
    <n v="1.6494679940228592"/>
    <n v="8.1314629940228595"/>
    <n v="1576.9398878276324"/>
    <n v="49.852843180808541"/>
    <n v="264.05067414482482"/>
    <n v="43.975455353176379"/>
    <n v="8.6219180364282568"/>
    <n v="20.360950688582857"/>
    <n v="0"/>
    <n v="322.36091048422935"/>
    <n v="0"/>
    <n v="2286.1626397156829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b9001"/>
    <s v="BAC COMPACT B90 C49"/>
    <n v="3.12"/>
    <n v="126"/>
    <n v="393.12"/>
    <n v="1306.770192"/>
    <n v="1.5265942409434194E-2"/>
    <n v="332.5327475950084"/>
    <n v="2.6391487904365745"/>
    <n v="13.010340790436572"/>
    <n v="229.37307459311018"/>
    <n v="7.2513226444812426"/>
    <n v="38.40737078470179"/>
    <n v="6.3964298695529278"/>
    <n v="1.2540971689350191"/>
    <n v="2.9615928274302337"/>
    <n v="0"/>
    <n v="46.888859706796993"/>
    <n v="0"/>
    <n v="332.5327475950084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20l0216"/>
    <s v="COUV L2 EK DROITE ROUGE"/>
    <n v="1.18"/>
    <n v="960"/>
    <n v="1132.8"/>
    <n v="3765.5404800000001"/>
    <n v="4.39897729991022E-2"/>
    <n v="958.21402237389486"/>
    <n v="0.99813960663947376"/>
    <n v="4.9205776066394735"/>
    <n v="660.95293777746042"/>
    <n v="20.895142174573547"/>
    <n v="110.67325403161934"/>
    <n v="18.431714886623823"/>
    <n v="3.6137598518762459"/>
    <n v="8.5340159618258262"/>
    <n v="0"/>
    <n v="135.11319768991564"/>
    <n v="0"/>
    <n v="958.21402237389486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M1202"/>
    <s v="BAC M12 P12.5 C49 NOIR"/>
    <n v="2.93"/>
    <n v="1200"/>
    <n v="3516"/>
    <n v="11687.535600000001"/>
    <n v="0.1365360539061117"/>
    <n v="2974.1176753766017"/>
    <n v="2.478431396147168"/>
    <n v="12.218044396147167"/>
    <n v="2051.4746903474143"/>
    <n v="64.854625605403058"/>
    <n v="343.50914651763208"/>
    <n v="57.208606586660807"/>
    <n v="11.216436828387078"/>
    <n v="26.487994457785671"/>
    <n v="0"/>
    <n v="419.36617503331871"/>
    <n v="0"/>
    <n v="2974.1176753766017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00M1509"/>
    <s v="BAC M15 GRIS PO C78"/>
    <n v="4.57"/>
    <n v="672"/>
    <n v="3071.04"/>
    <n v="10208.444063999999"/>
    <n v="0.11925702018993892"/>
    <n v="2597.7344555712621"/>
    <n v="3.8656762731715211"/>
    <n v="19.056813273171521"/>
    <n v="1791.8546169068607"/>
    <n v="56.647084590220985"/>
    <n v="300.03706749758493"/>
    <n v="49.968691459584406"/>
    <n v="9.796964208603482"/>
    <n v="23.13586191684815"/>
    <n v="0"/>
    <n v="366.29416899155939"/>
    <n v="0"/>
    <n v="2597.7344555712621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19T00:00:00"/>
    <x v="4"/>
    <x v="0"/>
    <s v="Accuma 07"/>
    <s v="23-03821du 29/03/2023"/>
    <n v="15025.15"/>
    <n v="475"/>
    <n v="2515.8860000000022"/>
    <n v="419"/>
    <n v="82.15"/>
    <n v="194"/>
    <n v="0"/>
    <n v="3071.4684000000002"/>
    <n v="0"/>
    <n v="21782.654400000003"/>
    <s v="EUR"/>
    <n v="3.3241000000000001"/>
    <s v="460D1810"/>
    <s v="BOUCHON KAMINA D18 ROUGE"/>
    <n v="0.03"/>
    <n v="96000"/>
    <n v="2880"/>
    <n v="9573.4079999999994"/>
    <n v="0.11183840592992084"/>
    <n v="2436.1373450183764"/>
    <n v="2.5376430677274756E-2"/>
    <n v="0.12509943067727475"/>
    <n v="1680.3888248579501"/>
    <n v="53.123242816712398"/>
    <n v="281.37267974140508"/>
    <n v="46.860292084636832"/>
    <n v="9.1875250471429979"/>
    <n v="21.696650750404643"/>
    <n v="0"/>
    <n v="343.50812972012449"/>
    <n v="0"/>
    <n v="2436.1373450183764"/>
    <s v="TNA CARGO"/>
    <s v="STB9837"/>
    <n v="15219.295"/>
    <s v="F0154/2023"/>
    <n v="566.25"/>
    <m/>
    <m/>
    <s v="STB9837"/>
    <n v="230.67"/>
    <s v="STB9838"/>
    <n v="22574.181"/>
    <n v="419"/>
    <m/>
    <m/>
    <m/>
  </r>
  <r>
    <x v="11"/>
    <x v="1"/>
    <d v="2023-04-25T00:00:00"/>
    <x v="99"/>
    <x v="0"/>
    <s v="DIXONE02"/>
    <s v="122438137du22/02/2023"/>
    <n v="529"/>
    <n v="475"/>
    <n v="1969.0669999999955"/>
    <n v="219"/>
    <n v="308.41000000000003"/>
    <n v="146.80000000000001"/>
    <n v="101"/>
    <n v="0"/>
    <n v="850"/>
    <n v="4598.2769999999955"/>
    <s v="EUR"/>
    <n v="3.3414999999999999"/>
    <s v="600P0002"/>
    <s v="PLOMB DOUX ACHETE "/>
    <n v="2.1230899999999999"/>
    <n v="48425"/>
    <n v="102810.63325"/>
    <n v="343541.73100487498"/>
    <n v="1"/>
    <n v="4598.2769999999955"/>
    <n v="9.4956675271037599E-2"/>
    <n v="7.1892619102710373"/>
    <n v="529"/>
    <n v="475"/>
    <n v="1969.0669999999955"/>
    <n v="219"/>
    <n v="308.41000000000003"/>
    <n v="146.80000000000001"/>
    <n v="101"/>
    <n v="0"/>
    <n v="850"/>
    <n v="4598.2769999999955"/>
    <s v="MSC"/>
    <m/>
    <n v="629.32000000000005"/>
    <s v="F0168/2023"/>
    <n v="566.25"/>
    <m/>
    <n v="120"/>
    <s v="stb9866"/>
    <n v="175.69200000000001"/>
    <s v="stb9863"/>
    <n v="67304.654999999999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00L0213"/>
    <s v="BAC L2 NOIR PO C28 25691010B77"/>
    <n v="1.32"/>
    <n v="3366"/>
    <n v="4443.12"/>
    <n v="14844.908232"/>
    <n v="0.2684581600859236"/>
    <n v="3218.1245294830751"/>
    <n v="0.956067893488733"/>
    <n v="5.3663198934887326"/>
    <n v="2018.5771744100723"/>
    <n v="100.67181003222134"/>
    <n v="439.28560417707905"/>
    <n v="58.792337058817267"/>
    <n v="14.443049012622689"/>
    <n v="27.382732328764206"/>
    <n v="144.58297436115569"/>
    <n v="414.38884810234265"/>
    <n v="0"/>
    <n v="3218.1245294830751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60D2709"/>
    <s v="BOUCHON D27 ROUGE 39153003B70"/>
    <n v="0.03"/>
    <n v="72000"/>
    <n v="2160"/>
    <n v="7216.7759999999998"/>
    <n v="0.13050955764993855"/>
    <n v="1564.4747347997447"/>
    <n v="2.1728815761107564E-2"/>
    <n v="0.12196181576110757"/>
    <n v="981.32094040353536"/>
    <n v="48.941084118726955"/>
    <n v="213.55644345020858"/>
    <n v="28.581593125336543"/>
    <n v="7.0214142015666932"/>
    <n v="13.311974880293732"/>
    <n v="70.288271444412104"/>
    <n v="201.45301317566486"/>
    <n v="0"/>
    <n v="1564.4747347997447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00L0202"/>
    <s v="BAC L2 BASSE P0 NOIR C34 25181011B77"/>
    <n v="1.3"/>
    <n v="234"/>
    <n v="304.2"/>
    <n v="1016.36262"/>
    <n v="1.8380096035699681E-2"/>
    <n v="220.33019181763075"/>
    <n v="0.94158201631466132"/>
    <n v="5.2850120163146608"/>
    <n v="138.20269910683126"/>
    <n v="6.8925360133873808"/>
    <n v="30.07586578590438"/>
    <n v="4.0252410318182301"/>
    <n v="0.98884916672064282"/>
    <n v="1.8747697956413676"/>
    <n v="9.898931561754706"/>
    <n v="28.371299355572805"/>
    <n v="0"/>
    <n v="220.33019181763075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20L0216"/>
    <s v="COUV L2 EK DROITE ROUGE 24582156B70"/>
    <n v="1.18"/>
    <n v="3840"/>
    <n v="4531.2"/>
    <n v="15139.19232"/>
    <n v="0.27378004982564891"/>
    <n v="3281.9203325576873"/>
    <n v="0.85466675327023112"/>
    <n v="4.7971647532702315"/>
    <n v="2058.5932616465279"/>
    <n v="102.66751868461834"/>
    <n v="447.99396137110432"/>
    <n v="59.957830911817112"/>
    <n v="14.729366680619911"/>
    <n v="27.925565082216188"/>
    <n v="147.44917387450008"/>
    <n v="422.60365430628372"/>
    <n v="0"/>
    <n v="3281.9203325576873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20L0228"/>
    <s v="COUV L2 EK DROITE NOIR 24582125P70"/>
    <n v="1.1000000000000001"/>
    <n v="960"/>
    <n v="1056"/>
    <n v="3528.2015999999999"/>
    <n v="6.3804672628858847E-2"/>
    <n v="764.85431479098634"/>
    <n v="0.79672324457394406"/>
    <n v="4.4719332445739441"/>
    <n v="479.75690419728397"/>
    <n v="23.926752235822068"/>
    <n v="104.40537235343531"/>
    <n v="13.973223305720088"/>
    <n v="3.4326913874326057"/>
    <n v="6.5080766081436021"/>
    <n v="34.363154928379252"/>
    <n v="98.488139774769493"/>
    <n v="0"/>
    <n v="764.85431479098634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00L0121"/>
    <s v="BAC L1 NOIR P0 C22 25391020B70"/>
    <n v="1.63"/>
    <n v="1540"/>
    <n v="2510.1999999999998"/>
    <n v="8386.8292199999996"/>
    <n v="0.15166902389484987"/>
    <n v="1818.1224441177403"/>
    <n v="1.1805989896868443"/>
    <n v="6.6265919896868439"/>
    <n v="1140.4221410189605"/>
    <n v="56.8758839605687"/>
    <n v="248.18027053181183"/>
    <n v="33.215516232972121"/>
    <n v="8.1597934855429237"/>
    <n v="15.470240437274688"/>
    <n v="81.6840828610015"/>
    <n v="234.11451558960829"/>
    <n v="0"/>
    <n v="1818.1224441177403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00L0318"/>
    <s v="BAC L3 NOIR P0 C40 2B331002B74"/>
    <n v="1.41"/>
    <n v="192"/>
    <n v="270.71999999999997"/>
    <n v="904.50259199999994"/>
    <n v="1.6357197892125631E-2"/>
    <n v="196.08083342823466"/>
    <n v="1.0212543407720556"/>
    <n v="5.7322053407720555"/>
    <n v="122.99222453057644"/>
    <n v="6.1339492095471115"/>
    <n v="26.765740912426143"/>
    <n v="3.5822263383755133"/>
    <n v="0.88001724659635894"/>
    <n v="1.6684341849968143"/>
    <n v="8.8094633543663168"/>
    <n v="25.248777651349997"/>
    <n v="0"/>
    <n v="196.08083342823466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09"/>
    <s v="23-0444DU07/04/2023"/>
    <n v="7519.15"/>
    <n v="375"/>
    <n v="1636.3279999999995"/>
    <n v="219"/>
    <n v="53.8"/>
    <n v="102"/>
    <n v="538.56799999999998"/>
    <n v="1543.5881999999999"/>
    <n v="0"/>
    <n v="11987.434199999998"/>
    <s v="EUR"/>
    <n v="3.3411"/>
    <s v="420M1125"/>
    <s v="COUV M11 G FLAT NOIR M18 22482045B70"/>
    <n v="0.91600000000000004"/>
    <n v="1392"/>
    <n v="1275.0720000000001"/>
    <n v="4260.1430592000006"/>
    <n v="7.7041241986954848E-2"/>
    <n v="923.52681900489836"/>
    <n v="0.66345317457248443"/>
    <n v="3.7239007745724848"/>
    <n v="579.28465468621152"/>
    <n v="28.890465745108067"/>
    <n v="126.06474141802981"/>
    <n v="16.872031995143111"/>
    <n v="4.1448188188981705"/>
    <n v="7.8582066826693948"/>
    <n v="41.491947614430295"/>
    <n v="118.91995204440805"/>
    <n v="0"/>
    <n v="923.52681900489836"/>
    <s v="TNA CARGO"/>
    <s v="STB9856"/>
    <n v="7616.3019999999997"/>
    <s v="F0164/2023"/>
    <n v="447.25"/>
    <s v="STB9856"/>
    <n v="640.70600000000002"/>
    <s v="STB9856"/>
    <n v="121.19"/>
    <s v="STB9855"/>
    <n v="14107.011"/>
    <n v="219"/>
    <m/>
    <m/>
    <m/>
  </r>
  <r>
    <x v="11"/>
    <x v="1"/>
    <d v="2023-04-25T00:00:00"/>
    <x v="4"/>
    <x v="0"/>
    <s v="ACCUMA10"/>
    <s v="23-0445DU07/04/2023"/>
    <n v="7519.15"/>
    <n v="279.90600000000001"/>
    <n v="630.83500000000004"/>
    <n v="219"/>
    <n v="30.85"/>
    <n v="102.3"/>
    <n v="538.56799999999998"/>
    <n v="1543.5881999999999"/>
    <n v="0"/>
    <n v="10864.197199999999"/>
    <s v="EUR"/>
    <n v="3.3411"/>
    <s v="400L0213"/>
    <s v="BAC L2 NOIR PO C28 25691010B77"/>
    <n v="1.32"/>
    <n v="1386"/>
    <n v="1829.52"/>
    <n v="6112.6092719999997"/>
    <n v="0.20630023544694326"/>
    <n v="2241.2864403020212"/>
    <n v="1.6170897837676921"/>
    <n v="6.0273417837676924"/>
    <n v="1551.2024153608834"/>
    <n v="57.744673703012104"/>
    <n v="130.14140902817246"/>
    <n v="45.179751562880575"/>
    <n v="6.3643622635382"/>
    <n v="21.104514086222295"/>
    <n v="111.10670520418934"/>
    <n v="318.44260909312334"/>
    <n v="0"/>
    <n v="2241.2864403020212"/>
    <s v="TNA CARGO"/>
    <s v="stb9854"/>
    <n v="8062.4549999999999"/>
    <s v="f0165/2023"/>
    <n v="334.08800000000002"/>
    <s v="stb9854"/>
    <n v="640.70600000000002"/>
    <s v="stb9854"/>
    <n v="121.547"/>
    <s v="stb9857"/>
    <n v="8062.4549999999999"/>
    <n v="219"/>
    <m/>
    <m/>
    <m/>
  </r>
  <r>
    <x v="11"/>
    <x v="1"/>
    <d v="2023-04-25T00:00:00"/>
    <x v="4"/>
    <x v="0"/>
    <s v="ACCUMA10"/>
    <s v="23-0445DU07/04/2023"/>
    <n v="7519.15"/>
    <n v="279.90600000000001"/>
    <n v="630.83500000000004"/>
    <n v="219"/>
    <n v="30.85"/>
    <n v="102.3"/>
    <n v="538.56799999999998"/>
    <n v="1543.5881999999999"/>
    <n v="0"/>
    <n v="10864.197199999999"/>
    <s v="EUR"/>
    <n v="3.3411"/>
    <s v="400l0318"/>
    <s v="BAC L3 NOIR P0 C40"/>
    <n v="1.41"/>
    <n v="4992"/>
    <n v="7038.7199999999993"/>
    <n v="23517.067391999997"/>
    <n v="0.79369976455305669"/>
    <n v="8622.9107596979775"/>
    <n v="1.7273459053882168"/>
    <n v="6.4382969053882162"/>
    <n v="5967.947584639116"/>
    <n v="222.16132629698788"/>
    <n v="500.69359097182752"/>
    <n v="173.8202484371194"/>
    <n v="24.485637736461801"/>
    <n v="81.195485913777702"/>
    <n v="427.4612947958106"/>
    <n v="1225.1455909068766"/>
    <n v="0"/>
    <n v="8622.9107596979775"/>
    <s v="TNA CARGO"/>
    <s v="stb9854"/>
    <n v="8062.4549999999999"/>
    <s v="f0165/2023"/>
    <n v="334.08800000000002"/>
    <s v="stb9854"/>
    <n v="640.70600000000002"/>
    <s v="stb9854"/>
    <n v="121.547"/>
    <s v="stb9857"/>
    <n v="8062.4549999999999"/>
    <n v="219"/>
    <m/>
    <m/>
    <m/>
  </r>
  <r>
    <x v="11"/>
    <x v="1"/>
    <d v="2023-04-25T00:00:00"/>
    <x v="101"/>
    <x v="10"/>
    <s v="sorfin"/>
    <n v="5033"/>
    <n v="1587.329"/>
    <n v="65"/>
    <n v="141.71100000000001"/>
    <n v="0"/>
    <n v="0"/>
    <n v="110.4"/>
    <n v="0"/>
    <n v="0"/>
    <n v="0"/>
    <n v="1904.44"/>
    <s v="EUR"/>
    <n v="0"/>
    <n v="0"/>
    <n v="0"/>
    <n v="0"/>
    <n v="0"/>
    <n v="0"/>
    <n v="0"/>
    <n v="0"/>
    <n v="0"/>
    <e v="#DIV/0!"/>
    <e v="#DIV/0!"/>
    <n v="0"/>
    <n v="0"/>
    <n v="0"/>
    <n v="0"/>
    <n v="0"/>
    <n v="0"/>
    <n v="0"/>
    <n v="0"/>
    <n v="0"/>
    <n v="0"/>
    <s v="DhL"/>
    <s v="STB9858"/>
    <n v="2119"/>
    <s v="F166/2023"/>
    <n v="78.349999999999994"/>
    <m/>
    <m/>
    <s v="STB9858"/>
    <n v="132.376"/>
    <s v="STB9589"/>
    <n v="263.63799999999998"/>
    <n v="0"/>
    <m/>
    <m/>
    <m/>
  </r>
  <r>
    <x v="11"/>
    <x v="1"/>
    <d v="2023-04-27T00:00:00"/>
    <x v="86"/>
    <x v="0"/>
    <s v="MICROPOROUS04"/>
    <s v="A23-0366DU14/04/2023"/>
    <n v="9404.7999999999993"/>
    <n v="375"/>
    <n v="11926.137000000002"/>
    <n v="219"/>
    <n v="130.75"/>
    <n v="48.1"/>
    <n v="0"/>
    <n v="0"/>
    <n v="0"/>
    <n v="22103.787"/>
    <s v="EUR"/>
    <n v="3.3419500000000002"/>
    <s v="430P1004"/>
    <s v="SEPARATEUR 161X1,2X0,2"/>
    <n v="0.68700000000000006"/>
    <n v="42749"/>
    <n v="29368.563000000002"/>
    <n v="98148.26911785001"/>
    <n v="0.69170387436008074"/>
    <n v="15289.275105929986"/>
    <n v="0.35765222826101162"/>
    <n v="2.6535718782610118"/>
    <n v="6505.3365975816869"/>
    <n v="259.38895288503028"/>
    <n v="8249.3551690491113"/>
    <n v="151.48314848485768"/>
    <n v="90.44028157258056"/>
    <n v="33.270956356719886"/>
    <n v="0"/>
    <n v="0"/>
    <n v="0"/>
    <n v="15289.275105929986"/>
    <s v="TNA CARGO"/>
    <s v="STB9864"/>
    <n v="10575.573"/>
    <s v="F0169/2023"/>
    <n v="447.25"/>
    <m/>
    <m/>
    <s v="STB9864"/>
    <n v="58.238999999999997"/>
    <s v="STB9865"/>
    <n v="42908.044000000002"/>
    <n v="219"/>
    <m/>
    <m/>
    <m/>
  </r>
  <r>
    <x v="11"/>
    <x v="1"/>
    <d v="2023-04-28T00:00:00"/>
    <x v="86"/>
    <x v="0"/>
    <s v="MICROPOROUS04"/>
    <s v="A23-0366DU14/04/2023"/>
    <n v="9404.7999999999993"/>
    <n v="375"/>
    <n v="11926.137000000002"/>
    <n v="219"/>
    <n v="130.75"/>
    <n v="48.1"/>
    <n v="0"/>
    <n v="0"/>
    <n v="0"/>
    <n v="22103.787"/>
    <s v="EUR"/>
    <n v="3.3419500000000002"/>
    <s v="430P1005"/>
    <s v="SEPARATEUR 161X1,0X0,2"/>
    <n v="0.66200000000000003"/>
    <n v="19773"/>
    <n v="13089.726000000001"/>
    <n v="43745.209805700004"/>
    <n v="0.30829612563991921"/>
    <n v="6814.5118940700131"/>
    <n v="0.34463722723259055"/>
    <n v="2.5570081272325909"/>
    <n v="2899.4634024183119"/>
    <n v="115.61104711496971"/>
    <n v="3676.7818309508898"/>
    <n v="67.516851515142307"/>
    <n v="40.309718427419433"/>
    <n v="14.829043643280114"/>
    <n v="0"/>
    <n v="0"/>
    <n v="0"/>
    <n v="6814.5118940700131"/>
    <s v="TNA CARGO"/>
    <s v="STB9864"/>
    <n v="10575.573"/>
    <s v="F0169/2023"/>
    <n v="447.25"/>
    <m/>
    <m/>
    <s v="STB9864"/>
    <n v="58.238999999999997"/>
    <s v="STB9865"/>
    <n v="42908.044000000002"/>
    <n v="219"/>
    <m/>
    <m/>
    <m/>
  </r>
  <r>
    <x v="11"/>
    <x v="1"/>
    <d v="2023-05-04T00:00:00"/>
    <x v="21"/>
    <x v="0"/>
    <s v="GLATFELTER01"/>
    <s v="50975266du31/03/2023"/>
    <n v="2205.8910000000001"/>
    <n v="274.24299999999999"/>
    <n v="342.79599999999846"/>
    <n v="0"/>
    <n v="274.24299999999999"/>
    <n v="57"/>
    <n v="0"/>
    <n v="0"/>
    <n v="0"/>
    <n v="3154.1729999999984"/>
    <s v="EUR"/>
    <n v="3.351"/>
    <s v="430P1019"/>
    <s v="SEPARATEUR EMPATTAGE POLYESTER 103mm"/>
    <n v="0.33"/>
    <n v="15008"/>
    <n v="4952.6400000000003"/>
    <n v="16596.29664"/>
    <n v="0.29257641921397382"/>
    <n v="922.83664192139702"/>
    <n v="6.1489648315658119E-2"/>
    <n v="1.1673196483156583"/>
    <n v="645.3916899563319"/>
    <n v="80.237034934497814"/>
    <n v="100.29402620087292"/>
    <n v="0"/>
    <n v="80.237034934497814"/>
    <n v="16.676855895196507"/>
    <n v="0"/>
    <n v="0"/>
    <n v="0"/>
    <n v="922.83664192139702"/>
    <s v="TNA CARGO"/>
    <s v="stb9904"/>
    <n v="2264.4290000000001"/>
    <s v="F0178/2023"/>
    <n v="327.34899999999999"/>
    <m/>
    <m/>
    <s v="STB9904"/>
    <n v="67.64"/>
    <s v="STB9904"/>
    <n v="11469.353999999999"/>
    <m/>
    <m/>
    <m/>
    <m/>
  </r>
  <r>
    <x v="11"/>
    <x v="1"/>
    <d v="2023-05-04T00:00:00"/>
    <x v="21"/>
    <x v="0"/>
    <s v="GLATFELTER01"/>
    <s v="50975267du31/03/2023"/>
    <n v="2205.8910000000001"/>
    <n v="274.24299999999999"/>
    <n v="342.79599999999846"/>
    <n v="0"/>
    <n v="274.24299999999999"/>
    <n v="57"/>
    <n v="0"/>
    <n v="0"/>
    <n v="0"/>
    <n v="3154.1729999999984"/>
    <s v="EUR"/>
    <n v="3.351"/>
    <s v="430P1020"/>
    <s v="SEPARATEUR EMPATTAGE POLYESTER 127mm"/>
    <n v="0.33"/>
    <n v="36288"/>
    <n v="11975.04"/>
    <n v="40128.359040000003"/>
    <n v="0.70742358078602618"/>
    <n v="2231.3363580786013"/>
    <n v="6.1489648315658105E-2"/>
    <n v="1.1673196483156583"/>
    <n v="1560.4993100436682"/>
    <n v="194.00596506550218"/>
    <n v="242.50197379912555"/>
    <n v="0"/>
    <n v="194.00596506550218"/>
    <n v="40.32314410480349"/>
    <n v="0"/>
    <n v="0"/>
    <n v="0"/>
    <n v="2231.3363580786013"/>
    <s v="TNA CARGO"/>
    <s v="stb9904"/>
    <n v="2264.4290000000001"/>
    <s v="F0178/2023"/>
    <n v="327.34899999999999"/>
    <m/>
    <m/>
    <s v="STB9904"/>
    <n v="67.64"/>
    <s v="STB9904"/>
    <n v="11469.353999999999"/>
    <m/>
    <m/>
    <m/>
    <m/>
  </r>
  <r>
    <x v="11"/>
    <x v="1"/>
    <d v="2023-05-02T00:00:00"/>
    <x v="4"/>
    <x v="0"/>
    <s v="ACCUMA11"/>
    <s v="230475DU18/04/2023"/>
    <n v="7549.9750000000004"/>
    <n v="269.32600000000002"/>
    <n v="588.35999999999967"/>
    <n v="219"/>
    <n v="28.6"/>
    <n v="56"/>
    <n v="0"/>
    <n v="1544.9742000000001"/>
    <n v="0"/>
    <n v="10256.235200000001"/>
    <s v="EUR"/>
    <n v="3.3441000000000001"/>
    <s v="400L0218"/>
    <s v="BAC L2 NOIR P0 C34,3 38881099B78"/>
    <n v="1.32"/>
    <n v="3762"/>
    <n v="4965.84"/>
    <n v="16606.265544000002"/>
    <n v="0.61552878179384207"/>
    <n v="6313.0079584471232"/>
    <n v="1.678098872527146"/>
    <n v="6.092310872527146"/>
    <n v="4647.2269143239628"/>
    <n v="165.77790468540832"/>
    <n v="362.15251405622473"/>
    <n v="134.80080321285141"/>
    <n v="17.604123159303885"/>
    <n v="34.469611780455153"/>
    <n v="0"/>
    <n v="950.97608722891584"/>
    <n v="0"/>
    <n v="6313.0079584471232"/>
    <s v="TNA CARGO"/>
    <s v="STB9879"/>
    <n v="7647.5249999999996"/>
    <s v="F0175/2023"/>
    <n v="321.49799999999999"/>
    <m/>
    <m/>
    <s v="STB9879"/>
    <n v="66.45"/>
    <s v="STB9880"/>
    <n v="7512.4009999999998"/>
    <n v="219"/>
    <m/>
    <m/>
    <m/>
  </r>
  <r>
    <x v="11"/>
    <x v="1"/>
    <d v="2023-05-02T00:00:00"/>
    <x v="4"/>
    <x v="0"/>
    <s v="ACCUMA11"/>
    <s v="230475DU18/04/2023"/>
    <n v="7549.9750000000004"/>
    <n v="269.32600000000002"/>
    <n v="588.35999999999967"/>
    <n v="219"/>
    <n v="28.6"/>
    <n v="56"/>
    <n v="0"/>
    <n v="1544.9742000000001"/>
    <n v="0"/>
    <n v="10256.235200000001"/>
    <s v="EUR"/>
    <n v="3.3441000000000001"/>
    <s v="400L0318"/>
    <s v="BAC L3 NOIR P0 C40 2B331002B74"/>
    <n v="1.41"/>
    <n v="576"/>
    <n v="812.16"/>
    <n v="2715.9442559999998"/>
    <n v="0.100669344042838"/>
    <n v="1032.4884699330655"/>
    <n v="1.7925147047449055"/>
    <n v="6.5076957047449051"/>
    <n v="760.05103078982586"/>
    <n v="27.112871753681389"/>
    <n v="59.229815261044138"/>
    <n v="22.046586345381524"/>
    <n v="2.8791432396251673"/>
    <n v="5.6374832663989283"/>
    <n v="0"/>
    <n v="155.53153927710844"/>
    <n v="0"/>
    <n v="1032.4884699330655"/>
    <s v="TNA CARGO"/>
    <s v="STB9879"/>
    <n v="7647.5249999999996"/>
    <s v="F0175/2023"/>
    <n v="321.49799999999999"/>
    <m/>
    <m/>
    <s v="STB9879"/>
    <n v="66.45"/>
    <s v="STB9880"/>
    <n v="7512.4009999999998"/>
    <n v="219"/>
    <m/>
    <m/>
    <m/>
  </r>
  <r>
    <x v="11"/>
    <x v="1"/>
    <d v="2023-05-02T00:00:00"/>
    <x v="4"/>
    <x v="0"/>
    <s v="ACCUMA11"/>
    <s v="230475DU18/04/2023"/>
    <n v="7549.9750000000004"/>
    <n v="269.32600000000002"/>
    <n v="588.35999999999967"/>
    <n v="219"/>
    <n v="28.6"/>
    <n v="56"/>
    <n v="0"/>
    <n v="1544.9742000000001"/>
    <n v="0"/>
    <n v="10256.235200000001"/>
    <s v="EUR"/>
    <n v="3.3441000000000001"/>
    <s v="400L0518"/>
    <s v="BAC L5 NOIR P0 C52 20641062B77"/>
    <n v="1.46"/>
    <n v="432"/>
    <n v="630.72"/>
    <n v="2109.190752"/>
    <n v="7.8179384203480584E-2"/>
    <n v="801.82615218206161"/>
    <n v="1.8560790559769944"/>
    <n v="6.7384650559769952"/>
    <n v="590.2523962516733"/>
    <n v="21.055740829986615"/>
    <n v="45.997622489959809"/>
    <n v="17.121285140562247"/>
    <n v="2.2359303882195447"/>
    <n v="4.3780455153949127"/>
    <n v="0"/>
    <n v="120.78513156626506"/>
    <n v="0"/>
    <n v="801.82615218206161"/>
    <s v="TNA CARGO"/>
    <s v="STB9879"/>
    <n v="7647.5249999999996"/>
    <s v="F0175/2023"/>
    <n v="321.49799999999999"/>
    <m/>
    <m/>
    <s v="STB9879"/>
    <n v="66.45"/>
    <s v="STB9880"/>
    <n v="7512.4009999999998"/>
    <n v="219"/>
    <m/>
    <m/>
    <m/>
  </r>
  <r>
    <x v="11"/>
    <x v="1"/>
    <d v="2023-05-02T00:00:00"/>
    <x v="4"/>
    <x v="0"/>
    <s v="ACCUMA11"/>
    <s v="230475DU18/04/2023"/>
    <n v="7549.9750000000004"/>
    <n v="269.32600000000002"/>
    <n v="588.35999999999967"/>
    <n v="219"/>
    <n v="28.6"/>
    <n v="56"/>
    <n v="0"/>
    <n v="1544.9742000000001"/>
    <n v="0"/>
    <n v="10256.235200000001"/>
    <s v="EUR"/>
    <n v="3.3441000000000001"/>
    <s v="400L0513"/>
    <s v="BAC L5 C45 P0 NOIR 27231007B77"/>
    <n v="1.44"/>
    <n v="1152"/>
    <n v="1658.8799999999999"/>
    <n v="5547.4606079999994"/>
    <n v="0.20562248995983934"/>
    <n v="2108.9126194377509"/>
    <n v="1.8306533154841587"/>
    <n v="6.6461573154841584"/>
    <n v="1552.444658634538"/>
    <n v="55.379482730923691"/>
    <n v="120.98004819277101"/>
    <n v="45.031325301204816"/>
    <n v="5.8808032128514052"/>
    <n v="11.514859437751003"/>
    <n v="0"/>
    <n v="317.68144192771086"/>
    <n v="0"/>
    <n v="2108.9126194377509"/>
    <s v="TNA CARGO"/>
    <s v="STB9879"/>
    <n v="7647.5249999999996"/>
    <s v="F0175/2023"/>
    <n v="321.49799999999999"/>
    <m/>
    <m/>
    <s v="STB9879"/>
    <n v="66.45"/>
    <s v="STB9880"/>
    <n v="7512.4009999999998"/>
    <n v="219"/>
    <m/>
    <m/>
    <m/>
  </r>
  <r>
    <x v="11"/>
    <x v="1"/>
    <d v="2023-05-02T00:00:00"/>
    <x v="4"/>
    <x v="0"/>
    <s v="ACCUMA12"/>
    <s v="23-0476du18/04/2023"/>
    <n v="7549.9750000000004"/>
    <n v="304.87700000000001"/>
    <n v="731.07200000000012"/>
    <n v="219"/>
    <n v="36.700000000000003"/>
    <n v="117.3"/>
    <n v="0"/>
    <n v="1591.1742000000002"/>
    <n v="0"/>
    <n v="10550.0982"/>
    <s v="EUR"/>
    <n v="3.4441000000000002"/>
    <s v="400L0213"/>
    <s v="BAC L2 NOIR PO C28 25691010B77"/>
    <n v="1.32"/>
    <n v="198"/>
    <n v="261.36"/>
    <n v="900.14997600000004"/>
    <n v="2.437404876301889E-2"/>
    <n v="257.14860798143781"/>
    <n v="1.298730343340595"/>
    <n v="5.8449423433405956"/>
    <n v="184.02345880957355"/>
    <n v="7.4310868647229107"/>
    <n v="17.819184577277749"/>
    <n v="5.337916679101137"/>
    <n v="0.89452758960279333"/>
    <n v="2.8590759199021156"/>
    <n v="0"/>
    <n v="38.783357541257573"/>
    <n v="0"/>
    <n v="257.14860798143781"/>
    <s v="TNA CARGO"/>
    <s v="STB9888"/>
    <n v="7647.5249999999996"/>
    <s v="F0176/2023"/>
    <n v="363.80399999999997"/>
    <m/>
    <m/>
    <s v="STB9888"/>
    <n v="139.39699999999999"/>
    <s v="STB9882"/>
    <n v="9360.6820000000007"/>
    <n v="219"/>
    <m/>
    <m/>
    <m/>
  </r>
  <r>
    <x v="11"/>
    <x v="1"/>
    <d v="2023-05-02T00:00:00"/>
    <x v="4"/>
    <x v="0"/>
    <s v="ACCUMA12"/>
    <s v="23-0476du18/04/2023"/>
    <n v="7549.9750000000004"/>
    <n v="304.87700000000001"/>
    <n v="731.07200000000012"/>
    <n v="219"/>
    <n v="36.700000000000003"/>
    <n v="117.3"/>
    <n v="0"/>
    <n v="1591.1742000000002"/>
    <n v="0"/>
    <n v="10550.0982"/>
    <s v="EUR"/>
    <n v="3.4441000000000002"/>
    <s v="400L0218"/>
    <s v="BAC L2 NOIR P0 C34,3 38881099B77"/>
    <n v="1.32"/>
    <n v="1386"/>
    <n v="1829.52"/>
    <n v="6301.0498320000006"/>
    <n v="0.17061834134113224"/>
    <n v="1800.0402558700648"/>
    <n v="1.298730343340595"/>
    <n v="5.8449423433405956"/>
    <n v="1288.164211667015"/>
    <n v="52.017608053060378"/>
    <n v="124.73429204094425"/>
    <n v="37.365416753707962"/>
    <n v="6.2616931272195533"/>
    <n v="20.013531439314811"/>
    <n v="0"/>
    <n v="271.48350278880304"/>
    <n v="0"/>
    <n v="1800.0402558700648"/>
    <s v="TNA CARGO"/>
    <s v="STB9888"/>
    <n v="7647.5249999999996"/>
    <s v="F0176/2023"/>
    <n v="363.80399999999997"/>
    <m/>
    <m/>
    <s v="STB9888"/>
    <n v="139.39699999999999"/>
    <s v="STB9882"/>
    <n v="9360.6820000000007"/>
    <n v="219"/>
    <m/>
    <m/>
    <m/>
  </r>
  <r>
    <x v="11"/>
    <x v="1"/>
    <d v="2023-05-02T00:00:00"/>
    <x v="4"/>
    <x v="0"/>
    <s v="ACCUMA12"/>
    <s v="23-0476du18/04/2023"/>
    <n v="7549.9750000000004"/>
    <n v="304.87700000000001"/>
    <n v="731.07200000000012"/>
    <n v="219"/>
    <n v="36.700000000000003"/>
    <n v="117.3"/>
    <n v="0"/>
    <n v="1591.1742000000002"/>
    <n v="0"/>
    <n v="10550.0982"/>
    <s v="EUR"/>
    <n v="3.4441000000000002"/>
    <s v="400L0518"/>
    <s v="BAC L5 NOIR P0 C52 20641062B77"/>
    <n v="1.46"/>
    <n v="432"/>
    <n v="630.72"/>
    <n v="2172.2627520000001"/>
    <n v="5.8820018502491862E-2"/>
    <n v="620.55697132710611"/>
    <n v="1.4364744706645975"/>
    <n v="6.4648604706645978"/>
    <n v="444.08966919335103"/>
    <n v="17.932870780984214"/>
    <n v="43.001668566653734"/>
    <n v="12.881584052045717"/>
    <n v="2.1586946790414516"/>
    <n v="6.8995881703422954"/>
    <n v="0"/>
    <n v="93.592895884687692"/>
    <n v="0"/>
    <n v="620.55697132710611"/>
    <s v="TNA CARGO"/>
    <s v="STB9888"/>
    <n v="7647.5249999999996"/>
    <s v="F0176/2023"/>
    <n v="363.80399999999997"/>
    <m/>
    <m/>
    <s v="STB9888"/>
    <n v="139.39699999999999"/>
    <s v="STB9882"/>
    <n v="9360.6820000000007"/>
    <n v="219"/>
    <m/>
    <m/>
    <m/>
  </r>
  <r>
    <x v="11"/>
    <x v="1"/>
    <d v="2023-05-02T00:00:00"/>
    <x v="4"/>
    <x v="0"/>
    <s v="ACCUMA12"/>
    <s v="23-0476du18/04/2023"/>
    <n v="7549.9750000000004"/>
    <n v="304.87700000000001"/>
    <n v="731.07200000000012"/>
    <n v="219"/>
    <n v="36.700000000000003"/>
    <n v="117.3"/>
    <n v="0"/>
    <n v="1591.1742000000002"/>
    <n v="0"/>
    <n v="10550.0982"/>
    <s v="EUR"/>
    <n v="3.4441000000000002"/>
    <s v="400M1009"/>
    <s v="BAC M10 P15,4 C33 NOIR 30241013B70"/>
    <n v="1.92"/>
    <n v="3402"/>
    <n v="6531.84"/>
    <n v="22496.310144000003"/>
    <n v="0.60914978065594316"/>
    <n v="6426.5900044286609"/>
    <n v="1.8890623175863201"/>
    <n v="8.5017343175863207"/>
    <n v="4599.0656152078545"/>
    <n v="185.71575767704198"/>
    <n v="445.33234844370173"/>
    <n v="133.40380196365155"/>
    <n v="22.355796950073117"/>
    <n v="71.45326927094213"/>
    <n v="0"/>
    <n v="969.26341491539597"/>
    <n v="0"/>
    <n v="6426.5900044286609"/>
    <s v="TNA CARGO"/>
    <s v="STB9888"/>
    <n v="7647.5249999999996"/>
    <s v="F0176/2023"/>
    <n v="363.80399999999997"/>
    <m/>
    <m/>
    <s v="STB9888"/>
    <n v="139.39699999999999"/>
    <s v="STB9882"/>
    <n v="9360.6820000000007"/>
    <n v="219"/>
    <m/>
    <m/>
    <m/>
  </r>
  <r>
    <x v="11"/>
    <x v="1"/>
    <d v="2023-05-02T00:00:00"/>
    <x v="4"/>
    <x v="0"/>
    <s v="ACCUMA12"/>
    <s v="23-0476du18/04/2023"/>
    <n v="7549.9750000000004"/>
    <n v="304.87700000000001"/>
    <n v="731.07200000000012"/>
    <n v="219"/>
    <n v="36.700000000000003"/>
    <n v="117.3"/>
    <n v="0"/>
    <n v="1591.1742000000002"/>
    <n v="0"/>
    <n v="10550.0982"/>
    <s v="EUR"/>
    <n v="3.4441000000000002"/>
    <s v="420M1014"/>
    <s v="COUV M10 G FLAT NOIR 22462007B70"/>
    <n v="0.82"/>
    <n v="1792"/>
    <n v="1469.4399999999998"/>
    <n v="5060.8983039999994"/>
    <n v="0.13703781073741381"/>
    <n v="1445.7623603927302"/>
    <n v="0.80678703146915753"/>
    <n v="3.6309490314691573"/>
    <n v="1034.6320451222059"/>
    <n v="41.779676624190508"/>
    <n v="100.1845063714226"/>
    <n v="30.011280551493623"/>
    <n v="5.0292876540630873"/>
    <n v="16.074535199498641"/>
    <n v="0"/>
    <n v="218.05102886985586"/>
    <n v="0"/>
    <n v="1445.7623603927302"/>
    <s v="TNA CARGO"/>
    <s v="STB9888"/>
    <n v="7647.5249999999996"/>
    <s v="F0176/2023"/>
    <n v="363.80399999999997"/>
    <m/>
    <m/>
    <s v="STB9888"/>
    <n v="139.39699999999999"/>
    <s v="STB9882"/>
    <n v="9360.6820000000007"/>
    <n v="219"/>
    <m/>
    <m/>
    <m/>
  </r>
  <r>
    <x v="11"/>
    <x v="1"/>
    <d v="2023-05-03T00:00:00"/>
    <x v="4"/>
    <x v="0"/>
    <s v="ACCUMA13"/>
    <s v="23-0482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60D2709"/>
    <s v="BOUCHON D27 ROUGE 39153003B70"/>
    <n v="0.03"/>
    <n v="48000"/>
    <n v="1440"/>
    <n v="4818.4560000000001"/>
    <n v="0.11437140206631"/>
    <n v="1254.6877114282445"/>
    <n v="2.6139327321421761E-2"/>
    <n v="0.12652382732142176"/>
    <n v="864.63350319604524"/>
    <n v="37.743592024500899"/>
    <n v="142.03635739792338"/>
    <n v="25.04733705252189"/>
    <n v="4.8150360269916508"/>
    <n v="3.6026991650887648"/>
    <n v="0"/>
    <n v="176.80918656517264"/>
    <n v="0"/>
    <n v="1254.6877114282445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3T00:00:00"/>
    <x v="4"/>
    <x v="0"/>
    <s v="ACCUMA13"/>
    <s v="23-0366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00B9001"/>
    <s v="BAC COMPACT B90 C49 P19,5 T2 OPAQUE 34911011B70"/>
    <n v="3.12"/>
    <n v="630"/>
    <n v="1965.6000000000001"/>
    <n v="6577.1924400000007"/>
    <n v="0.15611696382051315"/>
    <n v="1712.6487260995539"/>
    <n v="2.7184900414278634"/>
    <n v="13.158478041427864"/>
    <n v="1180.2247318626019"/>
    <n v="51.520003113443728"/>
    <n v="193.87962784816543"/>
    <n v="34.189615076692384"/>
    <n v="6.5725241768436042"/>
    <n v="4.917684360346164"/>
    <n v="0"/>
    <n v="241.34453966146066"/>
    <n v="0"/>
    <n v="1712.6487260995539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3T00:00:00"/>
    <x v="4"/>
    <x v="0"/>
    <s v="ACCUMA13"/>
    <s v="23-0366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00L0118"/>
    <s v="BAC L1 NOIR P0 C28 25341044B70"/>
    <n v="1.24"/>
    <n v="2400"/>
    <n v="2976"/>
    <n v="9958.1424000000006"/>
    <n v="0.236367564270374"/>
    <n v="2593.021270285039"/>
    <n v="1.080425529285433"/>
    <n v="5.2296515292854338"/>
    <n v="1786.9092399384936"/>
    <n v="78.003423517301854"/>
    <n v="293.54180528904169"/>
    <n v="51.764496575211908"/>
    <n v="9.9510744557827451"/>
    <n v="7.4455782745167811"/>
    <n v="0"/>
    <n v="365.40565223469014"/>
    <n v="0"/>
    <n v="2593.021270285039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3T00:00:00"/>
    <x v="4"/>
    <x v="0"/>
    <s v="ACCUMA13"/>
    <s v="23-0366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00L0314"/>
    <s v="BAC L3 NOIR P0 C33 2B341005B70"/>
    <n v="1.41"/>
    <n v="960"/>
    <n v="1353.6"/>
    <n v="4529.3486400000002"/>
    <n v="0.10750911794233139"/>
    <n v="1179.4064487425499"/>
    <n v="1.2285483841068228"/>
    <n v="5.9466198841068225"/>
    <n v="812.75549300428258"/>
    <n v="35.478976503030843"/>
    <n v="133.51417595404797"/>
    <n v="23.544496829370576"/>
    <n v="4.5261338653721515"/>
    <n v="3.3865372151834388"/>
    <n v="0"/>
    <n v="166.20063537126228"/>
    <n v="0"/>
    <n v="1179.4064487425499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3T00:00:00"/>
    <x v="4"/>
    <x v="0"/>
    <s v="ACCUMA13"/>
    <s v="23-0366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00M1009"/>
    <s v="BAC M10 P15,4 C33 NOIR 30241013B70"/>
    <n v="1.92"/>
    <n v="1620"/>
    <n v="3110.4"/>
    <n v="10407.864960000001"/>
    <n v="0.2470422284632296"/>
    <n v="2710.1254566850084"/>
    <n v="1.6729169485709929"/>
    <n v="8.0975249485709924"/>
    <n v="1867.6083669034579"/>
    <n v="81.526158772921946"/>
    <n v="306.79853197951451"/>
    <n v="54.102248033447282"/>
    <n v="10.400477818301967"/>
    <n v="7.7818301965917325"/>
    <n v="0"/>
    <n v="381.9078429807729"/>
    <n v="0"/>
    <n v="2710.1254566850084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3T00:00:00"/>
    <x v="4"/>
    <x v="0"/>
    <s v="ACCUMA13"/>
    <s v="23-0366DU18/04/2023"/>
    <n v="7559.875"/>
    <n v="330.00900000000001"/>
    <n v="1241.8869999999988"/>
    <n v="219"/>
    <n v="42.1"/>
    <n v="31.5"/>
    <n v="0"/>
    <n v="1545.9213"/>
    <n v="0"/>
    <n v="10970.292299999999"/>
    <s v="EUR"/>
    <n v="3.3461500000000002"/>
    <s v="420M1014"/>
    <s v="COUV M10 G FLAT NOIR 22462007B70"/>
    <n v="0.82"/>
    <n v="2128"/>
    <n v="1744.9599999999998"/>
    <n v="5838.8979039999995"/>
    <n v="0.13859272343724185"/>
    <n v="1520.4026867596037"/>
    <n v="0.71447494678552803"/>
    <n v="3.4583179467855274"/>
    <n v="1047.7436650951188"/>
    <n v="45.736846068800752"/>
    <n v="172.1165015313058"/>
    <n v="30.351806432755968"/>
    <n v="5.8347536567078819"/>
    <n v="4.3656707882731185"/>
    <n v="0"/>
    <n v="214.25344318664139"/>
    <n v="0"/>
    <n v="1520.4026867596037"/>
    <s v="TNA CARGO"/>
    <s v="stb9881"/>
    <n v="7657.5529999999999"/>
    <s v="F0179/2023"/>
    <n v="393.71"/>
    <m/>
    <m/>
    <s v="stb9881"/>
    <n v="37.29"/>
    <s v="stb9889"/>
    <n v="11152.398999999999"/>
    <n v="219"/>
    <m/>
    <m/>
    <m/>
  </r>
  <r>
    <x v="11"/>
    <x v="1"/>
    <d v="2023-05-04T00:00:00"/>
    <x v="71"/>
    <x v="0"/>
    <s v="ELINOIL03"/>
    <s v="226/2023du20/02/2023"/>
    <n v="726"/>
    <n v="475"/>
    <n v="4965.9350000000013"/>
    <n v="419"/>
    <n v="59.2"/>
    <n v="377.23"/>
    <n v="0"/>
    <n v="0"/>
    <n v="830"/>
    <n v="7852.3650000000016"/>
    <s v="EUR"/>
    <n v="3.3441000000000001"/>
    <s v="610x0014"/>
    <s v="COKE DE PETROLE"/>
    <n v="0.42599999999999999"/>
    <n v="44450"/>
    <n v="18935.7"/>
    <n v="63322.874370000005"/>
    <n v="1"/>
    <n v="7852.3650000000016"/>
    <n v="0.17665613048368958"/>
    <n v="1.6012427304836896"/>
    <n v="726"/>
    <n v="475"/>
    <n v="4965.9350000000013"/>
    <n v="419"/>
    <n v="59.2"/>
    <n v="377.23"/>
    <n v="0"/>
    <n v="0"/>
    <n v="830"/>
    <n v="7852.3650000000016"/>
    <s v="MSC"/>
    <m/>
    <n v="863.56"/>
    <s v="F0177/2023"/>
    <n v="566.25"/>
    <m/>
    <m/>
    <s v="STB9097"/>
    <n v="379.23"/>
    <s v="STB9877"/>
    <n v="4965.9350000000013"/>
    <n v="419"/>
    <m/>
    <m/>
    <m/>
  </r>
  <r>
    <x v="11"/>
    <x v="1"/>
    <d v="2023-05-12T00:00:00"/>
    <x v="93"/>
    <x v="0"/>
    <s v="yucry01"/>
    <s v="TN.NAS-2023r01-2023r01"/>
    <n v="2807.0929999999998"/>
    <n v="215.607"/>
    <n v="101.19300000000021"/>
    <n v="0"/>
    <n v="41.2"/>
    <n v="66.5"/>
    <n v="0"/>
    <n v="0"/>
    <n v="150"/>
    <n v="3381.5929999999998"/>
    <s v="USD"/>
    <n v="3.0356000000000001"/>
    <s v="460D1843"/>
    <s v="Magic eye 19.16 / 72.3 MM (P) L1-L5 HH"/>
    <n v="0.13"/>
    <n v="15000"/>
    <n v="1950"/>
    <n v="5919.42"/>
    <n v="0.14285714285714285"/>
    <n v="483.08471428571426"/>
    <n v="3.2205647619047616E-2"/>
    <n v="0.42683364761904757"/>
    <n v="401.01328571428564"/>
    <n v="30.800999999999998"/>
    <n v="14.456142857142886"/>
    <n v="0"/>
    <n v="5.8857142857142861"/>
    <n v="9.5"/>
    <n v="0"/>
    <n v="0"/>
    <n v="21.428571428571427"/>
    <n v="483.08471428571426"/>
    <s v="socotu"/>
    <m/>
    <n v="2870.9470000000001"/>
    <s v="F181/2023"/>
    <n v="257.572"/>
    <m/>
    <m/>
    <m/>
    <n v="80.135000000000005"/>
    <s v="stb9910"/>
    <n v="3174.3180000000002"/>
    <n v="0"/>
    <m/>
    <m/>
    <m/>
  </r>
  <r>
    <x v="11"/>
    <x v="1"/>
    <d v="2023-05-12T00:00:00"/>
    <x v="93"/>
    <x v="0"/>
    <s v="yucry01"/>
    <s v="TN.NAS-2023r01-2023r01"/>
    <n v="2807.0929999999998"/>
    <n v="215.607"/>
    <n v="101.19300000000021"/>
    <n v="0"/>
    <n v="41.2"/>
    <n v="66.5"/>
    <n v="0"/>
    <n v="0"/>
    <n v="150"/>
    <n v="3381.5929999999998"/>
    <s v="USD"/>
    <n v="3.0356000000000001"/>
    <s v="460D1844"/>
    <s v="Magic eye 19.16 / 65.3 MM (W) SMF L1-L5"/>
    <n v="0.13"/>
    <n v="45000"/>
    <n v="5850"/>
    <n v="17758.260000000002"/>
    <n v="0.4285714285714286"/>
    <n v="1449.2541428571428"/>
    <n v="3.2205647619047616E-2"/>
    <n v="0.42683364761904763"/>
    <n v="1203.0398571428573"/>
    <n v="92.403000000000006"/>
    <n v="43.368428571428666"/>
    <n v="0"/>
    <n v="17.657142857142858"/>
    <n v="28.500000000000004"/>
    <n v="0"/>
    <n v="0"/>
    <n v="64.285714285714292"/>
    <n v="1449.2541428571428"/>
    <s v="socotu"/>
    <m/>
    <n v="2870.9470000000001"/>
    <s v="F181/2023"/>
    <n v="257.572"/>
    <m/>
    <m/>
    <m/>
    <n v="80.135000000000005"/>
    <s v="stb9910"/>
    <n v="3174.3180000000002"/>
    <n v="0"/>
    <m/>
    <m/>
    <m/>
  </r>
  <r>
    <x v="11"/>
    <x v="1"/>
    <d v="2023-05-12T00:00:00"/>
    <x v="93"/>
    <x v="0"/>
    <s v="yucry01"/>
    <s v="TN.NAS-2023r01-2023r01"/>
    <n v="2807.0929999999998"/>
    <n v="215.607"/>
    <n v="101.19300000000021"/>
    <n v="0"/>
    <n v="41.2"/>
    <n v="66.5"/>
    <n v="0"/>
    <n v="0"/>
    <n v="150"/>
    <n v="3381.5929999999998"/>
    <s v="USD"/>
    <n v="3.0356000000000001"/>
    <s v="460D1845"/>
    <s v="Magic eye  19.16 / 60 MM (X &amp; W) B1-B5 SMF &amp; JIS LIDS"/>
    <n v="0.13"/>
    <n v="45000"/>
    <n v="5850"/>
    <n v="17758.260000000002"/>
    <n v="0.4285714285714286"/>
    <n v="1449.2541428571428"/>
    <n v="3.2205647619047616E-2"/>
    <n v="0.42683364761904763"/>
    <n v="1203.0398571428573"/>
    <n v="92.403000000000006"/>
    <n v="43.368428571428666"/>
    <n v="0"/>
    <n v="17.657142857142858"/>
    <n v="28.500000000000004"/>
    <n v="0"/>
    <n v="0"/>
    <n v="64.285714285714292"/>
    <n v="1449.2541428571428"/>
    <s v="socotu"/>
    <m/>
    <n v="2870.9470000000001"/>
    <s v="F181/2023"/>
    <n v="257.572"/>
    <m/>
    <m/>
    <m/>
    <n v="80.135000000000005"/>
    <s v="stb9910"/>
    <n v="3174.3180000000002"/>
    <n v="0"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01ELE045"/>
    <s v="Lead Pump/valve group P64691     COS"/>
    <n v="11250"/>
    <n v="1"/>
    <n v="11250"/>
    <n v="37698.75"/>
    <n v="0.65527516897362348"/>
    <n v="1972.1089405161588"/>
    <n v="1972.1089405161588"/>
    <n v="39670.858940516162"/>
    <n v="534.01649895505443"/>
    <n v="180.76945031441556"/>
    <n v="710.09286850928095"/>
    <n v="0"/>
    <n v="36.138425568895336"/>
    <n v="38.988872553930598"/>
    <n v="0"/>
    <n v="472.10282461458166"/>
    <n v="0"/>
    <n v="1972.1089405161588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ele009"/>
    <s v="Body valve (Corps) F60542 Pompe plomb CO"/>
    <n v="1323"/>
    <n v="2"/>
    <n v="2646"/>
    <n v="8866.7459999999992"/>
    <n v="0.15412071974259625"/>
    <n v="463.84002280940058"/>
    <n v="231.92001140470029"/>
    <n v="4665.2930114046994"/>
    <n v="125.60068055422882"/>
    <n v="42.516974713950539"/>
    <n v="167.01384267338287"/>
    <n v="0"/>
    <n v="8.4997576938041828"/>
    <n v="9.1701828246844777"/>
    <n v="0"/>
    <n v="111.03858434934962"/>
    <n v="0"/>
    <n v="463.84002280940058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ele010"/>
    <s v="Pump Flange (Bride) F04251 Pompe plomb C"/>
    <n v="82.7"/>
    <n v="4"/>
    <n v="330.8"/>
    <n v="1108.5108"/>
    <n v="1.9268002301908858E-2"/>
    <n v="57.988767779799588"/>
    <n v="14.497191944949897"/>
    <n v="291.62489194494992"/>
    <n v="15.702458475940626"/>
    <n v="5.3154252590229927"/>
    <n v="20.879886302477345"/>
    <n v="0"/>
    <n v="1.0626303269502735"/>
    <n v="1.146446136963577"/>
    <n v="0"/>
    <n v="13.881921278444766"/>
    <n v="0"/>
    <n v="57.988767779799588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ele008"/>
    <s v="Impeller (turbine) F04258 Pompe plomb CO"/>
    <n v="84.27"/>
    <n v="8"/>
    <n v="674.16"/>
    <n v="2259.1101599999997"/>
    <n v="3.9267582925800709E-2"/>
    <n v="118.17928563007764"/>
    <n v="14.772410703759705"/>
    <n v="297.16118070375967"/>
    <n v="32.001116705381293"/>
    <n v="10.83266956657479"/>
    <n v="42.552551843041492"/>
    <n v="0"/>
    <n v="2.1656071983579093"/>
    <n v="2.3364211840851423"/>
    <n v="0"/>
    <n v="28.290919132637008"/>
    <n v="0"/>
    <n v="118.17928563007764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ele011"/>
    <s v="Pump SNAIL (Corps) F04261 Pmp plomb M.bi"/>
    <n v="82.7"/>
    <n v="2"/>
    <n v="165.4"/>
    <n v="554.25540000000001"/>
    <n v="9.6340011509544292E-3"/>
    <n v="28.994383889899794"/>
    <n v="14.497191944949897"/>
    <n v="291.62489194494992"/>
    <n v="7.8512292379703128"/>
    <n v="2.6577126295114963"/>
    <n v="10.439943151238673"/>
    <n v="0"/>
    <n v="0.53131516347513674"/>
    <n v="0.5732230684817885"/>
    <n v="0"/>
    <n v="6.940960639222383"/>
    <n v="0"/>
    <n v="28.994383889899794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ele012"/>
    <s v="Pump support (Corps) F04257 Pmp plomb M."/>
    <n v="87.95"/>
    <n v="2"/>
    <n v="175.9"/>
    <n v="589.44090000000006"/>
    <n v="1.0245591308663145E-2"/>
    <n v="30.835018901048212"/>
    <n v="15.417509450524106"/>
    <n v="310.13795945052414"/>
    <n v="8.3496446369950306"/>
    <n v="2.8264307831382847"/>
    <n v="11.10269649518067"/>
    <n v="0"/>
    <n v="0.56504436067277242"/>
    <n v="0.60961268286545711"/>
    <n v="0"/>
    <n v="7.3815899421959932"/>
    <n v="0"/>
    <n v="30.835018901048212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3mec039"/>
    <s v="CYLINDER D.32 - A7005729 Brosse COS 1605"/>
    <n v="513.6"/>
    <n v="2"/>
    <n v="1027.2"/>
    <n v="3442.1472000000003"/>
    <n v="5.9830991428418322E-2"/>
    <n v="180.06669366206208"/>
    <n v="90.033346831031039"/>
    <n v="1811.1069468310311"/>
    <n v="48.759266464589516"/>
    <n v="16.505455943374905"/>
    <n v="64.836212847354076"/>
    <n v="0"/>
    <n v="3.2996791772772704"/>
    <n v="3.5599439899908902"/>
    <n v="0"/>
    <n v="43.106135239475407"/>
    <n v="0"/>
    <n v="180.06669366206208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MEC029"/>
    <s v="JUNCTION LINK 1/2 A2001055"/>
    <n v="5.74"/>
    <n v="35"/>
    <n v="200.9"/>
    <n v="673.21590000000003"/>
    <n v="1.1701758350826753E-2"/>
    <n v="35.217483213306338"/>
    <n v="1.0062138060944668"/>
    <n v="20.24095380609447"/>
    <n v="9.5363479680062628"/>
    <n v="3.2281406727258743"/>
    <n v="12.680680647423515"/>
    <n v="0"/>
    <n v="0.64535197304809544"/>
    <n v="0.69625462187419174"/>
    <n v="0"/>
    <n v="8.4307073302283975"/>
    <n v="0"/>
    <n v="35.217483213306338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3T00:00:00"/>
    <x v="9"/>
    <x v="2"/>
    <s v="SOVEMA 01"/>
    <s v="80218 DU 17/04/2023"/>
    <n v="814.95"/>
    <n v="275.86799999999999"/>
    <n v="1083.6559999999999"/>
    <n v="0"/>
    <n v="55.15"/>
    <n v="59.5"/>
    <n v="0"/>
    <n v="720.46500000000003"/>
    <n v="0"/>
    <n v="3009.5890000000004"/>
    <s v="EUR"/>
    <n v="3.351"/>
    <s v="710MEC013"/>
    <s v="CURRENT TRANSDUCER A3013817 REGOWSKI "/>
    <n v="698"/>
    <n v="1"/>
    <n v="698"/>
    <n v="2338.998"/>
    <n v="4.0656183817207932E-2"/>
    <n v="122.35840359824702"/>
    <n v="122.35840359824702"/>
    <n v="2461.3564035982472"/>
    <n v="33.132757001833603"/>
    <n v="11.215740117285517"/>
    <n v="44.057317530620274"/>
    <n v="0"/>
    <n v="2.2421885375190174"/>
    <n v="2.419042937123872"/>
    <n v="0"/>
    <n v="29.291357473864714"/>
    <n v="0"/>
    <n v="122.35840359824702"/>
    <s v="AST"/>
    <s v="STB9902"/>
    <n v="844.45"/>
    <s v="F180/2023"/>
    <n v="662.44799999999998"/>
    <m/>
    <m/>
    <s v="STB9902"/>
    <n v="71.805000000000007"/>
    <s v="STB9903"/>
    <n v="6870.8230000000003"/>
    <m/>
    <m/>
    <m/>
    <m/>
  </r>
  <r>
    <x v="11"/>
    <x v="1"/>
    <d v="2023-05-06T00:00:00"/>
    <x v="73"/>
    <x v="0"/>
    <s v="PELIPAPER 01"/>
    <s v="VZR2023000000246DU31/03/2023"/>
    <n v="5056.57"/>
    <n v="375"/>
    <n v="1671.8630000000003"/>
    <n v="119"/>
    <n v="65.5"/>
    <n v="73.400000000000006"/>
    <n v="40"/>
    <n v="0"/>
    <n v="430"/>
    <n v="7831.3329999999996"/>
    <s v="EUR"/>
    <n v="3.3515999999999999"/>
    <s v="430P2013"/>
    <s v="SEP PAPIER laize 125mm "/>
    <n v="5.6250000000000001E-2"/>
    <n v="20000"/>
    <n v="1125"/>
    <n v="3770.5499999999997"/>
    <n v="5.3809728798966845E-2"/>
    <n v="421.4019048643994"/>
    <n v="2.1070095243219969E-2"/>
    <n v="0.20959759524321997"/>
    <n v="272.09266035299174"/>
    <n v="20.178648299612568"/>
    <n v="89.962494619027126"/>
    <n v="6.4033577270770543"/>
    <n v="3.5245372363323284"/>
    <n v="3.9496340938441667"/>
    <n v="2.152389151958674"/>
    <n v="0"/>
    <n v="23.138183383555745"/>
    <n v="421.4019048643994"/>
    <s v="ipsen logistics"/>
    <m/>
    <n v="5939.1540000000005"/>
    <s v="F183/2023"/>
    <n v="1681.826"/>
    <m/>
    <n v="48.6"/>
    <s v="STB49"/>
    <n v="88.346000000000004"/>
    <s v="STB9896"/>
    <n v="14713.526"/>
    <n v="119"/>
    <m/>
    <m/>
    <m/>
  </r>
  <r>
    <x v="11"/>
    <x v="1"/>
    <d v="2023-05-06T00:00:00"/>
    <x v="73"/>
    <x v="0"/>
    <s v="PELIPAPER 01"/>
    <s v="VZR2023000000246DU31/03/2023"/>
    <n v="5056.57"/>
    <n v="375"/>
    <n v="1671.8630000000003"/>
    <n v="119"/>
    <n v="65.5"/>
    <n v="73.400000000000006"/>
    <n v="40"/>
    <n v="0"/>
    <n v="430"/>
    <n v="7831.3329999999996"/>
    <s v="EUR"/>
    <n v="3.3515999999999999"/>
    <s v="430P2010"/>
    <s v="SEP PAPIER G  laize 103 mm 12,5 g/m²"/>
    <n v="5.6250000000000001E-2"/>
    <n v="232720"/>
    <n v="13090.5"/>
    <n v="43874.1198"/>
    <n v="0.62613000430477828"/>
    <n v="4903.4325650021519"/>
    <n v="2.1070095243219972E-2"/>
    <n v="0.20959759524322"/>
    <n v="3166.0701958674126"/>
    <n v="234.79875161429186"/>
    <n v="1046.8035873869997"/>
    <n v="74.509470512268621"/>
    <n v="41.011515281962978"/>
    <n v="45.957942315970726"/>
    <n v="25.04520017219113"/>
    <n v="0"/>
    <n v="269.23590185105468"/>
    <n v="4903.4325650021519"/>
    <s v="ipsen logistics"/>
    <m/>
    <n v="5939.1540000000005"/>
    <s v="F183/2023"/>
    <n v="1681.826"/>
    <m/>
    <n v="48.6"/>
    <s v="STB49"/>
    <n v="88.346000000000004"/>
    <s v="STB9896"/>
    <n v="14713.526"/>
    <n v="119"/>
    <m/>
    <m/>
    <m/>
  </r>
  <r>
    <x v="11"/>
    <x v="1"/>
    <d v="2023-05-06T00:00:00"/>
    <x v="73"/>
    <x v="0"/>
    <s v="PELIPAPER 01"/>
    <s v="VZR2023000000246DU31/03/2023"/>
    <n v="5056.57"/>
    <n v="375"/>
    <n v="1671.8630000000003"/>
    <n v="119"/>
    <n v="65.5"/>
    <n v="73.400000000000006"/>
    <n v="40"/>
    <n v="0"/>
    <n v="430"/>
    <n v="7831.3329999999996"/>
    <s v="EUR"/>
    <n v="3.3515999999999999"/>
    <s v="430P2011"/>
    <s v="SEP PAPIER G  laize 128 mm 12,5 g/m²"/>
    <n v="5.6250000000000001E-2"/>
    <n v="118960"/>
    <n v="6691.5"/>
    <n v="22427.231400000001"/>
    <n v="0.32006026689625483"/>
    <n v="2506.4985301334477"/>
    <n v="2.1070095243219972E-2"/>
    <n v="0.20959759524322"/>
    <n v="1618.4071437795951"/>
    <n v="120.02260008609557"/>
    <n v="535.09691799397342"/>
    <n v="38.087171760654321"/>
    <n v="20.963947481704693"/>
    <n v="23.492423590185105"/>
    <n v="12.802410675850194"/>
    <n v="0"/>
    <n v="137.62591476538958"/>
    <n v="2506.4985301334477"/>
    <s v="ipsen logistics"/>
    <m/>
    <n v="5939.1540000000005"/>
    <s v="F183/2023"/>
    <n v="1681.826"/>
    <m/>
    <n v="48.6"/>
    <s v="STB49"/>
    <n v="88.346000000000004"/>
    <s v="STB9896"/>
    <n v="14713.526"/>
    <n v="119"/>
    <m/>
    <m/>
    <m/>
  </r>
  <r>
    <x v="11"/>
    <x v="1"/>
    <d v="2023-05-05T00:00:00"/>
    <x v="27"/>
    <x v="0"/>
    <s v="ACCUMALUX06"/>
    <s v="0093010390DU24/04/2023"/>
    <n v="16253.156999999999"/>
    <n v="375"/>
    <n v="2033.9609999999993"/>
    <n v="219"/>
    <n v="103.3"/>
    <n v="30.5"/>
    <n v="0"/>
    <n v="0"/>
    <n v="0"/>
    <n v="19014.917999999998"/>
    <s v="EUR"/>
    <n v="3.3496000000000001"/>
    <s v="420L0143"/>
    <s v="COUV L1 SMF D+ NOIR AVEC OM "/>
    <n v="1.2039"/>
    <n v="4500"/>
    <n v="5417.55"/>
    <n v="18146.625480000002"/>
    <n v="0.16261203100129012"/>
    <n v="3092.0544353029891"/>
    <n v="0.68712320784510872"/>
    <n v="4.7197066478451095"/>
    <n v="2642.9588699528354"/>
    <n v="60.979511625483795"/>
    <n v="330.74652918741498"/>
    <n v="35.612034789282539"/>
    <n v="16.79782280243327"/>
    <n v="4.9596669455393485"/>
    <n v="0"/>
    <n v="0"/>
    <n v="0"/>
    <n v="3092.0544353029891"/>
    <s v="AST"/>
    <s v="STB9911"/>
    <n v="16263.656999999999"/>
    <s v="F0182/2023"/>
    <n v="447.25"/>
    <m/>
    <m/>
    <s v="stb9911"/>
    <n v="37.295000000000002"/>
    <s v="stb9912"/>
    <n v="26234.629000000001"/>
    <n v="219"/>
    <m/>
    <m/>
    <m/>
  </r>
  <r>
    <x v="11"/>
    <x v="1"/>
    <d v="2023-05-05T00:00:00"/>
    <x v="27"/>
    <x v="0"/>
    <s v="ACCUMALUX06"/>
    <s v="0093010390DU24/04/2023"/>
    <n v="16253.156999999999"/>
    <n v="375"/>
    <n v="2033.9609999999993"/>
    <n v="219"/>
    <n v="103.3"/>
    <n v="30.5"/>
    <n v="0"/>
    <n v="0"/>
    <n v="0"/>
    <n v="19014.917999999998"/>
    <s v="EUR"/>
    <n v="3.3496000000000001"/>
    <s v="420L0344"/>
    <s v="COUV L3 SMF NOIR D+ AVEC OM "/>
    <n v="1.2786"/>
    <n v="9504"/>
    <n v="12151.814399999999"/>
    <n v="40703.717514240001"/>
    <n v="0.36474628197888781"/>
    <n v="6935.6206426334284"/>
    <n v="0.72975806425015033"/>
    <n v="5.0125566242501503"/>
    <n v="5928.2785861691336"/>
    <n v="136.77985574208293"/>
    <n v="741.87971244006042"/>
    <n v="79.879435753376427"/>
    <n v="37.678290928419109"/>
    <n v="11.124761600356079"/>
    <n v="0"/>
    <n v="0"/>
    <n v="0"/>
    <n v="6935.6206426334284"/>
    <s v="AST"/>
    <s v="STB9911"/>
    <n v="16263.656999999999"/>
    <s v="F0182/2023"/>
    <n v="447.25"/>
    <m/>
    <m/>
    <s v="stb9911"/>
    <n v="37.295000000000002"/>
    <s v="stb9912"/>
    <n v="26234.629000000001"/>
    <n v="219"/>
    <m/>
    <m/>
    <m/>
  </r>
  <r>
    <x v="11"/>
    <x v="1"/>
    <d v="2023-05-05T00:00:00"/>
    <x v="27"/>
    <x v="0"/>
    <s v="ACCUMALUX06"/>
    <s v="0093010390DU24/04/2023"/>
    <n v="16253.156999999999"/>
    <n v="375"/>
    <n v="2033.9609999999993"/>
    <n v="219"/>
    <n v="103.3"/>
    <n v="30.5"/>
    <n v="0"/>
    <n v="0"/>
    <n v="0"/>
    <n v="19014.917999999998"/>
    <s v="EUR"/>
    <n v="3.3496000000000001"/>
    <s v="420L0543"/>
    <s v="COUV L5 SMF D+ NOIR AVEC OM "/>
    <n v="1.3743000000000001"/>
    <n v="6534"/>
    <n v="8979.6761999999999"/>
    <n v="30078.323399520003"/>
    <n v="0.26953205500935795"/>
    <n v="5125.1299243744297"/>
    <n v="0.78437862325901897"/>
    <n v="5.3877339032590195"/>
    <n v="4380.7468065997309"/>
    <n v="101.07452062850923"/>
    <n v="548.21768813888855"/>
    <n v="59.027520047049393"/>
    <n v="27.842661282466675"/>
    <n v="8.2207276777854172"/>
    <n v="0"/>
    <n v="0"/>
    <n v="0"/>
    <n v="5125.1299243744297"/>
    <s v="AST"/>
    <s v="STB9911"/>
    <n v="16263.656999999999"/>
    <s v="F0182/2023"/>
    <n v="447.25"/>
    <m/>
    <m/>
    <s v="stb9911"/>
    <n v="37.295000000000002"/>
    <s v="stb9912"/>
    <n v="26234.629000000001"/>
    <n v="219"/>
    <m/>
    <m/>
    <m/>
  </r>
  <r>
    <x v="11"/>
    <x v="1"/>
    <d v="2023-05-05T00:00:00"/>
    <x v="27"/>
    <x v="0"/>
    <s v="ACCUMALUX06"/>
    <s v="0093010390DU24/04/2023"/>
    <n v="16253.156999999999"/>
    <n v="375"/>
    <n v="2033.9609999999993"/>
    <n v="219"/>
    <n v="103.3"/>
    <n v="30.5"/>
    <n v="0"/>
    <n v="0"/>
    <n v="0"/>
    <n v="19014.917999999998"/>
    <s v="EUR"/>
    <n v="3.3496000000000001"/>
    <s v="490TL0301"/>
    <s v="COUVRE COUVERCLE L3 SMF NOIR"/>
    <n v="0.40759999999999996"/>
    <n v="9460"/>
    <n v="3855.8959999999997"/>
    <n v="12915.7092416"/>
    <n v="0.11573775597636395"/>
    <n v="2200.7439393945701"/>
    <n v="0.23263678006285096"/>
    <n v="1.597933740062851"/>
    <n v="1881.1039187115314"/>
    <n v="43.40165849113648"/>
    <n v="235.40608188344112"/>
    <n v="25.346568558823705"/>
    <n v="11.955710192358396"/>
    <n v="3.5300015572791001"/>
    <n v="0"/>
    <n v="0"/>
    <n v="0"/>
    <n v="2200.7439393945701"/>
    <s v="AST"/>
    <s v="STB9911"/>
    <n v="16263.656999999999"/>
    <s v="F0182/2023"/>
    <n v="447.25"/>
    <m/>
    <m/>
    <s v="stb9911"/>
    <n v="37.295000000000002"/>
    <s v="stb9912"/>
    <n v="26234.629000000001"/>
    <n v="219"/>
    <m/>
    <m/>
    <m/>
  </r>
  <r>
    <x v="11"/>
    <x v="1"/>
    <d v="2023-05-05T00:00:00"/>
    <x v="27"/>
    <x v="0"/>
    <s v="ACCUMALUX06"/>
    <s v="0093010390DU24/04/2023"/>
    <n v="16253.156999999999"/>
    <n v="375"/>
    <n v="2033.9609999999993"/>
    <n v="219"/>
    <n v="103.3"/>
    <n v="30.5"/>
    <n v="0"/>
    <n v="0"/>
    <n v="0"/>
    <n v="19014.917999999998"/>
    <s v="EUR"/>
    <n v="3.3496000000000001"/>
    <s v="490TL0501"/>
    <s v="COUVRE COUVERCLE L5 SMF NOIR"/>
    <n v="0.44700000000000001"/>
    <n v="6512"/>
    <n v="2910.864"/>
    <n v="9750.2300544000009"/>
    <n v="8.7371876034100168E-2"/>
    <n v="1661.3690582945796"/>
    <n v="0.25512424113860255"/>
    <n v="1.7523954411386027"/>
    <n v="1420.0688185667673"/>
    <n v="32.764453512787561"/>
    <n v="177.71098835019436"/>
    <n v="19.134440851467936"/>
    <n v="9.0255147943225467"/>
    <n v="2.6648422190400551"/>
    <n v="0"/>
    <n v="0"/>
    <n v="0"/>
    <n v="1661.3690582945796"/>
    <s v="AST"/>
    <s v="STB9911"/>
    <n v="16263.656999999999"/>
    <s v="F0182/2023"/>
    <n v="447.25"/>
    <m/>
    <m/>
    <s v="stb9911"/>
    <n v="37.295000000000002"/>
    <s v="stb9912"/>
    <n v="26234.629000000001"/>
    <n v="219"/>
    <m/>
    <m/>
    <m/>
  </r>
  <r>
    <x v="11"/>
    <x v="7"/>
    <d v="2023-05-09T00:00:00"/>
    <x v="102"/>
    <x v="9"/>
    <s v="STC01"/>
    <s v="PI2122DU30/11/2022"/>
    <n v="36032.700000000004"/>
    <n v="1594"/>
    <n v="30315.133999999991"/>
    <n v="819"/>
    <n v="2200.3000000000002"/>
    <n v="10181.200000000001"/>
    <n v="69819.7"/>
    <n v="0"/>
    <n v="0"/>
    <n v="150962.03399999999"/>
    <s v="EUR"/>
    <n v="3.3269500000000001"/>
    <m/>
    <s v="COMPLETE UNIT OF BATTEY BREAKING AND COMPONENT"/>
    <n v="700000"/>
    <n v="1"/>
    <n v="700000"/>
    <n v="2328865"/>
    <n v="1"/>
    <n v="150962.03399999999"/>
    <n v="150962.03399999999"/>
    <n v="2479827.034"/>
    <n v="36032.700000000004"/>
    <n v="1594"/>
    <n v="30315.133999999991"/>
    <n v="819"/>
    <n v="2200.3000000000002"/>
    <n v="10181.200000000001"/>
    <n v="69819.7"/>
    <n v="0"/>
    <n v="0"/>
    <n v="150962.03399999999"/>
    <s v="TNA CARGO"/>
    <s v="STB48"/>
    <n v="36222.048000000003"/>
    <s v="F0187/2023"/>
    <n v="1723.25"/>
    <s v="STB48"/>
    <n v="83085.252999999997"/>
    <s v="STB50"/>
    <n v="12117.621999999999"/>
    <s v="STB061870"/>
    <n v="2235829.091"/>
    <n v="819"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012          "/>
    <s v="RESISTANCE COUDEE 1200W L420 230V D12.5"/>
    <n v="26.7"/>
    <n v="12"/>
    <n v="320.39999999999998"/>
    <n v="978.9020999999999"/>
    <n v="0.12393625251431221"/>
    <n v="839.16688159523426"/>
    <n v="69.930573466269522"/>
    <n v="151.50574846626949"/>
    <n v="0"/>
    <n v="9.9149002011449774"/>
    <n v="572.22260126876051"/>
    <n v="0"/>
    <n v="1.4364211666408786"/>
    <n v="0"/>
    <n v="0"/>
    <n v="255.59295895868783"/>
    <n v="0"/>
    <n v="839.16688159523426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061          "/>
    <s v="Resistance cart M15  D15.7/L310/1000W"/>
    <n v="23.4"/>
    <n v="21"/>
    <n v="491.4"/>
    <n v="1501.3498499999998"/>
    <n v="0.19008200526071481"/>
    <n v="1287.0368464915673"/>
    <n v="61.287468880550826"/>
    <n v="132.78031888055082"/>
    <n v="0"/>
    <n v="15.206560420857185"/>
    <n v="877.62230419309901"/>
    <n v="0"/>
    <n v="2.2030504409716847"/>
    <n v="0"/>
    <n v="0"/>
    <n v="392.00493143663925"/>
    <n v="0"/>
    <n v="1287.0368464915673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056       "/>
    <s v="Resistance Cart D18.5/L270/800W"/>
    <n v="22.6"/>
    <n v="21"/>
    <n v="474.6"/>
    <n v="1450.0216500000001"/>
    <n v="0.18358347516633144"/>
    <n v="1243.0355867824542"/>
    <n v="59.192170799164487"/>
    <n v="128.24082079916451"/>
    <n v="0"/>
    <n v="14.686678013306516"/>
    <n v="847.61812285316432"/>
    <n v="0"/>
    <n v="2.1277324771777812"/>
    <n v="0"/>
    <n v="0"/>
    <n v="378.60305343880549"/>
    <n v="0"/>
    <n v="1243.0355867824542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060         "/>
    <s v=" Resistance Cart D18.5/L300/800W"/>
    <n v="25.8"/>
    <n v="12"/>
    <n v="309.60000000000002"/>
    <n v="945.9054000000001"/>
    <n v="0.11975862602506576"/>
    <n v="810.88035749651863"/>
    <n v="67.573363124709886"/>
    <n v="146.39881312470987"/>
    <n v="0"/>
    <n v="9.5806900820052618"/>
    <n v="552.93419897880244"/>
    <n v="0"/>
    <n v="1.3880024756305123"/>
    <n v="0"/>
    <n v="0"/>
    <n v="246.97746596008045"/>
    <n v="0"/>
    <n v="810.88035749651863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200          "/>
    <s v="Resistance coudée D20 220V/500W/150mm"/>
    <n v="25.8"/>
    <n v="8"/>
    <n v="206.4"/>
    <n v="630.60360000000003"/>
    <n v="7.9839084016710499E-2"/>
    <n v="540.58690499767908"/>
    <n v="67.573363124709886"/>
    <n v="146.39881312470987"/>
    <n v="0"/>
    <n v="6.3871267213368395"/>
    <n v="368.62279931920159"/>
    <n v="0"/>
    <n v="0.92533498375367462"/>
    <n v="0"/>
    <n v="0"/>
    <n v="164.65164397338694"/>
    <n v="0"/>
    <n v="540.58690499767908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201          "/>
    <s v="Resistance coudée D20  220V/750W/210mm"/>
    <n v="28.3"/>
    <n v="8"/>
    <n v="226.4"/>
    <n v="691.70860000000005"/>
    <n v="8.7575429367166946E-2"/>
    <n v="592.96935703233794"/>
    <n v="74.121169629042242"/>
    <n v="160.58474462904223"/>
    <n v="0"/>
    <n v="7.0060343493733557"/>
    <n v="404.34206281912424"/>
    <n v="0"/>
    <n v="1.0149992263654648"/>
    <n v="0"/>
    <n v="0"/>
    <n v="180.60626063747483"/>
    <n v="0"/>
    <n v="592.96935703233794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202          "/>
    <s v="Resistance Coudée D20 220V/1000W/300mm"/>
    <n v="34.5"/>
    <n v="8"/>
    <n v="276"/>
    <n v="843.24900000000002"/>
    <n v="0.10676156583629894"/>
    <n v="722.8778380782918"/>
    <n v="90.359729759786475"/>
    <n v="195.76585475978646"/>
    <n v="0"/>
    <n v="8.5409252669039155"/>
    <n v="492.92583629893244"/>
    <n v="0"/>
    <n v="1.2373665480427047"/>
    <n v="0"/>
    <n v="0"/>
    <n v="220.17370996441281"/>
    <n v="0"/>
    <n v="722.8778380782918"/>
    <s v="IFC,FEDEX"/>
    <m/>
    <m/>
    <s v="F0189/2023"/>
    <n v="96.2"/>
    <m/>
    <m/>
    <m/>
    <m/>
    <s v="STB9917"/>
    <n v="7349.51"/>
    <m/>
    <m/>
    <m/>
    <m/>
  </r>
  <r>
    <x v="11"/>
    <x v="1"/>
    <d v="2023-05-09T00:00:00"/>
    <x v="103"/>
    <x v="2"/>
    <s v="suzho01"/>
    <s v="REXD20230304D26/04/2023"/>
    <m/>
    <n v="80"/>
    <n v="4617.0720000000001"/>
    <m/>
    <n v="11.59"/>
    <m/>
    <m/>
    <n v="2062.2937499999998"/>
    <m/>
    <n v="6770.9557500000001"/>
    <s v="USD"/>
    <n v="3.05525"/>
    <s v="815RES042          "/>
    <s v="Resistance Coudée D20  220V/1600W/400mm"/>
    <n v="35.049999999999997"/>
    <n v="8"/>
    <n v="280.39999999999998"/>
    <n v="856.69209999999998"/>
    <n v="0.10846356181339935"/>
    <n v="734.40197752591678"/>
    <n v="91.800247190739597"/>
    <n v="198.88675969073961"/>
    <n v="0"/>
    <n v="8.6770849450719485"/>
    <n v="500.78407426891539"/>
    <n v="0"/>
    <n v="1.2570926814172985"/>
    <n v="0"/>
    <n v="0"/>
    <n v="223.68372563051213"/>
    <n v="0"/>
    <n v="734.40197752591678"/>
    <s v="IFC,FEDEX"/>
    <m/>
    <m/>
    <s v="F0189/2023"/>
    <n v="96.2"/>
    <m/>
    <m/>
    <m/>
    <m/>
    <s v="STB9917"/>
    <n v="7349.51"/>
    <m/>
    <m/>
    <m/>
    <m/>
  </r>
  <r>
    <x v="11"/>
    <x v="1"/>
    <d v="2023-05-15T00:00:00"/>
    <x v="97"/>
    <x v="0"/>
    <s v="AMER SIL 04"/>
    <s v="CI23-01743 DU 03/04/2023"/>
    <n v="2663.14"/>
    <n v="116.49299999999999"/>
    <n v="316.06399999999985"/>
    <m/>
    <n v="17.8"/>
    <n v="230"/>
    <n v="0"/>
    <n v="163.785"/>
    <n v="0"/>
    <n v="3507.2819999999997"/>
    <s v="EUR"/>
    <n v="3.3562500000000002"/>
    <s v="430T280"/>
    <s v="GAINE TUBULAIRE 274mm "/>
    <n v="0.32950000000000002"/>
    <n v="1180"/>
    <n v="388.81"/>
    <n v="1304.9435625000001"/>
    <n v="7.9960119682084441E-2"/>
    <n v="280.44268847882046"/>
    <n v="0.23766329532103428"/>
    <n v="1.3435476703210343"/>
    <n v="212.94499313014634"/>
    <n v="9.3147942221250624"/>
    <n v="25.272515267198326"/>
    <n v="0"/>
    <n v="1.4232901303411032"/>
    <n v="18.39082752687942"/>
    <n v="0"/>
    <n v="13.096268202130199"/>
    <n v="0"/>
    <n v="280.44268847882046"/>
    <s v="ipsen logistics"/>
    <m/>
    <n v="3054.0079999999998"/>
    <s v="F0255/2023"/>
    <n v="139.62700000000001"/>
    <m/>
    <m/>
    <m/>
    <n v="274.7"/>
    <s v="STB10004"/>
    <n v="3985.848"/>
    <m/>
    <m/>
    <m/>
    <m/>
  </r>
  <r>
    <x v="11"/>
    <x v="1"/>
    <d v="2023-05-15T00:00:00"/>
    <x v="97"/>
    <x v="0"/>
    <s v="AMER SIL 04"/>
    <s v="CI23-01743 DU 03/04/2023"/>
    <n v="2663.14"/>
    <n v="116.49299999999999"/>
    <n v="316.06399999999985"/>
    <m/>
    <n v="17.8"/>
    <n v="230"/>
    <n v="0"/>
    <n v="163.785"/>
    <n v="0"/>
    <n v="3507.2819999999997"/>
    <s v="EUR"/>
    <n v="3.3562500000000002"/>
    <s v="430T405"/>
    <s v="GAINE TUBULAIRE 399mm "/>
    <n v="0.47989999999999999"/>
    <n v="1722"/>
    <n v="826.38779999999997"/>
    <n v="2773.5640537499999"/>
    <n v="0.16994950590729263"/>
    <n v="596.06084297754103"/>
    <n v="0.34614450811703895"/>
    <n v="1.9568088831170387"/>
    <n v="452.59932716194726"/>
    <n v="19.797927791658239"/>
    <n v="53.714920635082514"/>
    <n v="0"/>
    <n v="3.025101205149809"/>
    <n v="39.088386358677305"/>
    <n v="0"/>
    <n v="27.835179825025921"/>
    <n v="0"/>
    <n v="596.06084297754103"/>
    <s v="ipsen logistics"/>
    <m/>
    <n v="3054.0079999999998"/>
    <s v="F0255/2023"/>
    <n v="139.62700000000001"/>
    <m/>
    <m/>
    <m/>
    <n v="274.7"/>
    <s v="STB10004"/>
    <n v="3985.848"/>
    <m/>
    <m/>
    <m/>
    <m/>
  </r>
  <r>
    <x v="11"/>
    <x v="1"/>
    <d v="2023-05-15T00:00:00"/>
    <x v="97"/>
    <x v="0"/>
    <s v="AMER SIL 04"/>
    <s v="CI23-01743 DU 03/04/2023"/>
    <n v="2663.14"/>
    <n v="116.49299999999999"/>
    <n v="316.06399999999985"/>
    <m/>
    <n v="17.8"/>
    <n v="230"/>
    <n v="0"/>
    <n v="163.785"/>
    <n v="0"/>
    <n v="3507.2819999999997"/>
    <s v="EUR"/>
    <n v="3.3562500000000002"/>
    <s v="430T435"/>
    <s v="GAINE TUBULAIRE 429mm "/>
    <n v="0.51600000000000001"/>
    <n v="5580"/>
    <n v="2879.28"/>
    <n v="9663.5835000000006"/>
    <n v="0.59213387875371537"/>
    <n v="2076.780494543088"/>
    <n v="0.37218288432671831"/>
    <n v="2.1040078843267187"/>
    <n v="1576.9354178641695"/>
    <n v="68.979451937656563"/>
    <n v="187.15220225441422"/>
    <n v="0"/>
    <n v="10.539983041816134"/>
    <n v="136.19079211335455"/>
    <n v="0"/>
    <n v="96.982647331677271"/>
    <n v="0"/>
    <n v="2076.780494543088"/>
    <s v="ipsen logistics"/>
    <m/>
    <n v="3054.0079999999998"/>
    <s v="F0255/2023"/>
    <n v="139.62700000000001"/>
    <m/>
    <m/>
    <m/>
    <n v="274.7"/>
    <s v="STB10004"/>
    <n v="3985.848"/>
    <m/>
    <m/>
    <m/>
    <m/>
  </r>
  <r>
    <x v="11"/>
    <x v="1"/>
    <d v="2023-05-15T00:00:00"/>
    <x v="97"/>
    <x v="0"/>
    <s v="AMER SIL 04"/>
    <s v="CI23-01743 DU 03/04/2023"/>
    <n v="2663.14"/>
    <n v="116.49299999999999"/>
    <n v="316.06399999999985"/>
    <m/>
    <n v="17.8"/>
    <n v="230"/>
    <n v="0"/>
    <n v="163.785"/>
    <n v="0"/>
    <n v="3507.2819999999997"/>
    <s v="EUR"/>
    <n v="3.3562500000000002"/>
    <s v="430T540"/>
    <s v="GAINE TUBULAIRE 534mm "/>
    <n v="0.64219999999999999"/>
    <n v="1196"/>
    <n v="768.07119999999998"/>
    <n v="2577.8389649999999"/>
    <n v="0.1579564956569075"/>
    <n v="553.99797400054979"/>
    <n v="0.46320900836166368"/>
    <n v="2.6185927583616637"/>
    <n v="420.66026184373663"/>
    <n v="18.400826048560123"/>
    <n v="49.924361843304787"/>
    <n v="0"/>
    <n v="2.8116256226929535"/>
    <n v="36.329994001088728"/>
    <n v="0"/>
    <n v="25.870904641166597"/>
    <n v="0"/>
    <n v="553.99797400054979"/>
    <s v="ipsen logistics"/>
    <m/>
    <n v="3054.0079999999998"/>
    <s v="F0255/2023"/>
    <n v="139.62700000000001"/>
    <m/>
    <m/>
    <m/>
    <n v="274.7"/>
    <s v="STB10004"/>
    <n v="3985.848"/>
    <m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00NS4003"/>
    <s v="BAC NS40 P0 NOIR V250 LISTEAUX KOREAN 2B221014B70"/>
    <n v="1.4127000000000001"/>
    <n v="1000"/>
    <n v="1412.7"/>
    <n v="4734.8053200000004"/>
    <n v="0.11018097648500705"/>
    <n v="808.33292787534708"/>
    <n v="0.80833292787534705"/>
    <n v="5.5431382478753477"/>
    <n v="685.76639764268384"/>
    <n v="4.7377819888553034"/>
    <n v="86.625936427159829"/>
    <n v="13.111536201715838"/>
    <n v="10.0039919409327"/>
    <n v="8.0872836739995186"/>
    <n v="0"/>
    <n v="0"/>
    <n v="0"/>
    <n v="808.33292787534708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00NS6002"/>
    <s v="BAC NS60 P0 C34 NOIR 27251002B74"/>
    <n v="1.4617"/>
    <n v="1350"/>
    <n v="1973.2950000000001"/>
    <n v="6613.695522"/>
    <n v="0.15390356763147306"/>
    <n v="1129.0998265107828"/>
    <n v="0.8363702418598391"/>
    <n v="5.7354039618598396"/>
    <n v="957.89580493828828"/>
    <n v="6.6178534081533416"/>
    <n v="121.00129342537862"/>
    <n v="18.314524548145293"/>
    <n v="13.973828326667229"/>
    <n v="11.296521864150124"/>
    <n v="0"/>
    <n v="0"/>
    <n v="0"/>
    <n v="1129.0998265107828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20NS4007"/>
    <s v="COUV NS40 D+ AVEC OM "/>
    <n v="0.94899999999999995"/>
    <n v="2244"/>
    <n v="2129.556"/>
    <n v="7137.4198895999998"/>
    <n v="0.16609086115913191"/>
    <n v="1218.5108208073282"/>
    <n v="0.5430083871690411"/>
    <n v="3.7236767871690413"/>
    <n v="1033.749519854437"/>
    <n v="7.1419070298426721"/>
    <n v="130.58312640622691"/>
    <n v="19.764812477936697"/>
    <n v="15.080385829804541"/>
    <n v="12.191069209080283"/>
    <n v="0"/>
    <n v="0"/>
    <n v="0"/>
    <n v="1218.5108208073282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20NS4008"/>
    <s v="COUV NS40 G+ AVEC OM "/>
    <n v="0.94899999999999995"/>
    <n v="408"/>
    <n v="387.19200000000001"/>
    <n v="1297.7127072000001"/>
    <n v="3.019833839256944E-2"/>
    <n v="221.54742196496878"/>
    <n v="0.5430083871690411"/>
    <n v="3.7236767871690413"/>
    <n v="187.9544581553522"/>
    <n v="1.298528550880486"/>
    <n v="23.742386619313987"/>
    <n v="3.5936022687157636"/>
    <n v="2.7418883326917349"/>
    <n v="2.2165580380145973"/>
    <n v="0"/>
    <n v="0"/>
    <n v="0"/>
    <n v="221.54742196496878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20NS6042"/>
    <s v="COUV NS60 D+  AVEC OM NOIR"/>
    <n v="1.0457000000000001"/>
    <n v="2150"/>
    <n v="2248.2550000000001"/>
    <n v="7535.2514579999997"/>
    <n v="0.17534857456452149"/>
    <n v="1286.4292112694757"/>
    <n v="0.59833916803231424"/>
    <n v="4.1031072880323141"/>
    <n v="1091.3695280895818"/>
    <n v="7.539988706274424"/>
    <n v="137.86167955124529"/>
    <n v="20.866480373178057"/>
    <n v="15.920949176160294"/>
    <n v="12.870585373035878"/>
    <n v="0"/>
    <n v="0"/>
    <n v="0"/>
    <n v="1286.4292112694757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20NS6043"/>
    <s v="COUV NS60 G+  AVEC OM NOIR"/>
    <n v="1.0135000000000001"/>
    <n v="378"/>
    <n v="383.10300000000001"/>
    <n v="1284.0080148"/>
    <n v="2.9879424247423837E-2"/>
    <n v="219.20773672246696"/>
    <n v="0.57991464741393373"/>
    <n v="3.9767612474139336"/>
    <n v="185.96953651596596"/>
    <n v="1.284815242639225"/>
    <n v="23.491651534688337"/>
    <n v="3.5556514854434367"/>
    <n v="2.7129322039690948"/>
    <n v="2.1931497397609099"/>
    <n v="0"/>
    <n v="0"/>
    <n v="0"/>
    <n v="219.20773672246696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90TNS4001"/>
    <s v="COUVRE COUVERCLE NS40 T-AKUMSAN NOIR"/>
    <n v="0.38969999999999999"/>
    <n v="2808"/>
    <n v="1094.2775999999999"/>
    <n v="3667.5808041599994"/>
    <n v="8.5346198424060257E-2"/>
    <n v="626.13478892645833"/>
    <n v="0.22298247468890967"/>
    <n v="1.5291009946889096"/>
    <n v="531.19473899135107"/>
    <n v="3.669886532234591"/>
    <n v="67.100461393972552"/>
    <n v="10.156197612463171"/>
    <n v="7.7490934321109757"/>
    <n v="6.2644109643260233"/>
    <n v="0"/>
    <n v="0"/>
    <n v="0"/>
    <n v="626.13478892645833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90TNS6001"/>
    <s v="COUVRE COUVERCLENS60 T-AKUMSAN NOIR"/>
    <n v="0.42180000000000001"/>
    <n v="2640"/>
    <n v="1113.5520000000001"/>
    <n v="3732.1808832000002"/>
    <n v="8.6849470324083369E-2"/>
    <n v="637.16340942977877"/>
    <n v="0.24134977629915863"/>
    <n v="1.6550546562991586"/>
    <n v="540.55110329709487"/>
    <n v="3.7345272239355847"/>
    <n v="68.282356310849224"/>
    <n v="10.335086968565921"/>
    <n v="7.8855845075454738"/>
    <n v="6.3747511217877202"/>
    <n v="0"/>
    <n v="0"/>
    <n v="0"/>
    <n v="637.16340942977877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0T00:00:00"/>
    <x v="16"/>
    <x v="0"/>
    <s v="akumsan02"/>
    <s v="AkD2023000000200 DU 17/04/2023"/>
    <n v="6224"/>
    <n v="43"/>
    <n v="786.21500000000015"/>
    <n v="119"/>
    <n v="90.796000000000006"/>
    <n v="73.400000000000006"/>
    <n v="0"/>
    <n v="0"/>
    <n v="0"/>
    <n v="7336.4110000000001"/>
    <s v="EUR"/>
    <n v="3.3515999999999999"/>
    <s v="420NS6044"/>
    <s v="Couvercle J4/NS60 R+ L- MF"/>
    <n v="1.0135000000000001"/>
    <n v="2052"/>
    <n v="2079.7020000000002"/>
    <n v="6970.3292232000003"/>
    <n v="0.16220258877172941"/>
    <n v="1189.984856493392"/>
    <n v="0.57991464741393373"/>
    <n v="3.976761247413934"/>
    <n v="1009.5489125152438"/>
    <n v="6.9747113171843651"/>
    <n v="127.52610833116526"/>
    <n v="19.302108063835799"/>
    <n v="14.727346250117945"/>
    <n v="11.90567001584494"/>
    <n v="0"/>
    <n v="0"/>
    <n v="0"/>
    <n v="1189.984856493392"/>
    <s v="STTAT"/>
    <m/>
    <n v="6346.6"/>
    <s v="PR32300494"/>
    <n v="241.75899999999999"/>
    <m/>
    <m/>
    <m/>
    <n v="89.346000000000004"/>
    <m/>
    <n v="10074.848"/>
    <n v="119"/>
    <m/>
    <m/>
    <m/>
  </r>
  <r>
    <x v="11"/>
    <x v="1"/>
    <d v="2023-05-15T00:00:00"/>
    <x v="89"/>
    <x v="0"/>
    <s v="Monbat 05"/>
    <s v="7000044214 du 25/04/2023"/>
    <n v="2015.67"/>
    <n v="80"/>
    <n v="1043.9580000000001"/>
    <m/>
    <n v="7.9"/>
    <n v="112"/>
    <n v="0"/>
    <n v="0"/>
    <n v="0"/>
    <n v="3259.5280000000002"/>
    <s v="EUR"/>
    <n v="3.34815"/>
    <s v="430p2010"/>
    <s v="SEP PAPIER G  laize 103 mm 12,5 g/m²"/>
    <n v="5.7625000000000003E-2"/>
    <n v="26480"/>
    <n v="1525.91"/>
    <n v="5108.9755665000002"/>
    <n v="1"/>
    <n v="3259.5280000000002"/>
    <n v="0.1230939577039275"/>
    <n v="0.31603110145392754"/>
    <n v="2015.67"/>
    <n v="80"/>
    <n v="1043.9580000000001"/>
    <n v="0"/>
    <n v="7.9"/>
    <n v="112"/>
    <n v="0"/>
    <n v="0"/>
    <n v="0"/>
    <n v="3259.5280000000002"/>
    <s v="ipsen logistics"/>
    <s v="stb10007"/>
    <n v="2213.0790000000002"/>
    <s v="F0207/2023"/>
    <n v="96.2"/>
    <m/>
    <m/>
    <s v="STB10007"/>
    <n v="134.28"/>
    <s v="STB10008"/>
    <n v="2448.0650000000001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60D1844"/>
    <s v="Magic eye 19.16 / 65.3 MM (W) SMF L1-L5"/>
    <n v="0.18"/>
    <n v="11000"/>
    <n v="1980"/>
    <n v="6629.3369999999995"/>
    <n v="0.2574772431729519"/>
    <n v="2029.5254902470742"/>
    <n v="0.18450231729518857"/>
    <n v="0.78716931729518858"/>
    <n v="1793.2054096228871"/>
    <n v="42.675308192457742"/>
    <n v="48.453355006502058"/>
    <n v="0"/>
    <n v="6.6686605981794536"/>
    <n v="138.52275682704811"/>
    <n v="0"/>
    <n v="0"/>
    <n v="0"/>
    <n v="2029.5254902470742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19"/>
    <s v="COUVRE BORNE R+ VERT SMF LIDS"/>
    <n v="0.04"/>
    <n v="20000"/>
    <n v="800"/>
    <n v="2678.52"/>
    <n v="0.10403120936280884"/>
    <n v="820.01029908972691"/>
    <n v="4.1000514954486346E-2"/>
    <n v="0.17492651495448633"/>
    <n v="724.52743823146943"/>
    <n v="17.242548764629387"/>
    <n v="19.577113133940223"/>
    <n v="0"/>
    <n v="2.6944083224967486"/>
    <n v="55.968790637191155"/>
    <n v="0"/>
    <n v="0"/>
    <n v="0"/>
    <n v="820.01029908972691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5"/>
    <s v="COUVRE BORNE R+ ROUGE SMF LIDS"/>
    <n v="0.04"/>
    <n v="36000"/>
    <n v="1440"/>
    <n v="4821.3360000000002"/>
    <n v="0.18725617685305593"/>
    <n v="1476.0185383615085"/>
    <n v="4.1000514954486346E-2"/>
    <n v="0.17492651495448636"/>
    <n v="1304.1493888166451"/>
    <n v="31.036587776332901"/>
    <n v="35.238803641092403"/>
    <n v="0"/>
    <n v="4.8499349804941483"/>
    <n v="100.7438231469441"/>
    <n v="0"/>
    <n v="0"/>
    <n v="0"/>
    <n v="1476.0185383615085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6"/>
    <s v="COUVRE BORNE L- NOIR SMF LIDS"/>
    <n v="0.04"/>
    <n v="36000"/>
    <n v="1440"/>
    <n v="4821.3360000000002"/>
    <n v="0.18725617685305593"/>
    <n v="1476.0185383615085"/>
    <n v="4.1000514954486346E-2"/>
    <n v="0.17492651495448636"/>
    <n v="1304.1493888166451"/>
    <n v="31.036587776332901"/>
    <n v="35.238803641092403"/>
    <n v="0"/>
    <n v="4.8499349804941483"/>
    <n v="100.7438231469441"/>
    <n v="0"/>
    <n v="0"/>
    <n v="0"/>
    <n v="1476.0185383615085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C0015"/>
    <s v="CALE PAPILLON DIN NOIR POUR L1-L5 BAC"/>
    <n v="7.0000000000000007E-2"/>
    <n v="5000"/>
    <n v="350.00000000000006"/>
    <n v="1171.8525000000002"/>
    <n v="4.551365409622888E-2"/>
    <n v="358.7545058517556"/>
    <n v="7.1750901170351114E-2"/>
    <n v="0.30612140117035114"/>
    <n v="316.980754226268"/>
    <n v="7.5436150845253591"/>
    <n v="8.5649869960988507"/>
    <n v="0"/>
    <n v="1.1788036410923279"/>
    <n v="24.486345903771138"/>
    <n v="0"/>
    <n v="0"/>
    <n v="0"/>
    <n v="358.7545058517556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7"/>
    <s v="COUVRE BORNE R+ NOIR SMF LIDS"/>
    <n v="0.04"/>
    <n v="10000"/>
    <n v="400"/>
    <n v="1339.26"/>
    <n v="5.2015604681404419E-2"/>
    <n v="410.00514954486346"/>
    <n v="4.1000514954486346E-2"/>
    <n v="0.17492651495448633"/>
    <n v="362.26371911573472"/>
    <n v="8.6212743823146933"/>
    <n v="9.7885565669701116"/>
    <n v="0"/>
    <n v="1.3472041612483743"/>
    <n v="27.984395318595578"/>
    <n v="0"/>
    <n v="0"/>
    <n v="0"/>
    <n v="410.00514954486346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0"/>
    <s v="COUVRE BORNE L- VERT SMF LIDS"/>
    <n v="0.04"/>
    <n v="20000"/>
    <n v="800"/>
    <n v="2678.52"/>
    <n v="0.10403120936280884"/>
    <n v="820.01029908972691"/>
    <n v="4.1000514954486346E-2"/>
    <n v="0.17492651495448633"/>
    <n v="724.52743823146943"/>
    <n v="17.242548764629387"/>
    <n v="19.577113133940223"/>
    <n v="0"/>
    <n v="2.6944083224967486"/>
    <n v="55.968790637191155"/>
    <n v="0"/>
    <n v="0"/>
    <n v="0"/>
    <n v="820.01029908972691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1"/>
    <s v="COUVRE BORNE R+ BLEU SMF LIDS"/>
    <n v="0.04"/>
    <n v="6000"/>
    <n v="240"/>
    <n v="803.55600000000004"/>
    <n v="3.1209362808842653E-2"/>
    <n v="246.00308972691809"/>
    <n v="4.1000514954486346E-2"/>
    <n v="0.17492651495448636"/>
    <n v="217.35823146944085"/>
    <n v="5.1727646293888165"/>
    <n v="5.8731339401820675"/>
    <n v="0"/>
    <n v="0.80832249674902468"/>
    <n v="16.790637191157348"/>
    <n v="0"/>
    <n v="0"/>
    <n v="0"/>
    <n v="246.00308972691809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15T00:00:00"/>
    <x v="89"/>
    <x v="0"/>
    <s v="MONBAT06"/>
    <s v="7000044215du25/04/2023"/>
    <n v="6964.52"/>
    <n v="165.744"/>
    <n v="188.1850000000004"/>
    <m/>
    <n v="25.9"/>
    <n v="538"/>
    <n v="0"/>
    <n v="0"/>
    <n v="0"/>
    <n v="7882.3490000000002"/>
    <s v="EUR"/>
    <n v="3.34815"/>
    <s v="490B0022"/>
    <s v="COUVRE BORNE L- BLEU SMF LIDS"/>
    <n v="0.04"/>
    <n v="6000"/>
    <n v="240"/>
    <n v="803.55600000000004"/>
    <n v="3.1209362808842653E-2"/>
    <n v="246.00308972691809"/>
    <n v="4.1000514954486346E-2"/>
    <n v="0.17492651495448636"/>
    <n v="217.35823146944085"/>
    <n v="5.1727646293888165"/>
    <n v="5.8731339401820675"/>
    <n v="0"/>
    <n v="0.80832249674902468"/>
    <n v="16.790637191157348"/>
    <n v="0"/>
    <n v="0"/>
    <n v="0"/>
    <n v="246.00308972691809"/>
    <s v="ipsen logistics"/>
    <s v="stb10005"/>
    <n v="7438.3590000000004"/>
    <s v="F0219/2023"/>
    <n v="198.23500000000001"/>
    <m/>
    <m/>
    <m/>
    <n v="641.22"/>
    <s v="STB000006"/>
    <n v="6161.05"/>
    <m/>
    <m/>
    <m/>
    <m/>
  </r>
  <r>
    <x v="11"/>
    <x v="1"/>
    <d v="2023-05-26T00:00:00"/>
    <x v="99"/>
    <x v="0"/>
    <s v="DIXONE03"/>
    <s v="123403839 du 31/03/2023"/>
    <n v="1546"/>
    <n v="775"/>
    <n v="11200.008999999991"/>
    <n v="519"/>
    <n v="767.5"/>
    <n v="269"/>
    <n v="251"/>
    <n v="1200"/>
    <n v="2050"/>
    <n v="18577.508999999991"/>
    <s v="EUR"/>
    <n v="3.33385"/>
    <s v="600P0002"/>
    <s v="PLOMB DOUX ACHETE "/>
    <n v="2.0314299999999998"/>
    <n v="121092"/>
    <n v="245989.92155999999"/>
    <n v="820093.499992806"/>
    <n v="1"/>
    <n v="18577.508999999991"/>
    <n v="0.15341648498662167"/>
    <n v="6.925899390486622"/>
    <n v="1546"/>
    <n v="775"/>
    <n v="11200.008999999991"/>
    <n v="519"/>
    <n v="767.5"/>
    <n v="269"/>
    <n v="251"/>
    <n v="1200"/>
    <n v="2050"/>
    <n v="18577.508999999991"/>
    <s v="MSC"/>
    <m/>
    <n v="629.32000000000005"/>
    <s v="F0238/2023"/>
    <n v="2656.25"/>
    <m/>
    <n v="298.5"/>
    <s v="stb10042"/>
    <n v="321.11"/>
    <s v="stb10037"/>
    <n v="167168.59"/>
    <n v="519"/>
    <m/>
    <m/>
    <m/>
  </r>
  <r>
    <x v="11"/>
    <x v="1"/>
    <d v="2023-05-23T00:00:00"/>
    <x v="42"/>
    <x v="0"/>
    <s v="metaconcept03"/>
    <s v="5807 du10/05/2023"/>
    <n v="227.6"/>
    <n v="80"/>
    <n v="168.7940000000001"/>
    <n v="0"/>
    <n v="11.473000000000001"/>
    <n v="250"/>
    <n v="0"/>
    <n v="0"/>
    <n v="0"/>
    <n v="737.86700000000019"/>
    <s v="EUR"/>
    <n v="3.34"/>
    <s v="610M0002"/>
    <s v="selenium"/>
    <n v="59.5"/>
    <n v="50"/>
    <n v="2975"/>
    <n v="9936.5"/>
    <n v="1"/>
    <n v="737.86700000000019"/>
    <n v="14.757340000000005"/>
    <n v="213.48733999999999"/>
    <n v="227.6"/>
    <n v="80"/>
    <n v="168.7940000000001"/>
    <n v="0"/>
    <n v="11.473000000000001"/>
    <n v="250"/>
    <n v="0"/>
    <n v="0"/>
    <n v="0"/>
    <n v="737.86700000000019"/>
    <s v="MAGHREB SOLUTION"/>
    <s v="stb10134"/>
    <n v="271.84399999999999"/>
    <s v="F0223/2023"/>
    <n v="96.2"/>
    <m/>
    <m/>
    <s v="stb10134"/>
    <n v="281.7"/>
    <s v="stb10135"/>
    <n v="2078.5250000000001"/>
    <m/>
    <m/>
    <m/>
    <m/>
  </r>
  <r>
    <x v="11"/>
    <x v="1"/>
    <d v="2023-05-23T00:00:00"/>
    <x v="27"/>
    <x v="0"/>
    <s v="ACCUMALUX07"/>
    <s v="0093010405DU26/04/2023"/>
    <n v="11805.413"/>
    <n v="290"/>
    <n v="1435.518"/>
    <n v="0"/>
    <n v="73.599999999999994"/>
    <n v="385"/>
    <n v="0"/>
    <n v="0"/>
    <n v="0"/>
    <n v="13989.531000000001"/>
    <s v="EUR"/>
    <n v="3.34"/>
    <s v="420L0143"/>
    <s v="COUV L1 SMF D+ NOIR AVEC OM "/>
    <n v="1.2039"/>
    <n v="4500"/>
    <n v="5417.55"/>
    <n v="18094.616999999998"/>
    <n v="0.23176925036235879"/>
    <n v="3242.3431127909798"/>
    <n v="0.72052069173132882"/>
    <n v="4.7415466917313287"/>
    <n v="2736.1317212280451"/>
    <n v="67.213082605084054"/>
    <n v="332.70893074167259"/>
    <n v="0"/>
    <n v="17.058216826669607"/>
    <n v="89.231161389508131"/>
    <n v="0"/>
    <n v="0"/>
    <n v="0"/>
    <n v="3242.3431127909798"/>
    <s v="AST"/>
    <m/>
    <n v="11976.793"/>
    <s v="F0222/2023"/>
    <n v="346.1"/>
    <m/>
    <m/>
    <s v="STB10132"/>
    <n v="459.15"/>
    <s v="STB10133"/>
    <n v="18484.088"/>
    <m/>
    <m/>
    <m/>
    <m/>
  </r>
  <r>
    <x v="11"/>
    <x v="1"/>
    <d v="2023-05-23T00:00:00"/>
    <x v="27"/>
    <x v="0"/>
    <s v="ACCUMALUX07"/>
    <s v="0093010405DU26/04/2023"/>
    <n v="11805.413"/>
    <n v="290"/>
    <n v="1435.518"/>
    <n v="0"/>
    <n v="73.599999999999994"/>
    <n v="385"/>
    <n v="0"/>
    <n v="0"/>
    <n v="0"/>
    <n v="13989.531000000001"/>
    <s v="EUR"/>
    <n v="3.34"/>
    <s v="420L0244"/>
    <s v="COUV L2 SMF NOIR D+ AVEC OM "/>
    <n v="1.2441"/>
    <n v="8910"/>
    <n v="11084.931"/>
    <n v="37023.669540000003"/>
    <n v="0.47422656887125597"/>
    <n v="6634.2072862480709"/>
    <n v="0.74457994233985081"/>
    <n v="4.899873942339851"/>
    <n v="5598.4405010981209"/>
    <n v="137.52570497266424"/>
    <n v="680.76077569292761"/>
    <n v="0"/>
    <n v="34.903075468924435"/>
    <n v="182.57722901543355"/>
    <n v="0"/>
    <n v="0"/>
    <n v="0"/>
    <n v="6634.2072862480709"/>
    <s v="AST"/>
    <m/>
    <n v="11976.793"/>
    <s v="F0222/2023"/>
    <n v="346.1"/>
    <m/>
    <m/>
    <s v="STB10132"/>
    <n v="459.15"/>
    <s v="STB10133"/>
    <n v="18484.088"/>
    <m/>
    <m/>
    <m/>
    <m/>
  </r>
  <r>
    <x v="11"/>
    <x v="1"/>
    <d v="2023-05-23T00:00:00"/>
    <x v="27"/>
    <x v="0"/>
    <s v="ACCUMALUX07"/>
    <s v="0093010405DU26/04/2023"/>
    <n v="11805.413"/>
    <n v="290"/>
    <n v="1435.518"/>
    <n v="0"/>
    <n v="73.599999999999994"/>
    <n v="385"/>
    <n v="0"/>
    <n v="0"/>
    <n v="0"/>
    <n v="13989.531000000001"/>
    <s v="EUR"/>
    <n v="3.34"/>
    <s v="490TL0101"/>
    <s v="COUVRE COUVERCLE L1SMF NOIR"/>
    <n v="0.37"/>
    <n v="8976"/>
    <n v="3321.12"/>
    <n v="11092.540799999999"/>
    <n v="0.14208147460815998"/>
    <n v="1987.653193556567"/>
    <n v="0.22144086380977795"/>
    <n v="1.4572408638097778"/>
    <n v="1677.3304873983418"/>
    <n v="41.203627636366392"/>
    <n v="203.9605142665566"/>
    <n v="0"/>
    <n v="10.457196531160573"/>
    <n v="54.701367724141591"/>
    <n v="0"/>
    <n v="0"/>
    <n v="0"/>
    <n v="1987.653193556567"/>
    <s v="AST"/>
    <m/>
    <n v="11976.793"/>
    <s v="F0222/2023"/>
    <n v="346.1"/>
    <m/>
    <m/>
    <s v="STB10132"/>
    <n v="459.15"/>
    <s v="STB10133"/>
    <n v="18484.088"/>
    <m/>
    <m/>
    <m/>
    <m/>
  </r>
  <r>
    <x v="11"/>
    <x v="1"/>
    <d v="2023-05-23T00:00:00"/>
    <x v="27"/>
    <x v="0"/>
    <s v="ACCUMALUX07"/>
    <s v="0093010405DU26/04/2023"/>
    <n v="11805.413"/>
    <n v="290"/>
    <n v="1435.518"/>
    <n v="0"/>
    <n v="73.599999999999994"/>
    <n v="385"/>
    <n v="0"/>
    <n v="0"/>
    <n v="0"/>
    <n v="13989.531000000001"/>
    <s v="EUR"/>
    <n v="3.34"/>
    <s v="490TL0201"/>
    <s v="COUVRE COUVERCLE L2SMF NOIR"/>
    <n v="0.39660000000000001"/>
    <n v="8954"/>
    <n v="3551.1563999999998"/>
    <n v="11860.862375999999"/>
    <n v="0.15192270615822517"/>
    <n v="2125.327407404382"/>
    <n v="0.23736066645123766"/>
    <n v="1.5620046664512377"/>
    <n v="1793.5102902754916"/>
    <n v="44.057584785885304"/>
    <n v="218.08777929884309"/>
    <n v="0"/>
    <n v="11.181511173245372"/>
    <n v="58.490241870916691"/>
    <n v="0"/>
    <n v="0"/>
    <n v="0"/>
    <n v="2125.327407404382"/>
    <s v="AST"/>
    <m/>
    <n v="11976.793"/>
    <s v="F0222/2023"/>
    <n v="346.1"/>
    <m/>
    <m/>
    <s v="STB10132"/>
    <n v="459.15"/>
    <s v="STB10133"/>
    <n v="18484.088"/>
    <m/>
    <m/>
    <m/>
    <m/>
  </r>
  <r>
    <x v="11"/>
    <x v="1"/>
    <d v="2023-05-25T00:00:00"/>
    <x v="90"/>
    <x v="0"/>
    <s v="METALSA 02"/>
    <s v="575 DU 28/04/2023"/>
    <n v="1645.635"/>
    <n v="89.063999999999993"/>
    <n v="968.19"/>
    <n v="0"/>
    <n v="11.95"/>
    <n v="270"/>
    <n v="0"/>
    <n v="592.86599999999999"/>
    <m/>
    <n v="3577.7049999999999"/>
    <s v="EUR"/>
    <n v="3.2936999999999999"/>
    <s v="690x0003"/>
    <s v="FLUX COS "/>
    <n v="12"/>
    <n v="240"/>
    <n v="2880"/>
    <n v="9485.8559999999998"/>
    <n v="1"/>
    <n v="3577.7049999999999"/>
    <n v="14.907104166666667"/>
    <n v="54.43150416666667"/>
    <n v="1645.635"/>
    <n v="89.063999999999993"/>
    <n v="968.19"/>
    <n v="0"/>
    <n v="11.95"/>
    <n v="270"/>
    <n v="0"/>
    <n v="592.86599999999999"/>
    <n v="0"/>
    <n v="3577.7049999999999"/>
    <s v="ast"/>
    <m/>
    <n v="1978.748"/>
    <s v="F0237/2023"/>
    <n v="106.986"/>
    <m/>
    <m/>
    <m/>
    <n v="322.3"/>
    <s v="STB10015"/>
    <n v="3461.8710000000001"/>
    <m/>
    <m/>
    <m/>
    <m/>
  </r>
  <r>
    <x v="11"/>
    <x v="1"/>
    <d v="2023-05-15T00:00:00"/>
    <x v="4"/>
    <x v="0"/>
    <s v="ACCUMA17"/>
    <s v="23-0512du27/04/2023"/>
    <n v="7552"/>
    <n v="259.24799999999999"/>
    <n v="547.90800000000036"/>
    <n v="219"/>
    <n v="25.9"/>
    <n v="49.1"/>
    <n v="0"/>
    <n v="1548.4622999999999"/>
    <n v="0"/>
    <n v="10201.618299999998"/>
    <s v="EUR"/>
    <n v="3.3516499999999998"/>
    <s v="400L0518"/>
    <s v="BAC L5 NOIR P0 C52 20641062B77"/>
    <n v="1.46"/>
    <n v="3312"/>
    <n v="4835.5199999999995"/>
    <n v="16206.970607999998"/>
    <n v="0.66307942933306996"/>
    <n v="6764.4832406378018"/>
    <n v="2.0424164373906408"/>
    <n v="6.9358254373906405"/>
    <n v="5007.5758503233446"/>
    <n v="171.90201589573971"/>
    <n v="363.30652396702391"/>
    <n v="145.21439502394233"/>
    <n v="17.173757219726511"/>
    <n v="32.557199980253735"/>
    <n v="0"/>
    <n v="1026.753498227773"/>
    <n v="0"/>
    <n v="6764.4832406378018"/>
    <s v="TNA CARGO"/>
    <s v="stb9982"/>
    <n v="7649.5749999999998"/>
    <s v="F0204/2023"/>
    <n v="309.505"/>
    <m/>
    <m/>
    <s v="STB9982"/>
    <n v="58.238999999999997"/>
    <s v="STB9985"/>
    <n v="6988.5"/>
    <n v="219"/>
    <m/>
    <m/>
    <m/>
  </r>
  <r>
    <x v="11"/>
    <x v="1"/>
    <d v="2023-05-15T00:00:00"/>
    <x v="4"/>
    <x v="0"/>
    <s v="ACCUMA17"/>
    <s v="23-0512du27/04/2023"/>
    <n v="7552"/>
    <n v="259.24799999999999"/>
    <n v="547.90800000000036"/>
    <n v="219"/>
    <n v="25.9"/>
    <n v="49.1"/>
    <n v="0"/>
    <n v="1548.4622999999999"/>
    <n v="0"/>
    <n v="10201.618299999998"/>
    <s v="EUR"/>
    <n v="3.3516499999999998"/>
    <s v="400M1104"/>
    <s v="BAC M11 P8.5 C46,3 NOIR"/>
    <n v="1.95"/>
    <n v="1260"/>
    <n v="2457"/>
    <n v="8235.0040499999996"/>
    <n v="0.33692057066692993"/>
    <n v="3437.1350593621951"/>
    <n v="2.7278849677477739"/>
    <n v="9.2636024677477735"/>
    <n v="2544.4241496766549"/>
    <n v="87.345984104260253"/>
    <n v="184.60147603297636"/>
    <n v="73.785604976057655"/>
    <n v="8.7262427802734841"/>
    <n v="16.542800019746259"/>
    <n v="0"/>
    <n v="521.70880177222682"/>
    <n v="0"/>
    <n v="3437.1350593621951"/>
    <s v="TNA CARGO"/>
    <s v="stb9982"/>
    <n v="7649.5749999999998"/>
    <s v="F0204/2023"/>
    <n v="309.505"/>
    <m/>
    <m/>
    <s v="STB9982"/>
    <n v="58.238999999999997"/>
    <s v="STB9985"/>
    <n v="6988.5"/>
    <n v="219"/>
    <m/>
    <m/>
    <m/>
  </r>
  <r>
    <x v="11"/>
    <x v="1"/>
    <d v="2023-05-15T00:00:00"/>
    <x v="4"/>
    <x v="0"/>
    <s v="ACCUMA16"/>
    <s v="23-0511DU27/04/2023"/>
    <n v="7552"/>
    <n v="301.30900000000003"/>
    <n v="716.75"/>
    <n v="219"/>
    <n v="35.799999999999997"/>
    <n v="49.1"/>
    <n v="0"/>
    <n v="1548.4622999999999"/>
    <n v="0"/>
    <n v="10422.4213"/>
    <s v="EUR"/>
    <n v="3.3516499999999998"/>
    <s v="400L0314"/>
    <s v="BAC L3 NOIR P0 C33 2B341005B70"/>
    <n v="1.41"/>
    <n v="3456"/>
    <n v="4872.96"/>
    <n v="16332.456383999999"/>
    <n v="0.4673531081682446"/>
    <n v="4870.9509891939169"/>
    <n v="1.4094186890028695"/>
    <n v="6.1352451890028696"/>
    <n v="3529.4506728865831"/>
    <n v="140.81769766906564"/>
    <n v="334.97534027958932"/>
    <n v="102.35033068884557"/>
    <n v="16.731241272423155"/>
    <n v="22.947037611060811"/>
    <n v="0"/>
    <n v="723.67866878634879"/>
    <n v="0"/>
    <n v="4870.9509891939169"/>
    <s v="TNA CARGO"/>
    <s v="STB9977"/>
    <n v="7649.5749999999998"/>
    <s v="F0203/2023"/>
    <n v="359.55799999999999"/>
    <m/>
    <m/>
    <s v="STB9977"/>
    <n v="58.238999999999997"/>
    <s v="STB9983"/>
    <n v="9175.2060000000001"/>
    <n v="219"/>
    <m/>
    <m/>
    <m/>
  </r>
  <r>
    <x v="11"/>
    <x v="1"/>
    <d v="2023-05-15T00:00:00"/>
    <x v="4"/>
    <x v="0"/>
    <s v="ACCUMA16"/>
    <s v="23-0511DU27/04/2023"/>
    <n v="7552"/>
    <n v="301.30900000000003"/>
    <n v="716.75"/>
    <n v="219"/>
    <n v="35.799999999999997"/>
    <n v="49.1"/>
    <n v="0"/>
    <n v="1548.4622999999999"/>
    <n v="0"/>
    <n v="10422.4213"/>
    <s v="EUR"/>
    <n v="3.3516499999999998"/>
    <s v="400L0118"/>
    <s v="BAC L1 NOIR P0 C28 25341044B70"/>
    <n v="1.24"/>
    <n v="2140"/>
    <n v="2653.6"/>
    <n v="8893.9384399999999"/>
    <n v="0.25449997698221494"/>
    <n v="2652.5059809489467"/>
    <n v="1.2394887761443676"/>
    <n v="5.3955347761443679"/>
    <n v="1921.9838261696873"/>
    <n v="76.683133564534202"/>
    <n v="182.41285850200256"/>
    <n v="55.735494959105068"/>
    <n v="9.1110991759632949"/>
    <n v="12.495948869826753"/>
    <n v="0"/>
    <n v="394.08361970782755"/>
    <n v="0"/>
    <n v="2652.5059809489467"/>
    <s v="TNA CARGO"/>
    <s v="STB9977"/>
    <n v="7649.5749999999998"/>
    <s v="F0203/2023"/>
    <n v="359.55799999999999"/>
    <m/>
    <m/>
    <s v="STB9977"/>
    <n v="58.238999999999997"/>
    <s v="STB9983"/>
    <n v="9175.2060000000001"/>
    <n v="219"/>
    <m/>
    <m/>
    <m/>
  </r>
  <r>
    <x v="11"/>
    <x v="1"/>
    <d v="2023-05-15T00:00:00"/>
    <x v="4"/>
    <x v="0"/>
    <s v="ACCUMA16"/>
    <s v="23-0511DU27/04/2023"/>
    <n v="7552"/>
    <n v="301.30900000000003"/>
    <n v="716.75"/>
    <n v="219"/>
    <n v="35.799999999999997"/>
    <n v="49.1"/>
    <n v="0"/>
    <n v="1548.4622999999999"/>
    <n v="0"/>
    <n v="10422.4213"/>
    <s v="EUR"/>
    <n v="3.3516499999999998"/>
    <s v="400L0518"/>
    <s v="BAC L5 NOIR P0 C52 20641062B77"/>
    <n v="1.46"/>
    <n v="576"/>
    <n v="840.96"/>
    <n v="2818.603584"/>
    <n v="8.0654318903739614E-2"/>
    <n v="840.61329127932845"/>
    <n v="1.4593980751377229"/>
    <n v="6.352807075137723"/>
    <n v="609.10141636104152"/>
    <n v="24.301872174566881"/>
    <n v="57.808983074255366"/>
    <n v="17.663295839918977"/>
    <n v="2.887424616753878"/>
    <n v="3.9601270581736152"/>
    <n v="0"/>
    <n v="124.89017215461811"/>
    <n v="0"/>
    <n v="840.61329127932845"/>
    <s v="TNA CARGO"/>
    <s v="STB9977"/>
    <n v="7649.5749999999998"/>
    <s v="F0203/2023"/>
    <n v="359.55799999999999"/>
    <m/>
    <m/>
    <s v="STB9977"/>
    <n v="58.238999999999997"/>
    <s v="STB9983"/>
    <n v="9175.2060000000001"/>
    <n v="219"/>
    <m/>
    <m/>
    <m/>
  </r>
  <r>
    <x v="11"/>
    <x v="1"/>
    <d v="2023-05-15T00:00:00"/>
    <x v="4"/>
    <x v="0"/>
    <s v="ACCUMA16"/>
    <s v="23-0511DU27/04/2023"/>
    <n v="7552"/>
    <n v="301.30900000000003"/>
    <n v="716.75"/>
    <n v="219"/>
    <n v="35.799999999999997"/>
    <n v="49.1"/>
    <n v="0"/>
    <n v="1548.4622999999999"/>
    <n v="0"/>
    <n v="10422.4213"/>
    <s v="EUR"/>
    <n v="3.3516499999999998"/>
    <s v="420L0307"/>
    <s v="COUV. L3 EURO KAM DROITE NOIR 21152167B70"/>
    <n v="1.17"/>
    <n v="1760"/>
    <n v="2059.1999999999998"/>
    <n v="6901.7176799999988"/>
    <n v="0.19749259594580074"/>
    <n v="2058.3510385778072"/>
    <n v="1.1695176355555723"/>
    <n v="5.0909481355555712"/>
    <n v="1491.4640845826871"/>
    <n v="59.506296591833276"/>
    <n v="141.55281814415267"/>
    <n v="43.250878512130363"/>
    <n v="7.0702349348596654"/>
    <n v="9.696886460938817"/>
    <n v="0"/>
    <n v="305.80983935120526"/>
    <n v="0"/>
    <n v="2058.3510385778072"/>
    <s v="TNA CARGO"/>
    <s v="STB9977"/>
    <n v="7649.5749999999998"/>
    <s v="F0203/2023"/>
    <n v="359.55799999999999"/>
    <m/>
    <m/>
    <s v="STB9977"/>
    <n v="58.238999999999997"/>
    <s v="STB9983"/>
    <n v="9175.2060000000001"/>
    <n v="219"/>
    <m/>
    <m/>
    <m/>
  </r>
  <r>
    <x v="11"/>
    <x v="1"/>
    <d v="2023-05-15T00:00:00"/>
    <x v="4"/>
    <x v="0"/>
    <s v="ACCUMA15"/>
    <s v="23-0507DU26/04/2023"/>
    <n v="7552"/>
    <n v="287.11700000000002"/>
    <n v="659.77999999999975"/>
    <n v="219"/>
    <n v="32.200000000000003"/>
    <n v="49.1"/>
    <n v="0"/>
    <n v="1548.4622999999999"/>
    <n v="0"/>
    <n v="10347.659300000001"/>
    <s v="EUR"/>
    <n v="3.3516499999999998"/>
    <s v="400L0314"/>
    <s v="BAC L3 NOIR P0 C33 2B341005B70"/>
    <n v="1.41"/>
    <n v="1344"/>
    <n v="1895.04"/>
    <n v="6351.5108159999991"/>
    <n v="0.20226100618190512"/>
    <n v="2092.9279816455482"/>
    <n v="1.557238081581509"/>
    <n v="6.2830645815815078"/>
    <n v="1527.4751186857475"/>
    <n v="58.072573311930057"/>
    <n v="133.4477666586973"/>
    <n v="44.295160353837225"/>
    <n v="6.5128043990573454"/>
    <n v="9.931015403531541"/>
    <n v="0"/>
    <n v="313.19354283274703"/>
    <n v="0"/>
    <n v="2092.9279816455482"/>
    <s v="TNA CARGO"/>
    <s v="STB9984"/>
    <n v="7649.5749999999998"/>
    <s v="F0205/2023"/>
    <n v="342.66899999999998"/>
    <m/>
    <m/>
    <s v="STB9984"/>
    <n v="58.238999999999997"/>
    <s v="STB9981"/>
    <n v="8437.3739999999998"/>
    <n v="219"/>
    <m/>
    <m/>
    <m/>
  </r>
  <r>
    <x v="11"/>
    <x v="1"/>
    <d v="2023-05-15T00:00:00"/>
    <x v="4"/>
    <x v="0"/>
    <s v="ACCUMA15"/>
    <s v="23-0507DU26/04/2023"/>
    <n v="7552"/>
    <n v="287.11700000000002"/>
    <n v="659.77999999999975"/>
    <n v="219"/>
    <n v="32.200000000000003"/>
    <n v="49.1"/>
    <n v="0"/>
    <n v="1548.4622999999999"/>
    <n v="0"/>
    <n v="10347.659300000001"/>
    <s v="EUR"/>
    <n v="3.3516499999999998"/>
    <s v="420L0307"/>
    <s v="COUV. L3 EURO KAM DROITE NOIR 21152167B70"/>
    <n v="1.17"/>
    <n v="880"/>
    <n v="1029.5999999999999"/>
    <n v="3450.8588399999994"/>
    <n v="0.1098910481915366"/>
    <n v="1137.115126805902"/>
    <n v="1.2921762804612522"/>
    <n v="5.2136067804612516"/>
    <n v="829.89719594248436"/>
    <n v="31.551588083609417"/>
    <n v="72.50391577581199"/>
    <n v="24.066139553946513"/>
    <n v="3.5384917517674785"/>
    <n v="5.3956504662044473"/>
    <n v="0"/>
    <n v="170.16214523207759"/>
    <n v="0"/>
    <n v="1137.115126805902"/>
    <s v="TNA CARGO"/>
    <s v="STB9984"/>
    <n v="7649.5749999999998"/>
    <s v="F0205/2023"/>
    <n v="342.66899999999998"/>
    <m/>
    <m/>
    <s v="STB9984"/>
    <n v="58.238999999999997"/>
    <s v="STB9981"/>
    <n v="8437.3739999999998"/>
    <n v="219"/>
    <m/>
    <m/>
    <m/>
  </r>
  <r>
    <x v="11"/>
    <x v="1"/>
    <d v="2023-05-15T00:00:00"/>
    <x v="4"/>
    <x v="0"/>
    <s v="ACCUMA15"/>
    <s v="23-0507DU26/04/2023"/>
    <n v="7552"/>
    <n v="287.11700000000002"/>
    <n v="659.77999999999975"/>
    <n v="219"/>
    <n v="32.200000000000003"/>
    <n v="49.1"/>
    <n v="0"/>
    <n v="1548.4622999999999"/>
    <n v="0"/>
    <n v="10347.659300000001"/>
    <s v="EUR"/>
    <n v="3.3516499999999998"/>
    <s v="400L0518"/>
    <s v="BAC L5 NOIR P0 C52 20641062B77"/>
    <n v="1.46"/>
    <n v="864"/>
    <n v="1261.44"/>
    <n v="4227.9053759999997"/>
    <n v="0.13463574575634416"/>
    <n v="1393.1648266880702"/>
    <n v="1.6124592901482293"/>
    <n v="6.5058682901482285"/>
    <n v="1016.7691519519111"/>
    <n v="38.656211414324268"/>
    <n v="88.829972335120715"/>
    <n v="29.485228320639369"/>
    <n v="4.3352710133542818"/>
    <n v="6.6106151166364979"/>
    <n v="0"/>
    <n v="208.47837653608389"/>
    <n v="0"/>
    <n v="1393.1648266880702"/>
    <s v="TNA CARGO"/>
    <s v="STB9984"/>
    <n v="7649.5749999999998"/>
    <s v="F0205/2023"/>
    <n v="342.66899999999998"/>
    <m/>
    <m/>
    <s v="STB9984"/>
    <n v="58.238999999999997"/>
    <s v="STB9981"/>
    <n v="8437.3739999999998"/>
    <n v="219"/>
    <m/>
    <m/>
    <m/>
  </r>
  <r>
    <x v="11"/>
    <x v="1"/>
    <d v="2023-05-15T00:00:00"/>
    <x v="4"/>
    <x v="0"/>
    <s v="ACCUMA15"/>
    <s v="23-0507DU26/04/2023"/>
    <n v="7552"/>
    <n v="287.11700000000002"/>
    <n v="659.77999999999975"/>
    <n v="219"/>
    <n v="32.200000000000003"/>
    <n v="49.1"/>
    <n v="0"/>
    <n v="1548.4622999999999"/>
    <n v="0"/>
    <n v="10347.659300000001"/>
    <s v="EUR"/>
    <n v="3.3516499999999998"/>
    <s v="400l0117"/>
    <s v="BAC L1 NOIR PO C26 NON P"/>
    <n v="1.24"/>
    <n v="4180"/>
    <n v="5183.2"/>
    <n v="17372.272279999997"/>
    <n v="0.55321219987021419"/>
    <n v="5724.4513648604816"/>
    <n v="1.3694859724546606"/>
    <n v="5.5255319724546599"/>
    <n v="4177.8585334198578"/>
    <n v="158.83662719013631"/>
    <n v="364.99834523036981"/>
    <n v="121.1534717715769"/>
    <n v="17.813432835820898"/>
    <n v="27.162719013627516"/>
    <n v="0"/>
    <n v="856.62823539909152"/>
    <n v="0"/>
    <n v="5724.4513648604816"/>
    <s v="TNA CARGO"/>
    <s v="STB9984"/>
    <n v="7649.5749999999998"/>
    <s v="F0205/2023"/>
    <n v="342.66899999999998"/>
    <m/>
    <m/>
    <s v="STB9984"/>
    <n v="58.238999999999997"/>
    <s v="STB9981"/>
    <n v="8437.3739999999998"/>
    <n v="219"/>
    <m/>
    <m/>
    <m/>
  </r>
  <r>
    <x v="11"/>
    <x v="1"/>
    <d v="2023-05-18T00:00:00"/>
    <x v="4"/>
    <x v="0"/>
    <s v="ACCUMA14"/>
    <s v="23-0505DU26/04/2023"/>
    <n v="7552"/>
    <n v="304.05399999999997"/>
    <n v="727.76900000000023"/>
    <n v="219"/>
    <n v="36.700000000000003"/>
    <n v="151.9"/>
    <n v="0"/>
    <n v="1551.0495000000001"/>
    <n v="0"/>
    <n v="10542.4725"/>
    <s v="EUR"/>
    <n v="3.3572500000000001"/>
    <s v="400L0118"/>
    <s v="BAC L1 NOIR P0 C28 25341044B70"/>
    <n v="1.24"/>
    <n v="3840"/>
    <n v="4761.6000000000004"/>
    <n v="15985.881600000002"/>
    <n v="0.44882816034747985"/>
    <n v="4731.7585376888965"/>
    <n v="1.2322287858564835"/>
    <n v="5.3952187858564837"/>
    <n v="3389.550266944168"/>
    <n v="136.46799746629262"/>
    <n v="326.6432214279252"/>
    <n v="98.293367116098082"/>
    <n v="16.471993484752513"/>
    <n v="68.176997556782197"/>
    <n v="0"/>
    <n v="696.15469369287848"/>
    <n v="0"/>
    <n v="4731.7585376888965"/>
    <s v="TNA CARGO"/>
    <s v="STB9979"/>
    <n v="7649.5749999999998"/>
    <s v="F0206/2023"/>
    <n v="362.82400000000001"/>
    <m/>
    <m/>
    <s v="STB9979"/>
    <n v="180.571"/>
    <s v="STB9978"/>
    <n v="9317.9089999999997"/>
    <n v="219"/>
    <m/>
    <m/>
    <m/>
  </r>
  <r>
    <x v="11"/>
    <x v="1"/>
    <d v="2023-05-18T00:00:00"/>
    <x v="4"/>
    <x v="0"/>
    <s v="ACCUMA14"/>
    <s v="23-0505DU26/04/2023"/>
    <n v="7552"/>
    <n v="304.05399999999997"/>
    <n v="727.76900000000023"/>
    <n v="219"/>
    <n v="36.700000000000003"/>
    <n v="151.9"/>
    <n v="0"/>
    <n v="1551.0495000000001"/>
    <n v="0"/>
    <n v="10542.4725"/>
    <s v="EUR"/>
    <n v="3.3572500000000001"/>
    <s v="400L0518"/>
    <s v="BAC L5 NOIR P0 C52 20641062B77"/>
    <n v="1.46"/>
    <n v="2016"/>
    <n v="2943.36"/>
    <n v="9881.5953600000012"/>
    <n v="0.27744095556963172"/>
    <n v="2924.9136444665642"/>
    <n v="1.4508500220568274"/>
    <n v="6.3524350220568282"/>
    <n v="2095.2340964618588"/>
    <n v="84.357032304768794"/>
    <n v="201.91292679395536"/>
    <n v="60.759569269749349"/>
    <n v="10.182083069405484"/>
    <n v="42.143281151027061"/>
    <n v="0"/>
    <n v="430.3246554157995"/>
    <n v="0"/>
    <n v="2924.9136444665642"/>
    <s v="TNA CARGO"/>
    <s v="STB9979"/>
    <n v="7649.5749999999998"/>
    <s v="F0206/2023"/>
    <n v="362.82400000000001"/>
    <m/>
    <m/>
    <s v="STB9979"/>
    <n v="180.571"/>
    <s v="STB9978"/>
    <n v="9317.9089999999997"/>
    <n v="219"/>
    <m/>
    <m/>
    <m/>
  </r>
  <r>
    <x v="11"/>
    <x v="1"/>
    <d v="2023-05-18T00:00:00"/>
    <x v="4"/>
    <x v="0"/>
    <s v="ACCUMA14"/>
    <s v="23-0505DU26/04/2023"/>
    <n v="7552"/>
    <n v="304.05399999999997"/>
    <n v="727.76900000000023"/>
    <n v="219"/>
    <n v="36.700000000000003"/>
    <n v="151.9"/>
    <n v="0"/>
    <n v="1551.0495000000001"/>
    <n v="0"/>
    <n v="10542.4725"/>
    <s v="EUR"/>
    <n v="3.3572500000000001"/>
    <s v="420L0228"/>
    <s v="COUV L2 EK DROITE NOIR 24582125P70"/>
    <n v="1.1000000000000001"/>
    <n v="720"/>
    <n v="792.00000000000011"/>
    <n v="2658.9420000000005"/>
    <n v="7.4653877477151395E-2"/>
    <n v="787.03645032123791"/>
    <n v="1.0931061810017193"/>
    <n v="4.7860811810017196"/>
    <n v="563.78608270744735"/>
    <n v="22.69881006243779"/>
    <n v="54.330777757669011"/>
    <n v="16.349199167496156"/>
    <n v="2.7397973034114562"/>
    <n v="11.339923988779297"/>
    <n v="0"/>
    <n v="115.79185933399694"/>
    <n v="0"/>
    <n v="787.03645032123791"/>
    <s v="TNA CARGO"/>
    <s v="STB9979"/>
    <n v="7649.5749999999998"/>
    <s v="F0206/2023"/>
    <n v="362.82400000000001"/>
    <m/>
    <m/>
    <s v="STB9979"/>
    <n v="180.571"/>
    <s v="STB9978"/>
    <n v="9317.9089999999997"/>
    <n v="219"/>
    <m/>
    <m/>
    <m/>
  </r>
  <r>
    <x v="11"/>
    <x v="1"/>
    <d v="2023-05-18T00:00:00"/>
    <x v="4"/>
    <x v="0"/>
    <s v="ACCUMA14"/>
    <s v="23-0505DU26/04/2023"/>
    <n v="7552"/>
    <n v="304.05399999999997"/>
    <n v="727.76900000000023"/>
    <n v="219"/>
    <n v="36.700000000000003"/>
    <n v="151.9"/>
    <n v="0"/>
    <n v="1551.0495000000001"/>
    <n v="0"/>
    <n v="10542.4725"/>
    <s v="EUR"/>
    <n v="3.3572500000000001"/>
    <s v="420L0217"/>
    <s v="COUV L2 EK G NOIR 24582123P70"/>
    <n v="1.1000000000000001"/>
    <n v="1920"/>
    <n v="2112"/>
    <n v="7090.5119999999997"/>
    <n v="0.19907700660573699"/>
    <n v="2098.7638675233006"/>
    <n v="1.0931061810017191"/>
    <n v="4.7860811810017188"/>
    <n v="1503.4295538865258"/>
    <n v="60.53016016650075"/>
    <n v="144.88207402045066"/>
    <n v="43.597864446656402"/>
    <n v="7.3061261424305481"/>
    <n v="30.23979730341145"/>
    <n v="0"/>
    <n v="308.77829155732508"/>
    <n v="0"/>
    <n v="2098.7638675233006"/>
    <s v="TNA CARGO"/>
    <s v="STB9979"/>
    <n v="7649.5749999999998"/>
    <s v="F0206/2023"/>
    <n v="362.82400000000001"/>
    <m/>
    <m/>
    <s v="STB9979"/>
    <n v="180.571"/>
    <s v="STB9978"/>
    <n v="9317.9089999999997"/>
    <n v="219"/>
    <m/>
    <m/>
    <m/>
  </r>
  <r>
    <x v="11"/>
    <x v="1"/>
    <d v="2023-05-24T00:00:00"/>
    <x v="86"/>
    <x v="0"/>
    <s v="microporous05"/>
    <s v="A230451DU11/05/2023"/>
    <n v="10336.4"/>
    <n v="375"/>
    <n v="12375.825000000001"/>
    <n v="219"/>
    <n v="135.69999999999999"/>
    <n v="31.5"/>
    <n v="0"/>
    <n v="0"/>
    <n v="0"/>
    <n v="23473.424999999999"/>
    <s v="EUR"/>
    <n v="3.3407"/>
    <s v="430P1004"/>
    <s v="SEPARATEUR 161X1.2X0.2 "/>
    <n v="0.68700000000000006"/>
    <n v="21842"/>
    <n v="15005.454000000002"/>
    <n v="50128.720177800002"/>
    <n v="0.33952816403296115"/>
    <n v="7969.8888938154114"/>
    <n v="0.36488823797341868"/>
    <n v="2.659949137973419"/>
    <n v="3509.4989147102997"/>
    <n v="127.32306151236044"/>
    <n v="4201.9411406432218"/>
    <n v="74.356667923218495"/>
    <n v="46.073971859272824"/>
    <n v="10.695137167038276"/>
    <n v="0"/>
    <n v="0"/>
    <n v="0"/>
    <n v="7969.8888938154114"/>
    <s v="TNA CARGO"/>
    <m/>
    <n v="10498.433000000001"/>
    <s v="F0226/2023"/>
    <n v="447.25"/>
    <m/>
    <m/>
    <m/>
    <n v="37.295000000000002"/>
    <s v="STB61513"/>
    <n v="44526.82"/>
    <n v="219"/>
    <m/>
    <m/>
    <m/>
  </r>
  <r>
    <x v="11"/>
    <x v="1"/>
    <d v="2023-05-24T00:00:00"/>
    <x v="86"/>
    <x v="0"/>
    <s v="microporous05"/>
    <s v="A230451DU11/05/2023"/>
    <n v="10336.4"/>
    <n v="375"/>
    <n v="12375.825000000001"/>
    <n v="219"/>
    <n v="135.69999999999999"/>
    <n v="31.5"/>
    <n v="0"/>
    <n v="0"/>
    <n v="0"/>
    <n v="23473.424999999999"/>
    <s v="EUR"/>
    <n v="3.3407"/>
    <s v="430P1005"/>
    <s v="SEPARATEUR 161X1.0X0.2 "/>
    <n v="0.66200000000000003"/>
    <n v="44093"/>
    <n v="29189.566000000003"/>
    <n v="97513.583136200003"/>
    <n v="0.66047183596703873"/>
    <n v="15503.536106184585"/>
    <n v="0.35160991781426948"/>
    <n v="2.5631533178142694"/>
    <n v="6826.901085289699"/>
    <n v="247.67693848763952"/>
    <n v="8173.883859356778"/>
    <n v="144.64333207678149"/>
    <n v="89.626028140727144"/>
    <n v="20.804862832961721"/>
    <n v="0"/>
    <n v="0"/>
    <n v="0"/>
    <n v="15503.536106184585"/>
    <s v="TNA CARGO"/>
    <m/>
    <n v="10498.433000000001"/>
    <s v="F0226/2023"/>
    <n v="447.25"/>
    <m/>
    <m/>
    <m/>
    <n v="37.295000000000002"/>
    <s v="STB61513"/>
    <n v="44526.82"/>
    <n v="219"/>
    <m/>
    <m/>
    <m/>
  </r>
  <r>
    <x v="11"/>
    <x v="1"/>
    <d v="2023-05-25T00:00:00"/>
    <x v="4"/>
    <x v="0"/>
    <s v="Accuma18"/>
    <s v="23-0593du16/05/2023"/>
    <n v="7310"/>
    <n v="375"/>
    <n v="1055.4380000000001"/>
    <n v="219"/>
    <n v="54.755000000000003"/>
    <n v="31.75"/>
    <n v="0"/>
    <n v="1540.2386999999999"/>
    <n v="0"/>
    <n v="10586.181699999999"/>
    <s v="EUR"/>
    <n v="3.33385"/>
    <s v="420L0111"/>
    <s v="COUV L1 EK DROITE NOIR 25032084B70"/>
    <n v="1"/>
    <n v="10360"/>
    <n v="10360"/>
    <n v="34538.686000000002"/>
    <n v="0.61237421502610268"/>
    <n v="6482.7047086611929"/>
    <n v="0.62574369774721939"/>
    <n v="3.9595936977472195"/>
    <n v="4476.4555118408107"/>
    <n v="229.64033063478851"/>
    <n v="646.32301675871986"/>
    <n v="134.10995309071649"/>
    <n v="33.530550143754255"/>
    <n v="19.442881327078759"/>
    <n v="0"/>
    <n v="943.20246486532483"/>
    <n v="0"/>
    <n v="6482.7047086611929"/>
    <s v="MAGHREB SOLUTION"/>
    <s v="stb10165"/>
    <n v="7311"/>
    <s v="F0230/2023"/>
    <n v="447.25"/>
    <m/>
    <m/>
    <s v="stb10165"/>
    <n v="38.783000000000001"/>
    <s v="stb10164"/>
    <n v="13561.617"/>
    <n v="219"/>
    <m/>
    <m/>
    <m/>
  </r>
  <r>
    <x v="11"/>
    <x v="1"/>
    <d v="2023-05-25T00:00:00"/>
    <x v="4"/>
    <x v="0"/>
    <s v="Accuma18"/>
    <s v="23-0593du16/05/2023"/>
    <n v="7310"/>
    <n v="375"/>
    <n v="1055.4380000000001"/>
    <n v="219"/>
    <n v="54.755000000000003"/>
    <n v="31.75"/>
    <n v="0"/>
    <n v="1540.2386999999999"/>
    <n v="0"/>
    <n v="10586.181699999999"/>
    <s v="EUR"/>
    <n v="3.33385"/>
    <s v="400L0218"/>
    <s v="BAC L2 NOIR P0 C34,3 38881099B78"/>
    <n v="1.32"/>
    <n v="4968"/>
    <n v="6557.76"/>
    <n v="21862.588176000001"/>
    <n v="0.38762578497389721"/>
    <n v="4103.4769913388054"/>
    <n v="0.82598168102632963"/>
    <n v="5.2266636810263307"/>
    <n v="2833.5444881591889"/>
    <n v="145.35966936521146"/>
    <n v="409.11498324128019"/>
    <n v="84.890046909283484"/>
    <n v="21.224449856245744"/>
    <n v="12.307118672921236"/>
    <n v="0"/>
    <n v="597.03623513467494"/>
    <n v="0"/>
    <n v="4103.4769913388054"/>
    <s v="MAGHREB SOLUTION"/>
    <s v="stb10165"/>
    <n v="7311"/>
    <s v="F0230/2023"/>
    <n v="447.25"/>
    <m/>
    <m/>
    <s v="stb10165"/>
    <n v="38.783000000000001"/>
    <s v="stb10164"/>
    <n v="13561.617"/>
    <n v="219"/>
    <m/>
    <m/>
    <m/>
  </r>
  <r>
    <x v="11"/>
    <x v="1"/>
    <d v="2023-05-25T00:00:00"/>
    <x v="4"/>
    <x v="0"/>
    <s v="Accuma19"/>
    <s v="230592du16/05/2023"/>
    <n v="7310"/>
    <n v="297.22800000000001"/>
    <n v="700.36599999999999"/>
    <n v="219"/>
    <n v="34"/>
    <n v="31.75"/>
    <n v="0"/>
    <n v="1540.2386999999999"/>
    <n v="0"/>
    <n v="10132.582700000001"/>
    <s v="EUR"/>
    <n v="3.33385"/>
    <s v="400L0218"/>
    <s v="BAC L2 NOIR P0 C34,3 38881099B78"/>
    <n v="1.32"/>
    <n v="4320"/>
    <n v="5702.4000000000005"/>
    <n v="19010.946240000001"/>
    <n v="0.55409586293745439"/>
    <n v="5614.4221549416216"/>
    <n v="1.2996347580883383"/>
    <n v="5.7003167580883387"/>
    <n v="4050.4407580727916"/>
    <n v="164.69280514917369"/>
    <n v="388.06990314205319"/>
    <n v="121.34699398330251"/>
    <n v="18.83925933987345"/>
    <n v="17.592543648264176"/>
    <n v="0"/>
    <n v="853.43989160616286"/>
    <n v="0"/>
    <n v="5614.4221549416216"/>
    <s v="MAGHREB SOLUTION"/>
    <s v="stb10167"/>
    <n v="7311"/>
    <s v="F0229/2023"/>
    <n v="354.70100000000002"/>
    <m/>
    <m/>
    <s v="stb10167"/>
    <n v="38.783000000000001"/>
    <s v="stb10166"/>
    <n v="8963.01"/>
    <n v="219"/>
    <m/>
    <m/>
    <m/>
  </r>
  <r>
    <x v="11"/>
    <x v="1"/>
    <d v="2023-05-25T00:00:00"/>
    <x v="4"/>
    <x v="0"/>
    <s v="Accuma19"/>
    <s v="230592du16/05/2023"/>
    <n v="7310"/>
    <n v="297.22800000000001"/>
    <n v="700.36599999999999"/>
    <n v="219"/>
    <n v="34"/>
    <n v="31.75"/>
    <n v="0"/>
    <n v="1540.2386999999999"/>
    <n v="0"/>
    <n v="10132.582700000001"/>
    <s v="EUR"/>
    <n v="3.33385"/>
    <s v="420L0111"/>
    <s v="COUV L1 EK DROITE NOIR 25032084B70"/>
    <n v="1"/>
    <n v="1120"/>
    <n v="1120"/>
    <n v="3733.9119999999998"/>
    <n v="0.10882915377559428"/>
    <n v="1102.7204008022263"/>
    <n v="0.9845717864305592"/>
    <n v="4.3184217864305587"/>
    <n v="795.54111409959421"/>
    <n v="32.347071718412337"/>
    <n v="76.220239113197863"/>
    <n v="23.833584676855146"/>
    <n v="3.7001912283702056"/>
    <n v="3.4553256323751182"/>
    <n v="0"/>
    <n v="167.62287433342141"/>
    <n v="0"/>
    <n v="1102.7204008022263"/>
    <s v="MAGHREB SOLUTION"/>
    <s v="stb10167"/>
    <n v="7311"/>
    <s v="F0229/2023"/>
    <n v="354.70100000000002"/>
    <m/>
    <m/>
    <s v="stb10167"/>
    <n v="38.783000000000001"/>
    <s v="stb10166"/>
    <n v="8963.01"/>
    <n v="219"/>
    <m/>
    <m/>
    <m/>
  </r>
  <r>
    <x v="11"/>
    <x v="1"/>
    <d v="2023-05-25T00:00:00"/>
    <x v="4"/>
    <x v="0"/>
    <s v="Accuma19"/>
    <s v="230592du16/05/2023"/>
    <n v="7310"/>
    <n v="297.22800000000001"/>
    <n v="700.36599999999999"/>
    <n v="219"/>
    <n v="34"/>
    <n v="31.75"/>
    <n v="0"/>
    <n v="1540.2386999999999"/>
    <n v="0"/>
    <n v="10132.582700000001"/>
    <s v="EUR"/>
    <n v="3.33385"/>
    <s v="400L0103"/>
    <s v="BAC L1B PO NOIR C22 22521008C40"/>
    <n v="1.23"/>
    <n v="2160"/>
    <n v="2656.8"/>
    <n v="8857.3726800000004"/>
    <n v="0.25815829977767762"/>
    <n v="2615.8103221887104"/>
    <n v="1.2110232973095882"/>
    <n v="5.3116587973095886"/>
    <n v="1887.1371713748235"/>
    <n v="76.731875126319565"/>
    <n v="180.80529578209297"/>
    <n v="56.536667651311397"/>
    <n v="8.7773821924410385"/>
    <n v="8.1965260179412649"/>
    <n v="0"/>
    <n v="397.62540404378046"/>
    <n v="0"/>
    <n v="2615.8103221887104"/>
    <s v="MAGHREB SOLUTION"/>
    <s v="stb10167"/>
    <n v="7311"/>
    <s v="F0229/2023"/>
    <n v="354.70100000000002"/>
    <m/>
    <m/>
    <s v="stb10167"/>
    <n v="38.783000000000001"/>
    <s v="stb10166"/>
    <n v="8963.01"/>
    <n v="219"/>
    <m/>
    <m/>
    <m/>
  </r>
  <r>
    <x v="11"/>
    <x v="1"/>
    <d v="2023-05-25T00:00:00"/>
    <x v="4"/>
    <x v="0"/>
    <s v="Accuma19"/>
    <s v="230592du16/05/2023"/>
    <n v="7310"/>
    <n v="297.22800000000001"/>
    <n v="700.36599999999999"/>
    <n v="219"/>
    <n v="34"/>
    <n v="31.75"/>
    <n v="0"/>
    <n v="1540.2386999999999"/>
    <n v="0"/>
    <n v="10132.582700000001"/>
    <s v="EUR"/>
    <n v="3.33385"/>
    <s v="400L0314"/>
    <s v="BAC L3 NOIR P0 C33 2B341005B70"/>
    <n v="1.41"/>
    <n v="576"/>
    <n v="812.16"/>
    <n v="2707.619616"/>
    <n v="7.8916683509273805E-2"/>
    <n v="799.62982206744311"/>
    <n v="1.3882462188670888"/>
    <n v="6.0889747188670889"/>
    <n v="576.88095645279157"/>
    <n v="23.456248006094434"/>
    <n v="55.270561962656053"/>
    <n v="17.282753688530963"/>
    <n v="2.6831672393153094"/>
    <n v="2.5056047014194434"/>
    <n v="0"/>
    <n v="121.55053001663532"/>
    <n v="0"/>
    <n v="799.62982206744311"/>
    <s v="MAGHREB SOLUTION"/>
    <s v="stb10167"/>
    <n v="7311"/>
    <s v="F0229/2023"/>
    <n v="354.70100000000002"/>
    <m/>
    <m/>
    <s v="stb10167"/>
    <n v="38.783000000000001"/>
    <s v="stb10166"/>
    <n v="8963.01"/>
    <n v="219"/>
    <m/>
    <m/>
    <m/>
  </r>
  <r>
    <x v="11"/>
    <x v="1"/>
    <d v="2023-05-25T00:00:00"/>
    <x v="4"/>
    <x v="0"/>
    <s v="ACCUMA20"/>
    <s v="230595DU17/05/2023"/>
    <n v="7310"/>
    <n v="341.89400000000001"/>
    <n v="879.67000000000007"/>
    <n v="219"/>
    <n v="44.893000000000001"/>
    <n v="38.783000000000001"/>
    <n v="0"/>
    <n v="1540.2386999999999"/>
    <n v="0"/>
    <n v="10374.4787"/>
    <s v="EUR"/>
    <n v="3.33385"/>
    <s v="400L0314"/>
    <s v="BAC L3 NOIR P0 C33 2B341005B70"/>
    <n v="1.41"/>
    <n v="2880"/>
    <n v="4060.7999999999997"/>
    <n v="13538.09808"/>
    <n v="0.29776762275728358"/>
    <n v="3089.1838598450736"/>
    <n v="1.0726332846684283"/>
    <n v="5.7733617846684284"/>
    <n v="2176.6813223557429"/>
    <n v="101.80496361497872"/>
    <n v="261.93724471089968"/>
    <n v="65.211109383845098"/>
    <n v="13.367681888442732"/>
    <n v="11.54832171339573"/>
    <n v="0"/>
    <n v="458.63321617776882"/>
    <n v="0"/>
    <n v="3089.1838598450736"/>
    <s v="MAGHREB SOLUTION"/>
    <s v="stb10163"/>
    <n v="7311"/>
    <s v="F0235/2023"/>
    <n v="407.85399999999998"/>
    <m/>
    <m/>
    <s v="stb10163"/>
    <n v="31.75"/>
    <s v="STB10168"/>
    <n v="11285.201999999999"/>
    <n v="219"/>
    <m/>
    <m/>
    <m/>
  </r>
  <r>
    <x v="11"/>
    <x v="1"/>
    <d v="2023-05-25T00:00:00"/>
    <x v="4"/>
    <x v="0"/>
    <s v="ACCUMA20"/>
    <s v="230595DU17/05/2023"/>
    <n v="7310"/>
    <n v="341.89400000000001"/>
    <n v="879.67000000000007"/>
    <n v="219"/>
    <n v="44.893000000000001"/>
    <n v="38.783000000000001"/>
    <n v="0"/>
    <n v="1540.2386999999999"/>
    <n v="0"/>
    <n v="10374.4787"/>
    <s v="EUR"/>
    <n v="3.33385"/>
    <s v="400M1104"/>
    <s v="BAC M11 P8.5 C46,3 NOIR"/>
    <n v="1.95"/>
    <n v="1638"/>
    <n v="3194.1"/>
    <n v="10648.650285"/>
    <n v="0.23421482561294313"/>
    <n v="2429.8567195456931"/>
    <n v="1.4834290107116563"/>
    <n v="7.9844365107116566"/>
    <n v="1712.1103752306142"/>
    <n v="80.07664358811158"/>
    <n v="206.03175564693771"/>
    <n v="51.293046809234546"/>
    <n v="10.514606166241856"/>
    <n v="9.0835535817467736"/>
    <n v="0"/>
    <n v="360.7467385228062"/>
    <n v="0"/>
    <n v="2429.8567195456931"/>
    <s v="MAGHREB SOLUTION"/>
    <s v="stb10163"/>
    <n v="7311"/>
    <s v="F0235/2023"/>
    <n v="407.85399999999998"/>
    <m/>
    <m/>
    <s v="stb10163"/>
    <n v="31.75"/>
    <s v="STB10168"/>
    <n v="11285.201999999999"/>
    <n v="219"/>
    <m/>
    <m/>
    <m/>
  </r>
  <r>
    <x v="11"/>
    <x v="1"/>
    <d v="2023-05-25T00:00:00"/>
    <x v="4"/>
    <x v="0"/>
    <s v="ACCUMA20"/>
    <s v="230595DU17/05/2023"/>
    <n v="7310"/>
    <n v="341.89400000000001"/>
    <n v="879.67000000000007"/>
    <n v="219"/>
    <n v="44.893000000000001"/>
    <n v="38.783000000000001"/>
    <n v="0"/>
    <n v="1540.2386999999999"/>
    <n v="0"/>
    <n v="10374.4787"/>
    <s v="EUR"/>
    <n v="3.33385"/>
    <s v="420L0307"/>
    <s v="COUV. L3 EURO KAM DROITE NOIR 21152167B70"/>
    <n v="1.17"/>
    <n v="2794"/>
    <n v="3268.98"/>
    <n v="10898.288973000001"/>
    <n v="0.23970557610350299"/>
    <n v="2486.8203935570205"/>
    <n v="0.89005740642699371"/>
    <n v="4.790661906426994"/>
    <n v="1752.2477613166068"/>
    <n v="81.953898236331057"/>
    <n v="210.86180413096849"/>
    <n v="52.495521166667153"/>
    <n v="10.76110242801456"/>
    <n v="9.2965013580221569"/>
    <n v="0"/>
    <n v="369.20380492041051"/>
    <n v="0"/>
    <n v="2486.8203935570205"/>
    <s v="MAGHREB SOLUTION"/>
    <s v="stb10163"/>
    <n v="7311"/>
    <s v="F0235/2023"/>
    <n v="407.85399999999998"/>
    <m/>
    <m/>
    <s v="stb10163"/>
    <n v="31.75"/>
    <s v="STB10168"/>
    <n v="11285.201999999999"/>
    <n v="219"/>
    <m/>
    <m/>
    <m/>
  </r>
  <r>
    <x v="11"/>
    <x v="1"/>
    <d v="2023-05-25T00:00:00"/>
    <x v="4"/>
    <x v="0"/>
    <s v="ACCUMA20"/>
    <s v="230595DU17/05/2023"/>
    <n v="7310"/>
    <n v="341.89400000000001"/>
    <n v="879.67000000000007"/>
    <n v="219"/>
    <n v="44.893000000000001"/>
    <n v="38.783000000000001"/>
    <n v="0"/>
    <n v="1540.2386999999999"/>
    <n v="0"/>
    <n v="10374.4787"/>
    <s v="EUR"/>
    <n v="3.33385"/>
    <s v="420M1208"/>
    <s v="COUV.M12 GAUCHE NOIR AVEC BOUCHON 21822014B70"/>
    <n v="1.39"/>
    <n v="2240"/>
    <n v="3113.6"/>
    <n v="10380.27536"/>
    <n v="0.22831197552627022"/>
    <n v="2368.6177270522116"/>
    <n v="1.0574186281483087"/>
    <n v="5.6914701281483087"/>
    <n v="1668.9605410970353"/>
    <n v="78.058494560578637"/>
    <n v="200.83919551119413"/>
    <n v="50.000322640253181"/>
    <n v="10.249609517300849"/>
    <n v="8.8546233468353375"/>
    <n v="0"/>
    <n v="351.65494037901425"/>
    <n v="0"/>
    <n v="2368.6177270522116"/>
    <s v="MAGHREB SOLUTION"/>
    <s v="stb10163"/>
    <n v="7311"/>
    <s v="F0235/2023"/>
    <n v="407.85399999999998"/>
    <m/>
    <m/>
    <s v="stb10163"/>
    <n v="31.75"/>
    <s v="STB10168"/>
    <n v="11285.201999999999"/>
    <n v="219"/>
    <m/>
    <m/>
    <m/>
  </r>
  <r>
    <x v="11"/>
    <x v="1"/>
    <d v="2023-05-26T00:00:00"/>
    <x v="4"/>
    <x v="0"/>
    <s v="ACCUMA21"/>
    <s v="23-0597du17/05/2023"/>
    <n v="7310"/>
    <n v="279.97399999999999"/>
    <n v="631.10699999999997"/>
    <n v="219"/>
    <n v="30.945"/>
    <n v="58.286999999999999"/>
    <n v="0"/>
    <n v="1540.2386999999999"/>
    <n v="0"/>
    <n v="10069.5517"/>
    <s v="EUR"/>
    <n v="3.33385"/>
    <s v="400L0218"/>
    <s v="BAC L2 NOIR P0 C34,3 38881099B78"/>
    <n v="1.32"/>
    <n v="4752"/>
    <n v="6272.64"/>
    <n v="20912.040864000002"/>
    <n v="0.69707401032702243"/>
    <n v="7019.2227857142861"/>
    <n v="1.4771091720779221"/>
    <n v="5.8777911720779228"/>
    <n v="5095.6110154905336"/>
    <n v="195.16259896729778"/>
    <n v="439.92828743545613"/>
    <n v="152.65920826161792"/>
    <n v="21.57095524956971"/>
    <n v="40.630352839931156"/>
    <n v="0"/>
    <n v="1073.6603674698795"/>
    <n v="0"/>
    <n v="7019.2227857142861"/>
    <s v="MAGHREB SOLUTION"/>
    <s v="stb10044"/>
    <n v="7311"/>
    <s v="F0240/2023"/>
    <n v="334.16899999999998"/>
    <m/>
    <m/>
    <s v="stb10044"/>
    <n v="70.361999999999995"/>
    <s v="STB010039"/>
    <n v="8066.027"/>
    <n v="219"/>
    <m/>
    <m/>
    <m/>
  </r>
  <r>
    <x v="11"/>
    <x v="1"/>
    <d v="2023-05-26T00:00:00"/>
    <x v="4"/>
    <x v="0"/>
    <s v="ACCUMA21"/>
    <s v="23-0597du17/05/2023"/>
    <n v="7310"/>
    <n v="279.97399999999999"/>
    <n v="631.10699999999997"/>
    <n v="219"/>
    <n v="30.945"/>
    <n v="58.286999999999999"/>
    <n v="0"/>
    <n v="1540.2386999999999"/>
    <n v="0"/>
    <n v="10069.5517"/>
    <s v="EUR"/>
    <n v="3.33385"/>
    <s v="400L0318"/>
    <s v="BAC L3 NOIR P0 C40 2B331002B74"/>
    <n v="1.4079999999999999"/>
    <n v="1936"/>
    <n v="2725.8879999999999"/>
    <n v="9087.7017087999993"/>
    <n v="0.30292598967297757"/>
    <n v="3050.3289142857138"/>
    <n v="1.5755831168831167"/>
    <n v="6.2696439168831164"/>
    <n v="2214.3889845094659"/>
    <n v="84.811401032702221"/>
    <n v="191.17871256454384"/>
    <n v="66.340791738382094"/>
    <n v="9.3740447504302917"/>
    <n v="17.656647160068843"/>
    <n v="0"/>
    <n v="466.57833253012035"/>
    <n v="0"/>
    <n v="3050.3289142857138"/>
    <s v="MAGHREB SOLUTION"/>
    <s v="stb10044"/>
    <n v="7311"/>
    <s v="F0240/2023"/>
    <n v="334.16899999999998"/>
    <m/>
    <m/>
    <s v="stb10044"/>
    <n v="70.361999999999995"/>
    <s v="STB010039"/>
    <n v="8066.027"/>
    <n v="219"/>
    <m/>
    <m/>
    <m/>
  </r>
  <r>
    <x v="11"/>
    <x v="1"/>
    <d v="2023-05-29T00:00:00"/>
    <x v="4"/>
    <x v="0"/>
    <s v="ACCUMA22"/>
    <s v="23-0599du18/05/2023"/>
    <n v="7310"/>
    <n v="339.41399999999999"/>
    <n v="869.71100000000115"/>
    <n v="219"/>
    <n v="44.268000000000001"/>
    <n v="38.295000000000002"/>
    <n v="0"/>
    <n v="1541.6708999999998"/>
    <n v="0"/>
    <n v="10362.358899999999"/>
    <s v="EUR"/>
    <n v="3.3369499999999999"/>
    <s v="400L0218"/>
    <s v="BAC L2 NOIR P0 C34,3 38881099B78"/>
    <n v="1.32"/>
    <n v="2160"/>
    <n v="2851.2000000000003"/>
    <n v="9514.3118400000003"/>
    <n v="0.21219577978079057"/>
    <n v="2198.848827153915"/>
    <n v="1.0179855681268124"/>
    <n v="5.4227595681268124"/>
    <n v="1551.151150197579"/>
    <n v="72.022218398517253"/>
    <n v="184.5490038289314"/>
    <n v="46.470875771993136"/>
    <n v="9.393482779336038"/>
    <n v="8.1260373867053755"/>
    <n v="0"/>
    <n v="327.13605879085316"/>
    <n v="0"/>
    <n v="2198.848827153915"/>
    <s v="MAGHREB SOLUTION"/>
    <s v="stb10038"/>
    <n v="7311"/>
    <s v="F0246/2023"/>
    <n v="404.90300000000002"/>
    <m/>
    <m/>
    <s v="stb10038"/>
    <n v="38.295000000000002"/>
    <s v="stb10038"/>
    <n v="11156.236000000001"/>
    <n v="219"/>
    <m/>
    <m/>
    <m/>
  </r>
  <r>
    <x v="11"/>
    <x v="1"/>
    <d v="2023-05-29T00:00:00"/>
    <x v="4"/>
    <x v="0"/>
    <s v="ACCUMA22"/>
    <s v="23-0599du18/05/2023"/>
    <n v="7310"/>
    <n v="339.41399999999999"/>
    <n v="869.71100000000115"/>
    <n v="219"/>
    <n v="44.268000000000001"/>
    <n v="38.295000000000002"/>
    <n v="0"/>
    <n v="1541.6708999999998"/>
    <n v="0"/>
    <n v="10362.358899999999"/>
    <s v="EUR"/>
    <n v="3.3369499999999999"/>
    <s v="400M1104"/>
    <s v="BAC M11 P8.5 C46,3 NOIR"/>
    <n v="1.95"/>
    <n v="2268"/>
    <n v="4422.5999999999995"/>
    <n v="14757.995069999997"/>
    <n v="0.32914459022815806"/>
    <n v="3410.7143739376065"/>
    <n v="1.5038423165509729"/>
    <n v="8.0108948165509712"/>
    <n v="2406.0469545678357"/>
    <n v="111.71628194770004"/>
    <n v="286.26067071192193"/>
    <n v="72.082665259966618"/>
    <n v="14.570572720220101"/>
    <n v="12.604592082787313"/>
    <n v="0"/>
    <n v="507.43263664717557"/>
    <n v="0"/>
    <n v="3410.7143739376065"/>
    <s v="MAGHREB SOLUTION"/>
    <s v="stb10038"/>
    <n v="7311"/>
    <s v="F0246/2023"/>
    <n v="404.90300000000002"/>
    <m/>
    <m/>
    <s v="stb10038"/>
    <n v="38.295000000000002"/>
    <s v="stb10038"/>
    <n v="11156.236000000001"/>
    <n v="219"/>
    <m/>
    <m/>
    <m/>
  </r>
  <r>
    <x v="11"/>
    <x v="1"/>
    <d v="2023-05-29T00:00:00"/>
    <x v="4"/>
    <x v="0"/>
    <s v="ACCUMA22"/>
    <s v="23-0599du18/05/2023"/>
    <n v="7310"/>
    <n v="339.41399999999999"/>
    <n v="869.71100000000115"/>
    <n v="219"/>
    <n v="44.268000000000001"/>
    <n v="38.295000000000002"/>
    <n v="0"/>
    <n v="1541.6708999999998"/>
    <n v="0"/>
    <n v="10362.358899999999"/>
    <s v="EUR"/>
    <n v="3.3369499999999999"/>
    <s v="420M1125"/>
    <s v="COUV M11 G FLAT NOIR M18 22482045B70"/>
    <n v="0.91600000000000004"/>
    <n v="5568"/>
    <n v="5100.2880000000005"/>
    <n v="17019.406041599999"/>
    <n v="0.37958038344087008"/>
    <n v="3933.3481646139126"/>
    <n v="0.70642028818496994"/>
    <n v="3.76306648818497"/>
    <n v="2774.7326029527603"/>
    <n v="128.83489626519946"/>
    <n v="330.12523486274301"/>
    <n v="83.128103973550552"/>
    <n v="16.803264414160438"/>
    <n v="14.536030783868121"/>
    <n v="0"/>
    <n v="585.18803136163126"/>
    <n v="0"/>
    <n v="3933.3481646139126"/>
    <s v="MAGHREB SOLUTION"/>
    <s v="stb10038"/>
    <n v="7311"/>
    <s v="F0246/2023"/>
    <n v="404.90300000000002"/>
    <m/>
    <m/>
    <s v="stb10038"/>
    <n v="38.295000000000002"/>
    <s v="stb10038"/>
    <n v="11156.236000000001"/>
    <n v="219"/>
    <m/>
    <m/>
    <m/>
  </r>
  <r>
    <x v="11"/>
    <x v="1"/>
    <d v="2023-05-29T00:00:00"/>
    <x v="4"/>
    <x v="0"/>
    <s v="ACCUMA22"/>
    <s v="23-0599du18/05/2023"/>
    <n v="7310"/>
    <n v="339.41399999999999"/>
    <n v="869.71100000000115"/>
    <n v="219"/>
    <n v="44.268000000000001"/>
    <n v="38.295000000000002"/>
    <n v="0"/>
    <n v="1541.6708999999998"/>
    <n v="0"/>
    <n v="10362.358899999999"/>
    <s v="EUR"/>
    <n v="3.3369499999999999"/>
    <s v="420M1126"/>
    <s v="COUV M11 D FLAT NOIR M18 22482044B70"/>
    <n v="0.91600000000000004"/>
    <n v="1160"/>
    <n v="1062.56"/>
    <n v="3545.7095919999997"/>
    <n v="7.9079246550181267E-2"/>
    <n v="819.44753429456512"/>
    <n v="0.70642028818496994"/>
    <n v="3.76306648818497"/>
    <n v="578.06929228182503"/>
    <n v="26.840603388583222"/>
    <n v="68.776090596404785"/>
    <n v="17.318354994489699"/>
    <n v="3.5006800862834244"/>
    <n v="3.0283397466391917"/>
    <n v="0"/>
    <n v="121.91417320033983"/>
    <n v="0"/>
    <n v="819.44753429456512"/>
    <s v="MAGHREB SOLUTION"/>
    <s v="stb10038"/>
    <n v="7311"/>
    <s v="F0246/2023"/>
    <n v="404.90300000000002"/>
    <m/>
    <m/>
    <s v="stb10038"/>
    <n v="38.295000000000002"/>
    <s v="stb10038"/>
    <n v="11156.236000000001"/>
    <n v="219"/>
    <m/>
    <m/>
    <m/>
  </r>
  <r>
    <x v="11"/>
    <x v="1"/>
    <d v="2023-05-31T00:00:00"/>
    <x v="4"/>
    <x v="0"/>
    <s v="ACCUMA23"/>
    <s v="23-0603DU18/05/2023"/>
    <n v="7310"/>
    <n v="324.55200000000002"/>
    <n v="810.05400000000009"/>
    <n v="219"/>
    <n v="40.93"/>
    <n v="77.088999999999999"/>
    <n v="0"/>
    <n v="1542.3869999999999"/>
    <n v="0"/>
    <n v="10324.012000000001"/>
    <s v="EUR"/>
    <n v="3.3384999999999998"/>
    <s v="400M1104"/>
    <s v="BAC M11 P8.5 C46,3 NOIR"/>
    <n v="1.95"/>
    <n v="2520"/>
    <n v="4914"/>
    <n v="16405.388999999999"/>
    <n v="0.39894880157046514"/>
    <n v="4118.7522147991012"/>
    <n v="1.6344254820631354"/>
    <n v="8.144500482063135"/>
    <n v="2916.3157394801001"/>
    <n v="129.47963144729761"/>
    <n v="323.17007250736162"/>
    <n v="87.369787543931864"/>
    <n v="16.328974448279137"/>
    <n v="30.754564164265588"/>
    <n v="0"/>
    <n v="615.333445207865"/>
    <n v="0"/>
    <n v="4118.7522147991012"/>
    <s v="MAGHREB SOLUTION"/>
    <s v="STB10047"/>
    <n v="7311"/>
    <s v="F0249/2023"/>
    <n v="387.21699999999998"/>
    <m/>
    <m/>
    <s v="STB10047"/>
    <n v="92.736000000000004"/>
    <s v="STB10048"/>
    <n v="10383.601000000001"/>
    <n v="219"/>
    <m/>
    <m/>
    <m/>
  </r>
  <r>
    <x v="11"/>
    <x v="1"/>
    <d v="2023-05-31T00:00:00"/>
    <x v="4"/>
    <x v="0"/>
    <s v="ACCUMA23"/>
    <s v="23-0603DU18/05/2023"/>
    <n v="7310"/>
    <n v="324.55200000000002"/>
    <n v="810.05400000000009"/>
    <n v="219"/>
    <n v="40.93"/>
    <n v="77.088999999999999"/>
    <n v="0"/>
    <n v="1542.3869999999999"/>
    <n v="0"/>
    <n v="10324.012000000001"/>
    <s v="EUR"/>
    <n v="3.3384999999999998"/>
    <s v="400M1409"/>
    <s v="BAC M14 GRIS PO C60"/>
    <n v="4.33"/>
    <n v="1089"/>
    <n v="4715.37"/>
    <n v="15742.262744999998"/>
    <n v="0.38282279415167364"/>
    <n v="3952.2671206954087"/>
    <n v="3.6292627370940393"/>
    <n v="18.084967737094036"/>
    <n v="2798.4346252487344"/>
    <n v="124.24590348751398"/>
    <n v="310.10713569373985"/>
    <n v="83.838191919216527"/>
    <n v="15.668936964628003"/>
    <n v="29.511426378358369"/>
    <n v="0"/>
    <n v="590.46090100321737"/>
    <n v="0"/>
    <n v="3952.2671206954087"/>
    <s v="MAGHREB SOLUTION"/>
    <s v="STB10047"/>
    <n v="7311"/>
    <s v="F0249/2023"/>
    <n v="387.21699999999998"/>
    <m/>
    <m/>
    <s v="STB10047"/>
    <n v="92.736000000000004"/>
    <s v="STB10048"/>
    <n v="10383.601000000001"/>
    <n v="219"/>
    <m/>
    <m/>
    <m/>
  </r>
  <r>
    <x v="11"/>
    <x v="1"/>
    <d v="2023-05-31T00:00:00"/>
    <x v="4"/>
    <x v="0"/>
    <s v="ACCUMA23"/>
    <s v="23-0603DU18/05/2023"/>
    <n v="7310"/>
    <n v="324.55200000000002"/>
    <n v="810.05400000000009"/>
    <n v="219"/>
    <n v="40.93"/>
    <n v="77.088999999999999"/>
    <n v="0"/>
    <n v="1542.3869999999999"/>
    <n v="0"/>
    <n v="10324.012000000001"/>
    <s v="EUR"/>
    <n v="3.3384999999999998"/>
    <s v="420M1413"/>
    <s v="COUV M14 GAUCHE GRIS"/>
    <n v="1.75"/>
    <n v="1536"/>
    <n v="2688"/>
    <n v="8973.887999999999"/>
    <n v="0.21822840427786128"/>
    <n v="2252.9926645054911"/>
    <n v="1.466792099287429"/>
    <n v="7.3091670992874285"/>
    <n v="1595.249635271166"/>
    <n v="70.826465065188444"/>
    <n v="176.77679179889867"/>
    <n v="47.792020536851616"/>
    <n v="8.9320885870928617"/>
    <n v="16.823009457376049"/>
    <n v="0"/>
    <n v="336.59265378891763"/>
    <n v="0"/>
    <n v="2252.9926645054911"/>
    <s v="MAGHREB SOLUTION"/>
    <s v="STB10047"/>
    <n v="7311"/>
    <s v="F0249/2023"/>
    <n v="387.21699999999998"/>
    <m/>
    <m/>
    <s v="STB10047"/>
    <n v="92.736000000000004"/>
    <s v="STB10048"/>
    <n v="10383.601000000001"/>
    <n v="219"/>
    <m/>
    <m/>
    <m/>
  </r>
  <r>
    <x v="11"/>
    <x v="1"/>
    <d v="2023-06-07T00:00:00"/>
    <x v="71"/>
    <x v="0"/>
    <s v="ELINOIL04"/>
    <s v="230/2023DU18/04/2023"/>
    <n v="646"/>
    <n v="475"/>
    <n v="5187.7009999999991"/>
    <n v="419"/>
    <n v="62.8"/>
    <n v="205"/>
    <n v="102"/>
    <n v="0"/>
    <n v="820"/>
    <n v="7917.5009999999993"/>
    <s v="EUR"/>
    <n v="3.3441000000000001"/>
    <s v="610x0014"/>
    <s v="COKE DE PETROLE"/>
    <n v="0.42599999999999999"/>
    <n v="46560"/>
    <n v="19834.560000000001"/>
    <n v="66328.752096000011"/>
    <n v="1"/>
    <n v="7917.5009999999993"/>
    <n v="0.17004942010309276"/>
    <n v="1.5946360201030929"/>
    <n v="646"/>
    <n v="475"/>
    <n v="5187.7009999999991"/>
    <n v="419"/>
    <n v="62.8"/>
    <n v="205"/>
    <n v="102"/>
    <n v="0"/>
    <n v="820"/>
    <n v="7917.5009999999993"/>
    <s v="MSC"/>
    <m/>
    <n v="863.56"/>
    <s v="F0266/2023"/>
    <n v="566.25"/>
    <m/>
    <m/>
    <s v="STB10121"/>
    <n v="244.95"/>
    <s v="STB010120"/>
    <n v="18651.173999999999"/>
    <n v="419"/>
    <m/>
    <m/>
    <m/>
  </r>
  <r>
    <x v="11"/>
    <x v="1"/>
    <d v="2023-06-08T00:00:00"/>
    <x v="104"/>
    <x v="9"/>
    <s v="STARTER AD01"/>
    <s v="8676DU23/05/2023"/>
    <n v="9542.8520000000008"/>
    <n v="244.58199999999999"/>
    <n v="644.27800000000025"/>
    <n v="0"/>
    <n v="40.299999999999997"/>
    <n v="61"/>
    <n v="0"/>
    <n v="0"/>
    <n v="0"/>
    <n v="10533.012000000001"/>
    <s v="EUR"/>
    <n v="3.3398500000000002"/>
    <m/>
    <s v="machine enveloppeuse"/>
    <n v="12520"/>
    <n v="1"/>
    <n v="12520"/>
    <n v="41814.922000000006"/>
    <n v="1"/>
    <n v="10533.012000000001"/>
    <n v="10533.012000000001"/>
    <n v="52347.934000000008"/>
    <n v="9542.8520000000008"/>
    <n v="244.58199999999999"/>
    <n v="644.27800000000025"/>
    <n v="0"/>
    <n v="40.299999999999997"/>
    <n v="61"/>
    <n v="0"/>
    <n v="0"/>
    <n v="0"/>
    <n v="10533.012000000001"/>
    <s v="TNA CARGO"/>
    <s v="STB10123"/>
    <n v="9656.1540000000005"/>
    <s v="F0267/2023"/>
    <n v="292.053"/>
    <m/>
    <m/>
    <s v="STB10123"/>
    <n v="72.400000000000006"/>
    <s v="STB010124"/>
    <n v="4260.2650000000003"/>
    <n v="0"/>
    <m/>
    <m/>
    <m/>
  </r>
  <r>
    <x v="11"/>
    <x v="1"/>
    <d v="2023-06-16T00:00:00"/>
    <x v="97"/>
    <x v="0"/>
    <s v="AMER SIL05"/>
    <s v="CI23-01823DU19/04/2023"/>
    <n v="2998.6259999999997"/>
    <n v="109.461"/>
    <n v="287.83600000000024"/>
    <n v="0"/>
    <n v="15.82"/>
    <n v="231"/>
    <n v="0"/>
    <n v="130.27257599999999"/>
    <n v="0"/>
    <n v="3773.0155759999998"/>
    <s v="EUR"/>
    <n v="3.3369"/>
    <s v="430T325"/>
    <s v="GAINE TUBULAIRE 315mm "/>
    <n v="0.37890000000000001"/>
    <n v="2034"/>
    <n v="770.68259999999998"/>
    <n v="2571.6907679400001"/>
    <n v="0.17559041702606137"/>
    <n v="662.50537843566508"/>
    <n v="0.32571552528793762"/>
    <n v="1.5900669352879375"/>
    <n v="526.52998984519024"/>
    <n v="19.220302638089702"/>
    <n v="50.541243275113445"/>
    <n v="0"/>
    <n v="2.7778403973522909"/>
    <n v="40.561386333020181"/>
    <n v="0"/>
    <n v="22.874615946899272"/>
    <n v="0"/>
    <n v="662.50537843566508"/>
    <s v="ipsen logistics"/>
    <m/>
    <n v="3054.0079999999998"/>
    <s v="F0285/2023"/>
    <n v="131.25899999999999"/>
    <m/>
    <m/>
    <m/>
    <n v="274.7"/>
    <s v="STB000219"/>
    <n v="3620.268"/>
    <m/>
    <m/>
    <m/>
    <m/>
  </r>
  <r>
    <x v="11"/>
    <x v="1"/>
    <d v="2023-06-16T00:00:00"/>
    <x v="97"/>
    <x v="0"/>
    <s v="AMER SIL05"/>
    <s v="CI23-01823DU19/04/2023"/>
    <n v="2998.6259999999997"/>
    <n v="109.461"/>
    <n v="287.83600000000024"/>
    <n v="0"/>
    <n v="15.82"/>
    <n v="231"/>
    <n v="0"/>
    <n v="130.27257599999999"/>
    <n v="0"/>
    <n v="3773.0155759999998"/>
    <s v="EUR"/>
    <n v="3.3369"/>
    <s v="430T405"/>
    <s v="GAINE TUBULAIRE 399mm "/>
    <n v="0.47989999999999999"/>
    <n v="5740"/>
    <n v="2754.6259999999997"/>
    <n v="9191.9114993999992"/>
    <n v="0.62760717329135407"/>
    <n v="2367.9716404376099"/>
    <n v="0.41253861331665681"/>
    <n v="2.0139169233166565"/>
    <n v="1881.9591876179597"/>
    <n v="68.698508795644912"/>
    <n v="180.64793833149034"/>
    <n v="0"/>
    <n v="9.9287454814692211"/>
    <n v="144.97725703030278"/>
    <n v="0"/>
    <n v="81.760003180743084"/>
    <n v="0"/>
    <n v="2367.9716404376099"/>
    <s v="ipsen logistics"/>
    <m/>
    <n v="3054.0079999999998"/>
    <s v="F0285/2023"/>
    <n v="131.25899999999999"/>
    <m/>
    <m/>
    <m/>
    <n v="274.7"/>
    <s v="STB000219"/>
    <n v="3620.268"/>
    <m/>
    <m/>
    <m/>
    <m/>
  </r>
  <r>
    <x v="11"/>
    <x v="1"/>
    <d v="2023-06-16T00:00:00"/>
    <x v="97"/>
    <x v="0"/>
    <s v="AMER SIL05"/>
    <s v="CI23-01823DU19/04/2023"/>
    <n v="2998.6259999999997"/>
    <n v="109.461"/>
    <n v="287.83600000000024"/>
    <n v="0"/>
    <n v="15.82"/>
    <n v="231"/>
    <n v="0"/>
    <n v="130.27257599999999"/>
    <n v="0"/>
    <n v="3773.0155759999998"/>
    <s v="EUR"/>
    <n v="3.3369"/>
    <s v="430T435"/>
    <s v="GAINE TUBULAIRE 429mm "/>
    <n v="0.51600000000000001"/>
    <n v="1674"/>
    <n v="863.78399999999999"/>
    <n v="2882.3608295999998"/>
    <n v="0.19680240968258447"/>
    <n v="742.53855712672441"/>
    <n v="0.44357142002791183"/>
    <n v="2.1654118200279115"/>
    <n v="590.13682253684954"/>
    <n v="21.542188566265377"/>
    <n v="56.64681839339643"/>
    <n v="0"/>
    <n v="3.1134141211784865"/>
    <n v="45.46135663667701"/>
    <n v="0"/>
    <n v="25.63795687235762"/>
    <n v="0"/>
    <n v="742.53855712672441"/>
    <s v="ipsen logistics"/>
    <m/>
    <n v="3054.0079999999998"/>
    <s v="F0285/2023"/>
    <n v="131.25899999999999"/>
    <m/>
    <m/>
    <m/>
    <n v="274.7"/>
    <s v="STB000219"/>
    <n v="3620.268"/>
    <m/>
    <m/>
    <m/>
    <m/>
  </r>
  <r>
    <x v="11"/>
    <x v="1"/>
    <d v="2023-06-17T00:00:00"/>
    <x v="80"/>
    <x v="0"/>
    <s v="GOONVEAN FIBRES02"/>
    <s v="17056 DU 12/05/2023"/>
    <n v="3182.67"/>
    <n v="157.095"/>
    <n v="175.86099999999988"/>
    <n v="0"/>
    <n v="41.2"/>
    <n v="89.5"/>
    <n v="0"/>
    <n v="0"/>
    <n v="0"/>
    <n v="3646.3259999999996"/>
    <s v="GBP"/>
    <n v="3.8872499999999999"/>
    <s v="600A0017"/>
    <s v="FIBRE DE VERRE 1,5mm PRIMAFLOC+FIBRE"/>
    <n v="3.52"/>
    <n v="1920"/>
    <n v="6758.4"/>
    <n v="26271.590399999997"/>
    <n v="1"/>
    <n v="3646.3259999999996"/>
    <n v="1.8991281249999998"/>
    <n v="15.582248125"/>
    <n v="3182.67"/>
    <n v="157.095"/>
    <n v="175.86099999999988"/>
    <n v="0"/>
    <n v="41.2"/>
    <n v="89.5"/>
    <n v="0"/>
    <n v="0"/>
    <n v="0"/>
    <n v="3646.3259999999996"/>
    <s v="AST"/>
    <s v="STB0010220"/>
    <n v="3226.42"/>
    <s v="F0286/2023"/>
    <n v="187.94300000000001"/>
    <m/>
    <m/>
    <s v="STB0010220"/>
    <n v="107.505"/>
    <s v="STB000221"/>
    <n v="5737.9030000000002"/>
    <m/>
    <m/>
    <m/>
    <m/>
  </r>
  <r>
    <x v="11"/>
    <x v="1"/>
    <d v="2023-06-19T00:00:00"/>
    <x v="10"/>
    <x v="0"/>
    <s v="SORFIN 1"/>
    <s v="SOR-65667F"/>
    <n v="6398.8779999999997"/>
    <n v="290"/>
    <n v="715.68499999999949"/>
    <n v="0"/>
    <n v="61.45"/>
    <n v="623.5"/>
    <n v="0"/>
    <n v="0"/>
    <n v="0"/>
    <n v="8089.512999999999"/>
    <s v="EUR"/>
    <n v="3.8976500000000001"/>
    <s v="690x0018"/>
    <s v="expander HE-+31A"/>
    <n v="3.2650000000000001"/>
    <n v="16837.57"/>
    <n v="54974.66605"/>
    <n v="214272.00712978249"/>
    <n v="1"/>
    <n v="8089.512999999999"/>
    <n v="0.48044420899215262"/>
    <n v="13.206271458992152"/>
    <n v="6398.8779999999997"/>
    <n v="290"/>
    <n v="715.68499999999949"/>
    <n v="0"/>
    <n v="61.45"/>
    <n v="623.5"/>
    <n v="0"/>
    <n v="0"/>
    <n v="0"/>
    <n v="8089.512999999999"/>
    <s v="AST"/>
    <s v="STB0010216"/>
    <n v="6516.5379999999996"/>
    <s v="F0284/2023"/>
    <n v="646.1"/>
    <m/>
    <m/>
    <s v="STB0010216"/>
    <n v="742.96500000000003"/>
    <s v="STB000217"/>
    <n v="13971.864"/>
    <m/>
    <m/>
    <m/>
    <m/>
  </r>
  <r>
    <x v="11"/>
    <x v="1"/>
    <d v="2023-06-03T00:00:00"/>
    <x v="76"/>
    <x v="2"/>
    <s v="WUXI HUANFA ET TECHNOLOGY01"/>
    <s v="HF-NOUR2023PARTS"/>
    <n v="6204.5999999999995"/>
    <n v="440"/>
    <n v="19436.12"/>
    <n v="0"/>
    <n v="61.177999999999997"/>
    <n v="0"/>
    <n v="0"/>
    <n v="0"/>
    <n v="150"/>
    <n v="26291.897999999997"/>
    <s v="EUR"/>
    <n v="3.0939999999999999"/>
    <s v="810XPM096"/>
    <s v="Top Brush Testeur HRD"/>
    <n v="2.72"/>
    <n v="20"/>
    <n v="54.400000000000006"/>
    <n v="168.31360000000001"/>
    <n v="2.8117618479064264E-3"/>
    <n v="73.926555705447271"/>
    <n v="3.6963277852723637"/>
    <n v="12.112007785272365"/>
    <n v="17.44585756152021"/>
    <n v="1.2371752130788276"/>
    <n v="54.649740687331047"/>
    <n v="0"/>
    <n v="0.17201796633121935"/>
    <n v="0"/>
    <n v="0"/>
    <n v="0"/>
    <n v="0.42176427718596393"/>
    <n v="73.926555705447271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810XPM095"/>
    <s v="Side brush Testeur HRD"/>
    <n v="2.72"/>
    <n v="90"/>
    <n v="244.8"/>
    <n v="757.41120000000001"/>
    <n v="1.2652928315578918E-2"/>
    <n v="332.66950067451268"/>
    <n v="3.6963277852723633"/>
    <n v="12.112007785272363"/>
    <n v="78.506359026840954"/>
    <n v="5.5672884588547236"/>
    <n v="245.9238330929897"/>
    <n v="0"/>
    <n v="0.77408084849048697"/>
    <n v="0"/>
    <n v="0"/>
    <n v="0"/>
    <n v="1.8979392473368377"/>
    <n v="332.66950067451268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5MEC050"/>
    <s v="Conveyor belt 150mm*20M empattage"/>
    <n v="1806"/>
    <n v="1"/>
    <n v="1806"/>
    <n v="5587.7640000000001"/>
    <n v="9.3346358406599383E-2"/>
    <n v="2454.2529338977533"/>
    <n v="2454.2529338977533"/>
    <n v="8042.0169338977539"/>
    <n v="579.17681536958651"/>
    <n v="41.072397698903728"/>
    <n v="1814.2910235536742"/>
    <n v="0"/>
    <n v="5.7107435145989367"/>
    <n v="0"/>
    <n v="0"/>
    <n v="0"/>
    <n v="14.001953760989908"/>
    <n v="2454.2529338977533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5MEC025"/>
    <s v="Racleur plastique 4.2mm Empattage chinois"/>
    <n v="1.57"/>
    <n v="1000"/>
    <n v="1570"/>
    <n v="4857.58"/>
    <n v="8.1148273919358263E-2"/>
    <n v="2133.5421407638273"/>
    <n v="2.1335421407638275"/>
    <n v="6.9911221407638271"/>
    <n v="503.49258036005023"/>
    <n v="35.705240524517635"/>
    <n v="1577.2075896895174"/>
    <n v="0"/>
    <n v="4.9644891018384998"/>
    <n v="0"/>
    <n v="0"/>
    <n v="0"/>
    <n v="12.172241087903739"/>
    <n v="2133.5421407638273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7MEC005"/>
    <s v="Plastic bearing for water bath roller charge"/>
    <n v="0.85"/>
    <n v="1500"/>
    <n v="1275"/>
    <n v="3944.85"/>
    <n v="6.5900668310306873E-2"/>
    <n v="1732.6536493464205"/>
    <n v="1.1551024328976136"/>
    <n v="3.7850024328976137"/>
    <n v="408.88728659813"/>
    <n v="28.996294056535024"/>
    <n v="1280.8532973593215"/>
    <n v="0"/>
    <n v="4.0316710858879539"/>
    <n v="0"/>
    <n v="0"/>
    <n v="0"/>
    <n v="9.8851002465460311"/>
    <n v="1732.6536493464205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18"/>
    <s v="Guide sleeve for ball L29*OD25.35*ID20.8"/>
    <n v="9.5"/>
    <n v="24"/>
    <n v="228"/>
    <n v="705.43200000000002"/>
    <n v="1.1784590097843111E-2"/>
    <n v="309.8392408243011"/>
    <n v="12.909968367679213"/>
    <n v="42.302968367679213"/>
    <n v="73.118667721077358"/>
    <n v="5.1852196430509689"/>
    <n v="229.04670729249045"/>
    <n v="0"/>
    <n v="0.7209576530058458"/>
    <n v="0"/>
    <n v="0"/>
    <n v="0"/>
    <n v="1.7676885146764667"/>
    <n v="309.8392408243011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19"/>
    <s v="Guide sleeve for ball L80*OD46.85*ID38.5"/>
    <n v="13.3"/>
    <n v="12"/>
    <n v="159.60000000000002"/>
    <n v="493.80240000000003"/>
    <n v="8.2492130684901771E-3"/>
    <n v="216.88746857701074"/>
    <n v="18.073955714750895"/>
    <n v="59.2241557147509"/>
    <n v="51.183067404754148"/>
    <n v="3.6296537501356778"/>
    <n v="160.33269510474329"/>
    <n v="0"/>
    <n v="0.50467035710409203"/>
    <n v="0"/>
    <n v="0"/>
    <n v="0"/>
    <n v="1.2373819602735265"/>
    <n v="216.88746857701074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20"/>
    <s v="Guide sleeve for ball L110*OD59.1*ID51"/>
    <n v="16.149999999999999"/>
    <n v="8"/>
    <n v="129.19999999999999"/>
    <n v="399.74479999999994"/>
    <n v="6.6779343887777617E-3"/>
    <n v="175.57556980043725"/>
    <n v="21.946946225054656"/>
    <n v="71.915046225054652"/>
    <n v="41.433911708610495"/>
    <n v="2.9382911310622153"/>
    <n v="129.79313413241121"/>
    <n v="0"/>
    <n v="0.40854267003664591"/>
    <n v="0"/>
    <n v="0"/>
    <n v="0"/>
    <n v="1.0016901583166642"/>
    <n v="175.57556980043725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21"/>
    <s v="Guide sleeve for ball L59.35*OD27.25*ID22.5"/>
    <n v="9.5"/>
    <n v="24"/>
    <n v="228"/>
    <n v="705.43200000000002"/>
    <n v="1.1784590097843111E-2"/>
    <n v="309.8392408243011"/>
    <n v="12.909968367679213"/>
    <n v="42.302968367679213"/>
    <n v="73.118667721077358"/>
    <n v="5.1852196430509689"/>
    <n v="229.04670729249045"/>
    <n v="0"/>
    <n v="0.7209576530058458"/>
    <n v="0"/>
    <n v="0"/>
    <n v="0"/>
    <n v="1.7676885146764667"/>
    <n v="309.8392408243011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22"/>
    <s v="Guide sleeve for ball L80*OD39.1*ID32.5"/>
    <n v="12.35"/>
    <n v="4"/>
    <n v="49.4"/>
    <n v="152.84359999999998"/>
    <n v="2.5533278545326736E-3"/>
    <n v="67.131835511931882"/>
    <n v="16.782958877982971"/>
    <n v="54.993858877982966"/>
    <n v="15.842378006233425"/>
    <n v="1.1234642559943764"/>
    <n v="49.626786580039585"/>
    <n v="0"/>
    <n v="0.15620749148459989"/>
    <n v="0"/>
    <n v="0"/>
    <n v="0"/>
    <n v="0.38299917817990103"/>
    <n v="67.131835511931882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8MEC023"/>
    <s v="Guide sleeve for ball L80*OD59.1*ID50.5"/>
    <n v="14.25"/>
    <n v="16"/>
    <n v="228"/>
    <n v="705.43200000000002"/>
    <n v="1.1784590097843111E-2"/>
    <n v="309.8392408243011"/>
    <n v="19.364952551518819"/>
    <n v="63.45445255151882"/>
    <n v="73.118667721077358"/>
    <n v="5.1852196430509689"/>
    <n v="229.04670729249045"/>
    <n v="0"/>
    <n v="0.7209576530058458"/>
    <n v="0"/>
    <n v="0"/>
    <n v="0"/>
    <n v="1.7676885146764667"/>
    <n v="309.8392408243011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1ELE013"/>
    <s v="Servo moteur SGM7J-08AFC6S"/>
    <n v="523"/>
    <n v="1"/>
    <n v="523"/>
    <n v="1618.162"/>
    <n v="2.7032195706894503E-2"/>
    <n v="710.72773224170805"/>
    <n v="710.72773224170805"/>
    <n v="2328.8897322417079"/>
    <n v="167.72396148299762"/>
    <n v="11.894166111033581"/>
    <n v="525.40099962268641"/>
    <n v="0"/>
    <n v="1.6537756689563918"/>
    <n v="0"/>
    <n v="0"/>
    <n v="0"/>
    <n v="4.0548293560341753"/>
    <n v="710.72773224170805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1ELE015"/>
    <s v="Servo moteur SGM7J-04AFC6S"/>
    <n v="503.6"/>
    <n v="1"/>
    <n v="503.6"/>
    <n v="1558.1384"/>
    <n v="2.6029471812604343E-2"/>
    <n v="684.36421789086842"/>
    <n v="684.36421789086842"/>
    <n v="2242.5026178908684"/>
    <n v="161.5024608084849"/>
    <n v="11.452967597545911"/>
    <n v="505.9119376863955"/>
    <n v="0"/>
    <n v="1.5924310265515085"/>
    <n v="0"/>
    <n v="0"/>
    <n v="0"/>
    <n v="3.9044207718906514"/>
    <n v="684.36421789086842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1ELE014"/>
    <s v="Servo pack SGD7S-2R8A00A002"/>
    <n v="570"/>
    <n v="1"/>
    <n v="570"/>
    <n v="1763.58"/>
    <n v="2.9461475244607776E-2"/>
    <n v="774.59810206075258"/>
    <n v="774.59810206075258"/>
    <n v="2538.1781020607523"/>
    <n v="182.7966693026934"/>
    <n v="12.963049107627421"/>
    <n v="572.61676823122605"/>
    <n v="0"/>
    <n v="1.8023941325146144"/>
    <n v="0"/>
    <n v="0"/>
    <n v="0"/>
    <n v="4.4192212866911662"/>
    <n v="774.59810206075258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1ELE012"/>
    <s v="Servo pack SGD7S-5R5A00A002"/>
    <n v="589"/>
    <n v="1"/>
    <n v="589"/>
    <n v="1822.366"/>
    <n v="3.0443524419428034E-2"/>
    <n v="800.41803879611098"/>
    <n v="800.41803879611098"/>
    <n v="2622.784038796111"/>
    <n v="188.88989161278317"/>
    <n v="13.395150744548335"/>
    <n v="591.70399383893357"/>
    <n v="0"/>
    <n v="1.8624739369317682"/>
    <n v="0"/>
    <n v="0"/>
    <n v="0"/>
    <n v="4.5665286629142052"/>
    <n v="800.41803879611098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7MEC006"/>
    <s v="Baffle A with holes for heating element strip"/>
    <n v="883.5"/>
    <n v="2"/>
    <n v="1767"/>
    <n v="5467.098"/>
    <n v="9.1330573258284101E-2"/>
    <n v="2401.2541163883329"/>
    <n v="1200.6270581941665"/>
    <n v="3934.1760581941662"/>
    <n v="566.66967483834947"/>
    <n v="40.185452233645002"/>
    <n v="1775.1119815168006"/>
    <n v="0"/>
    <n v="5.5874218107953046"/>
    <n v="0"/>
    <n v="0"/>
    <n v="0"/>
    <n v="13.699585988742616"/>
    <n v="2401.2541163883329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7MEC007"/>
    <s v="Baffle B with holes for element strip"/>
    <n v="617.5"/>
    <n v="2"/>
    <n v="1235"/>
    <n v="3821.0899999999997"/>
    <n v="6.3833196363316844E-2"/>
    <n v="1678.2958877982971"/>
    <n v="839.14794389914857"/>
    <n v="2749.6929438991483"/>
    <n v="396.05945015583563"/>
    <n v="28.086606399859413"/>
    <n v="1240.6696645009897"/>
    <n v="0"/>
    <n v="3.9051872871149977"/>
    <n v="0"/>
    <n v="0"/>
    <n v="0"/>
    <n v="9.5749794544975266"/>
    <n v="1678.2958877982971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7ELE009"/>
    <s v="Cable connection  L500mm "/>
    <n v="4.75"/>
    <n v="1200"/>
    <n v="5700"/>
    <n v="17635.8"/>
    <n v="0.29461475244607777"/>
    <n v="7745.9810206075263"/>
    <n v="6.4549841838396054"/>
    <n v="21.151484183839603"/>
    <n v="1827.9666930269339"/>
    <n v="129.63049107627421"/>
    <n v="5726.1676823122607"/>
    <n v="0"/>
    <n v="18.023941325146144"/>
    <n v="0"/>
    <n v="0"/>
    <n v="0"/>
    <n v="44.192212866911667"/>
    <n v="7745.9810206075263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707ELE010"/>
    <s v="Cable connection P+N L3000mm"/>
    <n v="8.08"/>
    <n v="200"/>
    <n v="1616"/>
    <n v="4999.9039999999995"/>
    <n v="8.3525866658396772E-2"/>
    <n v="2196.0535665441685"/>
    <n v="10.980267832720843"/>
    <n v="35.979787832720838"/>
    <n v="518.24459226868862"/>
    <n v="36.751381329694581"/>
    <n v="1623.4187674765985"/>
    <n v="0"/>
    <n v="5.1099454704273972"/>
    <n v="0"/>
    <n v="0"/>
    <n v="0"/>
    <n v="12.528879998759516"/>
    <n v="2196.0535665441685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810xpm095 "/>
    <s v="Side brush"/>
    <n v="1.43"/>
    <n v="310"/>
    <n v="443.29999999999995"/>
    <n v="1371.5701999999999"/>
    <n v="2.2912757852516889E-2"/>
    <n v="602.41989235707308"/>
    <n v="1.9432899753453969"/>
    <n v="6.367709975345397"/>
    <n v="142.16449737172627"/>
    <n v="10.081613455107432"/>
    <n v="445.33511115246051"/>
    <n v="0"/>
    <n v="1.4017566999012783"/>
    <n v="0"/>
    <n v="0"/>
    <n v="0"/>
    <n v="3.4369136778775333"/>
    <n v="602.41989235707308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03T00:00:00"/>
    <x v="76"/>
    <x v="2"/>
    <s v="WUXI HUANFA ET TECHNOLOGY01"/>
    <m/>
    <n v="6204.5999999999995"/>
    <n v="440"/>
    <n v="19436.12"/>
    <n v="0"/>
    <n v="61.177999999999997"/>
    <n v="0"/>
    <n v="0"/>
    <n v="0"/>
    <n v="150"/>
    <n v="26291.897999999997"/>
    <s v="EUR"/>
    <n v="3.0939999999999999"/>
    <s v="810xpm096  "/>
    <s v="Top Brush"/>
    <n v="4.28"/>
    <n v="100"/>
    <n v="428"/>
    <n v="1324.232"/>
    <n v="2.2121949832793208E-2"/>
    <n v="581.62804856491607"/>
    <n v="5.8162804856491608"/>
    <n v="19.058600485649158"/>
    <n v="137.25784993254874"/>
    <n v="9.7336579264290108"/>
    <n v="429.96487158414868"/>
    <n v="0"/>
    <n v="1.3533766468706228"/>
    <n v="0"/>
    <n v="0"/>
    <n v="0"/>
    <n v="3.318292474918981"/>
    <n v="581.62804856491607"/>
    <s v="TRANSGLORY TUNISIE"/>
    <m/>
    <n v="387.75"/>
    <s v="F0262/2023"/>
    <n v="496.1"/>
    <m/>
    <m/>
    <m/>
    <m/>
    <s v="STB000066"/>
    <n v="35394.998"/>
    <m/>
    <m/>
    <m/>
    <m/>
  </r>
  <r>
    <x v="11"/>
    <x v="1"/>
    <d v="2023-06-22T00:00:00"/>
    <x v="86"/>
    <x v="0"/>
    <s v="microporous06"/>
    <s v="A23-0544du14/06/2023"/>
    <n v="11061.6"/>
    <n v="375"/>
    <n v="12064.374"/>
    <n v="219"/>
    <n v="131.02000000000001"/>
    <n v="39.299999999999997"/>
    <n v="0"/>
    <n v="0"/>
    <n v="0"/>
    <n v="23890.294000000002"/>
    <s v="EUR"/>
    <n v="3.3711500000000001"/>
    <s v="430P1004"/>
    <s v="SEPARATEUR 161X1.2X0.2 "/>
    <n v="0.68700000000000006"/>
    <n v="41472"/>
    <n v="28491.264000000003"/>
    <n v="96048.324633600016"/>
    <n v="0.66899916060649345"/>
    <n v="15982.586632642347"/>
    <n v="0.38538258662814301"/>
    <n v="2.7013626366281431"/>
    <n v="7400.2011149647878"/>
    <n v="250.87468522743504"/>
    <n v="8071.0560792428032"/>
    <n v="146.51081617282208"/>
    <n v="87.652270022662776"/>
    <n v="26.291667011835191"/>
    <n v="0"/>
    <n v="0"/>
    <n v="0"/>
    <n v="15982.586632642347"/>
    <s v="AST"/>
    <s v="stb10241"/>
    <n v="11140.5"/>
    <s v="F0305/2023"/>
    <n v="447.25"/>
    <m/>
    <m/>
    <s v="stb0010241"/>
    <n v="47.767000000000003"/>
    <s v="STB010242"/>
    <n v="43405.665000000001"/>
    <n v="219"/>
    <m/>
    <m/>
    <m/>
  </r>
  <r>
    <x v="11"/>
    <x v="1"/>
    <d v="2023-06-22T00:00:00"/>
    <x v="86"/>
    <x v="0"/>
    <s v="microporous06"/>
    <s v="A23-0544du14/06/2023"/>
    <n v="11061.6"/>
    <n v="375"/>
    <n v="12064.374"/>
    <n v="219"/>
    <n v="131.02000000000001"/>
    <n v="39.299999999999997"/>
    <n v="0"/>
    <n v="0"/>
    <n v="0"/>
    <n v="23890.294000000002"/>
    <s v="EUR"/>
    <n v="3.3711500000000001"/>
    <s v="430P1005"/>
    <s v="SEPARATEUR 161X1.0X0.2 "/>
    <n v="0.66200000000000003"/>
    <n v="21294"/>
    <n v="14096.628000000001"/>
    <n v="47521.847482200006"/>
    <n v="0.33100083939350644"/>
    <n v="7907.7073673576515"/>
    <n v="0.37135847503323244"/>
    <n v="2.6030597750332327"/>
    <n v="3661.3988850352112"/>
    <n v="124.12531477256492"/>
    <n v="3993.3179207571948"/>
    <n v="72.489183827177911"/>
    <n v="43.36772997733722"/>
    <n v="13.008332988164803"/>
    <n v="0"/>
    <n v="0"/>
    <n v="0"/>
    <n v="7907.7073673576515"/>
    <s v="AST"/>
    <s v="stb10241"/>
    <n v="11140.5"/>
    <s v="F0305/2023"/>
    <n v="447.25"/>
    <m/>
    <m/>
    <s v="stb0010241"/>
    <n v="47.767000000000003"/>
    <s v="STB010242"/>
    <n v="43405.665000000001"/>
    <n v="219"/>
    <m/>
    <m/>
    <m/>
  </r>
  <r>
    <x v="11"/>
    <x v="1"/>
    <d v="2023-06-22T00:00:00"/>
    <x v="4"/>
    <x v="0"/>
    <s v="ACCUMA24"/>
    <s v="230724DU13/06/2023"/>
    <n v="7551.4449999999997"/>
    <n v="375"/>
    <n v="1239.476999999999"/>
    <n v="219"/>
    <n v="59.2"/>
    <n v="59.149000000000001"/>
    <n v="0"/>
    <n v="1504.2495999999999"/>
    <n v="0"/>
    <n v="11007.520599999998"/>
    <s v="EUR"/>
    <n v="3.3576999999999999"/>
    <s v="420B9002"/>
    <s v="COUVB90 COMPACT DROITE NOIR 34922028B70"/>
    <n v="1.8"/>
    <n v="816"/>
    <n v="1468.8"/>
    <n v="4931.7897599999997"/>
    <n v="8.0419266458902308E-2"/>
    <n v="885.216732183256"/>
    <n v="1.0848244266951668"/>
    <n v="7.1286844266951661"/>
    <n v="607.28166760474551"/>
    <n v="30.157224922088364"/>
    <n v="99.677831132680765"/>
    <n v="17.611819354499605"/>
    <n v="4.7608205743670169"/>
    <n v="4.7567191917776128"/>
    <n v="0"/>
    <n v="120.9706494030972"/>
    <n v="0"/>
    <n v="885.216732183256"/>
    <s v="MAGHREB SOLUTION"/>
    <s v="stb0010239"/>
    <n v="7594.2349999999997"/>
    <s v="F0306/2023"/>
    <n v="447.25"/>
    <m/>
    <m/>
    <s v="stb0010239"/>
    <n v="71.387"/>
    <s v="STB010240"/>
    <n v="14713.695"/>
    <n v="219"/>
    <m/>
    <m/>
    <m/>
  </r>
  <r>
    <x v="11"/>
    <x v="1"/>
    <d v="2023-06-22T00:00:00"/>
    <x v="4"/>
    <x v="0"/>
    <s v="ACCUMA24"/>
    <s v="230724DU13/06/2023"/>
    <n v="7551.4449999999997"/>
    <n v="375"/>
    <n v="1239.476999999999"/>
    <n v="219"/>
    <n v="59.2"/>
    <n v="59.149000000000001"/>
    <n v="0"/>
    <n v="1504.2495999999999"/>
    <n v="0"/>
    <n v="11007.520599999998"/>
    <s v="EUR"/>
    <n v="3.3576999999999999"/>
    <s v="400M1009"/>
    <s v="BAC M10 P15,4 C33 NOIR 30241013B70"/>
    <n v="2.59"/>
    <n v="4212"/>
    <n v="10909.08"/>
    <n v="36629.417915999999"/>
    <n v="0.59729044889806782"/>
    <n v="6574.6869204287277"/>
    <n v="1.5609418139669344"/>
    <n v="10.257384813966935"/>
    <n v="4510.4059738790693"/>
    <n v="223.98391833677542"/>
    <n v="740.32777372882981"/>
    <n v="130.80660830867686"/>
    <n v="35.359594574765616"/>
    <n v="35.329132761871811"/>
    <n v="0"/>
    <n v="898.47391883873888"/>
    <n v="0"/>
    <n v="6574.6869204287277"/>
    <s v="MAGHREB SOLUTION"/>
    <s v="stb0010239"/>
    <n v="7594.2349999999997"/>
    <s v="F0306/2023"/>
    <n v="447.25"/>
    <m/>
    <m/>
    <s v="stb0010239"/>
    <n v="71.387"/>
    <s v="STB010240"/>
    <n v="14713.695"/>
    <n v="219"/>
    <m/>
    <m/>
    <m/>
  </r>
  <r>
    <x v="11"/>
    <x v="1"/>
    <d v="2023-06-22T00:00:00"/>
    <x v="4"/>
    <x v="0"/>
    <s v="ACCUMA24"/>
    <s v="230724DU13/06/2023"/>
    <n v="7551.4449999999997"/>
    <n v="375"/>
    <n v="1239.476999999999"/>
    <n v="219"/>
    <n v="59.2"/>
    <n v="59.149000000000001"/>
    <n v="0"/>
    <n v="1504.2495999999999"/>
    <n v="0"/>
    <n v="11007.520599999998"/>
    <s v="EUR"/>
    <n v="3.3576999999999999"/>
    <s v="420M1014"/>
    <s v="COUV M10 G FLAT NOIR 22462007B70"/>
    <n v="0.82"/>
    <n v="6720"/>
    <n v="5510.4"/>
    <n v="18502.270079999998"/>
    <n v="0.30170365325104526"/>
    <n v="3321.0091782561371"/>
    <n v="0.49419779438335376"/>
    <n v="3.2475117943833531"/>
    <n v="2278.2985438243395"/>
    <n v="113.13886996914196"/>
    <n v="373.95473902064549"/>
    <n v="66.073100061978906"/>
    <n v="17.860856272461881"/>
    <n v="17.845469386146075"/>
    <n v="0"/>
    <n v="453.83759972142349"/>
    <n v="0"/>
    <n v="3321.0091782561371"/>
    <s v="MAGHREB SOLUTION"/>
    <s v="stb0010239"/>
    <n v="7594.2349999999997"/>
    <s v="F0306/2023"/>
    <n v="447.25"/>
    <m/>
    <m/>
    <s v="stb0010239"/>
    <n v="71.387"/>
    <s v="STB010240"/>
    <n v="14713.695"/>
    <n v="219"/>
    <m/>
    <m/>
    <m/>
  </r>
  <r>
    <x v="11"/>
    <x v="1"/>
    <d v="2023-06-22T00:00:00"/>
    <x v="4"/>
    <x v="0"/>
    <s v="ACCUMA24"/>
    <s v="230724DU13/06/2023"/>
    <n v="7551.4449999999997"/>
    <n v="375"/>
    <n v="1239.476999999999"/>
    <n v="219"/>
    <n v="59.2"/>
    <n v="59.149000000000001"/>
    <n v="0"/>
    <n v="1504.2495999999999"/>
    <n v="0"/>
    <n v="11007.520599999998"/>
    <s v="EUR"/>
    <n v="3.3576999999999999"/>
    <s v="440B9002"/>
    <s v="RAMPE B90 COMPACT NOIR 2A233002B70"/>
    <n v="0.188"/>
    <n v="2000"/>
    <n v="376"/>
    <n v="1262.4952000000001"/>
    <n v="2.0586631391984796E-2"/>
    <n v="226.60776913187928"/>
    <n v="0.11330388456593964"/>
    <n v="0.74455148456593967"/>
    <n v="155.45881469184661"/>
    <n v="7.7199867719942983"/>
    <n v="25.516656117843119"/>
    <n v="4.5084722748446708"/>
    <n v="1.2187285784055"/>
    <n v="1.2176786602045087"/>
    <n v="0"/>
    <n v="30.967432036740572"/>
    <n v="0"/>
    <n v="226.60776913187928"/>
    <s v="MAGHREB SOLUTION"/>
    <s v="stb0010239"/>
    <n v="7594.2349999999997"/>
    <s v="F0306/2023"/>
    <n v="447.25"/>
    <m/>
    <m/>
    <s v="stb0010239"/>
    <n v="71.387"/>
    <s v="STB010240"/>
    <n v="14713.695"/>
    <n v="219"/>
    <m/>
    <m/>
    <m/>
  </r>
  <r>
    <x v="11"/>
    <x v="1"/>
    <d v="2023-07-04T00:00:00"/>
    <x v="9"/>
    <x v="2"/>
    <s v="SOVEMA 02"/>
    <s v="80375DU20/06/2023"/>
    <n v="764.57500000000005"/>
    <n v="80"/>
    <n v="24.324999999999989"/>
    <n v="0"/>
    <n v="0"/>
    <n v="28"/>
    <n v="0"/>
    <n v="0"/>
    <n v="45"/>
    <n v="941.90000000000009"/>
    <s v="EUR"/>
    <n v="3.3700999999999999"/>
    <s v="710ELE014"/>
    <s v="TRANSFORMER 220/300V"/>
    <n v="609"/>
    <n v="1"/>
    <n v="609"/>
    <n v="2052.3908999999999"/>
    <n v="1"/>
    <n v="941.90000000000009"/>
    <n v="941.90000000000009"/>
    <n v="2994.2909"/>
    <n v="764.57500000000005"/>
    <n v="80"/>
    <n v="24.324999999999989"/>
    <n v="0"/>
    <n v="0"/>
    <n v="28"/>
    <n v="0"/>
    <n v="0"/>
    <n v="45"/>
    <n v="941.90000000000009"/>
    <s v="DHL"/>
    <m/>
    <m/>
    <s v="F0319/2023"/>
    <n v="1489.6849999999999"/>
    <m/>
    <m/>
    <m/>
    <m/>
    <m/>
    <m/>
    <m/>
    <m/>
    <m/>
    <m/>
  </r>
  <r>
    <x v="11"/>
    <x v="1"/>
    <d v="2023-07-07T00:00:00"/>
    <x v="42"/>
    <x v="0"/>
    <s v="METACONCEPT04"/>
    <s v="5844DU13/06/2023"/>
    <n v="391.20000000000005"/>
    <n v="290"/>
    <n v="1370.5209999999988"/>
    <n v="0"/>
    <n v="59.29"/>
    <n v="378"/>
    <m/>
    <m/>
    <n v="0"/>
    <n v="2489.0109999999986"/>
    <s v="EUR"/>
    <n v="3.3711500000000001"/>
    <s v="610P0002"/>
    <s v="ANTIMOINE"/>
    <n v="14.65"/>
    <n v="1200"/>
    <n v="17580"/>
    <n v="59264.817000000003"/>
    <n v="0.93386454183266931"/>
    <n v="2324.3991171314728"/>
    <n v="1.9369992642762275"/>
    <n v="51.324346764276228"/>
    <n v="365.3278087649403"/>
    <n v="270.82071713147411"/>
    <n v="1279.8809657370507"/>
    <n v="0"/>
    <n v="55.368828685258961"/>
    <n v="353.000796812749"/>
    <n v="0"/>
    <n v="0"/>
    <n v="0"/>
    <n v="2324.3991171314728"/>
    <s v="MAGHREB SOLUTION"/>
    <s v="stb0010250"/>
    <n v="466.52800000000002"/>
    <s v="F0325/2023"/>
    <n v="346.1"/>
    <m/>
    <m/>
    <s v="stb0010250"/>
    <n v="424.42"/>
    <s v="STB000251"/>
    <n v="13611.692999999999"/>
    <m/>
    <m/>
    <m/>
    <m/>
  </r>
  <r>
    <x v="11"/>
    <x v="1"/>
    <d v="2023-07-07T00:00:00"/>
    <x v="42"/>
    <x v="0"/>
    <s v="METACONCEPT04"/>
    <s v="5844DU13/06/2023"/>
    <n v="391.20000000000005"/>
    <n v="290"/>
    <n v="1370.5209999999988"/>
    <n v="0"/>
    <n v="59.29"/>
    <n v="378"/>
    <m/>
    <m/>
    <n v="0"/>
    <n v="2489.0109999999986"/>
    <s v="EUR"/>
    <n v="3.3711500000000001"/>
    <s v="610M0001"/>
    <s v="ARSENIC METAL "/>
    <n v="4.9800000000000004"/>
    <n v="250"/>
    <n v="1245"/>
    <n v="4197.0817500000003"/>
    <n v="6.6135458167330685E-2"/>
    <n v="164.61188286852581"/>
    <n v="0.65844753147410329"/>
    <n v="17.446774531474105"/>
    <n v="25.872191235059766"/>
    <n v="19.179282868525899"/>
    <n v="90.640034262948134"/>
    <n v="0"/>
    <n v="3.9211713147410361"/>
    <n v="24.999203187250998"/>
    <n v="0"/>
    <n v="0"/>
    <n v="0"/>
    <n v="164.61188286852581"/>
    <s v="MAGHREB SOLUTION"/>
    <s v="stb0010250"/>
    <n v="466.52800000000002"/>
    <s v="F0325/2023"/>
    <n v="346.1"/>
    <m/>
    <m/>
    <s v="stb0010250"/>
    <n v="424.42"/>
    <s v="STB000251"/>
    <n v="13611.692999999999"/>
    <m/>
    <m/>
    <m/>
    <m/>
  </r>
  <r>
    <x v="11"/>
    <x v="1"/>
    <d v="2023-07-07T00:00:00"/>
    <x v="99"/>
    <x v="0"/>
    <s v="DIXONE04"/>
    <s v="123407372DU29/04/2023"/>
    <n v="1683"/>
    <n v="870"/>
    <n v="13797.709999999992"/>
    <n v="619"/>
    <n v="892.78"/>
    <n v="0"/>
    <n v="2425"/>
    <n v="1899.2170000000001"/>
    <n v="2510"/>
    <n v="24696.706999999991"/>
    <s v="EUR"/>
    <n v="3.3811499999999999"/>
    <s v="600P0002"/>
    <s v="PLOMB DOUX ACHETE "/>
    <n v="2.0443600000000002"/>
    <n v="145047"/>
    <n v="296528.28492000001"/>
    <n v="1002606.610557258"/>
    <n v="1"/>
    <n v="24696.706999999991"/>
    <n v="0.17026692727184975"/>
    <n v="7.0825547412718493"/>
    <n v="1683"/>
    <n v="870"/>
    <n v="13797.709999999992"/>
    <n v="619"/>
    <n v="892.78"/>
    <n v="0"/>
    <n v="2425"/>
    <n v="1899.2170000000001"/>
    <n v="2510"/>
    <n v="24696.706999999991"/>
    <s v="MSC"/>
    <m/>
    <n v="2002.58"/>
    <s v="F0324/2023"/>
    <n v="2949.5169999999998"/>
    <m/>
    <n v="2885.56"/>
    <m/>
    <m/>
    <s v="STB010276"/>
    <n v="204359.93299999999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00L0218"/>
    <s v="BAC L2 NOIR P0 C34,3 38881099B77"/>
    <n v="1.32"/>
    <n v="1944"/>
    <n v="2566.08"/>
    <n v="8655.9010560000006"/>
    <n v="6.429968351309287E-2"/>
    <n v="2085.5406362036324"/>
    <n v="1.0728089692405516"/>
    <n v="5.5254329692405513"/>
    <n v="1469.4818191221598"/>
    <n v="36.972318020028403"/>
    <n v="167.0011313103937"/>
    <n v="39.801504094604489"/>
    <n v="8.2625093314324332"/>
    <n v="63.403924622071969"/>
    <n v="0"/>
    <n v="300.61742970294176"/>
    <n v="0"/>
    <n v="2085.5406362036324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00L0318"/>
    <s v="BAC L3 NOIR P0 C40 2B331002B74"/>
    <n v="1.4079999999999999"/>
    <n v="10736"/>
    <n v="15116.287999999999"/>
    <n v="50990.262681599997"/>
    <n v="0.37877717541649658"/>
    <n v="12285.522233350999"/>
    <n v="1.1443295671899216"/>
    <n v="5.8937951671899214"/>
    <n v="8656.4372071854632"/>
    <n v="217.79687586448554"/>
    <n v="983.77182208416275"/>
    <n v="234.46307158281138"/>
    <n v="48.672867041019813"/>
    <n v="373.50043058576938"/>
    <n v="0"/>
    <n v="1770.8799590072881"/>
    <n v="0"/>
    <n v="12285.522233350999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20L0307"/>
    <s v="COUV. L3 EURO KAM DROITE NOIR 21152167B70"/>
    <n v="1.42"/>
    <n v="9680"/>
    <n v="13745.599999999999"/>
    <n v="46366.657919999998"/>
    <n v="0.34443108932596384"/>
    <n v="11171.517399691609"/>
    <n v="1.1540823760011993"/>
    <n v="5.9440263760011991"/>
    <n v="7871.5041202634202"/>
    <n v="198.04787636242921"/>
    <n v="894.5671025611623"/>
    <n v="213.2028442927716"/>
    <n v="44.259394978386354"/>
    <n v="339.63281982056384"/>
    <n v="0"/>
    <n v="1610.303241412877"/>
    <n v="0"/>
    <n v="11171.517399691609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00L0306"/>
    <s v="BAC L3B P0 NOIR C40 26651004B74"/>
    <n v="1.62"/>
    <n v="2912"/>
    <n v="4717.4400000000005"/>
    <n v="15912.868608000002"/>
    <n v="0.1182074989836657"/>
    <n v="3834.0241998895067"/>
    <n v="1.3166291895224955"/>
    <n v="6.7812131895224965"/>
    <n v="2701.4716270730619"/>
    <n v="67.969311915607776"/>
    <n v="307.01218079284502"/>
    <n v="73.170441870889064"/>
    <n v="15.189663619401042"/>
    <n v="116.56075031532424"/>
    <n v="0"/>
    <n v="552.65022430237786"/>
    <n v="0"/>
    <n v="3834.0241998895067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20L0228"/>
    <s v="COUV L2 EK DROITE NOIR 24582125P70"/>
    <n v="1.19"/>
    <n v="2880"/>
    <n v="3427.2"/>
    <n v="11560.63104"/>
    <n v="8.5877242851381055E-2"/>
    <n v="2785.4021965009233"/>
    <n v="0.96715354045170954"/>
    <n v="4.98126154045171"/>
    <n v="1962.607592318036"/>
    <n v="49.379414639544109"/>
    <n v="223.04303732813526"/>
    <n v="53.158013325004873"/>
    <n v="11.035225706402466"/>
    <n v="84.680886981218464"/>
    <n v="0"/>
    <n v="401.49802620258214"/>
    <n v="0"/>
    <n v="2785.4021965009233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5"/>
    <s v="23-0775DU26/06/2023"/>
    <n v="22853.64"/>
    <n v="575"/>
    <n v="2597.2309999999998"/>
    <n v="619"/>
    <n v="128.5"/>
    <n v="986.06899999999996"/>
    <m/>
    <n v="4675.2552000000005"/>
    <m/>
    <n v="32434.695199999998"/>
    <s v="EUR"/>
    <n v="3.3732000000000002"/>
    <s v="400L0618"/>
    <s v="BAC L6 NOIR P0 C58,8 24121021B74"/>
    <n v="2.33"/>
    <n v="144"/>
    <n v="335.52"/>
    <n v="1131.7760639999999"/>
    <n v="8.4073099093999095E-3"/>
    <n v="272.68853436332569"/>
    <n v="1.893670377523095"/>
    <n v="9.7532263775230952"/>
    <n v="192.13763403785813"/>
    <n v="4.834203197904948"/>
    <n v="21.835725923300636"/>
    <n v="5.2041248339185442"/>
    <n v="1.0803393233578884"/>
    <n v="8.2901876750520582"/>
    <n v="0"/>
    <n v="39.306319371933462"/>
    <n v="0"/>
    <n v="272.68853436332569"/>
    <s v="MAGHREB SOLUTION"/>
    <s v="STB0010295"/>
    <n v="22981.112000000001"/>
    <s v="F0333/2023"/>
    <n v="685.25"/>
    <m/>
    <m/>
    <s v="STB001295"/>
    <n v="1105.059"/>
    <s v="STB010296"/>
    <n v="33529.644"/>
    <n v="619"/>
    <m/>
    <m/>
    <m/>
  </r>
  <r>
    <x v="11"/>
    <x v="1"/>
    <d v="2023-07-10T00:00:00"/>
    <x v="4"/>
    <x v="0"/>
    <s v="ACCUMA26"/>
    <s v="23-0781DU27/06/2023"/>
    <n v="7323.42"/>
    <n v="187.22200000000001"/>
    <n v="968.81500000000051"/>
    <n v="206.33333333333334"/>
    <n v="50.2"/>
    <n v="49.7"/>
    <m/>
    <n v="1559.8736999999999"/>
    <m/>
    <n v="10345.564033333336"/>
    <s v="EUR"/>
    <n v="3.37635"/>
    <s v="400L0218"/>
    <s v="BAC L2 NOIR P0 C34,3 38881099B77"/>
    <n v="1.32"/>
    <n v="648"/>
    <n v="855.36"/>
    <n v="2887.9947360000001"/>
    <n v="5.6670752310597282E-2"/>
    <n v="586.29089684645726"/>
    <n v="0.90476990254082912"/>
    <n v="5.36155190254083"/>
    <n v="415.02372088647434"/>
    <n v="10.610011589094645"/>
    <n v="54.903474899791334"/>
    <n v="11.693065226753239"/>
    <n v="2.8448717659919835"/>
    <n v="2.8165363898366849"/>
    <n v="0"/>
    <n v="88.399216088514919"/>
    <n v="0"/>
    <n v="586.29089684645726"/>
    <s v="METIS"/>
    <s v="STB0010312"/>
    <n v="7324.42"/>
    <s v="F0332/2023"/>
    <n v="223.79400000000001"/>
    <m/>
    <m/>
    <s v="STB0010312"/>
    <n v="60.143000000000001"/>
    <s v="STB010315"/>
    <n v="12439.735000000001"/>
    <n v="206.33333333333334"/>
    <m/>
    <m/>
    <m/>
  </r>
  <r>
    <x v="11"/>
    <x v="1"/>
    <d v="2023-07-10T00:00:00"/>
    <x v="4"/>
    <x v="0"/>
    <s v="ACCUMA26"/>
    <s v="23-0781DU27/06/2023"/>
    <n v="7323.42"/>
    <n v="187.22200000000001"/>
    <n v="968.81500000000051"/>
    <n v="206.33333333333334"/>
    <n v="50.2"/>
    <n v="49.7"/>
    <m/>
    <n v="1559.8736999999999"/>
    <m/>
    <n v="10345.564033333336"/>
    <s v="EUR"/>
    <n v="3.37635"/>
    <s v="400M1509"/>
    <s v="BAC M15 GRIS PO C78 35331028B74"/>
    <n v="4.57"/>
    <n v="2002"/>
    <n v="9149.1400000000012"/>
    <n v="30890.698839000004"/>
    <n v="0.60616424288601056"/>
    <n v="6271.1109894942429"/>
    <n v="3.1324230716754462"/>
    <n v="18.562342571675448"/>
    <n v="4439.1953396362678"/>
    <n v="113.48728188160467"/>
    <n v="587.26101097161063"/>
    <n v="125.07188878214686"/>
    <n v="30.42944499287773"/>
    <n v="30.126362871434726"/>
    <n v="0"/>
    <n v="945.5396603582999"/>
    <n v="0"/>
    <n v="6271.1109894942429"/>
    <s v="METIS"/>
    <s v="STB0010312"/>
    <n v="7324.42"/>
    <s v="F0332/2023"/>
    <n v="223.79400000000001"/>
    <m/>
    <m/>
    <s v="STB0010312"/>
    <n v="60.143000000000001"/>
    <s v="STB010315"/>
    <n v="12439.735000000001"/>
    <n v="206.33333333333334"/>
    <m/>
    <m/>
    <m/>
  </r>
  <r>
    <x v="11"/>
    <x v="1"/>
    <d v="2023-07-10T00:00:00"/>
    <x v="4"/>
    <x v="0"/>
    <s v="ACCUMA26"/>
    <s v="23-0781DU27/06/2023"/>
    <n v="7323.42"/>
    <n v="187.22200000000001"/>
    <n v="968.81500000000051"/>
    <n v="206.33333333333334"/>
    <n v="50.2"/>
    <n v="49.7"/>
    <m/>
    <n v="1559.8736999999999"/>
    <m/>
    <n v="10345.564033333336"/>
    <s v="EUR"/>
    <n v="3.37635"/>
    <s v="420M1502"/>
    <s v="COUV.M15 GAUCHE NOIR 35402026B70"/>
    <n v="1.81"/>
    <n v="700"/>
    <n v="1267"/>
    <n v="4277.8354499999996"/>
    <n v="8.3943419352701484E-2"/>
    <n v="868.44202009032597"/>
    <n v="1.2406314572718942"/>
    <n v="7.3518249572718943"/>
    <n v="614.75291615596109"/>
    <n v="15.716054858051479"/>
    <n v="81.325643820187537"/>
    <n v="17.32032552644074"/>
    <n v="4.2139596515056148"/>
    <n v="4.171987941829264"/>
    <n v="0"/>
    <n v="130.94113213635006"/>
    <n v="0"/>
    <n v="868.44202009032597"/>
    <s v="METIS"/>
    <s v="STB0010312"/>
    <n v="7324.42"/>
    <s v="F0332/2023"/>
    <n v="223.79400000000001"/>
    <m/>
    <m/>
    <s v="STB0010312"/>
    <n v="60.143000000000001"/>
    <s v="STB010315"/>
    <n v="12439.735000000001"/>
    <n v="206.33333333333334"/>
    <m/>
    <m/>
    <m/>
  </r>
  <r>
    <x v="11"/>
    <x v="1"/>
    <d v="2023-07-10T00:00:00"/>
    <x v="4"/>
    <x v="0"/>
    <s v="ACCUMA26"/>
    <s v="23-0781DU27/06/2023"/>
    <n v="7323.42"/>
    <n v="187.22200000000001"/>
    <n v="968.81500000000051"/>
    <n v="206.33333333333334"/>
    <n v="50.2"/>
    <n v="49.7"/>
    <m/>
    <n v="1559.8736999999999"/>
    <m/>
    <n v="10345.564033333336"/>
    <s v="EUR"/>
    <n v="3.37635"/>
    <s v="420M1515"/>
    <s v="COUV M15 GAUCHE GRIS 35402089B70"/>
    <n v="1.82"/>
    <n v="2100"/>
    <n v="3822"/>
    <n v="12904.4097"/>
    <n v="0.25322158545069068"/>
    <n v="2619.7201269023094"/>
    <n v="1.2474857747153854"/>
    <n v="7.3924427747153851"/>
    <n v="1854.4480233212971"/>
    <n v="47.40865167124921"/>
    <n v="245.32487030841102"/>
    <n v="52.248053797992512"/>
    <n v="12.711723589624674"/>
    <n v="12.585112796899327"/>
    <n v="0"/>
    <n v="394.99369141683502"/>
    <n v="0"/>
    <n v="2619.7201269023094"/>
    <s v="METIS"/>
    <s v="STB0010312"/>
    <n v="7324.42"/>
    <s v="F0332/2023"/>
    <n v="223.79400000000001"/>
    <m/>
    <m/>
    <s v="STB0010312"/>
    <n v="60.143000000000001"/>
    <s v="STB010315"/>
    <n v="12439.735000000001"/>
    <n v="206.33333333333334"/>
    <m/>
    <m/>
    <m/>
  </r>
  <r>
    <x v="11"/>
    <x v="1"/>
    <d v="2023-07-11T00:00:00"/>
    <x v="4"/>
    <x v="0"/>
    <s v="ACCUMA27"/>
    <s v="23-0783DU27/06/2023"/>
    <n v="7323.42"/>
    <n v="326.05900000000003"/>
    <n v="816.09999999999854"/>
    <n v="206.33333333333334"/>
    <n v="41.29"/>
    <n v="49.7"/>
    <m/>
    <n v="1559.8736999999999"/>
    <m/>
    <n v="10322.776033333334"/>
    <s v="EUR"/>
    <n v="3.37635"/>
    <s v="400L0118"/>
    <s v="BAC L1 NOIR P0 C28 25341044B70"/>
    <n v="1.63"/>
    <n v="5760"/>
    <n v="9388.7999999999993"/>
    <n v="31699.874879999996"/>
    <n v="0.76459076950138893"/>
    <n v="7892.6992707168292"/>
    <n v="1.3702602900550052"/>
    <n v="6.8737107900550045"/>
    <n v="5599.4193331818615"/>
    <n v="249.3017017128534"/>
    <n v="623.98252699008242"/>
    <n v="157.76056210711994"/>
    <n v="31.569952872712349"/>
    <n v="38.000161244219029"/>
    <n v="0"/>
    <n v="1192.6650326079787"/>
    <n v="0"/>
    <n v="7892.6992707168292"/>
    <s v="METIS"/>
    <s v="STB0010312"/>
    <n v="7324.42"/>
    <s v="F0330/2023"/>
    <n v="389.01"/>
    <m/>
    <m/>
    <s v="STB0010312"/>
    <n v="60.143000000000001"/>
    <s v="STB010314"/>
    <n v="10461.906999999999"/>
    <n v="206.33333333333334"/>
    <m/>
    <m/>
    <m/>
  </r>
  <r>
    <x v="11"/>
    <x v="1"/>
    <d v="2023-07-11T00:00:00"/>
    <x v="4"/>
    <x v="0"/>
    <s v="ACCUMA27"/>
    <s v="23-0783DU27/06/2023"/>
    <n v="7323.42"/>
    <n v="326.05900000000003"/>
    <n v="816.09999999999854"/>
    <n v="206.33333333333334"/>
    <n v="41.29"/>
    <n v="49.7"/>
    <m/>
    <n v="1559.8736999999999"/>
    <m/>
    <n v="10322.776033333334"/>
    <s v="EUR"/>
    <n v="3.37635"/>
    <s v="400L0213"/>
    <s v="BAC L2 NOIR PO C28 25691010B77"/>
    <n v="1.3149999999999999"/>
    <n v="594"/>
    <n v="781.11"/>
    <n v="2637.3007484999998"/>
    <n v="6.3610844406657929E-2"/>
    <n v="656.6405001011442"/>
    <n v="1.1054553873756636"/>
    <n v="5.5453556373756641"/>
    <n v="465.84893014460681"/>
    <n v="20.740888316390478"/>
    <n v="51.912810120273441"/>
    <n v="13.125037562573754"/>
    <n v="2.6264917655509059"/>
    <n v="3.1614589670108995"/>
    <n v="0"/>
    <n v="99.224883224737795"/>
    <n v="0"/>
    <n v="656.6405001011442"/>
    <s v="METIS"/>
    <s v="STB0010312"/>
    <n v="7324.42"/>
    <s v="F0330/2023"/>
    <n v="389.01"/>
    <m/>
    <m/>
    <s v="STB0010312"/>
    <n v="60.143000000000001"/>
    <s v="STB010314"/>
    <n v="10461.906999999999"/>
    <n v="206.33333333333334"/>
    <m/>
    <m/>
    <m/>
  </r>
  <r>
    <x v="11"/>
    <x v="1"/>
    <d v="2023-07-11T00:00:00"/>
    <x v="4"/>
    <x v="0"/>
    <s v="ACCUMA27"/>
    <s v="23-0783DU27/06/2023"/>
    <n v="7323.42"/>
    <n v="326.05900000000003"/>
    <n v="816.09999999999854"/>
    <n v="206.33333333333334"/>
    <n v="41.29"/>
    <n v="49.7"/>
    <m/>
    <n v="1559.8736999999999"/>
    <m/>
    <n v="10322.776033333334"/>
    <s v="EUR"/>
    <n v="3.37635"/>
    <s v="400M1202"/>
    <s v="BAC M12 P12.5 C49 NOIR 21631003B70"/>
    <n v="2.93"/>
    <n v="720"/>
    <n v="2109.6"/>
    <n v="7122.7479599999997"/>
    <n v="0.17179838609195319"/>
    <n v="1773.436262515361"/>
    <n v="2.4631059201602237"/>
    <n v="12.355811420160224"/>
    <n v="1258.1517366735318"/>
    <n v="56.016409970756172"/>
    <n v="140.20466288964275"/>
    <n v="35.447733663639674"/>
    <n v="7.0935553617367475"/>
    <n v="8.5383797887700741"/>
    <n v="0"/>
    <n v="267.98378416728355"/>
    <n v="0"/>
    <n v="1773.436262515361"/>
    <s v="METIS"/>
    <s v="STB0010312"/>
    <n v="7324.42"/>
    <s v="F0330/2023"/>
    <n v="389.01"/>
    <m/>
    <m/>
    <s v="STB0010312"/>
    <n v="60.143000000000001"/>
    <s v="STB010314"/>
    <n v="10461.906999999999"/>
    <n v="206.33333333333334"/>
    <m/>
    <m/>
    <m/>
  </r>
  <r>
    <x v="11"/>
    <x v="1"/>
    <d v="2023-07-11T00:00:00"/>
    <x v="4"/>
    <x v="0"/>
    <s v="ACCUMA28"/>
    <s v="23-0790DU28/06/2023"/>
    <n v="7323.42"/>
    <n v="666.42500000000018"/>
    <n v="1066.4250000000002"/>
    <n v="206.33333333333334"/>
    <n v="30.42"/>
    <n v="49.7"/>
    <m/>
    <n v="1559.8736999999999"/>
    <m/>
    <n v="10902.597033333335"/>
    <s v="EUR"/>
    <n v="3.37635"/>
    <s v="400L0213"/>
    <s v="BAC L2 NOIR PO C28 25691010B77"/>
    <n v="1.3149999999999999"/>
    <n v="3564"/>
    <n v="4686.66"/>
    <n v="15823.804490999999"/>
    <n v="0.49223003629764062"/>
    <n v="5366.5857334562161"/>
    <n v="1.5057760194882761"/>
    <n v="5.9456762694882759"/>
    <n v="3604.8072924228672"/>
    <n v="328.03440193965525"/>
    <n v="524.92641645871151"/>
    <n v="101.56346415607985"/>
    <n v="14.973637704174228"/>
    <n v="24.463832803992741"/>
    <n v="0"/>
    <n v="767.81668797073496"/>
    <n v="0"/>
    <n v="5366.5857334562161"/>
    <s v="METIS"/>
    <s v="STB0010312"/>
    <n v="7324.42"/>
    <s v="F0331/2023"/>
    <n v="744.64"/>
    <m/>
    <m/>
    <s v="STB0010312"/>
    <n v="60.143000000000001"/>
    <s v="STB010316"/>
    <n v="8523.4390000000003"/>
    <n v="206.33333333333334"/>
    <m/>
    <m/>
    <m/>
  </r>
  <r>
    <x v="11"/>
    <x v="1"/>
    <d v="2023-07-11T00:00:00"/>
    <x v="4"/>
    <x v="0"/>
    <s v="ACCUMA28"/>
    <s v="23-0790DU28/06/2023"/>
    <n v="7323.42"/>
    <n v="666.42500000000018"/>
    <n v="1066.4250000000002"/>
    <n v="206.33333333333334"/>
    <n v="30.42"/>
    <n v="49.7"/>
    <m/>
    <n v="1559.8736999999999"/>
    <m/>
    <n v="10902.597033333335"/>
    <s v="EUR"/>
    <n v="3.37635"/>
    <s v="400M1009"/>
    <s v="BAC M10 P15,4 C33 NOIR 30241013B70"/>
    <n v="2.59"/>
    <n v="162"/>
    <n v="419.58"/>
    <n v="1416.6489329999999"/>
    <n v="4.4067604355716876E-2"/>
    <n v="480.45133251474596"/>
    <n v="2.9657489661404073"/>
    <n v="11.710495466140408"/>
    <n v="322.72557509074409"/>
    <n v="29.367753232758627"/>
    <n v="46.99479497504538"/>
    <n v="9.092615698729583"/>
    <n v="1.3405365245009075"/>
    <n v="2.1901599364791289"/>
    <n v="0"/>
    <n v="68.739897056488189"/>
    <n v="0"/>
    <n v="480.45133251474596"/>
    <s v="METIS"/>
    <s v="STB0010312"/>
    <n v="7324.42"/>
    <s v="F0331/2023"/>
    <n v="744.64"/>
    <m/>
    <m/>
    <s v="STB0010312"/>
    <n v="60.143000000000001"/>
    <s v="STB010316"/>
    <n v="8523.4390000000003"/>
    <n v="206.33333333333334"/>
    <m/>
    <m/>
    <m/>
  </r>
  <r>
    <x v="11"/>
    <x v="1"/>
    <d v="2023-07-11T00:00:00"/>
    <x v="4"/>
    <x v="0"/>
    <s v="ACCUMA28"/>
    <s v="23-0790DU28/06/2023"/>
    <n v="7323.42"/>
    <n v="666.42500000000018"/>
    <n v="1066.4250000000002"/>
    <n v="206.33333333333334"/>
    <n v="30.42"/>
    <n v="49.7"/>
    <m/>
    <n v="1559.8736999999999"/>
    <m/>
    <n v="10902.597033333335"/>
    <s v="EUR"/>
    <n v="3.37635"/>
    <s v="400L0513"/>
    <s v="BAC L5 C45 P0 NOIR 27231007B77"/>
    <n v="2.19"/>
    <n v="2016"/>
    <n v="4415.04"/>
    <n v="14906.720304"/>
    <n v="0.46370235934664245"/>
    <n v="5055.5599673623719"/>
    <n v="2.5077182377789544"/>
    <n v="9.9019247377789554"/>
    <n v="3395.8871324863881"/>
    <n v="309.02284482758625"/>
    <n v="494.50378856624326"/>
    <n v="95.677253478523895"/>
    <n v="14.105825771324865"/>
    <n v="23.046007259528132"/>
    <n v="0"/>
    <n v="723.31711497277672"/>
    <n v="0"/>
    <n v="5055.5599673623719"/>
    <s v="METIS"/>
    <s v="STB0010312"/>
    <n v="7324.42"/>
    <s v="F0331/2023"/>
    <n v="744.64"/>
    <m/>
    <m/>
    <s v="STB0010312"/>
    <n v="60.143000000000001"/>
    <s v="STB010316"/>
    <n v="8523.4390000000003"/>
    <n v="206.33333333333334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9.8736999999999"/>
    <m/>
    <n v="10393.332699999999"/>
    <s v="EUR"/>
    <n v="3.3744000000000001"/>
    <s v="400L0213"/>
    <s v="BAC L2 NOIR PO C28 25691010B77"/>
    <n v="1.32"/>
    <n v="4158"/>
    <n v="5488.56"/>
    <n v="18520.596864000003"/>
    <n v="0.50626718439380325"/>
    <n v="5261.8032824970442"/>
    <n v="1.2654649549054939"/>
    <n v="5.7196729549054943"/>
    <n v="3749.7387786185191"/>
    <n v="155.36782995142988"/>
    <n v="374.20738934467948"/>
    <n v="110.87251338224291"/>
    <n v="18.671133760443464"/>
    <n v="63.232771330786029"/>
    <n v="0"/>
    <n v="789.71286610894401"/>
    <n v="0"/>
    <n v="5261.8032824970442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00M1104"/>
    <s v="BAC M11 P8.5 C46,3 NOIR"/>
    <n v="1.95"/>
    <n v="252"/>
    <n v="491.4"/>
    <n v="1658.1801599999999"/>
    <n v="4.5326951770795043E-2"/>
    <n v="471.05725497987663"/>
    <n v="1.8692748213487167"/>
    <n v="8.4493548213487166"/>
    <n v="335.72041406364139"/>
    <n v="13.910342901987521"/>
    <n v="33.503416401383141"/>
    <n v="9.9266024378041138"/>
    <n v="1.6716579813069212"/>
    <n v="5.6613362761723014"/>
    <n v="0"/>
    <n v="70.6634849175813"/>
    <n v="0"/>
    <n v="471.05725497987663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20M1014"/>
    <s v="COUV M10 G FLAT NOIR 22462007B70"/>
    <n v="0.82"/>
    <n v="560"/>
    <n v="459.2"/>
    <n v="1549.52448"/>
    <n v="4.2356809631968022E-2"/>
    <n v="440.19025536581069"/>
    <n v="0.7860540274389477"/>
    <n v="3.5530620274389477"/>
    <n v="313.72164049251967"/>
    <n v="12.998838951145034"/>
    <n v="31.308035839469149"/>
    <n v="9.2761413094009963"/>
    <n v="1.5621191392269806"/>
    <n v="5.2903655230328059"/>
    <n v="0"/>
    <n v="66.033114111016161"/>
    <n v="0"/>
    <n v="440.19025536581069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20M1125"/>
    <s v="COUV M11 G FLAT NOIR M18 22482045B70"/>
    <n v="0.91600000000000004"/>
    <n v="1334"/>
    <n v="1221.944"/>
    <n v="4123.3278336000003"/>
    <n v="0.11271265110828732"/>
    <n v="1171.3585396400701"/>
    <n v="0.87807986479765376"/>
    <n v="3.9690302647976541"/>
    <n v="834.82203020468523"/>
    <n v="34.590272785971187"/>
    <n v="83.311556066690528"/>
    <n v="24.684070592714924"/>
    <n v="4.1568425728736367"/>
    <n v="14.077810123425087"/>
    <n v="0"/>
    <n v="175.71595729370978"/>
    <n v="0"/>
    <n v="1171.3585396400701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20M1126"/>
    <s v="COUV M11 D FLAT NOIR M18 22482044B70"/>
    <n v="0.91600000000000004"/>
    <n v="1160"/>
    <n v="1062.56"/>
    <n v="3585.5024639999997"/>
    <n v="9.8011000963728084E-2"/>
    <n v="1018.5726431652782"/>
    <n v="0.87807986479765365"/>
    <n v="3.9690302647976532"/>
    <n v="725.93220017798706"/>
    <n v="30.078498074757547"/>
    <n v="72.444831362339585"/>
    <n v="21.464409211056452"/>
    <n v="3.614645715542292"/>
    <n v="12.241574020369638"/>
    <n v="0"/>
    <n v="152.79648460322588"/>
    <n v="0"/>
    <n v="1018.5726431652782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00L0318"/>
    <s v="BAC L3 NOIR P0 C40 2B331002B74"/>
    <n v="1.4079999999999999"/>
    <n v="1056"/>
    <n v="1486.848"/>
    <n v="5017.2198912000003"/>
    <n v="0.13714751238604614"/>
    <n v="1425.2961690116394"/>
    <n v="1.3497122812610223"/>
    <n v="6.1008674812610231"/>
    <n v="1015.8022511389848"/>
    <n v="42.089062928641312"/>
    <n v="101.37258378014596"/>
    <n v="30.035305212544106"/>
    <n v="5.0580002567973823"/>
    <n v="17.129724297017162"/>
    <n v="0"/>
    <n v="213.80924139750903"/>
    <n v="0"/>
    <n v="1425.2961690116394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1T00:00:00"/>
    <x v="4"/>
    <x v="0"/>
    <s v="ACCUMA29"/>
    <s v="23-0838du04/07/2023"/>
    <n v="7406.64"/>
    <n v="306.88900000000001"/>
    <n v="739.14999999999964"/>
    <n v="219"/>
    <n v="36.880000000000003"/>
    <n v="124.9"/>
    <m/>
    <n v="1558.9728"/>
    <m/>
    <n v="10392.431799999998"/>
    <s v="EUR"/>
    <n v="3.3744000000000001"/>
    <s v="400L0513"/>
    <s v="BAC L5 C45 P0 NOIR 27231007B77"/>
    <n v="2.19"/>
    <n v="288"/>
    <n v="630.72"/>
    <n v="2128.3015680000003"/>
    <n v="5.8177889745372115E-2"/>
    <n v="604.60975144669897"/>
    <n v="2.0993394147454825"/>
    <n v="9.4892754147454834"/>
    <n v="430.90268530366296"/>
    <n v="17.854154406067504"/>
    <n v="43.002187205291776"/>
    <n v="12.740957854236493"/>
    <n v="2.1456005738093236"/>
    <n v="7.2664184291969773"/>
    <n v="0"/>
    <n v="90.697747674434055"/>
    <n v="0"/>
    <n v="604.60975144669897"/>
    <s v="AST"/>
    <s v="stb0010364"/>
    <n v="7407.14"/>
    <s v="F0347/2023"/>
    <n v="366.19799999999998"/>
    <m/>
    <m/>
    <s v="STB0010364"/>
    <n v="149.131"/>
    <s v="STB010365"/>
    <n v="9465.31"/>
    <n v="219"/>
    <m/>
    <m/>
    <m/>
  </r>
  <r>
    <x v="11"/>
    <x v="1"/>
    <d v="2023-07-17T00:00:00"/>
    <x v="4"/>
    <x v="0"/>
    <s v="ACCUMA30"/>
    <s v="23-0839DU04/07/2023"/>
    <n v="7406.64"/>
    <n v="337.416"/>
    <n v="881.76200000000063"/>
    <n v="219"/>
    <n v="44.89"/>
    <n v="124.9"/>
    <m/>
    <n v="1558.9728"/>
    <m/>
    <n v="10573.5808"/>
    <s v="EUR"/>
    <n v="3.3744000000000001"/>
    <s v="400L0213"/>
    <s v="BAC L2 NOIR PO C28 25691010B77"/>
    <n v="1.32"/>
    <n v="2178"/>
    <n v="2874.96"/>
    <n v="9701.2650240000003"/>
    <n v="0.21342289053591793"/>
    <n v="2256.6441776510833"/>
    <n v="1.0361084378563283"/>
    <n v="5.4903164378563289"/>
    <n v="1580.7465179589512"/>
    <n v="72.012298033067282"/>
    <n v="188.18819480473221"/>
    <n v="46.739613027366026"/>
    <n v="9.5805535561573549"/>
    <n v="26.656519027936149"/>
    <n v="0"/>
    <n v="332.72048124287346"/>
    <n v="0"/>
    <n v="2256.6441776510833"/>
    <s v="AST"/>
    <s v="stb0010364"/>
    <n v="7407.14"/>
    <s v="F0348/2023"/>
    <n v="402.52499999999998"/>
    <m/>
    <m/>
    <s v="STB0010366"/>
    <n v="149.131"/>
    <s v="STB010367"/>
    <n v="11312.297"/>
    <n v="219"/>
    <m/>
    <m/>
    <m/>
  </r>
  <r>
    <x v="11"/>
    <x v="1"/>
    <d v="2023-07-17T00:00:00"/>
    <x v="4"/>
    <x v="0"/>
    <s v="ACCUMA30"/>
    <s v="23-0839DU04/07/2023"/>
    <n v="7406.64"/>
    <n v="337.416"/>
    <n v="881.76200000000063"/>
    <n v="219"/>
    <n v="44.89"/>
    <n v="124.9"/>
    <m/>
    <n v="1558.9728"/>
    <m/>
    <n v="10573.5808"/>
    <s v="EUR"/>
    <n v="3.3744000000000001"/>
    <s v="400M1009"/>
    <s v="BAC M10 P15,4 C33 NOIR 30241013B70"/>
    <n v="2.59"/>
    <n v="3240"/>
    <n v="8391.6"/>
    <n v="28316.615040000001"/>
    <n v="0.62295111174458384"/>
    <n v="6586.823914481186"/>
    <n v="2.0329703439756748"/>
    <n v="10.772666343975676"/>
    <n v="4613.9746222919048"/>
    <n v="210.19367232041049"/>
    <n v="549.29461819412813"/>
    <n v="136.42629347206386"/>
    <n v="27.964275406214369"/>
    <n v="77.80659385689853"/>
    <n v="0"/>
    <n v="971.16383893956674"/>
    <n v="0"/>
    <n v="6586.823914481186"/>
    <s v="AST"/>
    <s v="stb0010364"/>
    <n v="7407.14"/>
    <s v="F0348/2023"/>
    <n v="402.52499999999998"/>
    <m/>
    <m/>
    <s v="STB0010366"/>
    <n v="149.131"/>
    <s v="STB010367"/>
    <n v="11312.297"/>
    <n v="219"/>
    <m/>
    <m/>
    <m/>
  </r>
  <r>
    <x v="11"/>
    <x v="1"/>
    <d v="2023-07-17T00:00:00"/>
    <x v="4"/>
    <x v="0"/>
    <s v="ACCUMA30"/>
    <s v="23-0839DU04/07/2023"/>
    <n v="7406.64"/>
    <n v="337.416"/>
    <n v="881.76200000000063"/>
    <n v="219"/>
    <n v="44.89"/>
    <n v="124.9"/>
    <m/>
    <n v="1558.9728"/>
    <m/>
    <n v="10573.5808"/>
    <s v="EUR"/>
    <n v="3.3744000000000001"/>
    <s v="420M1014"/>
    <s v="COUV M10 G FLAT NOIR 22462007B70"/>
    <n v="0.82"/>
    <n v="2688"/>
    <n v="2204.16"/>
    <n v="7437.7175039999993"/>
    <n v="0.16362599771949829"/>
    <n v="1730.1127078677309"/>
    <n v="0.64364312048650707"/>
    <n v="3.4106511204865066"/>
    <n v="1211.9188597491448"/>
    <n v="55.210029646522237"/>
    <n v="144.27918700114034"/>
    <n v="35.834093500570127"/>
    <n v="7.3451710376282779"/>
    <n v="20.436887115165337"/>
    <n v="0"/>
    <n v="255.08847981755986"/>
    <n v="0"/>
    <n v="1730.1127078677309"/>
    <s v="AST"/>
    <s v="stb0010364"/>
    <n v="7407.14"/>
    <s v="F0348/2023"/>
    <n v="402.52499999999998"/>
    <m/>
    <m/>
    <s v="STB0010366"/>
    <n v="149.131"/>
    <s v="STB010367"/>
    <n v="11312.297"/>
    <n v="219"/>
    <m/>
    <m/>
    <m/>
  </r>
  <r>
    <x v="11"/>
    <x v="1"/>
    <d v="2023-07-17T00:00:00"/>
    <x v="71"/>
    <x v="0"/>
    <s v="ELINOIL05"/>
    <s v="243/2023DU13/06/2023"/>
    <n v="1452"/>
    <n v="675"/>
    <n v="9556.6380000000026"/>
    <n v="819"/>
    <n v="112.16500000000001"/>
    <n v="0"/>
    <n v="684"/>
    <m/>
    <n v="1686.6"/>
    <n v="14985.403000000004"/>
    <s v="EUR"/>
    <n v="3.3788499999999999"/>
    <s v="610x0014"/>
    <s v="COKE DE PETROLE"/>
    <n v="0.38600000000000001"/>
    <n v="93520"/>
    <n v="36098.720000000001"/>
    <n v="121972.160072"/>
    <n v="1"/>
    <n v="14985.403000000004"/>
    <n v="0.16023741445680073"/>
    <n v="1.4644735144568006"/>
    <n v="1452"/>
    <n v="675"/>
    <n v="9556.6380000000026"/>
    <n v="819"/>
    <n v="112.16500000000001"/>
    <n v="0"/>
    <n v="684"/>
    <n v="0"/>
    <n v="1686.6"/>
    <n v="14985.403000000004"/>
    <s v="MSC"/>
    <m/>
    <n v="1727.12"/>
    <s v="F0349/2023"/>
    <n v="804.25"/>
    <m/>
    <n v="813.2"/>
    <m/>
    <m/>
    <s v="STB010319"/>
    <n v="34378.374000000003"/>
    <n v="819"/>
    <m/>
    <m/>
    <m/>
  </r>
  <r>
    <x v="11"/>
    <x v="7"/>
    <d v="2023-07-27T00:00:00"/>
    <x v="105"/>
    <x v="9"/>
    <s v="CEV AR01"/>
    <s v="CVR202300000047DU07/06/2023"/>
    <n v="9080.2999999999993"/>
    <n v="475"/>
    <n v="2625.9440000000013"/>
    <n v="219"/>
    <n v="180.506"/>
    <n v="1003.5"/>
    <n v="20233"/>
    <m/>
    <n v="500"/>
    <n v="34317.25"/>
    <s v="EUR"/>
    <n v="3.3744499999999999"/>
    <m/>
    <s v="WASTEWASTER RECYCLE"/>
    <n v="60000"/>
    <n v="1"/>
    <n v="60000"/>
    <n v="202467"/>
    <n v="1"/>
    <n v="34317.25"/>
    <n v="34317.25"/>
    <n v="236784.25"/>
    <n v="9080.2999999999993"/>
    <n v="475"/>
    <n v="2625.9440000000013"/>
    <n v="219"/>
    <n v="180.506"/>
    <n v="1003.5"/>
    <n v="20233"/>
    <n v="0"/>
    <n v="500"/>
    <n v="34317.25"/>
    <s v="sttat"/>
    <s v="STB0000113"/>
    <n v="9202.9"/>
    <s v="F0361/2023"/>
    <n v="547.25"/>
    <s v="STB0000113"/>
    <n v="24078.27"/>
    <s v="STB115"/>
    <n v="1195.165"/>
    <s v="STB000112"/>
    <n v="17521.526000000002"/>
    <n v="219"/>
    <m/>
    <m/>
    <m/>
  </r>
  <r>
    <x v="11"/>
    <x v="1"/>
    <d v="2023-08-07T00:00:00"/>
    <x v="42"/>
    <x v="0"/>
    <s v="METACONCEPT05"/>
    <s v="5872DU11/07/2023"/>
    <n v="311.2"/>
    <n v="185.82"/>
    <n v="216.79400000000078"/>
    <n v="0"/>
    <n v="35.799999999999997"/>
    <n v="360"/>
    <n v="0"/>
    <n v="0"/>
    <n v="0"/>
    <n v="1109.6140000000007"/>
    <s v="EUR"/>
    <n v="3.3842500000000002"/>
    <s v="600P0013"/>
    <s v="CALCIUM METAL "/>
    <n v="10.85"/>
    <n v="400"/>
    <n v="4340"/>
    <n v="14687.645"/>
    <n v="0.40289639806906791"/>
    <n v="447.05948384701099"/>
    <n v="1.1176487096175274"/>
    <n v="37.836761209617528"/>
    <n v="125.38135907909393"/>
    <n v="74.866208689194195"/>
    <n v="87.345521722985822"/>
    <n v="0"/>
    <n v="14.42369105087263"/>
    <n v="145.04270330486446"/>
    <n v="0"/>
    <n v="0"/>
    <n v="0"/>
    <n v="447.05948384701099"/>
    <s v="MAGHREB SOLUTION"/>
    <s v="STB0010376"/>
    <n v="371.32799999999997"/>
    <s v="F0374/2023"/>
    <n v="222.126"/>
    <m/>
    <m/>
    <s v="STB0010376"/>
    <n v="403"/>
    <s v="STB010377"/>
    <n v="7143.27"/>
    <m/>
    <m/>
    <m/>
    <m/>
  </r>
  <r>
    <x v="11"/>
    <x v="1"/>
    <d v="2023-08-07T00:00:00"/>
    <x v="42"/>
    <x v="0"/>
    <s v="METACONCEPT05"/>
    <s v="5872DU11/07/2023"/>
    <n v="311.2"/>
    <n v="185.82"/>
    <n v="216.79400000000078"/>
    <n v="0"/>
    <n v="35.799999999999997"/>
    <n v="360"/>
    <n v="0"/>
    <n v="0"/>
    <n v="0"/>
    <n v="1109.6140000000007"/>
    <s v="EUR"/>
    <n v="3.3842500000000002"/>
    <s v="600P0014"/>
    <s v="CALCIUM METAL +ALUMINIUM"/>
    <n v="10.050000000000001"/>
    <n v="640"/>
    <n v="6432"/>
    <n v="21767.496000000003"/>
    <n v="0.59710360193093204"/>
    <n v="662.55451615298966"/>
    <n v="1.0352414314890463"/>
    <n v="35.04695393148905"/>
    <n v="185.81864092090603"/>
    <n v="110.95379131080578"/>
    <n v="129.44847827701494"/>
    <n v="0"/>
    <n v="21.376308949127367"/>
    <n v="214.95729669513554"/>
    <n v="0"/>
    <n v="0"/>
    <n v="0"/>
    <n v="662.55451615298966"/>
    <s v="MAGHREB SOLUTION"/>
    <s v="STB0010376"/>
    <n v="371.32799999999997"/>
    <s v="F0374/2023"/>
    <n v="222.126"/>
    <m/>
    <m/>
    <s v="STB0010376"/>
    <n v="403"/>
    <s v="STB010377"/>
    <n v="7143.27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19"/>
    <s v="COUVRE BORNE R+ VERT SMF LIDS"/>
    <n v="0.04"/>
    <n v="12000"/>
    <n v="480"/>
    <n v="1631.4960000000001"/>
    <n v="5.3571428571428582E-2"/>
    <n v="169.40560714285718"/>
    <n v="1.4117133928571432E-2"/>
    <n v="0.15007513392857141"/>
    <n v="153.07478571428575"/>
    <n v="4.2857142857142865"/>
    <n v="7.8743035714285652"/>
    <n v="0"/>
    <n v="0.42080357142857155"/>
    <n v="3.7500000000000009"/>
    <n v="0"/>
    <n v="0"/>
    <n v="0"/>
    <n v="169.40560714285718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20"/>
    <s v="COUVRE BORNE L- VERT SMF LIDS"/>
    <n v="0.04"/>
    <n v="12000"/>
    <n v="480"/>
    <n v="1631.4960000000001"/>
    <n v="5.3571428571428582E-2"/>
    <n v="169.40560714285718"/>
    <n v="1.4117133928571432E-2"/>
    <n v="0.15007513392857141"/>
    <n v="153.07478571428575"/>
    <n v="4.2857142857142865"/>
    <n v="7.8743035714285652"/>
    <n v="0"/>
    <n v="0.42080357142857155"/>
    <n v="3.7500000000000009"/>
    <n v="0"/>
    <n v="0"/>
    <n v="0"/>
    <n v="169.40560714285718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21"/>
    <s v="COUVRE BORNE R+ BLEU SMF LIDS"/>
    <n v="0.5"/>
    <n v="7000"/>
    <n v="3500"/>
    <n v="11896.325000000001"/>
    <n v="0.39062500000000006"/>
    <n v="1235.2492187500002"/>
    <n v="0.17646417410714288"/>
    <n v="1.8759391741071429"/>
    <n v="1116.1703125000001"/>
    <n v="31.250000000000004"/>
    <n v="57.416796874999953"/>
    <n v="0"/>
    <n v="3.0683593750000004"/>
    <n v="27.343750000000004"/>
    <n v="0"/>
    <n v="0"/>
    <n v="0"/>
    <n v="1235.2492187500002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22"/>
    <s v="COUVRE BORNE L- BLEU SMF LIDS"/>
    <n v="0.5"/>
    <n v="7000"/>
    <n v="3500"/>
    <n v="11896.325000000001"/>
    <n v="0.39062500000000006"/>
    <n v="1235.2492187500002"/>
    <n v="0.17646417410714288"/>
    <n v="1.8759391741071429"/>
    <n v="1116.1703125000001"/>
    <n v="31.250000000000004"/>
    <n v="57.416796874999953"/>
    <n v="0"/>
    <n v="3.0683593750000004"/>
    <n v="27.343750000000004"/>
    <n v="0"/>
    <n v="0"/>
    <n v="0"/>
    <n v="1235.2492187500002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23"/>
    <s v="COUVRE BORNE L+ BLEU SMF LIDS"/>
    <n v="0.5"/>
    <n v="1000"/>
    <n v="500"/>
    <n v="1699.4750000000001"/>
    <n v="5.5803571428571438E-2"/>
    <n v="176.46417410714287"/>
    <n v="0.17646417410714288"/>
    <n v="1.8759391741071429"/>
    <n v="159.45290178571432"/>
    <n v="4.4642857142857153"/>
    <n v="8.2023995535714214"/>
    <n v="0"/>
    <n v="0.43833705357142866"/>
    <n v="3.9062500000000009"/>
    <n v="0"/>
    <n v="0"/>
    <n v="0"/>
    <n v="176.46417410714287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02T00:00:00"/>
    <x v="89"/>
    <x v="0"/>
    <s v="monbat07"/>
    <s v="7000044670du30/06/2023"/>
    <n v="2857.3960000000002"/>
    <n v="80"/>
    <n v="146.98699999999985"/>
    <n v="0"/>
    <n v="7.8550000000000004"/>
    <n v="70"/>
    <n v="0"/>
    <n v="0"/>
    <n v="0"/>
    <n v="3162.2379999999998"/>
    <s v="EUR"/>
    <n v="3.3989500000000001"/>
    <s v="490B0024"/>
    <s v="COUVRE BORNE R- BLEU SMF LIDS"/>
    <n v="0.5"/>
    <n v="1000"/>
    <n v="500"/>
    <n v="1699.4750000000001"/>
    <n v="5.5803571428571438E-2"/>
    <n v="176.46417410714287"/>
    <n v="0.17646417410714288"/>
    <n v="1.8759391741071429"/>
    <n v="159.45290178571432"/>
    <n v="4.4642857142857153"/>
    <n v="8.2023995535714214"/>
    <n v="0"/>
    <n v="0.43833705357142866"/>
    <n v="3.9062500000000009"/>
    <n v="0"/>
    <n v="0"/>
    <n v="0"/>
    <n v="176.46417410714287"/>
    <s v="AST "/>
    <s v="STB0010378"/>
    <n v="2901.8789999999999"/>
    <s v="F0367/2023"/>
    <n v="96.2"/>
    <m/>
    <m/>
    <s v="STB10378"/>
    <n v="84.3"/>
    <s v="STB000379"/>
    <n v="1796.11"/>
    <m/>
    <m/>
    <m/>
    <m/>
  </r>
  <r>
    <x v="11"/>
    <x v="1"/>
    <d v="2023-08-10T00:00:00"/>
    <x v="21"/>
    <x v="0"/>
    <s v="GLATFELTER02"/>
    <s v="50980039DU10/07/2023"/>
    <n v="5777.1850000000004"/>
    <n v="267.95299999999997"/>
    <n v="333.83300000000054"/>
    <n v="0"/>
    <n v="49.3"/>
    <n v="206.5"/>
    <n v="0"/>
    <n v="0"/>
    <n v="0"/>
    <n v="6634.7710000000015"/>
    <s v="EUR"/>
    <n v="3.4013"/>
    <s v="430P2010"/>
    <s v="SEP PAPIER G  laize 103 mm 12,5 g/m²"/>
    <n v="4.0999999999999995E-2"/>
    <n v="248640"/>
    <n v="10194.239999999998"/>
    <n v="34673.668511999997"/>
    <n v="0.67069486404833834"/>
    <n v="4449.9068338368588"/>
    <n v="1.789698694432456E-2"/>
    <n v="0.15735028694432454"/>
    <n v="3874.7283081570999"/>
    <n v="179.71470090634438"/>
    <n v="223.9000785498493"/>
    <n v="0"/>
    <n v="33.065256797583075"/>
    <n v="138.49848942598186"/>
    <n v="0"/>
    <n v="0"/>
    <n v="0"/>
    <n v="4449.9068338368588"/>
    <s v="AST "/>
    <s v="STB0010409"/>
    <n v="5862.1850000000004"/>
    <s v="F0368/2023"/>
    <n v="319.86399999999998"/>
    <m/>
    <m/>
    <s v="STB0010409"/>
    <n v="246.73500000000001"/>
    <s v="stb000410"/>
    <n v="11161.619000000001"/>
    <m/>
    <m/>
    <m/>
    <m/>
  </r>
  <r>
    <x v="11"/>
    <x v="1"/>
    <d v="2023-08-10T00:00:00"/>
    <x v="21"/>
    <x v="0"/>
    <s v="GLATFELTER02"/>
    <s v="50980039DU10/07/2023"/>
    <n v="5777.1850000000004"/>
    <n v="267.95299999999997"/>
    <n v="333.83300000000054"/>
    <n v="0"/>
    <n v="49.3"/>
    <n v="206.5"/>
    <n v="0"/>
    <n v="0"/>
    <n v="0"/>
    <n v="6634.7710000000015"/>
    <s v="EUR"/>
    <n v="3.4013"/>
    <s v="430P2011"/>
    <s v="SEP PAPIER G  laize 128 mm 12,5 g/m²"/>
    <n v="4.0999999999999995E-2"/>
    <n v="122080"/>
    <n v="5005.28"/>
    <n v="17024.458864"/>
    <n v="0.32930513595166166"/>
    <n v="2184.8641661631427"/>
    <n v="1.7896986944324563E-2"/>
    <n v="0.15735028694432457"/>
    <n v="1902.4566918429007"/>
    <n v="88.238299093655584"/>
    <n v="109.93292145015124"/>
    <n v="0"/>
    <n v="16.234743202416919"/>
    <n v="68.001510574018127"/>
    <n v="0"/>
    <n v="0"/>
    <n v="0"/>
    <n v="2184.8641661631427"/>
    <s v="AST "/>
    <s v="STB0010409"/>
    <n v="5862.1850000000004"/>
    <s v="F0368/2023"/>
    <n v="319.86399999999998"/>
    <m/>
    <m/>
    <s v="STB0010409"/>
    <n v="246.73500000000001"/>
    <s v="stb000410"/>
    <n v="11161.619000000001"/>
    <m/>
    <m/>
    <m/>
    <m/>
  </r>
  <r>
    <x v="11"/>
    <x v="1"/>
    <d v="2023-08-07T00:00:00"/>
    <x v="86"/>
    <x v="0"/>
    <s v="MICROPOROUS07"/>
    <s v="A23-0682DU 04/07/2023"/>
    <n v="10046.525"/>
    <n v="375"/>
    <n v="11682.209000000003"/>
    <n v="219"/>
    <n v="128.68"/>
    <n v="71.7"/>
    <n v="0"/>
    <n v="0"/>
    <n v="0"/>
    <n v="22523.114000000005"/>
    <s v="EUR"/>
    <n v="3.38855"/>
    <s v="430P1004"/>
    <s v="SEPARATEUR 161X1.2X0.2 "/>
    <n v="0.68700000000000006"/>
    <n v="56654"/>
    <n v="38921.298000000003"/>
    <n v="131886.76433790001"/>
    <n v="0.9442439165620925"/>
    <n v="21267.313376534501"/>
    <n v="0.3753894407550129"/>
    <n v="2.7033232907550131"/>
    <n v="9486.3701138389752"/>
    <n v="354.09146871078468"/>
    <n v="11030.854780256928"/>
    <n v="206.78941772709825"/>
    <n v="121.50530718321006"/>
    <n v="67.702288817502037"/>
    <n v="0"/>
    <n v="0"/>
    <n v="0"/>
    <n v="21267.313376534501"/>
    <s v="stc"/>
    <m/>
    <n v="10104.325000000001"/>
    <s v="F0376/2023"/>
    <n v="447.25"/>
    <m/>
    <m/>
    <m/>
    <n v="93.272999999999996"/>
    <s v="STB010426"/>
    <n v="42029.957000000002"/>
    <n v="219"/>
    <m/>
    <m/>
    <m/>
  </r>
  <r>
    <x v="11"/>
    <x v="1"/>
    <d v="2023-08-07T00:00:00"/>
    <x v="86"/>
    <x v="0"/>
    <s v="MICROPOROUS07"/>
    <s v="A23-0682DU 04/07/2023"/>
    <n v="10046.525"/>
    <n v="375"/>
    <n v="11682.209000000003"/>
    <n v="219"/>
    <n v="128.68"/>
    <n v="71.7"/>
    <n v="0"/>
    <n v="0"/>
    <n v="0"/>
    <n v="22523.114000000005"/>
    <s v="EUR"/>
    <n v="3.38855"/>
    <m/>
    <s v="DR74U450-018 R06-R--2RH-190-1,8 DUO FORCE"/>
    <n v="2.52"/>
    <n v="912"/>
    <n v="2298.2400000000002"/>
    <n v="7787.7011520000005"/>
    <n v="5.5756083437907535E-2"/>
    <n v="1255.8006234655036"/>
    <n v="1.3769743678349819"/>
    <n v="9.9161203678349832"/>
    <n v="560.15488616102402"/>
    <n v="20.908531289215325"/>
    <n v="651.35421974307451"/>
    <n v="12.21058227290175"/>
    <n v="7.1746928167899418"/>
    <n v="3.9977111824979703"/>
    <n v="0"/>
    <n v="0"/>
    <n v="0"/>
    <n v="1255.8006234655036"/>
    <s v="stc"/>
    <m/>
    <n v="10104.325000000001"/>
    <s v="F0376/2023"/>
    <n v="447.25"/>
    <m/>
    <m/>
    <m/>
    <n v="93.272999999999996"/>
    <s v="STB010426"/>
    <n v="42029.957000000002"/>
    <n v="219"/>
    <m/>
    <m/>
    <m/>
  </r>
  <r>
    <x v="11"/>
    <x v="1"/>
    <d v="2023-08-07T00:00:00"/>
    <x v="71"/>
    <x v="0"/>
    <s v="ELINOIL06"/>
    <s v="246/2023DU30/06/2023"/>
    <n v="1452"/>
    <n v="675"/>
    <n v="9258.354000000003"/>
    <n v="819"/>
    <n v="108.7"/>
    <n v="574"/>
    <n v="504"/>
    <n v="0"/>
    <n v="1686.6"/>
    <n v="15077.654000000004"/>
    <s v="EUR"/>
    <n v="3.3997999999999999"/>
    <s v="610X0014"/>
    <s v="COKE DE PETROLE"/>
    <n v="0.38600000000000001"/>
    <n v="90040"/>
    <n v="34755.440000000002"/>
    <n v="118161.54491200001"/>
    <n v="1"/>
    <n v="15077.654000000004"/>
    <n v="0.16745506441581523"/>
    <n v="1.4797778644158155"/>
    <n v="1452"/>
    <n v="675"/>
    <n v="9258.354000000003"/>
    <n v="819"/>
    <n v="108.7"/>
    <n v="574"/>
    <n v="504"/>
    <n v="0"/>
    <n v="1686.6"/>
    <n v="15077.654000000004"/>
    <s v="MSC"/>
    <m/>
    <n v="1727.12"/>
    <s v="F0378/2023"/>
    <n v="804.25"/>
    <m/>
    <n v="599"/>
    <s v="STB10418"/>
    <n v="684.06"/>
    <s v="stb010413"/>
    <n v="33304.618000000002"/>
    <n v="8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00L0202"/>
    <s v="BAC L2 BASSE P0 NOIR C34"/>
    <n v="1.3"/>
    <n v="234"/>
    <n v="304.2"/>
    <n v="1028.8044"/>
    <n v="2.2873109133754298E-2"/>
    <n v="260.15343672600238"/>
    <n v="1.1117668236153948"/>
    <n v="5.5083668236153951"/>
    <n v="167.75321223568471"/>
    <n v="8.0910650056468452"/>
    <n v="41.742669356500194"/>
    <n v="5.0092109002921914"/>
    <n v="1.0247152891921925"/>
    <n v="0.79369688694127427"/>
    <n v="0"/>
    <n v="35.738867051744954"/>
    <n v="0"/>
    <n v="260.15343672600238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60D1811"/>
    <s v="BOUCHON KAMINA D18 JAUNE"/>
    <n v="0.03"/>
    <n v="96000"/>
    <n v="2880"/>
    <n v="9740.16"/>
    <n v="0.21655014564501113"/>
    <n v="2462.9911169325669"/>
    <n v="2.5656157468047572E-2"/>
    <n v="0.12711615746804755"/>
    <n v="1588.1960921721632"/>
    <n v="76.601798870029313"/>
    <n v="395.19686964733916"/>
    <n v="47.42448189625744"/>
    <n v="9.7014465248964985"/>
    <n v="7.5142900538818864"/>
    <n v="0"/>
    <n v="338.3561377679996"/>
    <n v="0"/>
    <n v="2462.9911169325669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00M1009"/>
    <s v="BAC M10 P15,4 C33 NOIR"/>
    <n v="2.59"/>
    <n v="162"/>
    <n v="419.58"/>
    <n v="1419.01956"/>
    <n v="3.1548649343657559E-2"/>
    <n v="358.82701834811337"/>
    <n v="2.2149815947414404"/>
    <n v="10.97436159474144"/>
    <n v="231.38031817833203"/>
    <n v="11.159924572877395"/>
    <n v="57.575243946746724"/>
    <n v="6.9091542062610056"/>
    <n v="1.4133794905958585"/>
    <n v="1.0947381322249174"/>
    <n v="0"/>
    <n v="49.294259821075443"/>
    <n v="0"/>
    <n v="358.82701834811337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00L0218"/>
    <s v="Bac L2 Noir P0 C34,3"/>
    <n v="1.32"/>
    <n v="3240"/>
    <n v="4276.8"/>
    <n v="14464.137600000002"/>
    <n v="0.32157696628284155"/>
    <n v="3657.5418086448622"/>
    <n v="1.1288709285940932"/>
    <n v="5.5931109285940934"/>
    <n v="2358.4711968756624"/>
    <n v="113.75367132199352"/>
    <n v="586.86735142629868"/>
    <n v="70.425355615942294"/>
    <n v="14.4066480894713"/>
    <n v="11.158720730014602"/>
    <n v="0"/>
    <n v="502.45886458547943"/>
    <n v="0"/>
    <n v="3657.5418086448622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00L0314"/>
    <s v="BAC L3 NOIR P0 C33"/>
    <n v="1.41"/>
    <n v="1920"/>
    <n v="2707.2"/>
    <n v="9155.750399999999"/>
    <n v="0.20355713690631044"/>
    <n v="2315.2116499166127"/>
    <n v="1.2058394009982358"/>
    <n v="5.974459400998235"/>
    <n v="1492.9043266418332"/>
    <n v="72.005690937827538"/>
    <n v="371.48505746849878"/>
    <n v="44.579012982481984"/>
    <n v="9.1193597334027068"/>
    <n v="7.0634326506489726"/>
    <n v="0"/>
    <n v="318.05476950191962"/>
    <n v="0"/>
    <n v="2315.2116499166127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00L0618"/>
    <s v="Bac L6 Noir P0 C52"/>
    <n v="2.33"/>
    <n v="576"/>
    <n v="1342.08"/>
    <n v="4538.9145600000002"/>
    <n v="0.10091236787057518"/>
    <n v="1147.7538604905762"/>
    <n v="1.9926282300183615"/>
    <n v="9.8726882300183618"/>
    <n v="740.09937895222799"/>
    <n v="35.696438273433657"/>
    <n v="184.16174125566005"/>
    <n v="22.099808563655966"/>
    <n v="4.520874080601768"/>
    <n v="3.501659165108959"/>
    <n v="0"/>
    <n v="157.6739601998878"/>
    <n v="0"/>
    <n v="1147.7538604905762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8T00:00:00"/>
    <x v="4"/>
    <x v="0"/>
    <s v="ACCUMA31"/>
    <s v="230905DU25/07/2023"/>
    <n v="7334.08"/>
    <n v="353.73700000000002"/>
    <n v="1824.9670000000006"/>
    <n v="219"/>
    <n v="44.8"/>
    <n v="34.700000000000003"/>
    <n v="0"/>
    <n v="1562.4840000000002"/>
    <n v="0"/>
    <n v="11373.768"/>
    <s v="EUR"/>
    <n v="3.3820000000000001"/>
    <s v="420L0631"/>
    <s v="COUV L6 EK D NOIR FAI 24132015B70"/>
    <n v="2.14"/>
    <n v="640"/>
    <n v="1369.6000000000001"/>
    <n v="4631.9872000000005"/>
    <n v="0.10298162481784975"/>
    <n v="1171.2891089412653"/>
    <n v="1.8301392327207271"/>
    <n v="9.0676192327207268"/>
    <n v="755.27547494409555"/>
    <n v="36.428411018191724"/>
    <n v="187.93806689895686"/>
    <n v="22.552975835109095"/>
    <n v="4.6135767918396686"/>
    <n v="3.5734623811793869"/>
    <n v="0"/>
    <n v="160.90714107189316"/>
    <n v="0"/>
    <n v="1171.2891089412653"/>
    <s v="metis"/>
    <s v="stb0010489"/>
    <n v="7335.08"/>
    <s v="F0387/2023"/>
    <n v="421.947"/>
    <m/>
    <m/>
    <m/>
    <n v="42.292999999999999"/>
    <s v="STB010428"/>
    <n v="12963.33"/>
    <n v="219"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20L0145"/>
    <s v="COUV L1 SMF G+ NOIR AVEC OM"/>
    <n v="1.2346999999999999"/>
    <n v="900"/>
    <n v="1111.23"/>
    <n v="3758.1798600000002"/>
    <n v="4.6941699467870725E-2"/>
    <n v="581.94657547707641"/>
    <n v="0.64660730608564043"/>
    <n v="4.8223627060856407"/>
    <n v="490.38101683595988"/>
    <n v="12.908967353664449"/>
    <n v="68.631064765301048"/>
    <n v="0"/>
    <n v="0.49636153017326501"/>
    <n v="9.5291649919777566"/>
    <n v="0"/>
    <n v="0"/>
    <n v="0"/>
    <n v="581.94657547707641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20L0143"/>
    <s v="COUV L1 SMF D+ NOIR AVEC OM "/>
    <n v="1.2346999999999999"/>
    <n v="1800"/>
    <n v="2222.46"/>
    <n v="7516.3597200000004"/>
    <n v="9.3883398935741449E-2"/>
    <n v="1163.8931509541528"/>
    <n v="0.64660730608564043"/>
    <n v="4.8223627060856407"/>
    <n v="980.76203367191977"/>
    <n v="25.817934707328899"/>
    <n v="137.2621295306021"/>
    <n v="0"/>
    <n v="0.99272306034653002"/>
    <n v="19.058329983955513"/>
    <n v="0"/>
    <n v="0"/>
    <n v="0"/>
    <n v="1163.8931509541528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20L0244"/>
    <s v="COUV L2 SMF NOIR D+ AVEC OM "/>
    <n v="1.2734000000000001"/>
    <n v="5346"/>
    <n v="6807.5964000000004"/>
    <n v="23023.291024800001"/>
    <n v="0.28757335952715335"/>
    <n v="3565.1102041972167"/>
    <n v="0.66687433673722718"/>
    <n v="4.9735131367372274"/>
    <n v="3004.1629949162816"/>
    <n v="79.082673869967167"/>
    <n v="420.44634272331581"/>
    <n v="0"/>
    <n v="3.0408007036401195"/>
    <n v="58.377391984012128"/>
    <n v="0"/>
    <n v="0"/>
    <n v="0"/>
    <n v="3565.1102041972167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20L0344"/>
    <s v="COUV L3 SMF NOIR D+ AVEC OM "/>
    <n v="1.3072999999999999"/>
    <n v="6336"/>
    <n v="8283.0527999999995"/>
    <n v="28013.2845696"/>
    <n v="0.34990107827731892"/>
    <n v="4337.8006456411449"/>
    <n v="0.68462762715295844"/>
    <n v="5.1059162271529592"/>
    <n v="3655.2755546286048"/>
    <n v="96.222796526262698"/>
    <n v="511.57252159427679"/>
    <n v="0"/>
    <n v="3.6998540017043702"/>
    <n v="71.029918890295747"/>
    <n v="0"/>
    <n v="0"/>
    <n v="0"/>
    <n v="4337.8006456411449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90TL0101"/>
    <s v="COUVRE COUVERCLE L1SMF NOIR"/>
    <n v="0.38159999999999994"/>
    <n v="1584"/>
    <n v="604.45439999999985"/>
    <n v="2044.2647807999995"/>
    <n v="2.5533972973040782E-2"/>
    <n v="316.55028042084069"/>
    <n v="0.19984234875053075"/>
    <n v="1.4904135487505303"/>
    <n v="266.74312545824893"/>
    <n v="7.0218425675862148"/>
    <n v="37.331919651261373"/>
    <n v="0"/>
    <n v="0.2699962302169332"/>
    <n v="5.1833965135272786"/>
    <n v="0"/>
    <n v="0"/>
    <n v="0"/>
    <n v="316.55028042084069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90TL0201"/>
    <s v="COUVRE COUVERCLE L2SMF NOIR"/>
    <n v="0.40710000000000002"/>
    <n v="5082"/>
    <n v="2068.8822"/>
    <n v="6996.9596004000005"/>
    <n v="8.7395810468424373E-2"/>
    <n v="1083.4650894553602"/>
    <n v="0.21319659375351441"/>
    <n v="1.5900087937535146"/>
    <n v="912.98881145201062"/>
    <n v="24.033847878816701"/>
    <n v="127.77695729954962"/>
    <n v="0"/>
    <n v="0.92412329989311925"/>
    <n v="17.741349525090147"/>
    <n v="0"/>
    <n v="0"/>
    <n v="0"/>
    <n v="1083.4650894553602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07T00:00:00"/>
    <x v="27"/>
    <x v="0"/>
    <s v="ACCUMALUX08"/>
    <s v="0093010667DU13/07/2023"/>
    <n v="10446.597"/>
    <n v="275"/>
    <n v="1462.0490000000027"/>
    <n v="0"/>
    <n v="10.574"/>
    <n v="203"/>
    <n v="0"/>
    <n v="0"/>
    <n v="0"/>
    <n v="12397.220000000003"/>
    <s v="EUR"/>
    <n v="3.3820000000000001"/>
    <s v="490TL0301"/>
    <s v="COUVRE COUVERCLE L3 SMF NOIR"/>
    <n v="0.41799999999999998"/>
    <n v="6160"/>
    <n v="2574.88"/>
    <n v="8708.2441600000002"/>
    <n v="0.10877068035045037"/>
    <n v="1348.4540538542108"/>
    <n v="0.21890487887243681"/>
    <n v="1.6325808788724367"/>
    <n v="1136.2834630369737"/>
    <n v="29.911937096373851"/>
    <n v="159.02806443569591"/>
    <n v="0"/>
    <n v="1.1501411740256622"/>
    <n v="22.080448111141425"/>
    <n v="0"/>
    <n v="0"/>
    <n v="0"/>
    <n v="1348.4540538542108"/>
    <s v="TNA CARGO"/>
    <m/>
    <n v="10446.597"/>
    <s v="F0377/2023"/>
    <n v="337.25"/>
    <m/>
    <m/>
    <m/>
    <n v="241.38"/>
    <s v="STB000420"/>
    <n v="18827.204000000002"/>
    <m/>
    <m/>
    <m/>
    <m/>
  </r>
  <r>
    <x v="11"/>
    <x v="1"/>
    <d v="2023-08-22T00:00:00"/>
    <x v="99"/>
    <x v="0"/>
    <s v="DIXONE05"/>
    <s v="123412491DU30/07/2023"/>
    <n v="1007"/>
    <n v="670"/>
    <n v="9203.224000000002"/>
    <n v="419"/>
    <n v="305.8"/>
    <n v="1131.5999999999999"/>
    <n v="1280"/>
    <n v="720"/>
    <n v="2840"/>
    <n v="17576.624000000003"/>
    <s v="EUR"/>
    <n v="3.3907500000000002"/>
    <s v="600P0002"/>
    <s v="PLOMB DOUX ACHETE "/>
    <n v="2.02854"/>
    <n v="96929"/>
    <n v="196624.35365999999"/>
    <n v="666704.02717264497"/>
    <n v="1"/>
    <n v="17576.624000000003"/>
    <n v="0.18133503904920101"/>
    <n v="7.0596070440492005"/>
    <n v="1007"/>
    <n v="670"/>
    <n v="9203.224000000002"/>
    <n v="419"/>
    <n v="305.8"/>
    <n v="1131.5999999999999"/>
    <n v="1280"/>
    <n v="720"/>
    <n v="2840"/>
    <n v="17576.624000000003"/>
    <s v="MSC"/>
    <m/>
    <n v="1198.1400000000001"/>
    <s v="F0418/2023"/>
    <n v="1623.3"/>
    <m/>
    <n v="1524.2"/>
    <s v="STB10424"/>
    <n v="1348.604"/>
    <m/>
    <n v="135834.057"/>
    <n v="419"/>
    <m/>
    <m/>
    <m/>
  </r>
  <r>
    <x v="11"/>
    <x v="1"/>
    <d v="2023-08-31T00:00:00"/>
    <x v="99"/>
    <x v="0"/>
    <s v="DIXONE06"/>
    <s v="123412967DU30/07/2023"/>
    <n v="529"/>
    <n v="475"/>
    <n v="4708.0169999999998"/>
    <n v="219"/>
    <n v="308.5"/>
    <n v="252.37799999999999"/>
    <n v="281"/>
    <n v="610"/>
    <n v="820"/>
    <n v="8202.8950000000004"/>
    <s v="EUR"/>
    <n v="3.38645"/>
    <s v="600P0002"/>
    <s v="PLOMB DOUX ACHETE "/>
    <n v="2.02854"/>
    <n v="49081"/>
    <n v="99562.771739999996"/>
    <n v="337164.34835892299"/>
    <n v="1"/>
    <n v="8202.8950000000004"/>
    <n v="0.16712974470772804"/>
    <n v="7.036679027707728"/>
    <n v="529"/>
    <n v="475"/>
    <n v="4708.0169999999998"/>
    <n v="219"/>
    <n v="308.5"/>
    <n v="252.37799999999999"/>
    <n v="281"/>
    <n v="610"/>
    <n v="820"/>
    <n v="8202.8950000000004"/>
    <s v="MSC"/>
    <m/>
    <n v="629.32000000000005"/>
    <s v="F0450/2023"/>
    <n v="1528.578"/>
    <m/>
    <n v="334.2"/>
    <m/>
    <m/>
    <m/>
    <n v="68732.021999999997"/>
    <n v="219"/>
    <m/>
    <m/>
    <m/>
  </r>
  <r>
    <x v="11"/>
    <x v="1"/>
    <d v="2023-08-21T00:00:00"/>
    <x v="76"/>
    <x v="2"/>
    <s v="WUXI HUANFA ET TECHNOLOGY02"/>
    <s v="HF-NOUR2023PARTS"/>
    <n v="0"/>
    <n v="475.64"/>
    <n v="1534.4830000000002"/>
    <n v="0"/>
    <n v="15.507999999999999"/>
    <n v="0"/>
    <n v="0"/>
    <n v="0"/>
    <n v="596.82674999999995"/>
    <n v="2622.45775"/>
    <s v="EUR"/>
    <n v="3.0606499999999999"/>
    <s v="810xpm095 "/>
    <s v="SIDE BRUSH"/>
    <n v="1.5"/>
    <n v="600"/>
    <n v="900"/>
    <n v="2754.585"/>
    <n v="0.45685279187817257"/>
    <n v="1198.0771446700508"/>
    <n v="1.9967952411167513"/>
    <n v="6.5877702411167514"/>
    <n v="0"/>
    <n v="217.29746192893398"/>
    <n v="701.03284263959392"/>
    <n v="0"/>
    <n v="7.0848730964466995"/>
    <n v="0"/>
    <n v="0"/>
    <n v="0"/>
    <n v="272.66196700507612"/>
    <n v="1198.0771446700508"/>
    <m/>
    <m/>
    <m/>
    <s v="F0433/2023"/>
    <n v="491.84"/>
    <m/>
    <m/>
    <m/>
    <m/>
    <s v="STB010408"/>
    <n v="3069.3330000000001"/>
    <m/>
    <m/>
    <m/>
    <m/>
  </r>
  <r>
    <x v="11"/>
    <x v="1"/>
    <d v="2023-08-21T00:00:00"/>
    <x v="76"/>
    <x v="2"/>
    <s v="WUXI HUANFA ET TECHNOLOGY02"/>
    <s v="HF-NOUR2023PARTS"/>
    <n v="0"/>
    <n v="475.64"/>
    <n v="1534.4830000000002"/>
    <n v="0"/>
    <n v="15.507999999999999"/>
    <n v="0"/>
    <n v="0"/>
    <n v="0"/>
    <n v="596.82674999999995"/>
    <n v="2622.45775"/>
    <s v="EUR"/>
    <n v="3.0606499999999999"/>
    <s v="810xpm096  "/>
    <s v="TOP BRUSH"/>
    <n v="4.5"/>
    <n v="150"/>
    <n v="675"/>
    <n v="2065.9387499999998"/>
    <n v="0.34263959390862936"/>
    <n v="898.5578585025379"/>
    <n v="5.9903857233502524"/>
    <n v="19.763310723350251"/>
    <n v="0"/>
    <n v="162.97309644670045"/>
    <n v="525.77463197969541"/>
    <n v="0"/>
    <n v="5.3136548223350237"/>
    <n v="0"/>
    <n v="0"/>
    <n v="0"/>
    <n v="204.49647525380703"/>
    <n v="898.5578585025379"/>
    <m/>
    <m/>
    <m/>
    <s v="F0433/2023"/>
    <n v="491.84"/>
    <m/>
    <m/>
    <m/>
    <m/>
    <s v="STB010408"/>
    <n v="3069.3330000000001"/>
    <m/>
    <m/>
    <m/>
    <m/>
  </r>
  <r>
    <x v="11"/>
    <x v="1"/>
    <d v="2023-08-21T00:00:00"/>
    <x v="76"/>
    <x v="2"/>
    <s v="WUXI HUANFA ET TECHNOLOGY02"/>
    <s v="HF-NOUR2023PARTS"/>
    <n v="0"/>
    <n v="475.64"/>
    <n v="1534.4830000000002"/>
    <n v="0"/>
    <n v="15.507999999999999"/>
    <n v="0"/>
    <n v="0"/>
    <n v="0"/>
    <n v="596.82674999999995"/>
    <n v="2622.45775"/>
    <s v="EUR"/>
    <n v="3.0606499999999999"/>
    <s v="701ELE088          "/>
    <s v="CRANE CABLE AND REMOTE"/>
    <n v="395"/>
    <n v="1"/>
    <n v="395"/>
    <n v="1208.9567500000001"/>
    <n v="0.20050761421319796"/>
    <n v="525.82274682741115"/>
    <n v="525.82274682741115"/>
    <n v="1734.7794968274111"/>
    <n v="0"/>
    <n v="95.369441624365479"/>
    <n v="307.67552538071067"/>
    <n v="0"/>
    <n v="3.1094720812182737"/>
    <n v="0"/>
    <n v="0"/>
    <n v="0"/>
    <n v="119.66830774111673"/>
    <n v="525.82274682741115"/>
    <m/>
    <m/>
    <m/>
    <s v="F0433/2023"/>
    <n v="491.84"/>
    <m/>
    <m/>
    <m/>
    <m/>
    <s v="STB010408"/>
    <n v="3069.3330000000001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90B0019"/>
    <s v="COUVRE BORNE R+ VERT"/>
    <n v="0.04"/>
    <n v="7000"/>
    <n v="280"/>
    <n v="948.76600000000008"/>
    <n v="0.10015309115362053"/>
    <n v="356.38966706250977"/>
    <n v="5.0912809580358542E-2"/>
    <n v="0.18645080958035856"/>
    <n v="316.56389051836379"/>
    <n v="8.9606970655144291"/>
    <n v="20.790179274033147"/>
    <n v="0"/>
    <n v="1.1111985463494198"/>
    <n v="8.9637016582490379"/>
    <n v="0"/>
    <n v="0"/>
    <n v="0"/>
    <n v="356.38966706250977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90B0020"/>
    <s v="COUVRE BORNE L- VERT"/>
    <n v="0.04"/>
    <n v="7000"/>
    <n v="280"/>
    <n v="948.76600000000008"/>
    <n v="0.10015309115362053"/>
    <n v="356.38966706250977"/>
    <n v="5.0912809580358542E-2"/>
    <n v="0.18645080958035856"/>
    <n v="316.56389051836379"/>
    <n v="8.9606970655144291"/>
    <n v="20.790179274033147"/>
    <n v="0"/>
    <n v="1.1111985463494198"/>
    <n v="8.9637016582490379"/>
    <n v="0"/>
    <n v="0"/>
    <n v="0"/>
    <n v="356.38966706250977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90B0021"/>
    <s v="COUVRE BORNE R+ BLEU"/>
    <n v="0.05"/>
    <n v="8000"/>
    <n v="400"/>
    <n v="1355.38"/>
    <n v="0.14307584450517219"/>
    <n v="509.12809580358544"/>
    <n v="6.3641011975448178E-2"/>
    <n v="0.23306351197544817"/>
    <n v="452.23412931194827"/>
    <n v="12.800995807877756"/>
    <n v="29.700256105761639"/>
    <n v="0"/>
    <n v="1.5874264947848855"/>
    <n v="12.805288083212911"/>
    <n v="0"/>
    <n v="0"/>
    <n v="0"/>
    <n v="509.12809580358544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90B0022"/>
    <s v="COUVRE BORNE L- BLEU"/>
    <n v="4.4999999999999998E-2"/>
    <n v="8000"/>
    <n v="360"/>
    <n v="1219.8420000000001"/>
    <n v="0.12876826005465497"/>
    <n v="458.21528622322688"/>
    <n v="5.727691077790336E-2"/>
    <n v="0.20975716077790338"/>
    <n v="407.01071638075348"/>
    <n v="11.520896227089979"/>
    <n v="26.730230495185477"/>
    <n v="0"/>
    <n v="1.428683845306397"/>
    <n v="11.52475927489162"/>
    <n v="0"/>
    <n v="0"/>
    <n v="0"/>
    <n v="458.21528622322688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90B0027"/>
    <s v="COUVRE BORNE R+ NOIR"/>
    <n v="0.04"/>
    <n v="11000"/>
    <n v="440"/>
    <n v="1490.9180000000001"/>
    <n v="0.15738342895568941"/>
    <n v="560.04090538394394"/>
    <n v="5.0912809580358542E-2"/>
    <n v="0.18645080958035856"/>
    <n v="497.45754224314311"/>
    <n v="14.081095388665531"/>
    <n v="32.670281716337804"/>
    <n v="0"/>
    <n v="1.746169144263374"/>
    <n v="14.085816891534202"/>
    <n v="0"/>
    <n v="0"/>
    <n v="0"/>
    <n v="560.04090538394394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8-25T00:00:00"/>
    <x v="89"/>
    <x v="0"/>
    <s v="Monbat08"/>
    <s v="7000044908du03/08/2023"/>
    <n v="3160.8"/>
    <n v="89.47"/>
    <n v="207.58399999999983"/>
    <n v="0"/>
    <n v="11.095000000000001"/>
    <n v="89.5"/>
    <n v="0"/>
    <n v="0"/>
    <n v="0"/>
    <n v="3558.4489999999996"/>
    <s v="EUR"/>
    <n v="3.3884500000000002"/>
    <s v="430P1002"/>
    <s v="PE separator 162 x 0,9 x 0,175 mm"/>
    <n v="0.63"/>
    <n v="1644"/>
    <n v="1035.72"/>
    <n v="3509.4854340000002"/>
    <n v="0.37046628417724237"/>
    <n v="1318.2853784642239"/>
    <n v="0.80187675089064714"/>
    <n v="2.9366002508906472"/>
    <n v="1170.9698310274277"/>
    <n v="33.145618445337874"/>
    <n v="76.902873134648615"/>
    <n v="0"/>
    <n v="4.1103234229465047"/>
    <n v="33.156732433863191"/>
    <n v="0"/>
    <n v="0"/>
    <n v="0"/>
    <n v="1318.2853784642239"/>
    <s v="AST"/>
    <s v="stb0010474"/>
    <n v="3205.5"/>
    <s v="F0438/2023"/>
    <n v="107.46899999999999"/>
    <m/>
    <m/>
    <s v="stb0010474"/>
    <n v="107.505"/>
    <s v="STB010475"/>
    <n v="2580.9229999999998"/>
    <m/>
    <m/>
    <m/>
    <m/>
  </r>
  <r>
    <x v="11"/>
    <x v="1"/>
    <d v="2023-09-08T00:00:00"/>
    <x v="93"/>
    <x v="0"/>
    <s v="yucry02"/>
    <s v="TN.NAS-2023r02-2023r02"/>
    <n v="2767.3850000000002"/>
    <n v="195.53700000000001"/>
    <n v="90.656999999999698"/>
    <n v="0"/>
    <n v="35.35"/>
    <n v="245"/>
    <n v="0"/>
    <n v="0"/>
    <n v="0"/>
    <n v="3333.9289999999996"/>
    <s v="USD"/>
    <n v="3.1135000000000002"/>
    <s v="460D1844 "/>
    <s v="Magic eye 19.16 / 65.3 MM (W) SMF L1-L5 "/>
    <n v="0.13"/>
    <n v="90000"/>
    <n v="11700"/>
    <n v="36427.950000000004"/>
    <n v="1"/>
    <n v="3333.9289999999996"/>
    <n v="3.7043655555555555E-2"/>
    <n v="0.44179865555555559"/>
    <n v="2767.3850000000002"/>
    <n v="195.53700000000001"/>
    <n v="90.656999999999698"/>
    <n v="0"/>
    <n v="35.35"/>
    <n v="245"/>
    <n v="0"/>
    <n v="0"/>
    <n v="0"/>
    <n v="3333.9289999999996"/>
    <s v="TUNIWORLD"/>
    <m/>
    <n v="2862.1849999999999"/>
    <s v="F0439/2023"/>
    <n v="233.68899999999999"/>
    <m/>
    <m/>
    <m/>
    <n v="292.55"/>
    <s v="STB000624"/>
    <n v="2812.5569999999998"/>
    <n v="0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20L0143"/>
    <s v="COUV L1 SMF D+ NOIR AVEC OM "/>
    <n v="1.1187"/>
    <n v="1800"/>
    <n v="2013.66"/>
    <n v="6810.3994860000003"/>
    <n v="5.8869538914450327E-2"/>
    <n v="973.44979993168238"/>
    <n v="0.54080544440649025"/>
    <n v="4.3243607144064908"/>
    <n v="809.19654540707927"/>
    <n v="22.076077092918872"/>
    <n v="122.99159469946476"/>
    <n v="12.892429022264622"/>
    <n v="6.2931537099547405"/>
    <n v="0"/>
    <n v="0"/>
    <n v="0"/>
    <n v="0"/>
    <n v="973.44979993168238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20L0244"/>
    <s v="COUV L2 SMF NOIR D+ AVEC OM "/>
    <n v="1.1562000000000001"/>
    <n v="9801"/>
    <n v="11331.916200000001"/>
    <n v="38325.673780020006"/>
    <n v="0.33128963266449657"/>
    <n v="5478.1102856155421"/>
    <n v="0.558933811408585"/>
    <n v="4.4693178314085857"/>
    <n v="4553.771461856777"/>
    <n v="124.23361224918621"/>
    <n v="692.13792022421808"/>
    <n v="72.552429553524746"/>
    <n v="35.414861731834684"/>
    <n v="0"/>
    <n v="0"/>
    <n v="0"/>
    <n v="0"/>
    <n v="5478.1102856155421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20L0344"/>
    <s v="COUV L3 SMF NOIR D+ AVEC OM "/>
    <n v="1.1891"/>
    <n v="10296"/>
    <n v="12242.973600000001"/>
    <n v="41406.961012560001"/>
    <n v="0.35792448118043163"/>
    <n v="5918.5364964735199"/>
    <n v="0.57483843205842267"/>
    <n v="4.5964935420584228"/>
    <n v="4919.8831692689291"/>
    <n v="134.22168044266186"/>
    <n v="747.7840583452255"/>
    <n v="78.38546137851452"/>
    <n v="38.26212703818814"/>
    <n v="0"/>
    <n v="0"/>
    <n v="0"/>
    <n v="0"/>
    <n v="5918.5364964735199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90TL0101"/>
    <s v="COUVRE COUVERCLE L1SMF NOIR"/>
    <n v="0.3705"/>
    <n v="1848"/>
    <n v="684.68399999999997"/>
    <n v="2315.6697563999996"/>
    <n v="2.0016800940626273E-2"/>
    <n v="330.99207553232617"/>
    <n v="0.17910826598069599"/>
    <n v="1.4321763159806957"/>
    <n v="275.14273884146309"/>
    <n v="7.5063003527348524"/>
    <n v="41.81956091157808"/>
    <n v="4.383679405997154"/>
    <n v="2.1397960205529487"/>
    <n v="0"/>
    <n v="0"/>
    <n v="0"/>
    <n v="0"/>
    <n v="330.99207553232617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90TL0201"/>
    <s v="COUVRE COUVERCLE L2SMF NOIR"/>
    <n v="0.39520000000000005"/>
    <n v="9680"/>
    <n v="3825.5360000000005"/>
    <n v="12938.345305600002"/>
    <n v="0.1118399036682611"/>
    <n v="1849.3525490060133"/>
    <n v="0.19104881704607576"/>
    <n v="1.527654737046076"/>
    <n v="1537.3054614634132"/>
    <n v="41.939963875597911"/>
    <n v="233.65849906151567"/>
    <n v="24.492938903349181"/>
    <n v="11.955685702137112"/>
    <n v="0"/>
    <n v="0"/>
    <n v="0"/>
    <n v="0"/>
    <n v="1849.3525490060133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07T00:00:00"/>
    <x v="27"/>
    <x v="0"/>
    <s v="ACCUMALUX09"/>
    <s v="009301066DU22/08/2023"/>
    <n v="13745.59"/>
    <n v="375"/>
    <n v="2089.2230000000018"/>
    <n v="219"/>
    <n v="106.9"/>
    <n v="0"/>
    <n v="0"/>
    <n v="0"/>
    <n v="0"/>
    <n v="16535.713000000003"/>
    <s v="EUR"/>
    <n v="3.3820999999999999"/>
    <s v="490TL0301"/>
    <s v="COUVRE COUVERCLE L3 SMF NOIR"/>
    <n v="0.40579999999999999"/>
    <n v="10120"/>
    <n v="4106.6959999999999"/>
    <n v="13889.2565416"/>
    <n v="0.12005964263173399"/>
    <n v="1985.2717934409184"/>
    <n v="0.19617310211866781"/>
    <n v="1.5686292821186678"/>
    <n v="1650.2906231623365"/>
    <n v="45.022365986900247"/>
    <n v="250.8313667579994"/>
    <n v="26.293061736349745"/>
    <n v="12.834375797332365"/>
    <n v="0"/>
    <n v="0"/>
    <n v="0"/>
    <n v="0"/>
    <n v="1985.2717934409184"/>
    <s v="STC "/>
    <m/>
    <n v="14734.751"/>
    <s v="F0476/2023"/>
    <n v="447.25"/>
    <m/>
    <m/>
    <m/>
    <m/>
    <s v="STB010586"/>
    <n v="26950.344000000001"/>
    <n v="219"/>
    <m/>
    <m/>
    <m/>
  </r>
  <r>
    <x v="11"/>
    <x v="1"/>
    <d v="2023-09-20T00:00:00"/>
    <x v="90"/>
    <x v="0"/>
    <s v="METALSA 03"/>
    <s v="1077DU30/08/2023"/>
    <n v="2047.9160000000002"/>
    <n v="88.385000000000005"/>
    <n v="954.93299999999999"/>
    <n v="0"/>
    <n v="11.95"/>
    <n v="63.748999999999995"/>
    <n v="0"/>
    <n v="606.05100000000004"/>
    <n v="0"/>
    <n v="3772.9839999999999"/>
    <s v="EUR"/>
    <n v="3.3669500000000001"/>
    <s v="690x0003"/>
    <s v="FLUX COS "/>
    <n v="12"/>
    <n v="240"/>
    <n v="2880"/>
    <n v="9696.8160000000007"/>
    <n v="1"/>
    <n v="3772.9839999999999"/>
    <n v="15.720766666666666"/>
    <n v="56.124166666666667"/>
    <n v="2047.9160000000002"/>
    <n v="88.385000000000005"/>
    <n v="954.93299999999999"/>
    <n v="0"/>
    <n v="11.95"/>
    <n v="63.748999999999995"/>
    <n v="0"/>
    <n v="606.05100000000004"/>
    <n v="0"/>
    <n v="3772.9839999999999"/>
    <s v="METIS"/>
    <s v="STB0010666"/>
    <n v="2091.4920000000002"/>
    <s v="F0533/2023"/>
    <n v="106.178"/>
    <m/>
    <m/>
    <s v="STB0010666"/>
    <n v="76.861999999999995"/>
    <s v="STB0010667"/>
    <n v="3414.1489999999999"/>
    <m/>
    <m/>
    <m/>
    <m/>
  </r>
  <r>
    <x v="11"/>
    <x v="1"/>
    <d v="2023-09-09T00:00:00"/>
    <x v="71"/>
    <x v="0"/>
    <s v="ELINOIL07"/>
    <s v="249/2023DU03/08/2023"/>
    <n v="1452"/>
    <n v="675"/>
    <n v="9451.0220000000008"/>
    <n v="819"/>
    <n v="111.4"/>
    <n v="574"/>
    <n v="564"/>
    <n v="0"/>
    <n v="1600"/>
    <n v="15246.422"/>
    <s v="EUR"/>
    <n v="3.3790499999999999"/>
    <s v="610x0014"/>
    <s v="COKE DE PETROLE"/>
    <n v="0.38600000000000001"/>
    <n v="92480"/>
    <n v="35697.279999999999"/>
    <n v="120622.89398399999"/>
    <n v="1"/>
    <n v="15246.422"/>
    <n v="0.1648618295847751"/>
    <n v="1.469175129584775"/>
    <n v="1452"/>
    <n v="675"/>
    <n v="9451.0220000000008"/>
    <n v="819"/>
    <n v="111.4"/>
    <n v="574"/>
    <n v="564"/>
    <n v="0"/>
    <n v="1600"/>
    <n v="15246.422"/>
    <s v="msc"/>
    <m/>
    <n v="1727.12"/>
    <s v="F0494/2023"/>
    <n v="804.25"/>
    <m/>
    <n v="873.7"/>
    <s v="STB10594"/>
    <n v="687.06"/>
    <s v="STB010593"/>
    <n v="33998.178"/>
    <n v="8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00N7002"/>
    <s v="BAC N70 P0 C46,5 B01 NOIR 200541"/>
    <n v="2.1219000000000001"/>
    <n v="7680"/>
    <n v="16296.192000000001"/>
    <n v="54868.463654400002"/>
    <n v="0.40107657568654304"/>
    <n v="9458.017350295393"/>
    <n v="1.2315126758197126"/>
    <n v="8.375843880819712"/>
    <n v="6868.4082832717513"/>
    <n v="259.62087820765618"/>
    <n v="994.79544467081735"/>
    <n v="248.26640034997013"/>
    <n v="90.882748820843602"/>
    <n v="370.36413690334598"/>
    <n v="0"/>
    <n v="0"/>
    <n v="625.67945807100716"/>
    <n v="9458.017350295393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00NS4002"/>
    <s v="BAC NS40 P0 NOIR SANS LISTEAUX 27181001B70"/>
    <n v="1.3651"/>
    <n v="500"/>
    <n v="682.55"/>
    <n v="2298.1117224999998"/>
    <n v="1.6798698538581892E-2"/>
    <n v="396.13976948995935"/>
    <n v="0.79227953897991865"/>
    <n v="5.3885029839799188"/>
    <n v="287.67653656431719"/>
    <n v="10.873965551009443"/>
    <n v="41.6660303683257"/>
    <n v="10.398394395382191"/>
    <n v="3.8065346927470411"/>
    <n v="15.512338197989983"/>
    <n v="0"/>
    <n v="0"/>
    <n v="26.205969720187753"/>
    <n v="396.13976948995935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00NS4003"/>
    <s v="BAC NS40 P0 NOIR V250 LISTEAUX KOREAN 2B221014B70"/>
    <n v="1.4127000000000001"/>
    <n v="1500"/>
    <n v="2119.0500000000002"/>
    <n v="7134.7353975000005"/>
    <n v="5.2153369186406805E-2"/>
    <n v="1229.8585869719413"/>
    <n v="0.81990572464796085"/>
    <n v="5.5763959896479607"/>
    <n v="893.12279658137345"/>
    <n v="33.759397408052983"/>
    <n v="129.35667958684431"/>
    <n v="32.282935526385813"/>
    <n v="11.817796997532223"/>
    <n v="48.159724940957702"/>
    <n v="0"/>
    <n v="0"/>
    <n v="81.359255930794617"/>
    <n v="1229.8585869719413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00NS6002"/>
    <s v="BAC NS60 P0 C34 NOIR 27251002B74"/>
    <n v="1.4617"/>
    <n v="3150"/>
    <n v="4604.3549999999996"/>
    <n v="15502.633067249999"/>
    <n v="0.11332088727508934"/>
    <n v="2672.2850023440651"/>
    <n v="0.84834444518859209"/>
    <n v="5.769815260188591"/>
    <n v="1940.6122621237957"/>
    <n v="73.353743542038075"/>
    <n v="281.07126987993888"/>
    <n v="70.145629223280295"/>
    <n v="25.678173093873419"/>
    <n v="104.64334033199937"/>
    <n v="0"/>
    <n v="0"/>
    <n v="176.78058414913937"/>
    <n v="2672.2850023440651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S4007"/>
    <s v="COUV NS40 D+ AVEC OM "/>
    <n v="0.94899999999999995"/>
    <n v="680"/>
    <n v="645.31999999999994"/>
    <n v="2172.760174"/>
    <n v="1.5882405891022879E-2"/>
    <n v="374.53214569959795"/>
    <n v="0.55078256720529106"/>
    <n v="3.7460181172052911"/>
    <n v="271.98508911535441"/>
    <n v="10.280840157318019"/>
    <n v="39.393337802780664"/>
    <n v="9.8312092465431622"/>
    <n v="3.5989055276881117"/>
    <n v="14.666210659917802"/>
    <n v="0"/>
    <n v="0"/>
    <n v="24.776553189995692"/>
    <n v="374.53214569959795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S4008"/>
    <s v="COUV NS40 G+ AVEC OM "/>
    <n v="0.94899999999999995"/>
    <n v="816"/>
    <n v="774.38400000000001"/>
    <n v="2607.3122088"/>
    <n v="1.9058887069227457E-2"/>
    <n v="449.43857483951757"/>
    <n v="0.55078256720529117"/>
    <n v="3.7460181172052911"/>
    <n v="326.38210693842535"/>
    <n v="12.337008188781624"/>
    <n v="47.272005363336795"/>
    <n v="11.797451095851796"/>
    <n v="4.3186866332257345"/>
    <n v="17.599452791901363"/>
    <n v="0"/>
    <n v="0"/>
    <n v="29.731863827994832"/>
    <n v="449.43857483951757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5006"/>
    <s v="COUV N50 T-AKUMSAN G+ NOIR AVEC OM"/>
    <n v="1.1442000000000001"/>
    <n v="1104"/>
    <n v="1263.1968000000002"/>
    <n v="4253.120465760001"/>
    <n v="3.1089388672040624E-2"/>
    <n v="733.13675067387646"/>
    <n v="0.66407314372633741"/>
    <n v="4.5165373337263386"/>
    <n v="532.40360475148861"/>
    <n v="20.124472181298614"/>
    <n v="77.111414885315156"/>
    <n v="19.244331587993145"/>
    <n v="7.0447622049183893"/>
    <n v="28.70871873447911"/>
    <n v="0"/>
    <n v="0"/>
    <n v="48.499446328383371"/>
    <n v="733.13675067387646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7005"/>
    <s v="COUV N70 T-AKUMSAN D+ NOIR AVEC OM"/>
    <n v="1.1920999999999999"/>
    <n v="3456"/>
    <n v="4119.8976000000002"/>
    <n v="13871.489224320001"/>
    <n v="0.10139757936008652"/>
    <n v="2391.1146224983327"/>
    <n v="0.69187344400993422"/>
    <n v="4.7056145390099342"/>
    <n v="1736.4264487109265"/>
    <n v="65.635667095577602"/>
    <n v="251.49773425535446"/>
    <n v="62.765101623893557"/>
    <n v="22.976387290257527"/>
    <n v="93.633059720587895"/>
    <n v="0"/>
    <n v="0"/>
    <n v="158.18022380173497"/>
    <n v="2391.1146224983327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7006"/>
    <s v="COUV N70 T-AKUMSAN  G+ NOIR AVEC OM "/>
    <n v="1.1920999999999999"/>
    <n v="3744"/>
    <n v="4463.2223999999997"/>
    <n v="15027.446659679999"/>
    <n v="0.10984737764009371"/>
    <n v="2590.3741743731935"/>
    <n v="0.69187344400993411"/>
    <n v="4.7056145390099333"/>
    <n v="1881.12865277017"/>
    <n v="71.105306020209056"/>
    <n v="272.45587877663394"/>
    <n v="67.995526759218009"/>
    <n v="24.891086231112315"/>
    <n v="101.43581469730353"/>
    <n v="0"/>
    <n v="0"/>
    <n v="171.36190911854618"/>
    <n v="2590.3741743731935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20NS6043"/>
    <s v="COUV NS60 G+  AVEC OM NOIR"/>
    <n v="1.0135000000000001"/>
    <n v="1200"/>
    <n v="1216.2"/>
    <n v="4094.8845900000001"/>
    <n v="2.9932718720420921E-2"/>
    <n v="705.86065145951011"/>
    <n v="0.58821720954959178"/>
    <n v="4.0006210345495923"/>
    <n v="512.59571279689783"/>
    <n v="19.375748154915666"/>
    <n v="74.242511367603427"/>
    <n v="18.528352887940549"/>
    <n v="6.7826642638912196"/>
    <n v="27.640620784404689"/>
    <n v="0"/>
    <n v="0"/>
    <n v="46.69504120385664"/>
    <n v="705.86065145951011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90T7001"/>
    <s v="COUVRE COUVERCLE N70 T-AKUMSAN NOIR"/>
    <n v="0.4884"/>
    <n v="6720"/>
    <n v="3282.0480000000002"/>
    <n v="11050.491513600002"/>
    <n v="8.0776697591613267E-2"/>
    <n v="1904.841752508948"/>
    <n v="0.28345859412335539"/>
    <n v="1.9278769741233557"/>
    <n v="1383.2952918875458"/>
    <n v="52.287564118027177"/>
    <n v="200.35149313354722"/>
    <n v="50.000775809208612"/>
    <n v="18.303757344166794"/>
    <n v="74.591221973535482"/>
    <n v="0"/>
    <n v="0"/>
    <n v="126.01164824291669"/>
    <n v="1904.841752508948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90TNS4001"/>
    <s v="COUVRE COUVERCLE NS40 T-AKUMSAN NOIR"/>
    <n v="0.38969999999999999"/>
    <n v="1560"/>
    <n v="607.93200000000002"/>
    <n v="2046.8766474000001"/>
    <n v="1.4962224598867728E-2"/>
    <n v="352.83282154504428"/>
    <n v="0.22617488560579763"/>
    <n v="1.5382753006057979"/>
    <n v="256.2270488998879"/>
    <n v="9.6851976050930677"/>
    <n v="37.111000181491441"/>
    <n v="9.261617026699124"/>
    <n v="3.3903952074296306"/>
    <n v="13.81649225020943"/>
    <n v="0"/>
    <n v="0"/>
    <n v="23.341070374233656"/>
    <n v="352.83282154504428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18T00:00:00"/>
    <x v="16"/>
    <x v="0"/>
    <s v="akumsan03"/>
    <s v="AKD2023000000427DU18/08/2023"/>
    <n v="17124.93"/>
    <n v="647.30999999999995"/>
    <n v="2480.3130000000019"/>
    <n v="619"/>
    <n v="226.59700000000001"/>
    <n v="923.42499999999995"/>
    <n v="0"/>
    <n v="0"/>
    <n v="1560"/>
    <n v="23581.575000000004"/>
    <s v="EUR"/>
    <n v="3.3669500000000001"/>
    <s v="490TNS6001"/>
    <s v="COUVRE COUVERCLENS60 T-AKUMSAN NOIR"/>
    <n v="0.42180000000000001"/>
    <n v="1320"/>
    <n v="556.77600000000007"/>
    <n v="1874.6369532000003"/>
    <n v="1.3703189770005822E-2"/>
    <n v="323.14279730062509"/>
    <n v="0.24480514947017051"/>
    <n v="1.6649846594701709"/>
    <n v="234.66616558806581"/>
    <n v="8.8702117700224683"/>
    <n v="33.988199728012475"/>
    <n v="8.4822744676336033"/>
    <n v="3.1051016923140096"/>
    <n v="12.653868013367626"/>
    <n v="0"/>
    <n v="0"/>
    <n v="21.376976041209083"/>
    <n v="323.14279730062509"/>
    <s v="AKKON"/>
    <s v="STB10668"/>
    <n v="18640.857"/>
    <s v="PR32300868/869"/>
    <n v="3014.232"/>
    <m/>
    <m/>
    <m/>
    <n v="664.23500000000001"/>
    <s v="STB010671"/>
    <n v="32015.417000000001"/>
    <n v="619"/>
    <m/>
    <m/>
    <m/>
  </r>
  <r>
    <x v="11"/>
    <x v="1"/>
    <d v="2023-09-28T00:00:00"/>
    <x v="9"/>
    <x v="2"/>
    <s v="SOVEMA03"/>
    <s v="80592DU12/09/2023"/>
    <n v="303.26799999999997"/>
    <n v="80"/>
    <n v="907.798"/>
    <n v="0"/>
    <n v="5.2"/>
    <n v="21"/>
    <n v="0"/>
    <n v="0"/>
    <n v="45"/>
    <n v="1362.2660000000001"/>
    <s v="EUR"/>
    <n v="3.3696999999999999"/>
    <s v="710MEC300"/>
    <s v="FLOW REGULATOR A7003009  Test Etancheite"/>
    <n v="21.7"/>
    <n v="2"/>
    <n v="43.4"/>
    <n v="146.24498"/>
    <n v="6.2410123669830307E-2"/>
    <n v="85.019189531205058"/>
    <n v="42.509594765602529"/>
    <n v="115.63208476560253"/>
    <n v="18.926993385102097"/>
    <n v="4.9928098935864247"/>
    <n v="56.655785447224616"/>
    <n v="0"/>
    <n v="0.32453264308311763"/>
    <n v="1.3106125970664364"/>
    <n v="0"/>
    <n v="0"/>
    <n v="2.8084555651423639"/>
    <n v="85.019189531205058"/>
    <s v="DHL"/>
    <m/>
    <m/>
    <s v="F0552/2023"/>
    <n v="1693.8979999999999"/>
    <m/>
    <m/>
    <m/>
    <m/>
    <m/>
    <m/>
    <m/>
    <m/>
    <m/>
    <m/>
  </r>
  <r>
    <x v="11"/>
    <x v="1"/>
    <d v="2023-09-28T00:00:00"/>
    <x v="9"/>
    <x v="2"/>
    <s v="SOVEMA03"/>
    <s v="80592DU12/09/2023"/>
    <n v="303.26799999999997"/>
    <n v="80"/>
    <n v="907.798"/>
    <n v="0"/>
    <n v="5.2"/>
    <n v="21"/>
    <n v="0"/>
    <n v="0"/>
    <n v="45"/>
    <n v="1362.2660000000001"/>
    <s v="EUR"/>
    <n v="3.3696999999999999"/>
    <s v="710MEC032"/>
    <s v="Backpressure Regulator A7015077 Test etancheite"/>
    <n v="376"/>
    <n v="1"/>
    <n v="376"/>
    <n v="1267.0072"/>
    <n v="0.54069600230083403"/>
    <n v="736.57178027034797"/>
    <n v="736.57178027034797"/>
    <n v="2003.578980270348"/>
    <n v="163.97579522576933"/>
    <n v="43.255680184066719"/>
    <n v="490.84274949669253"/>
    <n v="0"/>
    <n v="2.8116192119643371"/>
    <n v="11.354616048317515"/>
    <n v="0"/>
    <n v="0"/>
    <n v="24.331320103537532"/>
    <n v="736.57178027034797"/>
    <s v="DHL"/>
    <m/>
    <m/>
    <s v="F0552/2023"/>
    <n v="1693.8979999999999"/>
    <m/>
    <m/>
    <m/>
    <m/>
    <m/>
    <m/>
    <m/>
    <m/>
    <m/>
    <m/>
  </r>
  <r>
    <x v="11"/>
    <x v="1"/>
    <d v="2023-09-28T00:00:00"/>
    <x v="9"/>
    <x v="2"/>
    <s v="SOVEMA03"/>
    <s v="80592DU12/09/2023"/>
    <n v="303.26799999999997"/>
    <n v="80"/>
    <n v="907.798"/>
    <n v="0"/>
    <n v="5.2"/>
    <n v="21"/>
    <n v="0"/>
    <n v="0"/>
    <n v="45"/>
    <n v="1362.2660000000001"/>
    <s v="EUR"/>
    <n v="3.3696999999999999"/>
    <s v="710MEC033"/>
    <s v="Pneumatic Valve 325MC A88042 Test Etancheite"/>
    <n v="138"/>
    <n v="2"/>
    <n v="276"/>
    <n v="930.03719999999998"/>
    <n v="0.39689387402933562"/>
    <n v="540.67503019844696"/>
    <n v="270.33751509922348"/>
    <n v="735.35611509922342"/>
    <n v="120.36521138912855"/>
    <n v="31.751509922346848"/>
    <n v="360.29946505608279"/>
    <n v="0"/>
    <n v="2.0638481449525452"/>
    <n v="8.3347713546160485"/>
    <n v="0"/>
    <n v="0"/>
    <n v="17.860224331320104"/>
    <n v="540.67503019844696"/>
    <s v="DHL"/>
    <m/>
    <m/>
    <s v="F0552/2023"/>
    <n v="1693.8979999999999"/>
    <m/>
    <m/>
    <m/>
    <m/>
    <m/>
    <m/>
    <m/>
    <m/>
    <m/>
    <m/>
  </r>
  <r>
    <x v="11"/>
    <x v="1"/>
    <d v="2023-09-25T00:00:00"/>
    <x v="106"/>
    <x v="9"/>
    <s v="zibo01"/>
    <s v="xinxu23060940du09/06/2023"/>
    <n v="9466"/>
    <n v="375"/>
    <n v="1127.8089999999975"/>
    <n v="119"/>
    <n v="221.2"/>
    <n v="163.6"/>
    <n v="0"/>
    <n v="0"/>
    <n v="410"/>
    <n v="11882.608999999999"/>
    <s v="EUR"/>
    <n v="3.14215"/>
    <m/>
    <s v="machine de coulee "/>
    <n v="62500"/>
    <n v="1"/>
    <n v="62500"/>
    <n v="196384.375"/>
    <n v="0.78517587939698485"/>
    <n v="9329.9379711055262"/>
    <n v="9329.9379711055262"/>
    <n v="205714.31297110554"/>
    <n v="7432.4748743718583"/>
    <n v="294.44095477386929"/>
    <n v="885.52842336683216"/>
    <n v="93.435929648241199"/>
    <n v="173.68090452261305"/>
    <n v="128.45477386934672"/>
    <n v="0"/>
    <n v="0"/>
    <n v="321.9221105527638"/>
    <n v="9329.9379711055262"/>
    <s v="pb32300011"/>
    <s v="stb0010677"/>
    <n v="9552.5"/>
    <s v="F0543/2023"/>
    <n v="447.25"/>
    <m/>
    <m/>
    <s v="stb10680"/>
    <n v="195.684"/>
    <s v="stb010679"/>
    <n v="19307.403999999999"/>
    <n v="119"/>
    <m/>
    <m/>
    <m/>
  </r>
  <r>
    <x v="11"/>
    <x v="1"/>
    <d v="2023-09-25T00:00:00"/>
    <x v="106"/>
    <x v="9"/>
    <s v="zibo01"/>
    <s v="xinxu23060940du09/06/2023"/>
    <n v="9466"/>
    <n v="375"/>
    <n v="1127.8089999999975"/>
    <n v="119"/>
    <n v="221.2"/>
    <n v="163.6"/>
    <n v="0"/>
    <n v="0"/>
    <n v="410"/>
    <n v="11882.608999999999"/>
    <s v="EUR"/>
    <n v="3.14215"/>
    <m/>
    <s v="moule se moulage "/>
    <n v="8550"/>
    <n v="2"/>
    <n v="17100"/>
    <n v="53730.764999999999"/>
    <n v="0.21482412060301506"/>
    <n v="2552.6710288944719"/>
    <n v="1276.3355144472359"/>
    <n v="28141.718014447237"/>
    <n v="2033.5251256281406"/>
    <n v="80.55904522613065"/>
    <n v="242.28057663316528"/>
    <n v="25.564070351758794"/>
    <n v="47.519095477386927"/>
    <n v="35.145226130653263"/>
    <n v="0"/>
    <n v="0"/>
    <n v="88.077889447236174"/>
    <n v="2552.6710288944719"/>
    <s v="pb32300011"/>
    <s v="stb0010677"/>
    <n v="9552.5"/>
    <s v="F0543/2023"/>
    <n v="447.25"/>
    <m/>
    <m/>
    <s v="stb10680"/>
    <n v="195.684"/>
    <s v="stb010679"/>
    <n v="19307.403999999999"/>
    <n v="119"/>
    <m/>
    <m/>
    <m/>
  </r>
  <r>
    <x v="11"/>
    <x v="1"/>
    <d v="2023-09-22T00:00:00"/>
    <x v="4"/>
    <x v="0"/>
    <s v="ACCUMA33"/>
    <s v="23-1080DU11/09/2023"/>
    <n v="7353"/>
    <n v="292.26600000000002"/>
    <n v="691.45400000000063"/>
    <n v="219"/>
    <n v="34"/>
    <n v="58.286999999999999"/>
    <n v="0"/>
    <n v="1553.7983999999999"/>
    <n v="0"/>
    <n v="10201.805400000001"/>
    <s v="EUR"/>
    <n v="3.3632"/>
    <s v="400L0218"/>
    <s v="BAC L2 NOIR P0 C34,3 38881099B77"/>
    <n v="1.282"/>
    <n v="6912"/>
    <n v="8861.1840000000011"/>
    <n v="29801.934028800002"/>
    <n v="0.90307968134311378"/>
    <n v="9213.0431697564582"/>
    <n v="1.3329055511800432"/>
    <n v="5.6445279511800432"/>
    <n v="6640.3448969159153"/>
    <n v="263.93948614742652"/>
    <n v="624.43805798342191"/>
    <n v="197.77445021414192"/>
    <n v="30.704709165665868"/>
    <n v="52.637805386446075"/>
    <n v="0"/>
    <n v="1403.20376394344"/>
    <n v="0"/>
    <n v="9213.0431697564582"/>
    <s v="MAGHREB SOLUTION"/>
    <s v="stb0010681"/>
    <n v="7616.5020000000004"/>
    <s v="F0537/2023"/>
    <n v="689.17"/>
    <m/>
    <m/>
    <s v="stb0010681"/>
    <n v="70.361999999999995"/>
    <s v="STB010682"/>
    <n v="8924.0329999999994"/>
    <m/>
    <m/>
    <m/>
    <m/>
  </r>
  <r>
    <x v="11"/>
    <x v="1"/>
    <d v="2023-09-22T00:00:00"/>
    <x v="4"/>
    <x v="0"/>
    <s v="ACCUMA33"/>
    <s v="23-1080DU11/09/2023"/>
    <n v="7353"/>
    <n v="292.26600000000002"/>
    <n v="691.45400000000063"/>
    <n v="219"/>
    <n v="34"/>
    <n v="58.286999999999999"/>
    <n v="0"/>
    <n v="1553.7983999999999"/>
    <n v="0"/>
    <n v="10201.805400000001"/>
    <s v="EUR"/>
    <n v="3.3632"/>
    <s v="460D1818"/>
    <s v="BOUCHON D18 ROUGE FILETEE 29963003D40"/>
    <n v="0.03"/>
    <n v="31700"/>
    <n v="951"/>
    <n v="3198.4031999999997"/>
    <n v="9.6920318656886162E-2"/>
    <n v="988.76223024354215"/>
    <n v="3.1191237547114895E-2"/>
    <n v="0.13208723754711488"/>
    <n v="712.65510308408398"/>
    <n v="28.326513852573491"/>
    <n v="67.01594201657862"/>
    <n v="21.225549785858071"/>
    <n v="3.2952908343341294"/>
    <n v="5.6491946135539237"/>
    <n v="0"/>
    <n v="150.59463605655986"/>
    <n v="0"/>
    <n v="988.76223024354215"/>
    <s v="MAGHREB SOLUTION"/>
    <s v="stb0010681"/>
    <n v="7616.5020000000004"/>
    <s v="F0537/2023"/>
    <n v="689.17"/>
    <m/>
    <m/>
    <s v="stb0010681"/>
    <n v="70.361999999999995"/>
    <s v="STB010682"/>
    <n v="8924.0329999999994"/>
    <m/>
    <m/>
    <m/>
    <m/>
  </r>
  <r>
    <x v="11"/>
    <x v="1"/>
    <d v="2023-09-26T00:00:00"/>
    <x v="4"/>
    <x v="0"/>
    <s v="ACCUMA34"/>
    <s v="23-1083DU13/09/2023"/>
    <n v="7374.5"/>
    <n v="283.00799999999998"/>
    <n v="643.28499999999985"/>
    <n v="219"/>
    <n v="33.063000000000002"/>
    <n v="156.77099999999999"/>
    <n v="0"/>
    <n v="1553.7983999999999"/>
    <n v="0"/>
    <n v="10263.4254"/>
    <s v="EUR"/>
    <n v="3.3632"/>
    <s v="400L0318"/>
    <s v="BAC L3 NOIR P0 C40 2B331002B74"/>
    <n v="1.41"/>
    <n v="1152"/>
    <n v="1624.32"/>
    <n v="5462.9130239999995"/>
    <n v="0.17847818863625572"/>
    <n v="1831.7975745953383"/>
    <n v="1.5901020612806755"/>
    <n v="6.3322140612806752"/>
    <n v="1316.1874020980679"/>
    <n v="50.51075520956946"/>
    <n v="114.81234157687373"/>
    <n v="39.086723311340002"/>
    <n v="5.9010243508805234"/>
    <n v="27.980204110694444"/>
    <n v="0"/>
    <n v="277.31912393791231"/>
    <n v="0"/>
    <n v="1831.7975745953383"/>
    <s v="MAGHREB SOLUTION"/>
    <s v="stb0010702"/>
    <n v="7638.77"/>
    <s v="F0555/2023"/>
    <n v="342.78"/>
    <m/>
    <m/>
    <s v="stb0010702"/>
    <n v="187.55699999999999"/>
    <s v="stb010703"/>
    <n v="8223.7389999999996"/>
    <n v="219"/>
    <m/>
    <m/>
    <m/>
  </r>
  <r>
    <x v="11"/>
    <x v="1"/>
    <d v="2023-09-26T00:00:00"/>
    <x v="4"/>
    <x v="0"/>
    <s v="ACCUMA34"/>
    <s v="23-1083DU13/09/2023"/>
    <n v="7374.5"/>
    <n v="283.00799999999998"/>
    <n v="643.28499999999985"/>
    <n v="219"/>
    <n v="33.549999999999997"/>
    <n v="156.77099999999999"/>
    <n v="0"/>
    <n v="1553.7983999999999"/>
    <n v="0"/>
    <n v="10263.912399999999"/>
    <s v="EUR"/>
    <n v="3.3632"/>
    <s v="400L0218"/>
    <s v="BAC L2 NOIR P0 C34,3 38881099B77"/>
    <n v="1.282"/>
    <n v="5832"/>
    <n v="7476.6239999999998"/>
    <n v="25145.381836799999"/>
    <n v="0.82152181136374425"/>
    <n v="8432.0279065267951"/>
    <n v="1.4458209716266794"/>
    <n v="5.75744337162668"/>
    <n v="6058.3125979019323"/>
    <n v="232.49724479043053"/>
    <n v="528.47265842312606"/>
    <n v="179.91327668865998"/>
    <n v="27.562056771253616"/>
    <n v="128.79079588930554"/>
    <n v="0"/>
    <n v="1276.4792760620876"/>
    <n v="0"/>
    <n v="8432.0279065267951"/>
    <s v="MAGHREB SOLUTION"/>
    <s v="stb0010702"/>
    <n v="7638.77"/>
    <s v="F0555/2023"/>
    <n v="342.78"/>
    <m/>
    <m/>
    <s v="stb0010702"/>
    <n v="187.55699999999999"/>
    <s v="stb010703"/>
    <n v="8223.7389999999996"/>
    <n v="219"/>
    <m/>
    <m/>
    <m/>
  </r>
  <r>
    <x v="11"/>
    <x v="1"/>
    <d v="2023-09-08T00:00:00"/>
    <x v="4"/>
    <x v="0"/>
    <s v="ACCUMA32"/>
    <s v="23-1019DU30/08/2023"/>
    <n v="21899.903999999999"/>
    <n v="575"/>
    <n v="2045.8869999999988"/>
    <n v="619"/>
    <n v="97.45"/>
    <n v="41"/>
    <n v="0"/>
    <n v="4683.3633"/>
    <n v="0"/>
    <n v="29961.604299999999"/>
    <s v="EUR"/>
    <n v="3.3790499999999999"/>
    <s v="400L0117"/>
    <s v="BAC L1 NOIR PO C26 NON PERCE 26901001P70 26901001P70"/>
    <n v="1.2430000000000001"/>
    <n v="3960"/>
    <n v="4922.2800000000007"/>
    <n v="16632.630234"/>
    <n v="0.16557879312641535"/>
    <n v="4961.0062801252161"/>
    <n v="1.2527793636679838"/>
    <n v="5.4529385136679842"/>
    <n v="3626.1596739043557"/>
    <n v="95.207806047688834"/>
    <n v="338.75550033302233"/>
    <n v="102.49327294525111"/>
    <n v="16.135653390169178"/>
    <n v="6.7887305181830291"/>
    <n v="0"/>
    <n v="775.46564298654596"/>
    <n v="0"/>
    <n v="4961.0062801252161"/>
    <s v="METIS"/>
    <s v="STB10621"/>
    <n v="21902.903999999999"/>
    <s v="F0491/2023"/>
    <n v="685.25"/>
    <m/>
    <m/>
    <m/>
    <n v="171.86099999999999"/>
    <s v="STB010622"/>
    <n v="26389.06"/>
    <n v="619"/>
    <m/>
    <m/>
    <m/>
  </r>
  <r>
    <x v="11"/>
    <x v="1"/>
    <d v="2023-09-08T00:00:00"/>
    <x v="4"/>
    <x v="0"/>
    <s v="ACCUMA32"/>
    <s v="23-1019DU30/08/2023"/>
    <n v="21899.903999999999"/>
    <n v="575"/>
    <n v="2045.8869999999988"/>
    <n v="619"/>
    <n v="97.45"/>
    <n v="41"/>
    <n v="0"/>
    <n v="4683.3633"/>
    <n v="0"/>
    <n v="29961.604299999999"/>
    <s v="EUR"/>
    <n v="3.3790499999999999"/>
    <s v="400L0118"/>
    <s v="BAC L1 NOIR P0 C28 25341044B70"/>
    <n v="1.24"/>
    <n v="1440"/>
    <n v="1785.6"/>
    <n v="6033.6316799999995"/>
    <n v="6.0065151313319687E-2"/>
    <n v="1799.6482958693098"/>
    <n v="1.249755761020354"/>
    <n v="5.4397777610203537"/>
    <n v="1315.421047507175"/>
    <n v="34.537462005158822"/>
    <n v="122.88651222495361"/>
    <n v="37.180328662944888"/>
    <n v="5.853348995483004"/>
    <n v="2.4626712038461074"/>
    <n v="0"/>
    <n v="281.30692526974821"/>
    <n v="0"/>
    <n v="1799.6482958693098"/>
    <s v="METIS"/>
    <s v="STB10621"/>
    <n v="21902.903999999999"/>
    <s v="F0491/2023"/>
    <n v="685.25"/>
    <m/>
    <m/>
    <m/>
    <n v="171.86099999999999"/>
    <s v="STB010622"/>
    <n v="26389.06"/>
    <n v="619"/>
    <m/>
    <m/>
    <m/>
  </r>
  <r>
    <x v="11"/>
    <x v="1"/>
    <d v="2023-09-08T00:00:00"/>
    <x v="4"/>
    <x v="0"/>
    <s v="ACCUMA32"/>
    <s v="23-1019DU30/08/2023"/>
    <n v="21899.903999999999"/>
    <n v="575"/>
    <n v="2045.8869999999988"/>
    <n v="619"/>
    <n v="97.45"/>
    <n v="41"/>
    <n v="0"/>
    <n v="4683.3633"/>
    <n v="0"/>
    <n v="29961.604299999999"/>
    <s v="EUR"/>
    <n v="3.3790499999999999"/>
    <s v="400L0318"/>
    <s v="BAC L3 NOIR P0 C40 2B331002B74"/>
    <n v="1.41"/>
    <n v="11712"/>
    <n v="16513.919999999998"/>
    <n v="55801.361375999993"/>
    <n v="0.5555057703718953"/>
    <n v="16643.844078249389"/>
    <n v="1.4210932443860476"/>
    <n v="6.1855537443860467"/>
    <n v="12165.52304259055"/>
    <n v="319.4158179638398"/>
    <n v="1136.5020340288452"/>
    <n v="343.85807186020321"/>
    <n v="54.1340373227412"/>
    <n v="22.775736585247707"/>
    <n v="0"/>
    <n v="2601.635337897962"/>
    <n v="0"/>
    <n v="16643.844078249389"/>
    <s v="METIS"/>
    <s v="STB10621"/>
    <n v="21902.903999999999"/>
    <s v="F0491/2023"/>
    <n v="685.25"/>
    <m/>
    <m/>
    <m/>
    <n v="171.86099999999999"/>
    <s v="STB010622"/>
    <n v="26389.06"/>
    <n v="619"/>
    <m/>
    <m/>
    <m/>
  </r>
  <r>
    <x v="11"/>
    <x v="1"/>
    <d v="2023-09-08T00:00:00"/>
    <x v="4"/>
    <x v="0"/>
    <s v="ACCUMA32"/>
    <s v="23-1019DU30/08/2023"/>
    <n v="21899.903999999999"/>
    <n v="575"/>
    <n v="2045.8869999999988"/>
    <n v="619"/>
    <n v="97.45"/>
    <n v="41"/>
    <n v="0"/>
    <n v="4683.3633"/>
    <n v="0"/>
    <n v="29961.604299999999"/>
    <s v="EUR"/>
    <n v="3.3790499999999999"/>
    <s v="420L0111"/>
    <s v="COUV L1 EK DROITE NOIR 25032084B70"/>
    <n v="1.05"/>
    <n v="3360"/>
    <n v="3528"/>
    <n v="11921.288399999999"/>
    <n v="0.11867711348196229"/>
    <n v="3555.7567136127491"/>
    <n v="1.058260926670461"/>
    <n v="4.606263426670461"/>
    <n v="2599.0173922520798"/>
    <n v="68.239340252128315"/>
    <n v="242.79996367027124"/>
    <n v="73.461133245334651"/>
    <n v="11.565084708817226"/>
    <n v="4.8657616527604537"/>
    <n v="0"/>
    <n v="555.80803783135741"/>
    <n v="0"/>
    <n v="3555.7567136127491"/>
    <s v="METIS"/>
    <s v="STB10621"/>
    <n v="21902.903999999999"/>
    <s v="F0491/2023"/>
    <n v="685.25"/>
    <m/>
    <m/>
    <m/>
    <n v="171.86099999999999"/>
    <s v="STB010622"/>
    <n v="26389.06"/>
    <n v="619"/>
    <m/>
    <m/>
    <m/>
  </r>
  <r>
    <x v="11"/>
    <x v="1"/>
    <d v="2023-09-08T00:00:00"/>
    <x v="4"/>
    <x v="0"/>
    <s v="ACCUMA32"/>
    <s v="23-1019DU30/08/2023"/>
    <n v="21899.903999999999"/>
    <n v="575"/>
    <n v="2045.8869999999988"/>
    <n v="619"/>
    <n v="97.45"/>
    <n v="41"/>
    <n v="0"/>
    <n v="4683.3633"/>
    <n v="0"/>
    <n v="29961.604299999999"/>
    <s v="EUR"/>
    <n v="3.3790499999999999"/>
    <s v="400L0314"/>
    <s v="BAC L3 NOIR P0 C33 2B341005B70"/>
    <n v="1.41"/>
    <n v="2112"/>
    <n v="2977.9199999999996"/>
    <n v="10062.540575999998"/>
    <n v="0.10017317170640734"/>
    <n v="3001.3489321433326"/>
    <n v="1.4210932443860476"/>
    <n v="6.1855537443860458"/>
    <n v="2193.782843745837"/>
    <n v="57.599573731184222"/>
    <n v="204.94298974290646"/>
    <n v="62.007193286266144"/>
    <n v="9.7618755827893953"/>
    <n v="4.1071000399627007"/>
    <n v="0"/>
    <n v="469.1473560143865"/>
    <n v="0"/>
    <n v="3001.3489321433326"/>
    <s v="METIS"/>
    <s v="STB10621"/>
    <n v="21902.903999999999"/>
    <s v="F0491/2023"/>
    <n v="685.25"/>
    <m/>
    <m/>
    <m/>
    <n v="171.86099999999999"/>
    <s v="STB010622"/>
    <n v="26389.06"/>
    <n v="6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20L0143"/>
    <s v="COUV L1 SMF D+ NOIR AVEC OM "/>
    <n v="1.1187"/>
    <n v="4500"/>
    <n v="5034.1500000000005"/>
    <n v="16914.744000000002"/>
    <n v="0.14190994255197772"/>
    <n v="2441.993954571331"/>
    <n v="0.54266532323807359"/>
    <n v="4.301497323238074"/>
    <n v="2032.8081299280495"/>
    <n v="53.216228456991644"/>
    <n v="304.92317075091785"/>
    <n v="31.078277418883122"/>
    <n v="15.60441728301547"/>
    <n v="4.3637307334733153"/>
    <n v="0"/>
    <n v="0"/>
    <n v="0"/>
    <n v="2441.993954571331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20L0244"/>
    <s v="COUV L2 SMF NOIR D+ AVEC OM "/>
    <n v="1.1561999999999999"/>
    <n v="8019"/>
    <n v="9271.5677999999989"/>
    <n v="31152.467807999994"/>
    <n v="0.26136043897475564"/>
    <n v="4497.5045473413011"/>
    <n v="0.56085603533374495"/>
    <n v="4.4456880353337445"/>
    <n v="3743.8928917531489"/>
    <n v="98.01016461553337"/>
    <n v="561.58752746900893"/>
    <n v="57.237936135471486"/>
    <n v="28.739193869664128"/>
    <n v="8.0368334984737366"/>
    <n v="0"/>
    <n v="0"/>
    <n v="0"/>
    <n v="4497.5045473413011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20L0344"/>
    <s v="COUV L3 SMF NOIR D+ AVEC OM "/>
    <n v="1.1891"/>
    <n v="10296"/>
    <n v="12242.973600000001"/>
    <n v="41136.391296000002"/>
    <n v="0.3451227476816105"/>
    <n v="5938.8908787335295"/>
    <n v="0.57681535341234746"/>
    <n v="4.5721913534123475"/>
    <n v="4943.7573907361666"/>
    <n v="129.42103038060392"/>
    <n v="741.56835404820652"/>
    <n v="75.581881742272699"/>
    <n v="37.949697335069885"/>
    <n v="10.612524491209523"/>
    <n v="0"/>
    <n v="0"/>
    <n v="0"/>
    <n v="5938.8908787335295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90TL0101"/>
    <s v="COUVRE COUVERCLE L1SMF NOIR"/>
    <n v="0.3705"/>
    <n v="4488"/>
    <n v="1662.8040000000001"/>
    <n v="5587.0214400000004"/>
    <n v="4.6873537760138008E-2"/>
    <n v="806.60236894749403"/>
    <n v="0.17972423550523486"/>
    <n v="1.4246042355052351"/>
    <n v="671.44631957269451"/>
    <n v="17.577576660051754"/>
    <n v="100.7175924470485"/>
    <n v="10.265304769470223"/>
    <n v="5.1542142121047752"/>
    <n v="1.4413612861242437"/>
    <n v="0"/>
    <n v="0"/>
    <n v="0"/>
    <n v="806.60236894749403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90TL0201"/>
    <s v="COUVRE COUVERCLE L2SMF NOIR"/>
    <n v="0.3952"/>
    <n v="7986"/>
    <n v="3156.0672"/>
    <n v="10604.385791999999"/>
    <n v="8.8967812846693292E-2"/>
    <n v="1530.9629277277922"/>
    <n v="0.19170585120558381"/>
    <n v="1.5195778512055838"/>
    <n v="1274.4314457771925"/>
    <n v="33.362929817509986"/>
    <n v="191.16594017400573"/>
    <n v="19.48395101342583"/>
    <n v="9.7829007006223936"/>
    <n v="2.7357602450358187"/>
    <n v="0"/>
    <n v="0"/>
    <n v="0"/>
    <n v="1530.9629277277922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05T00:00:00"/>
    <x v="27"/>
    <x v="0"/>
    <s v="accumalux10"/>
    <s v="0093010865du21/09/2023"/>
    <n v="14324.635"/>
    <n v="375"/>
    <n v="2148.7090000000026"/>
    <n v="219"/>
    <n v="109.96"/>
    <n v="30.75"/>
    <n v="0"/>
    <n v="0"/>
    <n v="0"/>
    <n v="17208.054000000004"/>
    <s v="EUR"/>
    <n v="3.36"/>
    <s v="490TL0301"/>
    <s v="COUVRE COUVERCLE L3 SMF NOIR"/>
    <n v="0.40579999999999999"/>
    <n v="10120"/>
    <n v="4106.6959999999999"/>
    <n v="13798.49856"/>
    <n v="0.11576552018482496"/>
    <n v="1992.0993226785583"/>
    <n v="0.19684775915796032"/>
    <n v="1.5603357591579603"/>
    <n v="1658.2988222327501"/>
    <n v="43.412070069309358"/>
    <n v="248.74641511081535"/>
    <n v="25.352648920476664"/>
    <n v="12.729576599523352"/>
    <n v="3.5597897456833674"/>
    <n v="0"/>
    <n v="0"/>
    <n v="0"/>
    <n v="1992.0993226785583"/>
    <s v="AST"/>
    <m/>
    <n v="14324.635"/>
    <s v="F0574/2023"/>
    <n v="447.25"/>
    <m/>
    <m/>
    <m/>
    <n v="30.75"/>
    <s v="STB010803"/>
    <n v="27720.757000000001"/>
    <n v="219"/>
    <m/>
    <m/>
    <m/>
  </r>
  <r>
    <x v="11"/>
    <x v="1"/>
    <d v="2023-10-12T00:00:00"/>
    <x v="86"/>
    <x v="0"/>
    <s v="MICROPOROUS 8"/>
    <s v="A23-0854du25/09/2023"/>
    <n v="9985.1"/>
    <n v="375"/>
    <n v="11634.873"/>
    <n v="219"/>
    <n v="127.96"/>
    <n v="136.89999999999998"/>
    <n v="0"/>
    <n v="0"/>
    <n v="0"/>
    <n v="22478.832999999999"/>
    <s v="EUR"/>
    <n v="3.36"/>
    <s v="430P1004"/>
    <s v="SEPARATEUR 161X1.2X0.2 "/>
    <n v="0.66100000000000003"/>
    <n v="53829"/>
    <n v="35580.969000000005"/>
    <n v="119552.05584000002"/>
    <n v="0.85914500787202175"/>
    <n v="19312.577154738861"/>
    <n v="0.35877644308344686"/>
    <n v="2.5797364430834473"/>
    <n v="8578.6488181029254"/>
    <n v="322.17937795200817"/>
    <n v="9996.0430551749723"/>
    <n v="188.15275672397277"/>
    <n v="109.9361952073039"/>
    <n v="117.61695157767976"/>
    <n v="0"/>
    <n v="0"/>
    <n v="0"/>
    <n v="19312.577154738861"/>
    <s v="stc"/>
    <m/>
    <n v="10042.9"/>
    <s v="F593/2023"/>
    <n v="447.25"/>
    <m/>
    <m/>
    <m/>
    <n v="164.721"/>
    <s v="STB010811"/>
    <n v="41859.559000000001"/>
    <n v="219"/>
    <m/>
    <m/>
    <m/>
  </r>
  <r>
    <x v="11"/>
    <x v="1"/>
    <d v="2023-10-12T00:00:00"/>
    <x v="86"/>
    <x v="0"/>
    <s v="MICROPOROUS 8"/>
    <s v="A23-0854du25/09/2023"/>
    <n v="9985.1"/>
    <n v="375"/>
    <n v="11634.873"/>
    <n v="219"/>
    <n v="127.96"/>
    <n v="136.89999999999998"/>
    <n v="0"/>
    <n v="0"/>
    <n v="0"/>
    <n v="22478.832999999999"/>
    <s v="EUR"/>
    <n v="3.36"/>
    <s v="430P1001"/>
    <s v="SEPARATEUR LV 160X1.3X0.2 "/>
    <n v="1.772"/>
    <n v="3292"/>
    <n v="5833.424"/>
    <n v="19600.304639999998"/>
    <n v="0.14085499212797831"/>
    <n v="3166.2558452611388"/>
    <n v="0.96180311216924019"/>
    <n v="6.9157231121692391"/>
    <n v="1406.4511818970761"/>
    <n v="52.820622047991868"/>
    <n v="1638.8299448250273"/>
    <n v="30.84724327602725"/>
    <n v="18.023804792696104"/>
    <n v="19.283048422320228"/>
    <n v="0"/>
    <n v="0"/>
    <n v="0"/>
    <n v="3166.2558452611388"/>
    <s v="stc"/>
    <m/>
    <n v="10042.9"/>
    <s v="f593/2023"/>
    <n v="447.25"/>
    <m/>
    <m/>
    <m/>
    <n v="164.721"/>
    <s v="STB010811"/>
    <n v="41859.559000000001"/>
    <n v="219"/>
    <m/>
    <m/>
    <m/>
  </r>
  <r>
    <x v="11"/>
    <x v="1"/>
    <d v="2023-10-02T00:00:00"/>
    <x v="4"/>
    <x v="0"/>
    <s v="ACCUMA35"/>
    <s v="23-1113DU21/09/2023"/>
    <n v="7595.7349999999997"/>
    <n v="324.37099999999998"/>
    <n v="809.32599999999911"/>
    <n v="219"/>
    <n v="40.840000000000003"/>
    <n v="38.295000000000002"/>
    <n v="0"/>
    <n v="1415.2347"/>
    <n v="0"/>
    <n v="10442.8017"/>
    <s v="EUR"/>
    <n v="3.3635999999999999"/>
    <s v="400M1009"/>
    <s v="BAC M10 P15,4 C33 NOIR 30241013B70"/>
    <n v="1.8660000000000001"/>
    <n v="2754"/>
    <n v="5138.9639999999999"/>
    <n v="17285.419310400001"/>
    <n v="0.42006373831390675"/>
    <n v="4386.6423205728206"/>
    <n v="1.592825824463624"/>
    <n v="7.8693034244636237"/>
    <n v="3190.6928393417825"/>
    <n v="136.25649486062025"/>
    <n v="339.96850507464052"/>
    <n v="91.993958690745586"/>
    <n v="17.155403072739954"/>
    <n v="16.086340858731059"/>
    <n v="0"/>
    <n v="594.48877867356032"/>
    <n v="0"/>
    <n v="4386.6423205728206"/>
    <s v="MAGHREB SOLUTION"/>
    <s v="STB0010753"/>
    <n v="7638.77"/>
    <s v="F0561/2023"/>
    <n v="387.00099999999998"/>
    <m/>
    <m/>
    <s v="STB0010753"/>
    <n v="46.570999999999998"/>
    <s v="STB010754"/>
    <n v="10374.175999999999"/>
    <n v="219"/>
    <m/>
    <m/>
    <m/>
  </r>
  <r>
    <x v="11"/>
    <x v="1"/>
    <d v="2023-10-02T00:00:00"/>
    <x v="4"/>
    <x v="0"/>
    <s v="ACCUMA35"/>
    <s v="23-1113DU21/09/2023"/>
    <n v="7595.7349999999997"/>
    <n v="324.37099999999998"/>
    <n v="809.32599999999911"/>
    <n v="219"/>
    <n v="40.840000000000003"/>
    <n v="38.295000000000002"/>
    <n v="0"/>
    <n v="1415.2347"/>
    <n v="0"/>
    <n v="10442.8017"/>
    <s v="EUR"/>
    <n v="3.3635999999999999"/>
    <s v="400M1202"/>
    <s v="BAC M12 P12.5 C49 NOIR 21631003B70"/>
    <n v="2.3170000000000002"/>
    <n v="1560"/>
    <n v="3614.5200000000004"/>
    <n v="12157.799472000001"/>
    <n v="0.29545425564576483"/>
    <n v="3085.3702031298276"/>
    <n v="1.9778014122627099"/>
    <n v="9.77126261226271"/>
    <n v="2244.1922305074836"/>
    <n v="95.836792358072373"/>
    <n v="239.11881090476402"/>
    <n v="64.704481986422493"/>
    <n v="12.066351800573036"/>
    <n v="11.314420719954565"/>
    <n v="0"/>
    <n v="418.13711485255726"/>
    <n v="0"/>
    <n v="3085.3702031298276"/>
    <s v="MAGHREB SOLUTION"/>
    <s v="STB0010753"/>
    <n v="7638.77"/>
    <s v="F0561/2023"/>
    <n v="387.00099999999998"/>
    <m/>
    <m/>
    <s v="STB0010753"/>
    <n v="46.570999999999998"/>
    <s v="STB010754"/>
    <n v="10374.175999999999"/>
    <n v="219"/>
    <m/>
    <m/>
    <m/>
  </r>
  <r>
    <x v="11"/>
    <x v="1"/>
    <d v="2023-10-02T00:00:00"/>
    <x v="4"/>
    <x v="0"/>
    <s v="ACCUMA35"/>
    <s v="23-1113DU21/09/2023"/>
    <n v="7595.7349999999997"/>
    <n v="324.37099999999998"/>
    <n v="809.32599999999911"/>
    <n v="219"/>
    <n v="40.840000000000003"/>
    <n v="38.295000000000002"/>
    <n v="0"/>
    <n v="1415.2347"/>
    <n v="0"/>
    <n v="10442.8017"/>
    <s v="EUR"/>
    <n v="3.3635999999999999"/>
    <s v="420M1014"/>
    <s v="COUV M10 G FLAT NOIR 22462007B70"/>
    <n v="0.751"/>
    <n v="2688"/>
    <n v="2018.6880000000001"/>
    <n v="6790.0589568000005"/>
    <n v="0.16500945088726518"/>
    <n v="1723.1609742415994"/>
    <n v="0.64105691006011889"/>
    <n v="3.1671205100601192"/>
    <n v="1253.3680614351811"/>
    <n v="53.52428059375309"/>
    <n v="133.54643884878664"/>
    <n v="36.137069744311077"/>
    <n v="6.7389859742359102"/>
    <n v="6.3190369217278199"/>
    <n v="0"/>
    <n v="233.52710072360347"/>
    <n v="0"/>
    <n v="1723.1609742415994"/>
    <s v="MAGHREB SOLUTION"/>
    <s v="STB0010753"/>
    <n v="7638.77"/>
    <s v="F0561/2023"/>
    <n v="387.00099999999998"/>
    <m/>
    <m/>
    <s v="STB0010753"/>
    <n v="46.570999999999998"/>
    <s v="STB010754"/>
    <n v="10374.175999999999"/>
    <n v="219"/>
    <m/>
    <m/>
    <m/>
  </r>
  <r>
    <x v="11"/>
    <x v="1"/>
    <d v="2023-10-02T00:00:00"/>
    <x v="4"/>
    <x v="0"/>
    <s v="ACCUMA35"/>
    <s v="23-1113DU21/09/2023"/>
    <n v="7595.7349999999997"/>
    <n v="324.37099999999998"/>
    <n v="809.32599999999911"/>
    <n v="219"/>
    <n v="40.840000000000003"/>
    <n v="38.295000000000002"/>
    <n v="0"/>
    <n v="1415.2347"/>
    <n v="0"/>
    <n v="10442.8017"/>
    <s v="EUR"/>
    <n v="3.3635999999999999"/>
    <s v="420M1208"/>
    <s v="COUV.M12 GAUCHE NOIR AVEC BOUCHON 21822014B70"/>
    <n v="1.3049999999999999"/>
    <n v="1120"/>
    <n v="1461.6"/>
    <n v="4916.23776"/>
    <n v="0.11947255515306317"/>
    <n v="1247.6282020557519"/>
    <n v="1.1139537518354927"/>
    <n v="5.5034517518354926"/>
    <n v="907.4818687155522"/>
    <n v="38.753432187554253"/>
    <n v="96.692245171807897"/>
    <n v="26.164489578520833"/>
    <n v="4.8792591524511"/>
    <n v="4.5752014995865542"/>
    <n v="0"/>
    <n v="169.08170575027881"/>
    <n v="0"/>
    <n v="1247.6282020557519"/>
    <s v="MAGHREB SOLUTION"/>
    <s v="STB0010753"/>
    <n v="7638.77"/>
    <s v="F0561/2023"/>
    <n v="387.00099999999998"/>
    <m/>
    <m/>
    <s v="STB0010753"/>
    <n v="46.570999999999998"/>
    <s v="STB010754"/>
    <n v="10374.175999999999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20L0507"/>
    <s v="COUV. L5 EK DROITE NOIR 21162166B70"/>
    <n v="1.5"/>
    <n v="3200"/>
    <n v="4800"/>
    <n v="16128"/>
    <n v="0.29664468900327012"/>
    <n v="2992.6409127163784"/>
    <n v="0.93520028522386822"/>
    <n v="5.9752002852238686"/>
    <n v="2065.5073050608694"/>
    <n v="111.2417583762263"/>
    <n v="301.13944933104767"/>
    <n v="64.965186891716158"/>
    <n v="15.665806026262695"/>
    <n v="14.748877292553587"/>
    <n v="0"/>
    <n v="419.37252973770302"/>
    <n v="0"/>
    <n v="2992.6409127163784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00L0218"/>
    <s v="BAC L2 NOIR P0 C34,3 38881099B77"/>
    <n v="1.282"/>
    <n v="1296"/>
    <n v="1661.472"/>
    <n v="5582.5459199999996"/>
    <n v="0.10268059265159191"/>
    <n v="1035.8727255276469"/>
    <n v="0.7992845104379992"/>
    <n v="5.1068045104379989"/>
    <n v="714.95469857376929"/>
    <n v="38.505222244346967"/>
    <n v="104.23640899144883"/>
    <n v="22.487049790698627"/>
    <n v="5.4225620979305686"/>
    <n v="5.1051763860444979"/>
    <n v="0"/>
    <n v="145.16160744340851"/>
    <n v="0"/>
    <n v="1035.8727255276469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00M1104"/>
    <s v="BAC M11 P8.5 C46,3 NOIR 22241008B70"/>
    <n v="1.901"/>
    <n v="1512"/>
    <n v="2874.3119999999999"/>
    <n v="9657.6883199999993"/>
    <n v="0.17763528944549317"/>
    <n v="1792.0382681482579"/>
    <n v="1.1852104948070488"/>
    <n v="7.5725704948070476"/>
    <n v="1236.8567568800242"/>
    <n v="66.613233542059945"/>
    <n v="180.32681935117128"/>
    <n v="38.902128388563007"/>
    <n v="9.380919635616495"/>
    <n v="8.831848955940476"/>
    <n v="0"/>
    <n v="251.1265613948826"/>
    <n v="0"/>
    <n v="1792.0382681482579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00M1409"/>
    <s v="BAC M14 GRIS PO C60 35321021B74"/>
    <n v="4.1580000000000004"/>
    <n v="693"/>
    <n v="2881.4940000000001"/>
    <n v="9681.8198400000001"/>
    <n v="0.17807914406141434"/>
    <n v="1796.5160071139098"/>
    <n v="2.5923751906405625"/>
    <n v="16.563255190640561"/>
    <n v="1239.9472721852219"/>
    <n v="66.779679023030383"/>
    <n v="180.7773992522329"/>
    <n v="38.99933254944974"/>
    <n v="9.4043595978832926"/>
    <n v="8.8539169635894606"/>
    <n v="0"/>
    <n v="251.75404754250269"/>
    <n v="0"/>
    <n v="1796.5160071139098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20M1125"/>
    <s v="COUV M11 G FLAT NOIR M18 22482045B70"/>
    <n v="0.91500000000000004"/>
    <n v="2784"/>
    <n v="2547.36"/>
    <n v="8559.1296000000002"/>
    <n v="0.15742933645403545"/>
    <n v="1588.1945323785819"/>
    <n v="0.57047217398655958"/>
    <n v="3.6448721739865597"/>
    <n v="1096.1647267958033"/>
    <n v="59.036001170263297"/>
    <n v="159.81470575998699"/>
    <n v="34.477024683433761"/>
    <n v="8.3138432581376129"/>
    <n v="7.8272291791581887"/>
    <n v="0"/>
    <n v="222.56100153179901"/>
    <n v="0"/>
    <n v="1588.1945323785819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20M1413"/>
    <s v="COUV M14 GAUCHE GRIS 35422083B70"/>
    <n v="1.7270000000000001"/>
    <n v="768"/>
    <n v="1326.336"/>
    <n v="4456.4889599999997"/>
    <n v="8.1968860465383583E-2"/>
    <n v="826.92653700178948"/>
    <n v="1.0767272617210801"/>
    <n v="6.8794472617210802"/>
    <n v="570.74097853441936"/>
    <n v="30.738322674518844"/>
    <n v="83.210852639155078"/>
    <n v="17.951180441919004"/>
    <n v="4.3287755211769072"/>
    <n v="4.0754097734784063"/>
    <n v="0"/>
    <n v="115.88101741712208"/>
    <n v="0"/>
    <n v="826.92653700178948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04T00:00:00"/>
    <x v="4"/>
    <x v="0"/>
    <s v="ACCUMA36"/>
    <s v="23-1129DU25/09/2023"/>
    <n v="6962.9"/>
    <n v="375"/>
    <n v="1015.152"/>
    <n v="219"/>
    <n v="52.81"/>
    <n v="49.719000000000001"/>
    <n v="0"/>
    <n v="1413.72"/>
    <n v="0"/>
    <n v="10088.300999999998"/>
    <s v="EUR"/>
    <n v="3.36"/>
    <s v="460D2711"/>
    <s v="BOUCHON D27 BLEU "/>
    <n v="0.03"/>
    <n v="3000"/>
    <n v="90"/>
    <n v="302.39999999999998"/>
    <n v="5.5620879188113138E-3"/>
    <n v="56.112017113432081"/>
    <n v="1.8704005704477361E-2"/>
    <n v="0.11950400570447735"/>
    <n v="38.728261969891292"/>
    <n v="2.0857829695542427"/>
    <n v="5.6463646749571428"/>
    <n v="1.2180972542196777"/>
    <n v="0.29373386299242549"/>
    <n v="0.27654144923537971"/>
    <n v="0"/>
    <n v="7.8632349325819311"/>
    <n v="0"/>
    <n v="56.112017113432081"/>
    <s v="MAGHREB SOLUTION"/>
    <s v="STB0010797"/>
    <n v="7212.4759999999997"/>
    <s v="F0571/2023"/>
    <n v="447.25"/>
    <m/>
    <m/>
    <s v="STB0010797"/>
    <n v="60.164999999999999"/>
    <s v="STB010798"/>
    <n v="13039.864"/>
    <n v="219"/>
    <m/>
    <m/>
    <m/>
  </r>
  <r>
    <x v="11"/>
    <x v="1"/>
    <d v="2023-10-23T00:00:00"/>
    <x v="107"/>
    <x v="9"/>
    <s v="IXO ELECTRONIQUE SARL"/>
    <s v="127542DU27/09/2023"/>
    <n v="750.42"/>
    <n v="125.883"/>
    <n v="54.087999999999965"/>
    <n v="0"/>
    <n v="13.3"/>
    <n v="77.5"/>
    <n v="0"/>
    <n v="0"/>
    <n v="0"/>
    <n v="1021.1909999999999"/>
    <s v="EUR"/>
    <n v="3.3613499999999998"/>
    <m/>
    <s v="START STOP MIDTRONIC"/>
    <n v="879.75"/>
    <n v="7"/>
    <n v="6158.25"/>
    <n v="20700.033637500001"/>
    <n v="1"/>
    <n v="1021.1909999999999"/>
    <n v="145.88442857142857"/>
    <n v="3103.0320910714286"/>
    <n v="750.42"/>
    <n v="125.883"/>
    <n v="54.087999999999965"/>
    <n v="0"/>
    <n v="13.3"/>
    <n v="77.5"/>
    <n v="0"/>
    <n v="0"/>
    <n v="0"/>
    <n v="1021.1909999999999"/>
    <s v="TRANSGLORY TUNISIE"/>
    <m/>
    <n v="751.42"/>
    <s v="F0614/2023"/>
    <n v="150.80099999999999"/>
    <m/>
    <m/>
    <s v="stb0010913"/>
    <n v="93.224999999999994"/>
    <s v="STB000914"/>
    <n v="1557.0509999999999"/>
    <m/>
    <m/>
    <m/>
    <m/>
  </r>
  <r>
    <x v="11"/>
    <x v="1"/>
    <d v="2023-10-04T00:00:00"/>
    <x v="4"/>
    <x v="0"/>
    <s v="ACCUMA37"/>
    <s v="23-1133DU26/09/2023"/>
    <n v="7274.384"/>
    <n v="295.00799999999998"/>
    <n v="691.45400000000063"/>
    <n v="219"/>
    <n v="34.269999999999996"/>
    <n v="33"/>
    <n v="0"/>
    <n v="1413.72"/>
    <n v="0"/>
    <n v="9960.8360000000011"/>
    <s v="EUR"/>
    <n v="3.36"/>
    <s v="400M1009"/>
    <s v="BAC M10 P15,4 C33 NOIR 30241013B70"/>
    <n v="1.8660000000000001"/>
    <n v="5184"/>
    <n v="9673.344000000001"/>
    <n v="32502.435840000002"/>
    <n v="0.95918268999084388"/>
    <n v="9554.2614690376377"/>
    <n v="1.84302883276189"/>
    <n v="8.1127888327618898"/>
    <n v="6977.463213146355"/>
    <n v="282.96656700881886"/>
    <n v="663.23070772492963"/>
    <n v="210.06100910799481"/>
    <n v="32.871190785986215"/>
    <n v="31.653028769697848"/>
    <n v="0"/>
    <n v="1356.0157524938559"/>
    <n v="0"/>
    <n v="9554.2614690376377"/>
    <s v="METIS"/>
    <s v="stb0010814"/>
    <n v="7275.384"/>
    <s v="F0570/2023"/>
    <n v="295.00799999999998"/>
    <m/>
    <m/>
    <s v="STB010814"/>
    <n v="40.270000000000003"/>
    <s v="STB010816"/>
    <n v="8847.6"/>
    <n v="219"/>
    <m/>
    <m/>
    <m/>
  </r>
  <r>
    <x v="11"/>
    <x v="1"/>
    <d v="2023-10-04T00:00:00"/>
    <x v="4"/>
    <x v="0"/>
    <s v="ACCUMA37"/>
    <s v="23-1133DU26/09/2023"/>
    <n v="7274.384"/>
    <n v="295.00799999999998"/>
    <n v="691.45400000000063"/>
    <n v="219"/>
    <n v="34.269999999999996"/>
    <n v="33"/>
    <n v="0"/>
    <n v="1413.72"/>
    <n v="0"/>
    <n v="9960.8360000000011"/>
    <s v="EUR"/>
    <n v="3.36"/>
    <s v="400M1409"/>
    <s v="BAC M14 GRIS PO C60 35321021B74"/>
    <n v="4.1580000000000004"/>
    <n v="99"/>
    <n v="411.64200000000005"/>
    <n v="1383.1171200000001"/>
    <n v="4.0817310009156185E-2"/>
    <n v="406.57453096236333"/>
    <n v="4.1068134440642758"/>
    <n v="18.077693444064277"/>
    <n v="296.92078685364561"/>
    <n v="12.041432991181146"/>
    <n v="28.223292275071106"/>
    <n v="8.9389908920052044"/>
    <n v="1.3988092140137822"/>
    <n v="1.3469712303021542"/>
    <n v="0"/>
    <n v="57.704247506144284"/>
    <n v="0"/>
    <n v="406.57453096236333"/>
    <s v="METIS"/>
    <s v="stb0010814"/>
    <n v="7275.384"/>
    <s v="F0570/2023"/>
    <n v="295.00799999999998"/>
    <m/>
    <m/>
    <s v="STB010814"/>
    <n v="40.270000000000003"/>
    <s v="STB010816"/>
    <n v="8847.6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20L0507"/>
    <s v="COUV. L5 EK DROITE NOIR 21162166B70"/>
    <n v="1.5"/>
    <n v="640"/>
    <n v="960"/>
    <n v="3217.3440000000001"/>
    <n v="6.790796772673835E-2"/>
    <n v="686.03858021416488"/>
    <n v="1.0719352815846326"/>
    <n v="6.0990352815846327"/>
    <n v="492.83039560635461"/>
    <n v="23.661173195027445"/>
    <n v="61.51830331942643"/>
    <n v="14.871844932155698"/>
    <n v="3.1645112960660073"/>
    <n v="2.9404150025677702"/>
    <n v="0"/>
    <n v="87.051936862567018"/>
    <n v="0"/>
    <n v="686.03858021416488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00M1009"/>
    <s v="BAC M10 P15,4 C33 NOIR 30241013B70"/>
    <n v="1.8660000000000001"/>
    <n v="648"/>
    <n v="1209.1680000000001"/>
    <n v="4052.4056352000002"/>
    <n v="8.5533480750213289E-2"/>
    <n v="864.09989370875144"/>
    <n v="1.333487490291283"/>
    <n v="7.5871998902912834"/>
    <n v="620.74452478598391"/>
    <n v="29.802430697796819"/>
    <n v="77.485378945983555"/>
    <n v="18.731832284296711"/>
    <n v="3.9858602029599393"/>
    <n v="3.7035997164842351"/>
    <n v="0"/>
    <n v="109.64626707524629"/>
    <n v="0"/>
    <n v="864.09989370875144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00M1104"/>
    <s v="BAC M11 P8.5 C46,3 NOIR 22241008B70"/>
    <n v="1.901"/>
    <n v="1386"/>
    <n v="2634.7860000000001"/>
    <n v="8830.2218004000006"/>
    <n v="0.18637808609881462"/>
    <n v="1882.8800485501654"/>
    <n v="1.3584993135282579"/>
    <n v="7.7295107135282581"/>
    <n v="1352.6069028313382"/>
    <n v="64.939716539409986"/>
    <n v="168.84121284351906"/>
    <n v="40.816800855640402"/>
    <n v="8.6852188122047611"/>
    <n v="8.0701711280786732"/>
    <n v="0"/>
    <n v="238.92002553997449"/>
    <n v="0"/>
    <n v="1882.8800485501654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00M1409"/>
    <s v="BAC M14 GRIS PO C60 35321021B74"/>
    <n v="4.1580000000000004"/>
    <n v="891"/>
    <n v="3704.7780000000002"/>
    <n v="12416.192989200001"/>
    <n v="0.26206660922784403"/>
    <n v="2647.5214990923682"/>
    <n v="2.971404600552602"/>
    <n v="16.906525800552604"/>
    <n v="1901.9033410142908"/>
    <n v="91.31186865325769"/>
    <n v="237.40797576576878"/>
    <n v="57.39258742089784"/>
    <n v="12.212303990017531"/>
    <n v="11.347484179565646"/>
    <n v="0"/>
    <n v="335.94593806857011"/>
    <n v="0"/>
    <n v="2647.5214990923682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20M1014"/>
    <s v="COUV M10 G FLAT NOIR 22462007B70"/>
    <n v="0.751"/>
    <n v="4032"/>
    <n v="3028.0320000000002"/>
    <n v="10148.146444800001"/>
    <n v="0.21419531180367812"/>
    <n v="2163.902889711519"/>
    <n v="0.53668226431337274"/>
    <n v="3.0535836643133729"/>
    <n v="1554.4856338215639"/>
    <n v="74.632072491755565"/>
    <n v="194.04103233013487"/>
    <n v="46.908773285005509"/>
    <n v="9.9815015300514016"/>
    <n v="9.2746570010992624"/>
    <n v="0"/>
    <n v="274.57921925190891"/>
    <n v="0"/>
    <n v="2163.902889711519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20M1125"/>
    <s v="COUV M11 G FLAT NOIR M18 22482045B70"/>
    <n v="0.91500000000000004"/>
    <n v="1392"/>
    <n v="1273.68"/>
    <n v="4268.6111520000004"/>
    <n v="9.0096896181450115E-2"/>
    <n v="910.20168629914338"/>
    <n v="0.65388052176662603"/>
    <n v="3.7204115217666263"/>
    <n v="653.86272737073102"/>
    <n v="31.392461536502665"/>
    <n v="81.61940892904903"/>
    <n v="19.731220263737576"/>
    <n v="4.1985153620555753"/>
    <n v="3.9011956046567895"/>
    <n v="0"/>
    <n v="115.49615723241081"/>
    <n v="0"/>
    <n v="910.20168629914338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10T00:00:00"/>
    <x v="4"/>
    <x v="0"/>
    <s v="ACCUMA38"/>
    <s v="23-1173du02/10/2023"/>
    <n v="7257.3280000000004"/>
    <n v="348.43"/>
    <n v="905.90700000000106"/>
    <n v="219"/>
    <n v="46.6"/>
    <n v="43.3"/>
    <n v="0"/>
    <n v="1281.9105"/>
    <n v="0"/>
    <n v="10102.4755"/>
    <s v="EUR"/>
    <n v="3.3513999999999999"/>
    <s v="420M1413"/>
    <s v="COUV M14 GAUCHE GRIS 35422083B70"/>
    <n v="1.7270000000000001"/>
    <n v="768"/>
    <n v="1326.336"/>
    <n v="4445.0824703999997"/>
    <n v="9.3821648211261696E-2"/>
    <n v="947.83090242389017"/>
    <n v="1.2341548208644404"/>
    <n v="7.0220226208644405"/>
    <n v="680.89447456973949"/>
    <n v="32.690276886249912"/>
    <n v="84.993687866119544"/>
    <n v="20.546940958266312"/>
    <n v="4.3720888066447952"/>
    <n v="4.0624773675476309"/>
    <n v="0"/>
    <n v="120.27095596932259"/>
    <n v="0"/>
    <n v="947.83090242389017"/>
    <s v="METIS"/>
    <s v="stb0010895"/>
    <n v="7258.3280000000004"/>
    <s v="f0588/2023"/>
    <n v="415.63200000000001"/>
    <m/>
    <m/>
    <m/>
    <n v="52.527000000000001"/>
    <s v="stb010896"/>
    <n v="11625.004000000001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00L0218"/>
    <s v="BAC L2 NOIR P0 C34,3 38881099B77"/>
    <n v="1.282"/>
    <n v="864"/>
    <n v="1107.6480000000001"/>
    <n v="3721.1434560000007"/>
    <n v="9.4989267432596655E-2"/>
    <n v="1029.9995576518531"/>
    <n v="1.1921291176526079"/>
    <n v="5.4990081176526093"/>
    <n v="689.77330447440443"/>
    <n v="30.033516598303546"/>
    <n v="146.01284742328338"/>
    <n v="20.802649567738669"/>
    <n v="3.7041064835341064"/>
    <n v="5.4048893169147494"/>
    <n v="0"/>
    <n v="134.26824378767444"/>
    <n v="0"/>
    <n v="1029.9995576518531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00L0318"/>
    <s v="BAC L3 NOIR P0 C40 2B331002B74"/>
    <n v="1.369"/>
    <n v="176"/>
    <n v="240.94399999999999"/>
    <n v="809.451368"/>
    <n v="2.0662786419764729E-2"/>
    <n v="224.05332146933688"/>
    <n v="1.2730302356212322"/>
    <n v="5.8721857356212324"/>
    <n v="150.04472456347219"/>
    <n v="6.5331184846283721"/>
    <n v="31.761822807927768"/>
    <n v="4.5251502259284759"/>
    <n v="0.80574535643872558"/>
    <n v="1.1757125472846131"/>
    <n v="0"/>
    <n v="29.207047483656737"/>
    <n v="0"/>
    <n v="224.05332146933688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00L0518"/>
    <s v="BAC L5 NOIR P0 C52 20641062B77"/>
    <n v="1.411"/>
    <n v="1584"/>
    <n v="2235.0239999999999"/>
    <n v="7508.5631279999998"/>
    <n v="0.19167036139122884"/>
    <n v="2078.3441412265224"/>
    <n v="1.3120859477440168"/>
    <n v="6.052340447744017"/>
    <n v="1391.831962915656"/>
    <n v="60.601951523955954"/>
    <n v="294.62628768288874"/>
    <n v="41.975809144679118"/>
    <n v="7.4741857424509677"/>
    <n v="10.906043563160921"/>
    <n v="0"/>
    <n v="270.92790065373038"/>
    <n v="0"/>
    <n v="2078.3441412265224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00M1104"/>
    <s v="BAC M11 P8.5 C46,3 NOIR 22241008B70"/>
    <n v="1.901"/>
    <n v="882"/>
    <n v="1676.682"/>
    <n v="5632.8131790000007"/>
    <n v="0.14378827470227093"/>
    <n v="1559.1430836536736"/>
    <n v="1.7677359225098339"/>
    <n v="8.1541454225098349"/>
    <n v="1044.131785271813"/>
    <n v="45.462689118814616"/>
    <n v="221.02429024687044"/>
    <n v="31.489632159797335"/>
    <n v="5.6070237720150544"/>
    <n v="8.181552830559216"/>
    <n v="0"/>
    <n v="203.24611025380398"/>
    <n v="0"/>
    <n v="1559.1430836536736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00M1606"/>
    <s v="BAC M16 GRIS C102 P16 20891032B74"/>
    <n v="5.5350000000000001"/>
    <n v="480"/>
    <n v="2656.8"/>
    <n v="8925.5196000000014"/>
    <n v="0.22784087157194594"/>
    <n v="2470.5527611384155"/>
    <n v="5.1469849190383652"/>
    <n v="23.74181741903837"/>
    <n v="1654.48745027987"/>
    <n v="72.038271091874719"/>
    <n v="350.22582357768823"/>
    <n v="49.897150874256162"/>
    <n v="8.8846547869480315"/>
    <n v="12.964145592443723"/>
    <n v="0"/>
    <n v="322.05526493533449"/>
    <n v="0"/>
    <n v="2470.5527611384155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20M1604"/>
    <s v="COUV. M16 GAUCHE NOIR 36352052D40"/>
    <n v="1.8380000000000001"/>
    <n v="644"/>
    <n v="1183.672"/>
    <n v="3976.5460840000001"/>
    <n v="0.10150890550109468"/>
    <n v="1100.6941161857233"/>
    <n v="1.7091523543256573"/>
    <n v="7.8839133543256574"/>
    <n v="737.11625611550505"/>
    <n v="32.09488272352511"/>
    <n v="156.03451559991316"/>
    <n v="22.230450304739733"/>
    <n v="3.9583397700151868"/>
    <n v="5.7758567230122866"/>
    <n v="0"/>
    <n v="143.48381494901278"/>
    <n v="0"/>
    <n v="1100.6941161857233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60D1810"/>
    <s v="BOUCHON KAMINA D18 ROUGE 24593044B72"/>
    <n v="0.03"/>
    <n v="42000"/>
    <n v="1260"/>
    <n v="4232.97"/>
    <n v="0.10805461388913425"/>
    <n v="1171.6713636835302"/>
    <n v="2.7896937230560245E-2"/>
    <n v="0.12868193723056023"/>
    <n v="784.64851978042611"/>
    <n v="34.164491710238686"/>
    <n v="166.09625779429658"/>
    <n v="23.663960441720398"/>
    <n v="4.2135896686067893"/>
    <n v="6.1483075302917385"/>
    <n v="0"/>
    <n v="152.73623675794997"/>
    <n v="0"/>
    <n v="1171.6713636835302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5T00:00:00"/>
    <x v="4"/>
    <x v="0"/>
    <s v="ACCUMA39"/>
    <s v="23-1229DU13/10/2023"/>
    <n v="7261.5919999999996"/>
    <n v="316.178"/>
    <n v="1537.1509999999998"/>
    <n v="219"/>
    <n v="38.994999999999997"/>
    <n v="56.9"/>
    <n v="0"/>
    <n v="1413.5096250000001"/>
    <n v="0"/>
    <n v="10843.325624999999"/>
    <s v="EUR"/>
    <n v="3.3595000000000002"/>
    <s v="460D1825"/>
    <s v="BOUCHON M18 NOIR NON DEV 28463007P70"/>
    <n v="0.04"/>
    <n v="32500"/>
    <n v="1300"/>
    <n v="4367.3500000000004"/>
    <n v="0.1114849190919639"/>
    <n v="1208.8672799909439"/>
    <n v="3.719591630741366E-2"/>
    <n v="0.17157591630741365"/>
    <n v="809.55799659885224"/>
    <n v="35.24907874865896"/>
    <n v="171.36915486713139"/>
    <n v="24.415197281140092"/>
    <n v="4.3473544199911318"/>
    <n v="6.3434918963327451"/>
    <n v="0"/>
    <n v="157.58500617883723"/>
    <n v="0"/>
    <n v="1208.8672799909439"/>
    <s v="METIS"/>
    <s v="stb0011139"/>
    <n v="7262.5919999999996"/>
    <s v="F0637/2023"/>
    <n v="377.25200000000001"/>
    <m/>
    <m/>
    <s v="stb0011139"/>
    <n v="68.710999999999999"/>
    <s v="STB010952"/>
    <n v="10848.489"/>
    <n v="219"/>
    <m/>
    <m/>
    <m/>
  </r>
  <r>
    <x v="11"/>
    <x v="1"/>
    <d v="2023-10-23T00:00:00"/>
    <x v="89"/>
    <x v="0"/>
    <s v="Monbat09"/>
    <s v="7000045307du28/09/2023"/>
    <n v="4980.7179999999998"/>
    <n v="95.551000000000002"/>
    <n v="231.99800000000005"/>
    <n v="0"/>
    <n v="11.14"/>
    <n v="0"/>
    <n v="0"/>
    <n v="0"/>
    <n v="0"/>
    <n v="5319.4070000000002"/>
    <s v="EUR"/>
    <n v="3.3591000000000002"/>
    <s v="490B0019"/>
    <s v="COUVRE BORNE R+ VERT SMF LIDS"/>
    <n v="0.04"/>
    <n v="19000"/>
    <n v="760"/>
    <n v="2552.9160000000002"/>
    <n v="0.26760563380281688"/>
    <n v="1423.5032816901407"/>
    <n v="7.4921225352112666E-2"/>
    <n v="0.20928522535211269"/>
    <n v="1332.8681971830983"/>
    <n v="25.569985915492957"/>
    <n v="62.083971830985924"/>
    <n v="0"/>
    <n v="2.98112676056338"/>
    <n v="0"/>
    <n v="0"/>
    <n v="0"/>
    <n v="0"/>
    <n v="1423.5032816901407"/>
    <s v="AST"/>
    <m/>
    <n v="5093.7340000000004"/>
    <s v="F0625/2023"/>
    <n v="114.706"/>
    <m/>
    <m/>
    <m/>
    <m/>
    <s v="STB010912"/>
    <n v="2897.0880000000002"/>
    <n v="0"/>
    <m/>
    <m/>
    <m/>
  </r>
  <r>
    <x v="11"/>
    <x v="1"/>
    <d v="2023-10-23T00:00:00"/>
    <x v="89"/>
    <x v="0"/>
    <s v="Monbat09"/>
    <s v="7000045307du28/09/2023"/>
    <n v="4980.7179999999998"/>
    <n v="95.551000000000002"/>
    <n v="231.99800000000005"/>
    <n v="0"/>
    <n v="11.14"/>
    <n v="0"/>
    <n v="0"/>
    <n v="0"/>
    <n v="0"/>
    <n v="5319.4070000000002"/>
    <s v="EUR"/>
    <n v="3.3591000000000002"/>
    <s v="490B0020"/>
    <s v="COUVRE BORNE L- VERT SMF LIDS"/>
    <n v="0.04"/>
    <n v="19000"/>
    <n v="760"/>
    <n v="2552.9160000000002"/>
    <n v="0.26760563380281688"/>
    <n v="1423.5032816901407"/>
    <n v="7.4921225352112666E-2"/>
    <n v="0.20928522535211269"/>
    <n v="1332.8681971830983"/>
    <n v="25.569985915492957"/>
    <n v="62.083971830985924"/>
    <n v="0"/>
    <n v="2.98112676056338"/>
    <n v="0"/>
    <n v="0"/>
    <n v="0"/>
    <n v="0"/>
    <n v="1423.5032816901407"/>
    <s v="AST"/>
    <m/>
    <n v="5093.7340000000004"/>
    <s v="F0625/2023"/>
    <n v="114.706"/>
    <m/>
    <m/>
    <m/>
    <m/>
    <s v="STB010912"/>
    <n v="2897.0880000000002"/>
    <n v="0"/>
    <m/>
    <m/>
    <m/>
  </r>
  <r>
    <x v="11"/>
    <x v="1"/>
    <d v="2023-10-23T00:00:00"/>
    <x v="89"/>
    <x v="0"/>
    <s v="Monbat09"/>
    <s v="7000045307du28/09/2023"/>
    <n v="4980.7179999999998"/>
    <n v="95.551000000000002"/>
    <n v="231.99800000000005"/>
    <n v="0"/>
    <n v="11.14"/>
    <n v="0"/>
    <n v="0"/>
    <n v="0"/>
    <n v="0"/>
    <n v="5319.4070000000002"/>
    <s v="EUR"/>
    <n v="3.3591000000000002"/>
    <s v="490B0021"/>
    <s v="COUVRE BORNE R+ BLEU SMF LIDS"/>
    <n v="0.05"/>
    <n v="10000"/>
    <n v="500"/>
    <n v="1679.5500000000002"/>
    <n v="0.176056338028169"/>
    <n v="936.51531690140837"/>
    <n v="9.3651531690140843E-2"/>
    <n v="0.26160653169014086"/>
    <n v="876.88697183098577"/>
    <n v="16.822359154929575"/>
    <n v="40.844718309859161"/>
    <n v="0"/>
    <n v="1.9612676056338028"/>
    <n v="0"/>
    <n v="0"/>
    <n v="0"/>
    <n v="0"/>
    <n v="936.51531690140837"/>
    <s v="AST"/>
    <m/>
    <n v="5093.7340000000004"/>
    <s v="F0625/2023"/>
    <n v="114.706"/>
    <m/>
    <m/>
    <m/>
    <m/>
    <s v="STB010912"/>
    <n v="2897.0880000000002"/>
    <n v="0"/>
    <m/>
    <m/>
    <m/>
  </r>
  <r>
    <x v="11"/>
    <x v="1"/>
    <d v="2023-10-23T00:00:00"/>
    <x v="89"/>
    <x v="0"/>
    <s v="Monbat09"/>
    <s v="7000045307du28/09/2023"/>
    <n v="4980.7179999999998"/>
    <n v="95.551000000000002"/>
    <n v="231.99800000000005"/>
    <n v="0"/>
    <n v="11.14"/>
    <n v="0"/>
    <n v="0"/>
    <n v="0"/>
    <n v="0"/>
    <n v="5319.4070000000002"/>
    <s v="EUR"/>
    <n v="3.3591000000000002"/>
    <s v="490B0022"/>
    <s v="COUVRE BORNE L- BLEU SMF LIDS"/>
    <n v="0.05"/>
    <n v="10000"/>
    <n v="500"/>
    <n v="1679.5500000000002"/>
    <n v="0.176056338028169"/>
    <n v="936.51531690140837"/>
    <n v="9.3651531690140843E-2"/>
    <n v="0.26160653169014086"/>
    <n v="876.88697183098577"/>
    <n v="16.822359154929575"/>
    <n v="40.844718309859161"/>
    <n v="0"/>
    <n v="1.9612676056338028"/>
    <n v="0"/>
    <n v="0"/>
    <n v="0"/>
    <n v="0"/>
    <n v="936.51531690140837"/>
    <s v="AST"/>
    <m/>
    <n v="5093.7340000000004"/>
    <s v="F0625/2023"/>
    <n v="114.706"/>
    <m/>
    <m/>
    <m/>
    <m/>
    <s v="STB010912"/>
    <n v="2897.0880000000002"/>
    <n v="0"/>
    <m/>
    <m/>
    <m/>
  </r>
  <r>
    <x v="11"/>
    <x v="1"/>
    <d v="2023-10-23T00:00:00"/>
    <x v="89"/>
    <x v="0"/>
    <s v="Monbat09"/>
    <s v="7000045307du28/09/2023"/>
    <n v="4980.7179999999998"/>
    <n v="95.551000000000002"/>
    <n v="231.99800000000005"/>
    <n v="0"/>
    <n v="11.14"/>
    <n v="0"/>
    <n v="0"/>
    <n v="0"/>
    <n v="0"/>
    <n v="5319.4070000000002"/>
    <s v="EUR"/>
    <n v="3.3591000000000002"/>
    <s v="490B0027"/>
    <s v="COUVRE BORNE R+ NOIR SMF LIDS"/>
    <n v="0.04"/>
    <n v="8000"/>
    <n v="320"/>
    <n v="1074.912"/>
    <n v="0.11267605633802816"/>
    <n v="599.36980281690137"/>
    <n v="7.4921225352112666E-2"/>
    <n v="0.20928522535211269"/>
    <n v="561.20766197183093"/>
    <n v="10.766309859154928"/>
    <n v="26.140619718309861"/>
    <n v="0"/>
    <n v="1.2552112676056337"/>
    <n v="0"/>
    <n v="0"/>
    <n v="0"/>
    <n v="0"/>
    <n v="599.36980281690137"/>
    <s v="AST"/>
    <m/>
    <n v="5093.7340000000004"/>
    <s v="F0625/2023"/>
    <n v="114.706"/>
    <m/>
    <m/>
    <m/>
    <m/>
    <s v="STB010912"/>
    <n v="2897.0880000000002"/>
    <n v="0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20L0147"/>
    <s v="COUV L1 SMF D+ NOIR AVEC OM +37"/>
    <n v="1.1426000000000001"/>
    <n v="9900"/>
    <n v="11311.74"/>
    <n v="38104.727363999998"/>
    <n v="0.31105744892358894"/>
    <n v="5343.8021120593285"/>
    <n v="0.53977799111710389"/>
    <n v="4.3887403511171037"/>
    <n v="4421.3550261274477"/>
    <n v="116.64654334634585"/>
    <n v="685.07603608380145"/>
    <n v="68.121581314265981"/>
    <n v="34.903756343715912"/>
    <n v="17.699168843752211"/>
    <n v="0"/>
    <n v="0"/>
    <n v="0"/>
    <n v="5343.8021120593285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20L0245"/>
    <s v="COUV L2 SMF NOIR D+ AVEC OM +37"/>
    <n v="1.1787000000000001"/>
    <n v="7128"/>
    <n v="8401.7736000000004"/>
    <n v="28302.214548960001"/>
    <n v="0.23103733487947548"/>
    <n v="3969.0989634419029"/>
    <n v="0.55683206557826925"/>
    <n v="4.5274008855782695"/>
    <n v="3283.9531261101206"/>
    <n v="86.639000579803309"/>
    <n v="508.83893671190555"/>
    <n v="50.597176338605131"/>
    <n v="25.924699346825943"/>
    <n v="13.146024354642154"/>
    <n v="0"/>
    <n v="0"/>
    <n v="0"/>
    <n v="3969.0989634419029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20L0345"/>
    <s v="COUV L3 SMF NOIR D+ AVEC  OM +37"/>
    <n v="1.2106000000000001"/>
    <n v="6336"/>
    <n v="7670.3616000000011"/>
    <n v="25838.380085760004"/>
    <n v="0.21092450070612109"/>
    <n v="3623.5711321457866"/>
    <n v="0.5719020094927062"/>
    <n v="4.6499291694927063"/>
    <n v="2998.07030681177"/>
    <n v="79.096687764795405"/>
    <n v="464.54222960016813"/>
    <n v="46.192465654640522"/>
    <n v="23.667838224233847"/>
    <n v="12.00160409017829"/>
    <n v="0"/>
    <n v="0"/>
    <n v="0"/>
    <n v="3623.5711321457866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90TL0101"/>
    <s v="COUVRE COUVERCLE L1SMF NOIR"/>
    <n v="0.3705"/>
    <n v="9768"/>
    <n v="3619.0439999999999"/>
    <n v="12191.111618399998"/>
    <n v="9.9518782626034613E-2"/>
    <n v="1709.6799405604829"/>
    <n v="0.17502865894353839"/>
    <n v="1.4230949589435382"/>
    <n v="1414.5550003073247"/>
    <n v="37.319543484762981"/>
    <n v="219.18116204340487"/>
    <n v="21.794613395101582"/>
    <n v="11.167002598467343"/>
    <n v="5.662618731421369"/>
    <n v="0"/>
    <n v="0"/>
    <n v="0"/>
    <n v="1709.6799405604829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90TL0201"/>
    <s v="COUVRE COUVERCLE L2SMF NOIR"/>
    <n v="0.39520000000000005"/>
    <n v="7018"/>
    <n v="2773.5136000000002"/>
    <n v="9342.8579129600002"/>
    <n v="7.626784782631843E-2"/>
    <n v="1310.2412036968028"/>
    <n v="0.18669723620644099"/>
    <n v="1.517967956206441"/>
    <n v="1084.0673756108988"/>
    <n v="28.60044293486941"/>
    <n v="167.97307073116195"/>
    <n v="16.702658673963736"/>
    <n v="8.5580152045911912"/>
    <n v="4.339640541317519"/>
    <n v="0"/>
    <n v="0"/>
    <n v="0"/>
    <n v="1310.2412036968028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01T00:00:00"/>
    <x v="27"/>
    <x v="0"/>
    <s v="ACCUMALUX11"/>
    <s v="0093010955DU16/10/2023"/>
    <n v="14213.95"/>
    <n v="375"/>
    <n v="2202.41"/>
    <n v="219"/>
    <n v="112.21"/>
    <n v="56.9"/>
    <n v="0"/>
    <n v="0"/>
    <n v="0"/>
    <n v="17179.47"/>
    <s v="EUR"/>
    <n v="3.3685999999999998"/>
    <s v="490TL0301"/>
    <s v="COUVRE COUVERCLE L3 SMF NOIR"/>
    <n v="0.40579999999999999"/>
    <n v="6380"/>
    <n v="2589.0039999999999"/>
    <n v="8721.3188743999999"/>
    <n v="7.1194085038461585E-2"/>
    <n v="1223.0766480956997"/>
    <n v="0.19170480377675544"/>
    <n v="1.5586826837767556"/>
    <n v="1011.9491650324411"/>
    <n v="26.697781889423094"/>
    <n v="156.79856482955816"/>
    <n v="15.591504623423088"/>
    <n v="7.9886882821657741"/>
    <n v="4.0509434386884644"/>
    <n v="0"/>
    <n v="0"/>
    <n v="0"/>
    <n v="1223.0766480956997"/>
    <s v="AST"/>
    <s v="stb0010979"/>
    <n v="14224.45"/>
    <s v="F0650/2023"/>
    <n v="447.25"/>
    <m/>
    <m/>
    <s v="stb0010979"/>
    <n v="68.710999999999999"/>
    <s v="stb010980"/>
    <n v="28416.255000000001"/>
    <n v="219"/>
    <m/>
    <m/>
    <m/>
  </r>
  <r>
    <x v="11"/>
    <x v="1"/>
    <d v="2023-11-21T00:00:00"/>
    <x v="97"/>
    <x v="0"/>
    <s v="AMERSIL06"/>
    <s v="CI23-02314DU18/09/2023"/>
    <n v="2215.6970000000001"/>
    <n v="92.317999999999998"/>
    <n v="219.01900000000023"/>
    <n v="0"/>
    <n v="12.31"/>
    <n v="43"/>
    <n v="0"/>
    <n v="65.902447999999993"/>
    <n v="0"/>
    <n v="2648.2464480000003"/>
    <s v="EUR"/>
    <n v="3.37615"/>
    <s v="430T19125"/>
    <s v="GAINE TUBULAIRE 6.2-19-125.0-"/>
    <n v="0.1608"/>
    <n v="3325"/>
    <n v="534.66"/>
    <n v="1805.092359"/>
    <n v="0.16630930457415599"/>
    <n v="440.42802510785879"/>
    <n v="0.13245955642341617"/>
    <n v="0.67534447642341622"/>
    <n v="368.49102721704372"/>
    <n v="15.353342379676933"/>
    <n v="36.424897578527109"/>
    <n v="0"/>
    <n v="2.0472675393078603"/>
    <n v="7.1513000966887077"/>
    <n v="0"/>
    <n v="10.960190296614476"/>
    <n v="0"/>
    <n v="440.42802510785879"/>
    <s v="TNA CARGO"/>
    <s v="STB0011241"/>
    <n v="2270.7710000000002"/>
    <s v="F0693/2023"/>
    <n v="110.858"/>
    <m/>
    <m/>
    <s v="STB0011241"/>
    <n v="50.98"/>
    <s v="STB001242"/>
    <n v="2729"/>
    <n v="0"/>
    <m/>
    <m/>
    <m/>
  </r>
  <r>
    <x v="11"/>
    <x v="1"/>
    <d v="2023-11-21T00:00:00"/>
    <x v="97"/>
    <x v="0"/>
    <s v="AMERSIL06"/>
    <s v="CI23-02314DU18/09/2023"/>
    <n v="2215.6970000000001"/>
    <n v="92.317999999999998"/>
    <n v="219.01900000000023"/>
    <n v="0"/>
    <n v="12.31"/>
    <n v="43"/>
    <n v="0"/>
    <n v="65.902447999999993"/>
    <n v="0"/>
    <n v="2648.2464480000003"/>
    <s v="EUR"/>
    <n v="3.37615"/>
    <s v="430T21184"/>
    <s v="GAINE TUBULAIRE 6.2-21-184.0-"/>
    <n v="0.25700000000000001"/>
    <n v="5264"/>
    <n v="1352.848"/>
    <n v="4567.4177751999996"/>
    <n v="0.42081174966247287"/>
    <n v="1114.413221320309"/>
    <n v="0.21170463930856934"/>
    <n v="1.0793751893085692"/>
    <n v="932.39133129189224"/>
    <n v="38.848499105340167"/>
    <n v="92.165768599325247"/>
    <n v="0"/>
    <n v="5.1801926383450416"/>
    <n v="18.094905235486333"/>
    <n v="0"/>
    <n v="27.732524449920131"/>
    <n v="0"/>
    <n v="1114.413221320309"/>
    <s v="TNA CARGO"/>
    <s v="STB0011241"/>
    <n v="2270.7710000000002"/>
    <s v="F0693/2023"/>
    <n v="110.858"/>
    <m/>
    <m/>
    <s v="STB0011241"/>
    <n v="50.98"/>
    <s v="STB001242"/>
    <n v="2729"/>
    <n v="0"/>
    <m/>
    <m/>
    <m/>
  </r>
  <r>
    <x v="11"/>
    <x v="1"/>
    <d v="2023-11-21T00:00:00"/>
    <x v="97"/>
    <x v="0"/>
    <s v="AMERSIL06"/>
    <s v="CI23-02314DU18/09/2023"/>
    <n v="2215.6970000000001"/>
    <n v="92.317999999999998"/>
    <n v="219.01900000000023"/>
    <n v="0"/>
    <n v="12.31"/>
    <n v="43"/>
    <n v="0"/>
    <n v="65.902447999999993"/>
    <n v="0"/>
    <n v="2648.2464480000003"/>
    <s v="EUR"/>
    <n v="3.37615"/>
    <s v="430T21258"/>
    <s v="GAINE TUBULAIRE 6.2-19-258-"/>
    <n v="0.36030000000000001"/>
    <n v="3684"/>
    <n v="1327.3452"/>
    <n v="4481.31649698"/>
    <n v="0.41287894576337109"/>
    <n v="1093.4052015718323"/>
    <n v="0.29679837176216944"/>
    <n v="1.5132252167621694"/>
    <n v="914.81464149106409"/>
    <n v="38.116158514982892"/>
    <n v="90.428333822147863"/>
    <n v="0"/>
    <n v="5.0825398223470986"/>
    <n v="17.753794667824955"/>
    <n v="0"/>
    <n v="27.20973325346538"/>
    <n v="0"/>
    <n v="1093.4052015718323"/>
    <s v="TNA CARGO"/>
    <s v="STB0011241"/>
    <n v="2270.7710000000002"/>
    <s v="F0693/2023"/>
    <n v="110.858"/>
    <m/>
    <m/>
    <s v="STB0011241"/>
    <n v="50.98"/>
    <s v="STB001242"/>
    <n v="2729"/>
    <n v="0"/>
    <m/>
    <m/>
    <m/>
  </r>
  <r>
    <x v="11"/>
    <x v="1"/>
    <d v="2023-11-07T00:00:00"/>
    <x v="108"/>
    <x v="0"/>
    <s v="Micropous09"/>
    <s v="A23-0978du25/10/2023"/>
    <n v="9985"/>
    <n v="500"/>
    <n v="12033.898000000005"/>
    <n v="0"/>
    <n v="126.61"/>
    <n v="0"/>
    <n v="0"/>
    <n v="0"/>
    <n v="0"/>
    <n v="22645.508000000005"/>
    <s v="EUR"/>
    <n v="3.359"/>
    <s v="430P1004"/>
    <s v="SEPARATEUR 161X1.2X0.2 "/>
    <n v="0.66100000000000003"/>
    <n v="41465"/>
    <n v="27408.365000000002"/>
    <n v="92064.698035000009"/>
    <n v="0.66778242443357239"/>
    <n v="15122.272234769862"/>
    <n v="0.36469968008609338"/>
    <n v="2.5849986800860938"/>
    <n v="6667.8075079692198"/>
    <n v="333.89121221678619"/>
    <n v="8036.0255818263213"/>
    <n v="0"/>
    <n v="84.547932757534596"/>
    <n v="0"/>
    <n v="0"/>
    <n v="0"/>
    <n v="0"/>
    <n v="15122.272234769862"/>
    <s v="STC"/>
    <m/>
    <n v="10042.9"/>
    <s v="F0671/2023"/>
    <n v="1096"/>
    <m/>
    <m/>
    <m/>
    <m/>
    <s v="STB011136"/>
    <n v="41496.069000000003"/>
    <n v="0"/>
    <m/>
    <m/>
    <m/>
  </r>
  <r>
    <x v="11"/>
    <x v="1"/>
    <d v="2023-11-07T00:00:00"/>
    <x v="108"/>
    <x v="0"/>
    <s v="Micropous09"/>
    <s v="A23-0978du25/10/2023"/>
    <n v="9985"/>
    <n v="500"/>
    <n v="12033.898000000005"/>
    <n v="0"/>
    <n v="126.61"/>
    <n v="0"/>
    <n v="0"/>
    <n v="0"/>
    <n v="0"/>
    <n v="22645.508000000005"/>
    <s v="EUR"/>
    <n v="3.359"/>
    <s v="430P1002"/>
    <s v="SEPARATEUR 161X0,9X0.2 "/>
    <n v="0.60499999999999998"/>
    <n v="22538"/>
    <n v="13635.49"/>
    <n v="45801.610909999996"/>
    <n v="0.33221757556642767"/>
    <n v="7523.2357652301444"/>
    <n v="0.33380227905005522"/>
    <n v="2.3659972790500552"/>
    <n v="3317.1924920307802"/>
    <n v="166.10878778321384"/>
    <n v="3997.8724181736843"/>
    <n v="0"/>
    <n v="42.06206724246541"/>
    <n v="0"/>
    <n v="0"/>
    <n v="0"/>
    <n v="0"/>
    <n v="7523.2357652301444"/>
    <s v="STC"/>
    <m/>
    <n v="10042.9"/>
    <s v="F0671/2024"/>
    <n v="1096"/>
    <m/>
    <m/>
    <m/>
    <m/>
    <s v="STB011136"/>
    <n v="41496.069000000003"/>
    <n v="0"/>
    <m/>
    <m/>
    <m/>
  </r>
  <r>
    <x v="11"/>
    <x v="1"/>
    <d v="2023-11-27T00:00:00"/>
    <x v="42"/>
    <x v="0"/>
    <s v="METACONCEPT06"/>
    <s v="5985DU07/11/2023"/>
    <n v="406.2"/>
    <n v="159.72300000000001"/>
    <n v="1783.6099999999997"/>
    <n v="0"/>
    <n v="29.454999999999998"/>
    <n v="360"/>
    <n v="0"/>
    <n v="0"/>
    <n v="0"/>
    <n v="2738.9879999999994"/>
    <s v="EUR"/>
    <n v="3.3764500000000002"/>
    <s v="600P0013"/>
    <s v="CALCIUM METAL PURE "/>
    <n v="9.15"/>
    <n v="750"/>
    <n v="6862.5"/>
    <n v="23170.888125000001"/>
    <n v="0.77502964594274104"/>
    <n v="2122.7968998814158"/>
    <n v="2.8303958665085545"/>
    <n v="33.724913366508559"/>
    <n v="314.81704218194142"/>
    <n v="123.79006013891244"/>
    <n v="1382.3506267999321"/>
    <n v="0"/>
    <n v="22.828498221243436"/>
    <n v="279.01067253938675"/>
    <n v="0"/>
    <n v="0"/>
    <n v="0"/>
    <n v="2122.7968998814158"/>
    <s v="MAGHREB SOLUTION"/>
    <s v="STB0011244"/>
    <n v="484.37799999999999"/>
    <s v="F0695/2023"/>
    <n v="191.07"/>
    <m/>
    <m/>
    <s v="STB0011244"/>
    <n v="403"/>
    <s v="STB001245"/>
    <n v="7764.7280000000001"/>
    <n v="0"/>
    <m/>
    <m/>
    <m/>
  </r>
  <r>
    <x v="11"/>
    <x v="1"/>
    <d v="2023-11-27T00:00:00"/>
    <x v="42"/>
    <x v="0"/>
    <s v="METACONCEPT06"/>
    <s v="5985DU07/11/2023"/>
    <n v="406.2"/>
    <n v="159.72300000000001"/>
    <n v="1783.6099999999997"/>
    <n v="0"/>
    <n v="29.454999999999998"/>
    <n v="360"/>
    <n v="0"/>
    <n v="0"/>
    <n v="0"/>
    <n v="2738.9879999999994"/>
    <s v="EUR"/>
    <n v="3.3764500000000002"/>
    <s v="610M0001"/>
    <s v="ARSENIC METAL "/>
    <n v="4.9800000000000004"/>
    <n v="400"/>
    <n v="1992.0000000000002"/>
    <n v="6725.8884000000007"/>
    <n v="0.22497035405725904"/>
    <n v="616.19110011858368"/>
    <n v="1.5404777502964593"/>
    <n v="18.355198750296463"/>
    <n v="91.382957818058614"/>
    <n v="35.93293986108759"/>
    <n v="401.25937320006773"/>
    <n v="0"/>
    <n v="6.6265017787565643"/>
    <n v="80.989327460613254"/>
    <n v="0"/>
    <n v="0"/>
    <n v="0"/>
    <n v="616.19110011858368"/>
    <s v="MAGHREB SOLUTION"/>
    <s v="STB0011244"/>
    <n v="484.37799999999999"/>
    <s v="F0695/2023"/>
    <n v="191.07"/>
    <m/>
    <m/>
    <s v="STB0011244"/>
    <n v="403"/>
    <s v="STB001245"/>
    <n v="7764.7280000000001"/>
    <n v="0"/>
    <m/>
    <m/>
    <m/>
  </r>
  <r>
    <x v="11"/>
    <x v="1"/>
    <d v="2023-11-07T00:00:00"/>
    <x v="21"/>
    <x v="0"/>
    <s v="GLATFELTER03"/>
    <s v="50984597DU13/10/2023"/>
    <n v="4607.5"/>
    <n v="221.249"/>
    <n v="554.85099999999875"/>
    <n v="0"/>
    <n v="41.244999999999997"/>
    <n v="182.5"/>
    <n v="0"/>
    <n v="0"/>
    <n v="0"/>
    <n v="5607.3449999999984"/>
    <s v="EUR"/>
    <n v="3.3612500000000001"/>
    <s v="430P2010"/>
    <s v="SEP PAPIER G  laize 103 mm 12,5 g/m²"/>
    <n v="4.0999999999999995E-2"/>
    <n v="235120"/>
    <n v="9639.9199999999983"/>
    <n v="32402.181099999994"/>
    <n v="0.75204708290685762"/>
    <n v="4216.9874501023523"/>
    <n v="1.7935468909928344E-2"/>
    <n v="0.15574671890992831"/>
    <n v="3465.0569344933465"/>
    <n v="166.38966504605935"/>
    <n v="417.27407599795191"/>
    <n v="0"/>
    <n v="31.018181934493342"/>
    <n v="137.24859263050152"/>
    <n v="0"/>
    <n v="0"/>
    <n v="0"/>
    <n v="4216.9874501023523"/>
    <s v="AST"/>
    <s v="STB0010962"/>
    <n v="4675"/>
    <s v="F0657/2023"/>
    <n v="261.57600000000002"/>
    <m/>
    <m/>
    <s v="STB0010962"/>
    <n v="218.17500000000001"/>
    <s v="STB000963"/>
    <n v="8449.9"/>
    <n v="0"/>
    <m/>
    <m/>
    <m/>
  </r>
  <r>
    <x v="11"/>
    <x v="1"/>
    <d v="2023-11-07T00:00:00"/>
    <x v="21"/>
    <x v="0"/>
    <s v="GLATFELTER03"/>
    <s v="50984597DU13/10/2023"/>
    <n v="4607.5"/>
    <n v="221.249"/>
    <n v="554.85099999999875"/>
    <n v="0"/>
    <n v="41.244999999999997"/>
    <n v="182.5"/>
    <n v="0"/>
    <n v="0"/>
    <n v="0"/>
    <n v="5607.3449999999984"/>
    <s v="EUR"/>
    <n v="3.3612500000000001"/>
    <s v="430P2011"/>
    <s v="SEP PAPIER G  laize 128 mm 12,5 g/m²"/>
    <n v="4.0999999999999995E-2"/>
    <n v="77520"/>
    <n v="3178.3199999999997"/>
    <n v="10683.1281"/>
    <n v="0.24795291709314229"/>
    <n v="1390.3575498976456"/>
    <n v="1.7935468909928351E-2"/>
    <n v="0.15574671890992836"/>
    <n v="1142.4430655066531"/>
    <n v="54.859334953940639"/>
    <n v="137.57692400204678"/>
    <n v="0"/>
    <n v="10.226818065506654"/>
    <n v="45.251407369498466"/>
    <n v="0"/>
    <n v="0"/>
    <n v="0"/>
    <n v="1390.3575498976456"/>
    <s v="AST"/>
    <s v="STB0010962"/>
    <n v="4675"/>
    <s v="F0657/2023"/>
    <n v="261.57600000000002"/>
    <m/>
    <m/>
    <s v="STB0010963"/>
    <n v="218.17500000000001"/>
    <s v="STB000964"/>
    <n v="8449.9"/>
    <n v="0"/>
    <m/>
    <m/>
    <m/>
  </r>
  <r>
    <x v="11"/>
    <x v="1"/>
    <d v="2023-11-03T00:00:00"/>
    <x v="4"/>
    <x v="0"/>
    <s v="ACCUMA40"/>
    <s v="23-1262DU23/10/2023"/>
    <n v="6945.6"/>
    <n v="274.61099999999999"/>
    <n v="609.57799999999952"/>
    <n v="0"/>
    <n v="30.04"/>
    <n v="48.767000000000003"/>
    <n v="0"/>
    <n v="1413.29925"/>
    <n v="0"/>
    <n v="9321.8952499999996"/>
    <s v="EUR"/>
    <n v="3.359"/>
    <s v="400L0318"/>
    <s v="BAC L3 NOIR P0 C40 2B331002B74"/>
    <n v="1.369"/>
    <n v="6336"/>
    <n v="8673.9840000000004"/>
    <n v="29135.912256"/>
    <n v="1"/>
    <n v="9321.8952499999996"/>
    <n v="1.4712587200126261"/>
    <n v="6.0697297200126261"/>
    <n v="6945.6"/>
    <n v="274.61099999999999"/>
    <n v="609.57799999999952"/>
    <n v="0"/>
    <n v="30.04"/>
    <n v="48.767000000000003"/>
    <n v="0"/>
    <n v="1413.29925"/>
    <n v="0"/>
    <n v="9321.8952499999996"/>
    <s v="MAGHREB SOLUTION"/>
    <s v="STB11132"/>
    <n v="7191.451"/>
    <s v="F0659/2023"/>
    <n v="327.78699999999998"/>
    <m/>
    <m/>
    <s v="STB11132"/>
    <n v="59.033000000000001"/>
    <s v="STB011024"/>
    <n v="7787.1959999999999"/>
    <n v="219"/>
    <m/>
    <m/>
    <m/>
  </r>
  <r>
    <x v="11"/>
    <x v="1"/>
    <d v="2023-11-03T00:00:00"/>
    <x v="4"/>
    <x v="0"/>
    <s v="ACCUMA41"/>
    <s v="23-1263DU23/10/2023"/>
    <n v="6942.6"/>
    <n v="266.58699999999999"/>
    <n v="577.36499999999978"/>
    <n v="0"/>
    <n v="28.24"/>
    <n v="48.767000000000003"/>
    <n v="0"/>
    <n v="1413.29925"/>
    <n v="0"/>
    <n v="9276.8582499999993"/>
    <s v="EUR"/>
    <n v="3.359"/>
    <s v="400L0318"/>
    <s v="BAC L3 NOIR P0 C40 2B331002B74"/>
    <n v="1.369"/>
    <n v="4416"/>
    <n v="6045.5039999999999"/>
    <n v="20306.847935999998"/>
    <n v="0.74845196638895162"/>
    <n v="6943.2827991240683"/>
    <n v="1.572301358497298"/>
    <n v="6.170772358497298"/>
    <n v="5196.2026218519359"/>
    <n v="199.52756436373144"/>
    <n v="432.12996957415686"/>
    <n v="0"/>
    <n v="21.136283530823992"/>
    <n v="36.499757044890003"/>
    <n v="0"/>
    <n v="1057.7866027585305"/>
    <n v="0"/>
    <n v="6943.2827991240683"/>
    <s v="MAGHREB SOLUTION"/>
    <s v="STB11023"/>
    <n v="7191.451"/>
    <s v="F0658/2023"/>
    <n v="318.23899999999998"/>
    <m/>
    <m/>
    <s v="STB11023"/>
    <n v="59.033000000000001"/>
    <s v="STB011133"/>
    <n v="7370.0029999999997"/>
    <n v="219"/>
    <m/>
    <m/>
    <m/>
  </r>
  <r>
    <x v="11"/>
    <x v="1"/>
    <d v="2023-11-03T00:00:00"/>
    <x v="4"/>
    <x v="0"/>
    <s v="ACCUMA41"/>
    <s v="23-1263DU23/10/2023"/>
    <n v="6942.6"/>
    <n v="266.58699999999999"/>
    <n v="577.36499999999978"/>
    <n v="0"/>
    <n v="28.24"/>
    <n v="48.767000000000003"/>
    <n v="0"/>
    <n v="1413.29925"/>
    <n v="0"/>
    <n v="9276.8582499999993"/>
    <s v="EUR"/>
    <n v="3.359"/>
    <s v="400L0518"/>
    <s v="BAC L5 NOIR P0 C52 20641062B77"/>
    <n v="1.411"/>
    <n v="1440"/>
    <n v="2031.8400000000001"/>
    <n v="6824.9505600000002"/>
    <n v="0.25154803361104838"/>
    <n v="2333.5754508759314"/>
    <n v="1.6205385075527301"/>
    <n v="6.3600875075527306"/>
    <n v="1746.3973781480645"/>
    <n v="67.059435636268546"/>
    <n v="145.23503042584289"/>
    <n v="0"/>
    <n v="7.103716469176006"/>
    <n v="12.267242955109998"/>
    <n v="0"/>
    <n v="355.51264724146949"/>
    <n v="0"/>
    <n v="2333.5754508759314"/>
    <s v="MAGHREB SOLUTION"/>
    <s v="STB11023"/>
    <n v="7191.451"/>
    <s v="F0658/2023"/>
    <n v="318.23899999999998"/>
    <m/>
    <m/>
    <s v="STB11023"/>
    <n v="59.033000000000001"/>
    <s v="STB011133"/>
    <n v="7370.0029999999997"/>
    <n v="219"/>
    <m/>
    <m/>
    <m/>
  </r>
  <r>
    <x v="11"/>
    <x v="1"/>
    <d v="2023-11-08T00:00:00"/>
    <x v="4"/>
    <x v="0"/>
    <s v="ACCUMA42"/>
    <s v="23-1286DU30/10/2023"/>
    <n v="6882.6450000000004"/>
    <n v="286.63900000000001"/>
    <n v="657.86199999999917"/>
    <n v="0"/>
    <n v="32.56"/>
    <n v="49.1"/>
    <n v="0"/>
    <n v="1416.66525"/>
    <n v="0"/>
    <n v="9325.4712500000005"/>
    <s v="EUR"/>
    <n v="3.367"/>
    <s v="400L0118"/>
    <s v="BAC L1 NOIR P0 C28 25341044B70"/>
    <n v="1.202"/>
    <n v="7920"/>
    <n v="9519.84"/>
    <n v="32053.30128"/>
    <n v="1"/>
    <n v="9325.4712500000005"/>
    <n v="1.1774584911616162"/>
    <n v="5.2245924911616157"/>
    <n v="6882.6450000000004"/>
    <n v="286.63900000000001"/>
    <n v="657.86199999999917"/>
    <n v="0"/>
    <n v="32.56"/>
    <n v="49.1"/>
    <n v="0"/>
    <n v="1416.66525"/>
    <n v="0"/>
    <n v="9325.4712500000005"/>
    <s v="TNA CARGO"/>
    <s v="STB11148"/>
    <n v="6926.2169999999996"/>
    <s v="F0663/2023"/>
    <n v="342.1"/>
    <m/>
    <m/>
    <s v="STB11148"/>
    <n v="58.238999999999997"/>
    <s v="STB011147"/>
    <n v="8412.5329999999994"/>
    <n v="219"/>
    <m/>
    <m/>
    <m/>
  </r>
  <r>
    <x v="11"/>
    <x v="1"/>
    <d v="2023-11-08T00:00:00"/>
    <x v="4"/>
    <x v="0"/>
    <s v="ACCUMA43"/>
    <s v="23-1287DU30/10/2023"/>
    <n v="6882.6450000000004"/>
    <n v="713.68599999999992"/>
    <n v="1014.9459999999999"/>
    <n v="0"/>
    <n v="25.175000000000001"/>
    <n v="49.1"/>
    <n v="0"/>
    <n v="1416.66525"/>
    <n v="0"/>
    <n v="10102.21725"/>
    <s v="EUR"/>
    <n v="3.367"/>
    <s v="400L0218"/>
    <s v="BAC L2 NOIR P0 C34,3 38881099B77"/>
    <n v="1.282"/>
    <n v="1728"/>
    <n v="2215.2960000000003"/>
    <n v="7458.901632000001"/>
    <n v="0.25384881936537801"/>
    <n v="2564.4359218850559"/>
    <n v="1.4840485659057037"/>
    <n v="5.8005425659057046"/>
    <n v="1747.1513073610222"/>
    <n v="181.16834849759914"/>
    <n v="257.64284381961295"/>
    <n v="0"/>
    <n v="6.3906440275233916"/>
    <n v="12.463977030840061"/>
    <n v="0"/>
    <n v="359.61880114845809"/>
    <n v="0"/>
    <n v="2564.4359218850559"/>
    <s v="TNA CARGO"/>
    <s v="STB11146"/>
    <n v="6926.2169999999996"/>
    <s v="F670/2023"/>
    <n v="404.03599999999994"/>
    <m/>
    <m/>
    <s v="STB11146"/>
    <n v="58.238999999999997"/>
    <s v="STB011149"/>
    <n v="7856.7280000000001"/>
    <n v="219"/>
    <m/>
    <m/>
    <m/>
  </r>
  <r>
    <x v="11"/>
    <x v="1"/>
    <d v="2023-11-08T00:00:00"/>
    <x v="4"/>
    <x v="0"/>
    <s v="ACCUMA43"/>
    <s v="23-1287DU30/10/2023"/>
    <n v="6882.6450000000004"/>
    <n v="713.68599999999992"/>
    <n v="1014.9459999999999"/>
    <n v="0"/>
    <n v="25.175000000000001"/>
    <n v="49.1"/>
    <n v="0"/>
    <n v="1416.66525"/>
    <n v="0"/>
    <n v="10102.21725"/>
    <s v="EUR"/>
    <n v="3.367"/>
    <s v="400L0318"/>
    <s v="BAC L3 NOIR P0 C40 2B331002B74"/>
    <n v="1.369"/>
    <n v="4608"/>
    <n v="6308.3519999999999"/>
    <n v="21240.221183999998"/>
    <n v="0.72286850485949539"/>
    <n v="7302.5746792733025"/>
    <n v="1.58476013005063"/>
    <n v="6.1941831300506296"/>
    <n v="4975.2473006286818"/>
    <n v="515.90113175915371"/>
    <n v="733.67249753312535"/>
    <n v="0"/>
    <n v="18.198214609837798"/>
    <n v="35.492843588601225"/>
    <n v="0"/>
    <n v="1024.0626911539032"/>
    <n v="0"/>
    <n v="7302.5746792733025"/>
    <s v="TNA CARGO"/>
    <s v="STB11146"/>
    <n v="6926.2169999999996"/>
    <s v="F670/2023"/>
    <n v="404.03599999999994"/>
    <m/>
    <m/>
    <s v="STB11147"/>
    <n v="58.238999999999997"/>
    <s v="STB011149"/>
    <n v="7856.7280000000001"/>
    <n v="219"/>
    <m/>
    <m/>
    <m/>
  </r>
  <r>
    <x v="11"/>
    <x v="1"/>
    <d v="2023-11-08T00:00:00"/>
    <x v="4"/>
    <x v="0"/>
    <s v="ACCUMA43"/>
    <s v="23-1287DU30/10/2023"/>
    <n v="6882.6450000000004"/>
    <n v="713.68599999999992"/>
    <n v="1014.9459999999999"/>
    <n v="0"/>
    <n v="25.175000000000001"/>
    <n v="49.1"/>
    <n v="0"/>
    <n v="1416.66525"/>
    <n v="0"/>
    <n v="10102.21725"/>
    <s v="EUR"/>
    <n v="3.367"/>
    <s v="400L0518"/>
    <s v="BAC L5 NOIR P0 C52 20641062B77"/>
    <n v="1.411"/>
    <n v="144"/>
    <n v="203.184"/>
    <n v="684.12052800000004"/>
    <n v="2.3282675775126646E-2"/>
    <n v="235.20664884164151"/>
    <n v="1.6333795058447327"/>
    <n v="6.3842165058447335"/>
    <n v="160.24639201029655"/>
    <n v="16.616519743247032"/>
    <n v="23.630658647261686"/>
    <n v="0"/>
    <n v="0.58614136263881333"/>
    <n v="1.1431793805587183"/>
    <n v="0"/>
    <n v="32.983757697638737"/>
    <n v="0"/>
    <n v="235.20664884164151"/>
    <s v="TNA CARGO"/>
    <s v="STB11146"/>
    <n v="6926.2169999999996"/>
    <s v="F670/2023"/>
    <n v="404.03599999999994"/>
    <m/>
    <m/>
    <s v="STB11148"/>
    <n v="58.238999999999997"/>
    <s v="STB011149"/>
    <n v="7856.7280000000001"/>
    <n v="219"/>
    <m/>
    <m/>
    <m/>
  </r>
  <r>
    <x v="11"/>
    <x v="1"/>
    <d v="2023-11-10T00:00:00"/>
    <x v="4"/>
    <x v="0"/>
    <s v="ACCUMA44"/>
    <s v="23-1295DU30/10/2023"/>
    <n v="6900.2749999999996"/>
    <n v="272.98"/>
    <n v="603.0619999999999"/>
    <n v="0"/>
    <n v="29.545000000000002"/>
    <n v="57.1"/>
    <n v="0"/>
    <n v="1415.4661125"/>
    <n v="0"/>
    <n v="9278.4281124999998"/>
    <s v="EUR"/>
    <n v="3.36415"/>
    <s v="400L0118"/>
    <s v="BAC L1 NOIR P0 C28 25341044B70"/>
    <n v="1.202"/>
    <n v="2400"/>
    <n v="2884.7999999999997"/>
    <n v="9704.8999199999998"/>
    <n v="0.33873085832483213"/>
    <n v="3142.8899184523771"/>
    <n v="1.3095374660218237"/>
    <n v="5.3532457660218231"/>
    <n v="2337.3360734273811"/>
    <n v="92.466749705512683"/>
    <n v="204.27570888308989"/>
    <n v="0"/>
    <n v="10.007803209207166"/>
    <n v="19.341532010347915"/>
    <n v="0"/>
    <n v="479.4620512168384"/>
    <n v="0"/>
    <n v="3142.8899184523771"/>
    <s v="TNA CARGO"/>
    <s v="STB11171"/>
    <n v="6943.9589999999998"/>
    <s v="F0687/2023"/>
    <n v="325.846"/>
    <m/>
    <m/>
    <s v="STB11171"/>
    <n v="67.759"/>
    <s v="STB011172"/>
    <n v="7702.8090000000002"/>
    <n v="219"/>
    <m/>
    <m/>
    <m/>
  </r>
  <r>
    <x v="11"/>
    <x v="1"/>
    <d v="2023-11-10T00:00:00"/>
    <x v="4"/>
    <x v="0"/>
    <s v="ACCUMA44"/>
    <s v="23-1295DU30/10/2023"/>
    <n v="6900.2749999999996"/>
    <n v="272.98"/>
    <n v="603.0619999999999"/>
    <n v="0"/>
    <n v="29.545000000000002"/>
    <n v="57.1"/>
    <n v="0"/>
    <n v="1415.4661125"/>
    <n v="0"/>
    <n v="9278.4281124999998"/>
    <s v="EUR"/>
    <n v="3.36415"/>
    <s v="400L0218"/>
    <s v="BAC L2 NOIR P0 C34,3 38881099B77"/>
    <n v="1.282"/>
    <n v="2808"/>
    <n v="3599.8560000000002"/>
    <n v="12110.4555624"/>
    <n v="0.42269214944737832"/>
    <n v="3921.9187223656063"/>
    <n v="1.3966947016971532"/>
    <n v="5.7095350016971533"/>
    <n v="2916.6920715280085"/>
    <n v="115.38650295614534"/>
    <n v="254.90957303003481"/>
    <n v="0"/>
    <n v="12.488439555422794"/>
    <n v="24.135721733445301"/>
    <n v="0"/>
    <n v="598.30641356254966"/>
    <n v="0"/>
    <n v="3921.9187223656063"/>
    <s v="TNA CARGO"/>
    <s v="STB11171"/>
    <n v="6943.9589999999998"/>
    <s v="F0687/2023"/>
    <n v="325.846"/>
    <m/>
    <m/>
    <s v="STB11171"/>
    <n v="67.759"/>
    <s v="STB011172"/>
    <n v="7702.8090000000002"/>
    <n v="219"/>
    <m/>
    <m/>
    <m/>
  </r>
  <r>
    <x v="11"/>
    <x v="1"/>
    <d v="2023-11-10T00:00:00"/>
    <x v="4"/>
    <x v="0"/>
    <s v="ACCUMA44"/>
    <s v="23-1295DU30/10/2023"/>
    <n v="6900.2749999999996"/>
    <n v="272.98"/>
    <n v="603.0619999999999"/>
    <n v="0"/>
    <n v="29.545000000000002"/>
    <n v="57.1"/>
    <n v="0"/>
    <n v="1415.4661125"/>
    <n v="0"/>
    <n v="9278.4281124999998"/>
    <s v="EUR"/>
    <n v="3.36415"/>
    <s v="400L0518"/>
    <s v="BAC L5 NOIR P0 C52 20641062B77"/>
    <n v="1.411"/>
    <n v="1440"/>
    <n v="2031.8400000000001"/>
    <n v="6835.4145360000002"/>
    <n v="0.23857699222778944"/>
    <n v="2213.6194716820155"/>
    <n v="1.537235744223622"/>
    <n v="6.2840513942236225"/>
    <n v="1646.2468550446097"/>
    <n v="65.126747338341971"/>
    <n v="143.87671808687514"/>
    <n v="0"/>
    <n v="7.0487572353700392"/>
    <n v="13.622746256206778"/>
    <n v="0"/>
    <n v="337.69764772061183"/>
    <n v="0"/>
    <n v="2213.6194716820155"/>
    <s v="TNA CARGO"/>
    <s v="STB11171"/>
    <n v="6943.9589999999998"/>
    <s v="F0687/2023"/>
    <n v="325.846"/>
    <m/>
    <m/>
    <s v="STB11171"/>
    <n v="67.759"/>
    <s v="STB011172"/>
    <n v="7702.8090000000002"/>
    <n v="219"/>
    <m/>
    <m/>
    <m/>
  </r>
  <r>
    <x v="11"/>
    <x v="1"/>
    <d v="2023-11-17T00:00:00"/>
    <x v="4"/>
    <x v="0"/>
    <s v="ACCUMA45"/>
    <s v="23-1333DU06/11/2023"/>
    <n v="6913.6"/>
    <n v="302.61599999999999"/>
    <n v="721.996000000001"/>
    <n v="0"/>
    <n v="36.25"/>
    <n v="49.1"/>
    <n v="0"/>
    <n v="1419.2318250000001"/>
    <n v="0"/>
    <n v="9442.7938250000025"/>
    <s v="EUR"/>
    <n v="3.3731"/>
    <s v="400L0518"/>
    <s v="BAC L5 NOIR P0 C52 20641062B77"/>
    <n v="1.411"/>
    <n v="4032"/>
    <n v="5689.152"/>
    <n v="19190.078611199999"/>
    <n v="0.53263468210170584"/>
    <n v="5029.5594871308276"/>
    <n v="1.2474105870860188"/>
    <n v="6.0068546870860189"/>
    <n v="3682.4231381783538"/>
    <n v="161.18377695888981"/>
    <n v="384.56010993870376"/>
    <n v="0"/>
    <n v="19.308007226186838"/>
    <n v="26.152362891193757"/>
    <n v="0"/>
    <n v="755.93209193749885"/>
    <n v="0"/>
    <n v="5029.5594871308276"/>
    <s v="TNA CARGO"/>
    <s v="STB11224"/>
    <n v="6957.3680000000004"/>
    <s v="F0678/2023"/>
    <n v="361.113"/>
    <m/>
    <m/>
    <s v="STB11224"/>
    <n v="58.238999999999997"/>
    <s v="STB011221"/>
    <n v="9243.1470000000008"/>
    <n v="219"/>
    <m/>
    <m/>
    <m/>
  </r>
  <r>
    <x v="11"/>
    <x v="1"/>
    <d v="2023-11-17T00:00:00"/>
    <x v="4"/>
    <x v="0"/>
    <s v="ACCUMA45"/>
    <s v="23-1333DU06/11/2023"/>
    <n v="6913.6"/>
    <n v="302.61599999999999"/>
    <n v="721.996000000001"/>
    <n v="0"/>
    <n v="36.25"/>
    <n v="49.1"/>
    <n v="0"/>
    <n v="1419.2318250000001"/>
    <n v="0"/>
    <n v="9442.7938250000025"/>
    <s v="EUR"/>
    <n v="3.3731"/>
    <s v="420L0307"/>
    <s v="COUV. L3 EURO KAM DROITE NOIR 21152167B70"/>
    <n v="1.2"/>
    <n v="1760"/>
    <n v="2112"/>
    <n v="7123.9871999999996"/>
    <n v="0.19773148064927826"/>
    <n v="1867.1376044831122"/>
    <n v="1.0608736389108593"/>
    <n v="5.1085936389108593"/>
    <n v="1367.0363646168503"/>
    <n v="59.836709748161987"/>
    <n v="142.76133810285651"/>
    <n v="0"/>
    <n v="7.1677661735363367"/>
    <n v="9.7086156998795623"/>
    <n v="0"/>
    <n v="280.62681014182738"/>
    <n v="0"/>
    <n v="1867.1376044831122"/>
    <s v="TNA CARGO"/>
    <s v="STB11224"/>
    <n v="6957.3680000000004"/>
    <s v="F0678/2023"/>
    <n v="361.113"/>
    <m/>
    <m/>
    <s v="STB11224"/>
    <n v="58.238999999999997"/>
    <s v="STB011221"/>
    <n v="9243.1470000000008"/>
    <n v="219"/>
    <m/>
    <m/>
    <m/>
  </r>
  <r>
    <x v="11"/>
    <x v="1"/>
    <d v="2023-11-17T00:00:00"/>
    <x v="4"/>
    <x v="0"/>
    <s v="ACCUMA45"/>
    <s v="23-1333DU06/11/2023"/>
    <n v="6913.6"/>
    <n v="302.61599999999999"/>
    <n v="721.996000000001"/>
    <n v="0"/>
    <n v="36.25"/>
    <n v="49.1"/>
    <n v="0"/>
    <n v="1419.2318250000001"/>
    <n v="0"/>
    <n v="9442.7938250000025"/>
    <s v="EUR"/>
    <n v="3.3731"/>
    <s v="420L0507"/>
    <s v="COUV. L5 EK DROITE NOIR 21162166B70"/>
    <n v="1.5"/>
    <n v="1920"/>
    <n v="2880"/>
    <n v="9714.5280000000002"/>
    <n v="0.26963383724901585"/>
    <n v="2546.0967333860626"/>
    <n v="1.3260920486385743"/>
    <n v="6.3857420486385745"/>
    <n v="1864.140497204796"/>
    <n v="81.595513292948183"/>
    <n v="194.67455195844073"/>
    <n v="0"/>
    <n v="9.7742266002768243"/>
    <n v="13.239021408926678"/>
    <n v="0"/>
    <n v="382.67292292067378"/>
    <n v="0"/>
    <n v="2546.0967333860626"/>
    <s v="TNA CARGO"/>
    <s v="STB11224"/>
    <n v="6957.3680000000004"/>
    <s v="F0678/2023"/>
    <n v="361.113"/>
    <m/>
    <m/>
    <s v="STB11224"/>
    <n v="58.238999999999997"/>
    <s v="STB011221"/>
    <n v="9243.1470000000008"/>
    <n v="219"/>
    <m/>
    <m/>
    <m/>
  </r>
  <r>
    <x v="11"/>
    <x v="1"/>
    <d v="2023-11-17T00:00:00"/>
    <x v="4"/>
    <x v="0"/>
    <s v="ACCUMA46"/>
    <s v="23-1334DU06/11/2023"/>
    <n v="6933.0749999999998"/>
    <n v="315.32799999999997"/>
    <n v="773.02399999999943"/>
    <n v="0"/>
    <n v="39.04"/>
    <n v="49.1"/>
    <n v="0"/>
    <n v="1419.2318250000001"/>
    <n v="0"/>
    <n v="9528.7988249999999"/>
    <s v="EUR"/>
    <n v="3.3731"/>
    <s v="400L0117"/>
    <s v="BAC L1 NOIR PO C26 NON PERCE 26901001P70 26901001P70"/>
    <n v="1.2050000000000001"/>
    <n v="2160"/>
    <n v="2602.8000000000002"/>
    <n v="8779.50468"/>
    <n v="0.22394605195706718"/>
    <n v="2133.9368767518908"/>
    <n v="0.98793373923698646"/>
    <n v="5.052519239236986"/>
    <n v="1552.6347741722436"/>
    <n v="70.61646067151807"/>
    <n v="173.11567286805976"/>
    <n v="0"/>
    <n v="8.7428538684039019"/>
    <n v="10.995751151092"/>
    <n v="0"/>
    <n v="317.83136402057329"/>
    <n v="0"/>
    <n v="2133.9368767518908"/>
    <s v="TNA CARGO"/>
    <s v="STB11220"/>
    <n v="6976.9669999999996"/>
    <s v="F0679/2023"/>
    <n v="376.24"/>
    <m/>
    <m/>
    <s v="STB11220"/>
    <n v="58.238999999999997"/>
    <s v="STB011223"/>
    <n v="9904.0149999999994"/>
    <n v="219"/>
    <m/>
    <m/>
    <m/>
  </r>
  <r>
    <x v="11"/>
    <x v="1"/>
    <d v="2023-11-17T00:00:00"/>
    <x v="4"/>
    <x v="0"/>
    <s v="ACCUMA46"/>
    <s v="23-1334DU06/11/2023"/>
    <n v="6933.0749999999998"/>
    <n v="315.32799999999997"/>
    <n v="773.02399999999943"/>
    <n v="0"/>
    <n v="39.04"/>
    <n v="49.1"/>
    <n v="0"/>
    <n v="1419.2318250000001"/>
    <n v="0"/>
    <n v="9528.7988249999999"/>
    <s v="EUR"/>
    <n v="3.3731"/>
    <s v="400M1009"/>
    <s v="BAC M10 P15,4 C33 NOIR 30241013B70"/>
    <n v="1.8660000000000001"/>
    <n v="2916"/>
    <n v="5441.2560000000003"/>
    <n v="18353.900613600003"/>
    <n v="0.46816804936518508"/>
    <n v="4461.0791586935175"/>
    <n v="1.5298625372748689"/>
    <n v="7.8240671372748691"/>
    <n v="3245.8441988525306"/>
    <n v="147.62649467022507"/>
    <n v="361.90513819247258"/>
    <n v="0"/>
    <n v="18.277280647216823"/>
    <n v="22.987051223830587"/>
    <n v="0"/>
    <n v="664.43899510724179"/>
    <n v="0"/>
    <n v="4461.0791586935175"/>
    <s v="TNA CARGO"/>
    <s v="STB11220"/>
    <n v="6976.9669999999996"/>
    <s v="F0679/2023"/>
    <n v="376.24"/>
    <m/>
    <m/>
    <s v="STB11220"/>
    <n v="58.238999999999997"/>
    <s v="STB011223"/>
    <n v="9904.0149999999994"/>
    <n v="219"/>
    <m/>
    <m/>
    <m/>
  </r>
  <r>
    <x v="11"/>
    <x v="1"/>
    <d v="2023-11-17T00:00:00"/>
    <x v="4"/>
    <x v="0"/>
    <s v="ACCUMA46"/>
    <s v="23-1334DU06/11/2023"/>
    <n v="6933.0749999999998"/>
    <n v="315.32799999999997"/>
    <n v="773.02399999999943"/>
    <n v="0"/>
    <n v="39.04"/>
    <n v="49.1"/>
    <n v="0"/>
    <n v="1419.2318250000001"/>
    <n v="0"/>
    <n v="9528.7988249999999"/>
    <s v="EUR"/>
    <n v="3.3731"/>
    <s v="400M1104"/>
    <s v="BAC M11 P8.5 C46,3 NOIR 22241008B70"/>
    <n v="1.901"/>
    <n v="378"/>
    <n v="718.57799999999997"/>
    <n v="2423.8354518000001"/>
    <n v="6.1826765838022678E-2"/>
    <n v="589.1348136709006"/>
    <n v="1.5585577081240756"/>
    <n v="7.9708208081240759"/>
    <n v="428.64960456244904"/>
    <n v="19.495710418172013"/>
    <n v="47.793573835171607"/>
    <n v="0"/>
    <n v="2.4137169383164054"/>
    <n v="3.0356942026469134"/>
    <n v="0"/>
    <n v="87.746513714144584"/>
    <n v="0"/>
    <n v="589.1348136709006"/>
    <s v="TNA CARGO"/>
    <s v="STB11220"/>
    <n v="6976.9669999999996"/>
    <s v="F0679/2023"/>
    <n v="376.24"/>
    <m/>
    <m/>
    <s v="STB11220"/>
    <n v="58.238999999999997"/>
    <s v="STB011223"/>
    <n v="9904.0149999999994"/>
    <n v="219"/>
    <m/>
    <m/>
    <m/>
  </r>
  <r>
    <x v="11"/>
    <x v="1"/>
    <d v="2023-11-17T00:00:00"/>
    <x v="4"/>
    <x v="0"/>
    <s v="ACCUMA46"/>
    <s v="23-1334DU06/11/2023"/>
    <n v="6933.0749999999998"/>
    <n v="315.32799999999997"/>
    <n v="773.02399999999943"/>
    <n v="0"/>
    <n v="39.04"/>
    <n v="49.1"/>
    <n v="0"/>
    <n v="1419.2318250000001"/>
    <n v="0"/>
    <n v="9528.7988249999999"/>
    <s v="EUR"/>
    <n v="3.3731"/>
    <s v="420M1014"/>
    <s v="COUV M10 G FLAT NOIR 22462007B70"/>
    <n v="0.751"/>
    <n v="3808"/>
    <n v="2859.808"/>
    <n v="9646.4183647999998"/>
    <n v="0.24605913283972505"/>
    <n v="2344.6479758836908"/>
    <n v="0.6157163802215575"/>
    <n v="3.1489144802215572"/>
    <n v="1705.9464224127767"/>
    <n v="77.58933424008481"/>
    <n v="190.20961510429547"/>
    <n v="0"/>
    <n v="9.6061485460628653"/>
    <n v="12.081503422430501"/>
    <n v="0"/>
    <n v="349.21495215804043"/>
    <n v="0"/>
    <n v="2344.6479758836908"/>
    <s v="TNA CARGO"/>
    <s v="STB11220"/>
    <n v="6976.9669999999996"/>
    <s v="F0679/2023"/>
    <n v="376.24"/>
    <m/>
    <m/>
    <s v="STB11220"/>
    <n v="58.238999999999997"/>
    <s v="STB011223"/>
    <n v="9904.0149999999994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218"/>
    <s v="BAC L2 NOIR P0 C34,3 38881099B77"/>
    <n v="1.282"/>
    <n v="2070"/>
    <n v="2653.7400000000002"/>
    <n v="8951.3303940000005"/>
    <n v="0.1961415893726077"/>
    <n v="1905.9126931485857"/>
    <n v="0.92073076963699796"/>
    <n v="5.2450449696369983"/>
    <n v="1356.0444922864606"/>
    <n v="66.901150152745274"/>
    <n v="195.79186891875645"/>
    <n v="0"/>
    <n v="8.804795946936359"/>
    <n v="0"/>
    <n v="0"/>
    <n v="278.37038584368662"/>
    <n v="0"/>
    <n v="1905.9126931485857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318"/>
    <s v="BAC L3 NOIR P0 C40 2B331002B74"/>
    <n v="1.369"/>
    <n v="192"/>
    <n v="262.84800000000001"/>
    <n v="886.61258880000003"/>
    <n v="1.9427458787752826E-2"/>
    <n v="188.77709932725867"/>
    <n v="0.9832140589961389"/>
    <n v="5.6009879589961393"/>
    <n v="134.31367907500794"/>
    <n v="6.6264342080794609"/>
    <n v="19.392819628734273"/>
    <n v="0"/>
    <n v="0.87209862498222435"/>
    <n v="0"/>
    <n v="0"/>
    <n v="27.572067790454732"/>
    <n v="0"/>
    <n v="188.77709932725867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306"/>
    <s v="BAC L3B P0 NOIR C40 26651004B74"/>
    <n v="1.323"/>
    <n v="208"/>
    <n v="275.18399999999997"/>
    <n v="928.22315039999989"/>
    <n v="2.0339229589150281E-2"/>
    <n v="197.63679883914787"/>
    <n v="0.95017691749590327"/>
    <n v="5.412788217495903"/>
    <n v="140.61729768754938"/>
    <n v="6.937426463644913"/>
    <n v="20.302964742792838"/>
    <n v="0"/>
    <n v="0.91302801625695618"/>
    <n v="0"/>
    <n v="0"/>
    <n v="28.866081928903753"/>
    <n v="0"/>
    <n v="197.63679883914787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20L0228"/>
    <s v="COUV L2 EK DROITE NOIR 24582125P70"/>
    <n v="1.0880000000000001"/>
    <n v="2880"/>
    <n v="3133.44"/>
    <n v="10569.406464"/>
    <n v="0.23159687904757204"/>
    <n v="2250.4326230977804"/>
    <n v="0.78140021635339596"/>
    <n v="4.451333016353396"/>
    <n v="1601.1681829832942"/>
    <n v="78.994453086820158"/>
    <n v="231.18394181223033"/>
    <n v="0"/>
    <n v="10.396383900445509"/>
    <n v="0"/>
    <n v="0"/>
    <n v="328.68966131498996"/>
    <n v="0"/>
    <n v="2250.4326230977804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118"/>
    <s v="BAC L1 NOIR P0 C28 25341044B70"/>
    <n v="1.171"/>
    <n v="480"/>
    <n v="562.08000000000004"/>
    <n v="1895.9520480000001"/>
    <n v="4.1544109277681818E-2"/>
    <n v="403.68514118374713"/>
    <n v="0.8410107107994732"/>
    <n v="4.7909108107994731"/>
    <n v="287.21935390218101"/>
    <n v="14.170114057087382"/>
    <n v="41.470036130839731"/>
    <n v="0"/>
    <n v="1.8649150654751367"/>
    <n v="0"/>
    <n v="0"/>
    <n v="58.960722028163801"/>
    <n v="0"/>
    <n v="403.68514118374713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202"/>
    <s v="BAC L2 BASSE P0 NOIR C34 25181011B77"/>
    <n v="1.238"/>
    <n v="456"/>
    <n v="564.52800000000002"/>
    <n v="1904.2093968000001"/>
    <n v="4.1725044339437731E-2"/>
    <n v="405.44329167054224"/>
    <n v="0.88913002559329435"/>
    <n v="5.0650278255932948"/>
    <n v="288.47026654513672"/>
    <n v="14.231828473561459"/>
    <n v="41.650648585380537"/>
    <n v="0"/>
    <n v="1.8730372403973599"/>
    <n v="0"/>
    <n v="0"/>
    <n v="59.217510826066132"/>
    <n v="0"/>
    <n v="405.44329167054224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213"/>
    <s v="BAC L2 NOIR PO C28 25691010B77"/>
    <n v="1.25"/>
    <n v="198"/>
    <n v="247.5"/>
    <n v="834.84225000000004"/>
    <n v="1.8293066905469415E-2"/>
    <n v="177.75418524583228"/>
    <n v="0.8977484103324862"/>
    <n v="5.1141234103324864"/>
    <n v="126.47094735765336"/>
    <n v="6.239509018518941"/>
    <n v="18.260450367176972"/>
    <n v="0"/>
    <n v="0.82117577338652203"/>
    <n v="0"/>
    <n v="0"/>
    <n v="25.962102729096461"/>
    <n v="0"/>
    <n v="177.75418524583228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L0318"/>
    <s v="BAC L3 NOIR P0 C40 2B331002B74"/>
    <n v="1.335"/>
    <n v="768"/>
    <n v="1025.28"/>
    <n v="3458.3719679999999"/>
    <n v="7.5779861158948206E-2"/>
    <n v="736.3547921165532"/>
    <n v="0.95879530223509535"/>
    <n v="5.4618838022350946"/>
    <n v="523.91164810850432"/>
    <n v="25.847449723261008"/>
    <n v="75.644745666501848"/>
    <n v="0"/>
    <n v="3.4017579674251852"/>
    <n v="0"/>
    <n v="0"/>
    <n v="107.54919065086068"/>
    <n v="0"/>
    <n v="736.3547921165532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M1202"/>
    <s v="BAC M12 P12.5 C49 NOIR 21631003B70"/>
    <n v="2.266"/>
    <n v="600"/>
    <n v="1359.6"/>
    <n v="4586.0667599999997"/>
    <n v="0.10048991420071197"/>
    <n v="976.46299095043855"/>
    <n v="1.6274383182507308"/>
    <n v="9.2708829182507309"/>
    <n v="694.74707081804229"/>
    <n v="34.275702875064049"/>
    <n v="100.31074068369216"/>
    <n v="0"/>
    <n v="4.5109922484699609"/>
    <n v="0"/>
    <n v="0"/>
    <n v="142.61848432516987"/>
    <n v="0"/>
    <n v="976.46299095043855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00B9001"/>
    <s v="BAC COMPACT B90 C49 P19,5 T2 OPAQUE 34911011B70"/>
    <n v="2.895"/>
    <n v="126"/>
    <n v="364.77"/>
    <n v="1230.4056869999999"/>
    <n v="2.6960654606497284E-2"/>
    <n v="261.97735010958479"/>
    <n v="2.0791853183300382"/>
    <n v="11.844309818330037"/>
    <n v="186.39518168747964"/>
    <n v="9.195901837111732"/>
    <n v="26.912583759333913"/>
    <n v="0"/>
    <n v="1.210263785285663"/>
    <n v="0"/>
    <n v="0"/>
    <n v="38.263419040373797"/>
    <n v="0"/>
    <n v="261.97735010958479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20M1014"/>
    <s v="COUV M10 G FLAT NOIR 22462007B70"/>
    <n v="0.74399999999999999"/>
    <n v="1134"/>
    <n v="843.69600000000003"/>
    <n v="2845.8709776000001"/>
    <n v="6.2358736872229995E-2"/>
    <n v="605.94139424310185"/>
    <n v="0.53433985382989579"/>
    <n v="3.0439262538298957"/>
    <n v="431.12336323984931"/>
    <n v="21.269692124801441"/>
    <n v="62.247551244386841"/>
    <n v="0"/>
    <n v="2.7992836981944045"/>
    <n v="0"/>
    <n v="0"/>
    <n v="88.501503935869778"/>
    <n v="0"/>
    <n v="605.94139424310185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20M1604"/>
    <s v="COUV. M16 GAUCHE NOIR 36352052D40"/>
    <n v="1.8140000000000001"/>
    <n v="575"/>
    <n v="1043.05"/>
    <n v="3518.3119549999997"/>
    <n v="7.7093266407070191E-2"/>
    <n v="749.11718351783975"/>
    <n v="1.302812493074504"/>
    <n v="7.4216158930745033"/>
    <n v="532.9920066319205"/>
    <n v="26.295433865721943"/>
    <n v="76.955809113066422"/>
    <n v="0"/>
    <n v="3.4607167290133809"/>
    <n v="0"/>
    <n v="0"/>
    <n v="109.41321717811742"/>
    <n v="0"/>
    <n v="749.11718351783975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17T00:00:00"/>
    <x v="4"/>
    <x v="0"/>
    <s v="ACCUMA47"/>
    <s v="23-1343DU07/11/2023"/>
    <n v="6913.6"/>
    <n v="341.08600000000001"/>
    <n v="998.21700000000055"/>
    <n v="0"/>
    <n v="44.89"/>
    <n v="0"/>
    <n v="0"/>
    <n v="1419.2318250000001"/>
    <n v="0"/>
    <n v="9717.0248250000022"/>
    <s v="EUR"/>
    <n v="3.3731"/>
    <s v="460D1810"/>
    <s v="BOUCHON KAMINA D18 ROUGE 24593044B72"/>
    <n v="0.03"/>
    <n v="39800"/>
    <n v="1194"/>
    <n v="4027.4814000000001"/>
    <n v="8.8250189434870632E-2"/>
    <n v="857.52928154959091"/>
    <n v="2.1545961847979671E-2"/>
    <n v="0.12273896184797968"/>
    <n v="610.12650967692161"/>
    <n v="30.100904113582285"/>
    <n v="88.09283934710831"/>
    <n v="0"/>
    <n v="3.9615510037313428"/>
    <n v="0"/>
    <n v="0"/>
    <n v="125.24747740824718"/>
    <n v="0"/>
    <n v="857.52928154959091"/>
    <s v="TNA CARGO"/>
    <s v="STB11222"/>
    <n v="6957.3680000000004"/>
    <s v="F0680/2023"/>
    <n v="406.892"/>
    <m/>
    <m/>
    <m/>
    <m/>
    <s v="STB011225"/>
    <n v="11387.305"/>
    <n v="219"/>
    <m/>
    <m/>
    <m/>
  </r>
  <r>
    <x v="11"/>
    <x v="1"/>
    <d v="2023-11-23T00:00:00"/>
    <x v="4"/>
    <x v="0"/>
    <s v="ACCUMA48"/>
    <s v="23-1371DU14/11/2023"/>
    <n v="6960.34"/>
    <n v="337.59100000000001"/>
    <n v="862.39199999999983"/>
    <n v="0"/>
    <n v="43.9"/>
    <n v="0"/>
    <n v="0"/>
    <n v="1427.9203124999999"/>
    <n v="0"/>
    <n v="9632.1433125000003"/>
    <s v="EUR"/>
    <n v="3.3937499999999998"/>
    <s v="400M1509"/>
    <s v="BAC M15 GRIS PO C78 35331028B74"/>
    <n v="4.2590000000000003"/>
    <n v="2310"/>
    <n v="9838.2900000000009"/>
    <n v="33388.6966875"/>
    <n v="0.74672851017708275"/>
    <n v="7192.5960255552764"/>
    <n v="3.1136779331408122"/>
    <n v="17.567659183140812"/>
    <n v="5197.484318525956"/>
    <n v="252.08882447919154"/>
    <n v="643.97269334863461"/>
    <n v="0"/>
    <n v="32.781381596773933"/>
    <n v="0"/>
    <n v="0"/>
    <n v="1066.2688076047193"/>
    <n v="0"/>
    <n v="7192.5960255552764"/>
    <s v="TNA CARGO"/>
    <m/>
    <n v="7004.4040000000005"/>
    <s v="F0699/2023"/>
    <n v="402.733"/>
    <m/>
    <m/>
    <m/>
    <m/>
    <s v="STB011262"/>
    <n v="11061.448"/>
    <n v="219"/>
    <m/>
    <m/>
    <m/>
  </r>
  <r>
    <x v="11"/>
    <x v="1"/>
    <d v="2023-11-23T00:00:00"/>
    <x v="4"/>
    <x v="0"/>
    <s v="ACCUMA48"/>
    <s v="23-1371DU14/11/2023"/>
    <n v="6960.34"/>
    <n v="337.59100000000001"/>
    <n v="862.39199999999983"/>
    <n v="0"/>
    <n v="43.9"/>
    <n v="0"/>
    <n v="0"/>
    <n v="1427.9203124999999"/>
    <n v="0"/>
    <n v="9632.1433125000003"/>
    <s v="EUR"/>
    <n v="3.3937499999999998"/>
    <s v="420M1502"/>
    <s v="COUV.M15 GAUCHE NOIR 35402026B70"/>
    <n v="1.589"/>
    <n v="2100"/>
    <n v="3336.9"/>
    <n v="11324.604374999999"/>
    <n v="0.25327148982291714"/>
    <n v="2439.5472869447231"/>
    <n v="1.1616891842593919"/>
    <n v="6.5543579342593912"/>
    <n v="1762.8556814740432"/>
    <n v="85.502175520808422"/>
    <n v="218.4193066513651"/>
    <n v="0"/>
    <n v="11.118618403226062"/>
    <n v="0"/>
    <n v="0"/>
    <n v="361.65150489528037"/>
    <n v="0"/>
    <n v="2439.5472869447231"/>
    <s v="TNA CARGO"/>
    <m/>
    <n v="7004.4040000000005"/>
    <s v="F0699/2023"/>
    <n v="402.733"/>
    <m/>
    <m/>
    <m/>
    <m/>
    <s v="STB011262"/>
    <n v="11061.448"/>
    <n v="219"/>
    <m/>
    <m/>
    <m/>
  </r>
  <r>
    <x v="11"/>
    <x v="1"/>
    <d v="2023-11-24T00:00:00"/>
    <x v="109"/>
    <x v="2"/>
    <s v="HADI03"/>
    <s v="23-00360-RE DU 31/10/2023"/>
    <n v="916.44600000000003"/>
    <n v="100"/>
    <n v="237.98700000000008"/>
    <n v="0"/>
    <n v="8.7100000000000009"/>
    <n v="35"/>
    <n v="0"/>
    <n v="50.642249999999997"/>
    <n v="0"/>
    <n v="1348.7852500000001"/>
    <s v="EUR"/>
    <n v="3.37615"/>
    <m/>
    <s v="AM0028366 tubes RA 8,00x771"/>
    <n v="53.4"/>
    <n v="38"/>
    <n v="2029.2"/>
    <n v="6850.8835799999997"/>
    <n v="0.53151725492764068"/>
    <n v="716.90263356689161"/>
    <n v="18.865858778076095"/>
    <n v="199.15226877807609"/>
    <n v="487.10686220941659"/>
    <n v="53.151725492764065"/>
    <n v="126.49419694846446"/>
    <n v="0"/>
    <n v="4.629515290419751"/>
    <n v="18.603103922467422"/>
    <n v="0"/>
    <n v="26.917229703359311"/>
    <n v="0"/>
    <n v="716.90263356689161"/>
    <s v="DHL"/>
    <s v="STB11212"/>
    <n v="922"/>
    <s v="F0709/2023"/>
    <n v="120"/>
    <m/>
    <m/>
    <s v="STB11212"/>
    <n v="42.65"/>
    <m/>
    <n v="2866.9369999999999"/>
    <n v="0"/>
    <m/>
    <m/>
    <m/>
  </r>
  <r>
    <x v="11"/>
    <x v="1"/>
    <d v="2023-11-24T00:00:00"/>
    <x v="109"/>
    <x v="2"/>
    <s v="HADI03"/>
    <s v="23-00359-RE DU31/10/2023"/>
    <n v="916.44600000000003"/>
    <n v="100"/>
    <n v="237.98700000000008"/>
    <n v="0"/>
    <n v="6.64"/>
    <n v="35"/>
    <n v="0"/>
    <n v="33.761499999999998"/>
    <n v="0"/>
    <n v="1329.8345000000002"/>
    <s v="EUR"/>
    <n v="3.37615"/>
    <m/>
    <s v="AM0028366 tubes RA 5,9x772"/>
    <n v="53.4"/>
    <n v="25"/>
    <n v="1335"/>
    <n v="4507.1602499999999"/>
    <n v="0.34968240455765831"/>
    <n v="465.01972562373129"/>
    <n v="18.60078902494925"/>
    <n v="198.88719902494924"/>
    <n v="320.46504092724774"/>
    <n v="34.96824045576583"/>
    <n v="83.21986641346345"/>
    <n v="0"/>
    <n v="2.321891166262851"/>
    <n v="12.23888415951804"/>
    <n v="0"/>
    <n v="11.80580250147338"/>
    <n v="0"/>
    <n v="465.01972562373129"/>
    <s v="DHL"/>
    <s v="STB11212"/>
    <n v="922"/>
    <s v="F0709/2023"/>
    <n v="120"/>
    <m/>
    <m/>
    <s v="STB11212"/>
    <n v="42.65"/>
    <m/>
    <n v="2866.9369999999999"/>
    <n v="0"/>
    <m/>
    <m/>
    <m/>
  </r>
  <r>
    <x v="11"/>
    <x v="1"/>
    <d v="2023-11-24T00:00:00"/>
    <x v="109"/>
    <x v="2"/>
    <s v="HADI03"/>
    <s v="23-00357-REDU31/10/2023"/>
    <n v="916.44600000000003"/>
    <n v="100"/>
    <n v="237.98700000000008"/>
    <n v="0"/>
    <n v="3.94"/>
    <n v="35"/>
    <n v="0"/>
    <n v="33.761499999999998"/>
    <n v="0"/>
    <n v="1327.1345000000001"/>
    <s v="EUR"/>
    <n v="3.37615"/>
    <s v="810XPM081 "/>
    <s v="SEGEMENT HADI"/>
    <n v="9.0709999999999997"/>
    <n v="50"/>
    <n v="453.55"/>
    <n v="1531.2528325000001"/>
    <n v="0.11880034051470108"/>
    <n v="157.66403050880757"/>
    <n v="3.1532806101761515"/>
    <n v="33.778337260176151"/>
    <n v="108.87409686333575"/>
    <n v="11.880034051470108"/>
    <n v="28.272936638072174"/>
    <n v="0"/>
    <n v="0.46807334162792225"/>
    <n v="4.1580119180145374"/>
    <n v="0"/>
    <n v="4.0108776962870802"/>
    <n v="0"/>
    <n v="157.66403050880757"/>
    <s v="DHL"/>
    <s v="STB11212"/>
    <n v="922"/>
    <s v="F0709/2023"/>
    <n v="120"/>
    <m/>
    <m/>
    <s v="STB11212"/>
    <n v="42.65"/>
    <m/>
    <n v="2866.9369999999999"/>
    <n v="0"/>
    <m/>
    <m/>
    <m/>
  </r>
  <r>
    <x v="11"/>
    <x v="1"/>
    <d v="2023-11-04T00:00:00"/>
    <x v="110"/>
    <x v="0"/>
    <s v="dixone07 REMORQUE MSDU1261523"/>
    <s v="123421691du31/08/2023"/>
    <n v="290"/>
    <n v="890"/>
    <n v="1226.4409999999989"/>
    <n v="0"/>
    <n v="297.185"/>
    <n v="97"/>
    <n v="0"/>
    <n v="0"/>
    <n v="400"/>
    <n v="3200.6259999999988"/>
    <s v="EUR"/>
    <n v="3.367"/>
    <s v="600P0002"/>
    <s v="PLOMB DOUX ACHETE "/>
    <n v="1.9754"/>
    <n v="24176"/>
    <n v="47757.270400000001"/>
    <n v="160798.7294368"/>
    <n v="0.49307637547164368"/>
    <n v="1578.1530673203044"/>
    <n v="6.5277674856068182E-2"/>
    <n v="6.7164494748560681"/>
    <n v="142.99214888677668"/>
    <n v="438.8379741697629"/>
    <n v="604.7290830098176"/>
    <n v="0"/>
    <n v="146.53490264454044"/>
    <n v="47.82840842074944"/>
    <n v="0"/>
    <n v="0"/>
    <n v="197.23055018865747"/>
    <n v="1578.1530673203044"/>
    <s v="MSC"/>
    <m/>
    <n v="344.91"/>
    <s v="F0732/2023"/>
    <n v="1060.0999999999999"/>
    <m/>
    <m/>
    <s v="STB11145"/>
    <n v="116.43"/>
    <s v="STB11144"/>
    <n v="31507.833999999999"/>
    <n v="119"/>
    <m/>
    <m/>
    <m/>
  </r>
  <r>
    <x v="11"/>
    <x v="1"/>
    <d v="2023-11-08T00:00:00"/>
    <x v="110"/>
    <x v="0"/>
    <s v="dixone07 REMORQUE MSDU1371665"/>
    <s v="123421691du31/08/2023"/>
    <n v="290"/>
    <n v="890"/>
    <n v="1152.2160000000003"/>
    <n v="0"/>
    <n v="297.185"/>
    <n v="53.8"/>
    <n v="0"/>
    <n v="0"/>
    <n v="500"/>
    <n v="3183.2010000000005"/>
    <s v="EUR"/>
    <n v="3.36415"/>
    <s v="600P0002"/>
    <s v="PLOMB DOUX ACHETE "/>
    <n v="1.9754"/>
    <n v="24876"/>
    <n v="49140.0504"/>
    <n v="165314.50055316"/>
    <n v="0.50692362452835638"/>
    <n v="1613.6397885222889"/>
    <n v="6.486733351512658E-2"/>
    <n v="6.7104092435151266"/>
    <n v="147.00785111322335"/>
    <n v="451.16202583023716"/>
    <n v="584.08551095956489"/>
    <n v="0"/>
    <n v="150.65009735545959"/>
    <n v="27.272490999625571"/>
    <n v="0"/>
    <n v="0"/>
    <n v="253.46181226417818"/>
    <n v="1613.6397885222889"/>
    <s v="MSC"/>
    <m/>
    <n v="344.91"/>
    <s v="F0732/2023"/>
    <n v="1060.0999999999999"/>
    <m/>
    <m/>
    <s v="STB11176"/>
    <n v="65.022000000000006"/>
    <s v="STB11175"/>
    <n v="32392.752"/>
    <n v="119"/>
    <m/>
    <m/>
    <m/>
  </r>
  <r>
    <x v="11"/>
    <x v="7"/>
    <d v="2023-11-24T00:00:00"/>
    <x v="102"/>
    <x v="9"/>
    <s v="STC02"/>
    <s v="W49DU09/12/2023"/>
    <n v="8286.1"/>
    <n v="375"/>
    <n v="1616.426999999996"/>
    <n v="0"/>
    <n v="156.44499999999999"/>
    <n v="989.57899999999995"/>
    <n v="0"/>
    <n v="0"/>
    <n v="0"/>
    <n v="11423.550999999996"/>
    <s v="EUR"/>
    <n v="3.3888500000000001"/>
    <m/>
    <s v="UNITE COMPLETE DE BROYAGE BATTERIES AU PLOMB"/>
    <n v="39000"/>
    <n v="1"/>
    <n v="39000"/>
    <n v="132165.15"/>
    <n v="1"/>
    <n v="11423.550999999996"/>
    <n v="11423.550999999996"/>
    <n v="143588.701"/>
    <n v="8286.1"/>
    <n v="375"/>
    <n v="1616.426999999996"/>
    <n v="0"/>
    <n v="156.44499999999999"/>
    <n v="989.57899999999995"/>
    <n v="0"/>
    <n v="0"/>
    <n v="0"/>
    <n v="11423.550999999996"/>
    <s v="MAGHREB SOLUTION"/>
    <s v="STB0000135"/>
    <n v="8325.4989999999998"/>
    <s v="F0702/2023"/>
    <n v="547.25"/>
    <m/>
    <m/>
    <s v="STB0000135"/>
    <n v="1178.5999999999999"/>
    <s v="STB000134"/>
    <n v="39940.769999999997"/>
    <n v="219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19"/>
    <s v="COUVRE BORNE R+ VERT SMF LIDS"/>
    <n v="4.4999999999999998E-2"/>
    <n v="10000"/>
    <n v="450"/>
    <n v="1529.2349999999999"/>
    <n v="0.15748031496062992"/>
    <n v="624.71275590551181"/>
    <n v="6.2471275590551184E-2"/>
    <n v="0.21539477559055117"/>
    <n v="574.20472440944877"/>
    <n v="14.480472440944881"/>
    <n v="34.259055118110247"/>
    <n v="0"/>
    <n v="1.7685039370078741"/>
    <n v="0"/>
    <n v="0"/>
    <n v="0"/>
    <n v="0"/>
    <n v="624.71275590551181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20"/>
    <s v="COUVRE BORNE L- VERT SMF LIDS"/>
    <n v="4.4999999999999998E-2"/>
    <n v="10000"/>
    <n v="450"/>
    <n v="1529.2349999999999"/>
    <n v="0.15748031496062992"/>
    <n v="624.71275590551181"/>
    <n v="6.2471275590551184E-2"/>
    <n v="0.21539477559055117"/>
    <n v="574.20472440944877"/>
    <n v="14.480472440944881"/>
    <n v="34.259055118110247"/>
    <n v="0"/>
    <n v="1.7685039370078741"/>
    <n v="0"/>
    <n v="0"/>
    <n v="0"/>
    <n v="0"/>
    <n v="624.71275590551181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23"/>
    <s v="COUVRE BORNE L+ BLEU SMF LIDS"/>
    <n v="4.4999999999999998E-2"/>
    <n v="1000"/>
    <n v="45"/>
    <n v="152.92349999999999"/>
    <n v="1.5748031496062992E-2"/>
    <n v="62.47127559055118"/>
    <n v="6.2471275590551177E-2"/>
    <n v="0.21539477559055117"/>
    <n v="57.420472440944877"/>
    <n v="1.448047244094488"/>
    <n v="3.4259055118110249"/>
    <n v="0"/>
    <n v="0.17685039370078739"/>
    <n v="0"/>
    <n v="0"/>
    <n v="0"/>
    <n v="0"/>
    <n v="62.47127559055118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24"/>
    <s v="COUVRE BORNE R- BLEU SMF LIDS"/>
    <n v="4.4999999999999998E-2"/>
    <n v="1000"/>
    <n v="45"/>
    <n v="152.92349999999999"/>
    <n v="1.5748031496062992E-2"/>
    <n v="62.47127559055118"/>
    <n v="6.2471275590551177E-2"/>
    <n v="0.21539477559055117"/>
    <n v="57.420472440944877"/>
    <n v="1.448047244094488"/>
    <n v="3.4259055118110249"/>
    <n v="0"/>
    <n v="0.17685039370078739"/>
    <n v="0"/>
    <n v="0"/>
    <n v="0"/>
    <n v="0"/>
    <n v="62.47127559055118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26"/>
    <s v="COUVRE BORNE L- NOIR SMF LIDS"/>
    <n v="4.4999999999999998E-2"/>
    <n v="27500"/>
    <n v="1237.5"/>
    <n v="4205.3962499999998"/>
    <n v="0.43307086614173229"/>
    <n v="1717.9600787401575"/>
    <n v="6.2471275590551184E-2"/>
    <n v="0.21539477559055117"/>
    <n v="1579.0629921259842"/>
    <n v="39.821299212598426"/>
    <n v="94.212401574803181"/>
    <n v="0"/>
    <n v="4.8633858267716539"/>
    <n v="0"/>
    <n v="0"/>
    <n v="0"/>
    <n v="0"/>
    <n v="1717.9600787401575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01T00:00:00"/>
    <x v="89"/>
    <x v="0"/>
    <s v="MONBAT10"/>
    <s v="7000045788DU17/11/2023"/>
    <n v="3646.2"/>
    <n v="91.950999999999993"/>
    <n v="217.54500000000007"/>
    <n v="0"/>
    <n v="11.23"/>
    <n v="0"/>
    <n v="0"/>
    <n v="0"/>
    <n v="0"/>
    <n v="3966.9259999999999"/>
    <s v="EUR"/>
    <n v="3.3982999999999999"/>
    <s v="490B0027"/>
    <s v="COUVRE BORNE R+ NOIR SMF LIDS"/>
    <n v="4.4999999999999998E-2"/>
    <n v="14000"/>
    <n v="630"/>
    <n v="2140.9290000000001"/>
    <n v="0.22047244094488191"/>
    <n v="874.59785826771667"/>
    <n v="6.2471275590551191E-2"/>
    <n v="0.2153947755905512"/>
    <n v="803.88661417322839"/>
    <n v="20.272661417322837"/>
    <n v="47.96267716535435"/>
    <n v="0"/>
    <n v="2.4759055118110238"/>
    <n v="0"/>
    <n v="0"/>
    <n v="0"/>
    <n v="0"/>
    <n v="874.59785826771667"/>
    <s v="TNA CARGO"/>
    <m/>
    <n v="3701.654"/>
    <s v="F0723/2023"/>
    <n v="110.422"/>
    <m/>
    <m/>
    <m/>
    <m/>
    <s v="stb001329"/>
    <n v="2709.92"/>
    <n v="0"/>
    <m/>
    <m/>
    <m/>
  </r>
  <r>
    <x v="11"/>
    <x v="1"/>
    <d v="2023-12-11T00:00:00"/>
    <x v="42"/>
    <x v="0"/>
    <s v="METACONCEPT07"/>
    <s v="6009DU29/11/2023"/>
    <n v="394.8"/>
    <n v="290"/>
    <n v="580.74300000000221"/>
    <n v="0"/>
    <n v="93.04"/>
    <n v="390"/>
    <n v="0"/>
    <n v="0"/>
    <n v="0"/>
    <n v="1748.5830000000021"/>
    <s v="EUR"/>
    <n v="3.38415"/>
    <s v="610P0002"/>
    <s v="ANTIMOINE"/>
    <n v="14.1"/>
    <n v="2100"/>
    <n v="29610"/>
    <n v="100204.68150000001"/>
    <n v="1"/>
    <n v="1748.5830000000021"/>
    <n v="0.83265857142857247"/>
    <n v="48.549173571428575"/>
    <n v="394.8"/>
    <n v="290"/>
    <n v="580.74300000000221"/>
    <n v="0"/>
    <n v="93.04"/>
    <n v="390"/>
    <n v="0"/>
    <n v="0"/>
    <n v="0"/>
    <n v="1748.5830000000021"/>
    <s v="MAGHREB SOLUTION"/>
    <s v="STB0011058"/>
    <n v="470.81200000000001"/>
    <s v="F0749/2023"/>
    <n v="346.1"/>
    <m/>
    <m/>
    <s v="STB0011058"/>
    <n v="438.7"/>
    <s v="STB001059"/>
    <n v="19638.861000000001"/>
    <n v="0"/>
    <m/>
    <m/>
    <m/>
  </r>
  <r>
    <x v="11"/>
    <x v="1"/>
    <d v="2023-12-10T00:00:00"/>
    <x v="80"/>
    <x v="0"/>
    <s v="GOONVEAN FIBRE03"/>
    <s v="17517DU10/11/2023"/>
    <n v="2181.9079999999999"/>
    <n v="100.715"/>
    <n v="95.519000000000233"/>
    <n v="0"/>
    <n v="14.47"/>
    <n v="53.5"/>
    <n v="0"/>
    <n v="0"/>
    <n v="0"/>
    <n v="2446.1120000000001"/>
    <s v="GBP"/>
    <n v="3.9184999999999999"/>
    <s v="600A0017"/>
    <s v="FIBRE DE VERRE 1,5mm PRIMAFLOC+FIBRE"/>
    <n v="3.52"/>
    <n v="960"/>
    <n v="3379.2"/>
    <n v="13241.395199999999"/>
    <n v="1"/>
    <n v="2446.1120000000001"/>
    <n v="2.5480333333333336"/>
    <n v="16.341153333333331"/>
    <n v="2181.9079999999999"/>
    <n v="100.715"/>
    <n v="95.519000000000233"/>
    <n v="0"/>
    <n v="14.47"/>
    <n v="53.5"/>
    <n v="0"/>
    <n v="0"/>
    <n v="0"/>
    <n v="2446.1120000000001"/>
    <s v="AST"/>
    <s v="STB11267"/>
    <n v="2228.1869999999999"/>
    <s v="F0730/2023"/>
    <n v="120.851"/>
    <m/>
    <m/>
    <s v="STB11267"/>
    <n v="120.851"/>
    <s v="STB001325"/>
    <n v="2979.5050000000001"/>
    <n v="0"/>
    <m/>
    <m/>
    <m/>
  </r>
  <r>
    <x v="11"/>
    <x v="1"/>
    <d v="2023-12-08T00:00:00"/>
    <x v="27"/>
    <x v="0"/>
    <s v="ACCUMALUX12"/>
    <s v="0093011098DU24/11/2023"/>
    <n v="14599.5"/>
    <n v="375"/>
    <n v="2298.768"/>
    <n v="0"/>
    <n v="116.53"/>
    <n v="31"/>
    <n v="0"/>
    <n v="0"/>
    <n v="0"/>
    <n v="17420.797999999999"/>
    <s v="EUR"/>
    <n v="3.38855"/>
    <s v="420l0245"/>
    <s v="COUV L2 SMF NOIR D+ AVEC OM +37"/>
    <n v="1.1787000000000001"/>
    <n v="24057"/>
    <n v="28355.985900000003"/>
    <n v="96085.676021445004"/>
    <n v="0.75022969049022725"/>
    <n v="13069.59989163277"/>
    <n v="0.54327638074709106"/>
    <n v="4.5373602657470915"/>
    <n v="10952.978366312072"/>
    <n v="281.33613393383524"/>
    <n v="1724.6040051488387"/>
    <n v="0"/>
    <n v="87.42426583282618"/>
    <n v="23.257120405197046"/>
    <n v="0"/>
    <n v="0"/>
    <n v="0"/>
    <n v="13069.59989163277"/>
    <s v="STC"/>
    <m/>
    <n v="14657.3"/>
    <s v="F0748/2023"/>
    <n v="447.25"/>
    <m/>
    <m/>
    <m/>
    <n v="37.700000000000003"/>
    <s v="STB011335"/>
    <n v="29664.202000000001"/>
    <n v="219"/>
    <m/>
    <m/>
    <m/>
  </r>
  <r>
    <x v="11"/>
    <x v="1"/>
    <d v="2023-12-08T00:00:00"/>
    <x v="27"/>
    <x v="0"/>
    <s v="ACCUMALUX12"/>
    <s v="0093011098DU24/11/2023"/>
    <n v="14599.5"/>
    <n v="375"/>
    <n v="2298.768"/>
    <n v="0"/>
    <n v="116.53"/>
    <n v="31"/>
    <n v="0"/>
    <n v="0"/>
    <n v="0"/>
    <n v="17420.797999999999"/>
    <s v="EUR"/>
    <n v="3.38855"/>
    <s v="490TL0201"/>
    <s v="COUVRE COUVERCLE L2SMF NOIR"/>
    <n v="0.3901"/>
    <n v="24200"/>
    <n v="9440.42"/>
    <n v="31989.335190999998"/>
    <n v="0.24977030950977269"/>
    <n v="4351.198108367229"/>
    <n v="0.17980157472591857"/>
    <n v="1.5016749297259184"/>
    <n v="3646.5216336879266"/>
    <n v="93.663866066164758"/>
    <n v="574.16399485116119"/>
    <n v="0"/>
    <n v="29.105734167173811"/>
    <n v="7.7428795948029538"/>
    <n v="0"/>
    <n v="0"/>
    <n v="0"/>
    <n v="4351.198108367229"/>
    <s v="STC"/>
    <m/>
    <n v="14657.3"/>
    <s v="F0748/2023"/>
    <n v="447.25"/>
    <m/>
    <m/>
    <m/>
    <n v="37.700000000000003"/>
    <s v="STB011335"/>
    <n v="29664.202000000001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20L0147"/>
    <s v="COUV L1 SMF D+ NOIR AVEC OM +37"/>
    <n v="1.1426000000000001"/>
    <n v="6300"/>
    <n v="7198.38"/>
    <n v="24392.070549"/>
    <n v="0.20899459321378991"/>
    <n v="3600.8652379608238"/>
    <n v="0.57156591078743235"/>
    <n v="4.4433231407874327"/>
    <n v="3051.2165636247259"/>
    <n v="78.372972455171222"/>
    <n v="442.26725234285317"/>
    <n v="0"/>
    <n v="22.529617148446551"/>
    <n v="6.4788323896274873"/>
    <n v="0"/>
    <n v="0"/>
    <n v="0"/>
    <n v="3600.8652379608238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20L0345"/>
    <s v="COUV L3 SMF NOIR D+ AVEC  OM +37"/>
    <n v="1.2106000000000001"/>
    <n v="13464"/>
    <n v="16299.518400000001"/>
    <n v="55231.73307432"/>
    <n v="0.47323303543140033"/>
    <n v="8153.5524940421074"/>
    <n v="0.60558173603996635"/>
    <n v="4.7077603660399667"/>
    <n v="6908.9657007807291"/>
    <n v="177.46238828677511"/>
    <n v="1001.4396596567252"/>
    <n v="0"/>
    <n v="51.014521219504957"/>
    <n v="14.67022409837341"/>
    <n v="0"/>
    <n v="0"/>
    <n v="0"/>
    <n v="8153.5524940421074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20L0545"/>
    <s v="COUV L5 SMF D+ NOIR AVEC OM +37"/>
    <n v="1.3000999999999998"/>
    <n v="1782"/>
    <n v="2316.7781999999997"/>
    <n v="7850.5187696099993"/>
    <n v="6.7264317454146114E-2"/>
    <n v="1158.928270589417"/>
    <n v="0.65035256486499271"/>
    <n v="5.0558064198649921"/>
    <n v="982.02540267180621"/>
    <n v="25.224119045304793"/>
    <n v="142.34246160967064"/>
    <n v="0"/>
    <n v="7.2510934215569511"/>
    <n v="2.0851938410785293"/>
    <n v="0"/>
    <n v="0"/>
    <n v="0"/>
    <n v="1158.928270589417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90TL0101"/>
    <s v="COUVRE COUVERCLE L1SMF NOIR"/>
    <n v="0.3664"/>
    <n v="6336"/>
    <n v="2321.5104000000001"/>
    <n v="7866.5540659200005"/>
    <n v="6.7401710063873077E-2"/>
    <n v="1161.2954718873591"/>
    <n v="0.18328527018424229"/>
    <n v="1.4248499901842424"/>
    <n v="984.03126607751494"/>
    <n v="25.275641273952402"/>
    <n v="142.6332071790261"/>
    <n v="0"/>
    <n v="7.2659043448855174"/>
    <n v="2.0894530119800656"/>
    <n v="0"/>
    <n v="0"/>
    <n v="0"/>
    <n v="1161.2954718873591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90TL0301"/>
    <s v="COUVRE COUVERCLE L3 SMF NOIR"/>
    <n v="0.40039999999999998"/>
    <n v="13640"/>
    <n v="5461.4560000000001"/>
    <n v="18506.416728799999"/>
    <n v="0.15856550711062933"/>
    <n v="2731.9990135353464"/>
    <n v="0.20029318281050926"/>
    <n v="1.5570686028105092"/>
    <n v="2314.9771210616332"/>
    <n v="59.462065166485999"/>
    <n v="335.5509349202722"/>
    <n v="0"/>
    <n v="17.093361666525841"/>
    <n v="4.9155307204295093"/>
    <n v="0"/>
    <n v="0"/>
    <n v="0"/>
    <n v="2731.9990135353464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07T00:00:00"/>
    <x v="27"/>
    <x v="0"/>
    <s v="ACCUMALUX13"/>
    <s v="0093011100DU24/11/2023"/>
    <n v="14599.5"/>
    <n v="375"/>
    <n v="2116.1660000000011"/>
    <n v="0"/>
    <n v="107.8"/>
    <n v="31"/>
    <n v="0"/>
    <n v="0"/>
    <n v="0"/>
    <n v="17229.466"/>
    <s v="EUR"/>
    <n v="3.38855"/>
    <s v="490TL0501"/>
    <s v="COUVRE COUVERCLE L5 SMF NOIR"/>
    <n v="0.43659999999999999"/>
    <n v="1936"/>
    <n v="845.25760000000002"/>
    <n v="2864.1976404800002"/>
    <n v="2.4540836726161211E-2"/>
    <n v="422.82551198494588"/>
    <n v="0.21840160743024065"/>
    <n v="1.6978425374302408"/>
    <n v="358.28394578359058"/>
    <n v="9.2028137723104546"/>
    <n v="51.93248429145369"/>
    <n v="0"/>
    <n v="2.6455021990801786"/>
    <n v="0.7607659385109975"/>
    <n v="0"/>
    <n v="0"/>
    <n v="0"/>
    <n v="422.82551198494588"/>
    <s v="STC"/>
    <m/>
    <n v="14657.3"/>
    <s v="F0742/2023"/>
    <n v="447.25"/>
    <m/>
    <m/>
    <m/>
    <n v="37.700000000000003"/>
    <s v="STB011337"/>
    <n v="27299.286"/>
    <n v="219"/>
    <m/>
    <m/>
    <m/>
  </r>
  <r>
    <x v="11"/>
    <x v="1"/>
    <d v="2023-12-14T00:00:00"/>
    <x v="76"/>
    <x v="2"/>
    <s v="WUXI HUANFA ET TECHNOLOGY"/>
    <s v="HF-NOUR2023PARTS"/>
    <n v="312.78500000000003"/>
    <n v="80"/>
    <n v="1493.8129999999999"/>
    <n v="0"/>
    <n v="4.57"/>
    <n v="28.65"/>
    <n v="0"/>
    <n v="0"/>
    <n v="0"/>
    <n v="1919.818"/>
    <s v="USD"/>
    <n v="3.12785"/>
    <m/>
    <s v="Laser PCBA"/>
    <n v="300"/>
    <n v="2"/>
    <n v="600"/>
    <n v="1876.71"/>
    <n v="1"/>
    <n v="1919.818"/>
    <n v="959.90899999999999"/>
    <n v="1898.2640000000001"/>
    <n v="312.78500000000003"/>
    <n v="80"/>
    <n v="1493.8129999999999"/>
    <n v="0"/>
    <n v="4.57"/>
    <n v="28.65"/>
    <n v="0"/>
    <n v="0"/>
    <n v="0"/>
    <n v="1919.818"/>
    <m/>
    <m/>
    <m/>
    <s v="F0768/2023"/>
    <n v="1262.2170000000001"/>
    <m/>
    <m/>
    <m/>
    <m/>
    <s v="STB011079"/>
    <n v="843.00699999999995"/>
    <m/>
    <m/>
    <m/>
    <m/>
  </r>
  <r>
    <x v="11"/>
    <x v="1"/>
    <d v="2023-12-14T00:00:00"/>
    <x v="10"/>
    <x v="0"/>
    <s v="SORFIN 02"/>
    <s v="SOR-66697FDU17/11/2023"/>
    <n v="10955.702000000001"/>
    <n v="290"/>
    <n v="15845.909"/>
    <n v="0"/>
    <n v="70.36"/>
    <n v="358"/>
    <n v="0"/>
    <n v="0"/>
    <n v="216.0565"/>
    <n v="27736.0275"/>
    <s v="GBP"/>
    <n v="3.9283000000000001"/>
    <s v="690X0035 "/>
    <s v="EXPANDER HE-631 A - 6KG    "/>
    <n v="3.1070000000000002"/>
    <n v="4933.38"/>
    <n v="15328.011660000002"/>
    <n v="60213.028203978007"/>
    <n v="0.68641697699989124"/>
    <n v="19038.480150535852"/>
    <n v="3.8591148767246497"/>
    <n v="16.06434297672465"/>
    <n v="7520.1798477516631"/>
    <n v="199.06092332996846"/>
    <n v="10876.90095359537"/>
    <n v="0"/>
    <n v="48.29629850171235"/>
    <n v="245.73727776596107"/>
    <n v="0"/>
    <n v="0"/>
    <n v="148.304849591177"/>
    <n v="19038.480150535852"/>
    <s v="AST"/>
    <s v="stb11265"/>
    <n v="9549.4480000000003"/>
    <s v="F0763/2023"/>
    <n v="346.1"/>
    <m/>
    <m/>
    <s v="STB11265"/>
    <n v="427.02"/>
    <s v="STB011266"/>
    <n v="37331.519"/>
    <m/>
    <m/>
    <m/>
    <m/>
  </r>
  <r>
    <x v="11"/>
    <x v="1"/>
    <d v="2023-12-14T00:00:00"/>
    <x v="10"/>
    <x v="0"/>
    <s v="SORFIN 02"/>
    <s v="SOR-66697FDU17/11/2024"/>
    <n v="10955.702000000001"/>
    <n v="290"/>
    <n v="15845.909"/>
    <n v="0"/>
    <n v="70.36"/>
    <n v="358"/>
    <n v="0"/>
    <n v="0"/>
    <n v="216.0565"/>
    <n v="27736.0275"/>
    <s v="GBP"/>
    <n v="3.9283000000000001"/>
    <s v="690X0018"/>
    <s v="EXPANDER HE-631 A - 8.5KG "/>
    <n v="3.355"/>
    <n v="2087.17"/>
    <n v="7002.4553500000002"/>
    <n v="27507.745351405003"/>
    <n v="0.31358302300010876"/>
    <n v="8697.5473494641483"/>
    <n v="4.1671485070522039"/>
    <n v="17.346595007052205"/>
    <n v="3435.522152248338"/>
    <n v="90.93907667003154"/>
    <n v="4969.0080464046305"/>
    <n v="0"/>
    <n v="22.063701498287653"/>
    <n v="112.26272223403893"/>
    <n v="0"/>
    <n v="0"/>
    <n v="67.751650408822996"/>
    <n v="8697.5473494641483"/>
    <s v="AST"/>
    <s v="stb11265"/>
    <n v="9549.4480000000003"/>
    <s v="F0763/2023"/>
    <n v="346.1"/>
    <m/>
    <m/>
    <s v="STB11265"/>
    <n v="427.02"/>
    <s v="STB011266"/>
    <n v="37331.519"/>
    <m/>
    <m/>
    <m/>
    <m/>
  </r>
  <r>
    <x v="11"/>
    <x v="1"/>
    <d v="2023-12-15T00:00:00"/>
    <x v="97"/>
    <x v="0"/>
    <s v="Amer sil07"/>
    <s v="CI23-02314du12/10/2023"/>
    <n v="3979.1597999999999"/>
    <n v="80"/>
    <n v="1065.1139999999998"/>
    <n v="0"/>
    <n v="8.08"/>
    <n v="0"/>
    <n v="0"/>
    <n v="0"/>
    <n v="45"/>
    <n v="5177.3537999999999"/>
    <s v="EUR"/>
    <n v="3.3712"/>
    <s v="491BB003"/>
    <s v="BOTTOM BARS 6,2 MM BULB DIA X 21BULBS"/>
    <n v="6.2199999999999998E-2"/>
    <n v="9000"/>
    <n v="559.79999999999995"/>
    <n v="1887.1977599999998"/>
    <n v="0.75376173965731985"/>
    <n v="3902.4912071094354"/>
    <n v="0.4336101341232706"/>
    <n v="0.64329877412327052"/>
    <n v="2999.3384132224728"/>
    <n v="60.300939172585586"/>
    <n v="802.84218157336647"/>
    <n v="0"/>
    <n v="6.0903948564311445"/>
    <n v="0"/>
    <n v="0"/>
    <n v="0"/>
    <n v="33.919278284579391"/>
    <n v="3902.4912071094354"/>
    <s v="HBH"/>
    <s v="STB11097"/>
    <n v="328.5"/>
    <s v="F0767/2023"/>
    <n v="175.40700000000001"/>
    <m/>
    <m/>
    <m/>
    <m/>
    <s v="STB011098"/>
    <n v="2423.0569999999998"/>
    <m/>
    <m/>
    <m/>
    <m/>
  </r>
  <r>
    <x v="11"/>
    <x v="1"/>
    <d v="2023-12-15T00:00:00"/>
    <x v="97"/>
    <x v="0"/>
    <s v="Amer sil07"/>
    <s v="CI23-02314du12/10/2023"/>
    <n v="3979.1597999999999"/>
    <n v="80"/>
    <n v="1065.1139999999998"/>
    <n v="0"/>
    <n v="8.08"/>
    <n v="0"/>
    <n v="0"/>
    <n v="0"/>
    <n v="45"/>
    <n v="5177.3537999999999"/>
    <s v="EUR"/>
    <n v="3.3712"/>
    <s v="491BB002"/>
    <s v="BOTTOM BARS 6,2 MM BULB DIA X 19BULBS"/>
    <n v="5.5E-2"/>
    <n v="3325"/>
    <n v="182.875"/>
    <n v="616.50819999999999"/>
    <n v="0.2462382603426802"/>
    <n v="1274.8625928905647"/>
    <n v="0.38341732117009464"/>
    <n v="0.56883332117009466"/>
    <n v="979.82138677752732"/>
    <n v="19.699060827414417"/>
    <n v="262.27181842663344"/>
    <n v="0"/>
    <n v="1.989605143568856"/>
    <n v="0"/>
    <n v="0"/>
    <n v="0"/>
    <n v="11.080721715420609"/>
    <n v="1274.8625928905647"/>
    <s v="HBH"/>
    <s v="STB11097"/>
    <n v="328.5"/>
    <s v="F0767/2023"/>
    <n v="175.40700000000001"/>
    <m/>
    <m/>
    <m/>
    <m/>
    <s v="STB011098"/>
    <n v="2423.0569999999998"/>
    <m/>
    <m/>
    <m/>
    <m/>
  </r>
  <r>
    <x v="11"/>
    <x v="1"/>
    <d v="2023-12-04T00:00:00"/>
    <x v="51"/>
    <x v="0"/>
    <s v="MICROPOROUS10"/>
    <s v="A23-1061DU22/11/2023"/>
    <n v="10055.299999999999"/>
    <n v="375"/>
    <n v="10995.841"/>
    <n v="219"/>
    <n v="118.51"/>
    <n v="65.3"/>
    <n v="0"/>
    <n v="0"/>
    <n v="0"/>
    <n v="21828.950999999997"/>
    <s v="EUR"/>
    <n v="3.3982999999999999"/>
    <s v="430P1004"/>
    <s v="SEPARATEUR 161X1.2X0.2 "/>
    <n v="0.629"/>
    <n v="51974"/>
    <n v="32691.646000000001"/>
    <n v="111096.0206018"/>
    <n v="0.85010331004564532"/>
    <n v="18556.863499924199"/>
    <n v="0.35704128025405391"/>
    <n v="2.494571980254054"/>
    <n v="8548.0438135019776"/>
    <n v="318.78874126711702"/>
    <n v="9347.6008308356195"/>
    <n v="186.17262489999632"/>
    <n v="100.74574327350943"/>
    <n v="55.511746145980638"/>
    <n v="0"/>
    <n v="0"/>
    <n v="0"/>
    <n v="18556.863499924199"/>
    <s v="STC"/>
    <m/>
    <n v="10113.1"/>
    <s v="F0726/2021"/>
    <n v="447.25"/>
    <m/>
    <m/>
    <m/>
    <n v="78.326999999999998"/>
    <s v="STB011331"/>
    <n v="39559.18"/>
    <n v="219"/>
    <m/>
    <m/>
    <m/>
  </r>
  <r>
    <x v="11"/>
    <x v="1"/>
    <d v="2023-12-04T00:00:00"/>
    <x v="51"/>
    <x v="0"/>
    <s v="MICROPOROUS10"/>
    <s v="A23-1061DU22/11/2023"/>
    <n v="10055.299999999999"/>
    <n v="375"/>
    <n v="10995.841"/>
    <n v="219"/>
    <n v="118.51"/>
    <n v="65.3"/>
    <n v="0"/>
    <n v="0"/>
    <n v="0"/>
    <n v="21828.950999999997"/>
    <s v="EUR"/>
    <n v="3.3982999999999999"/>
    <s v="430P1002"/>
    <s v="SEPARATEUR 161X1.0X0.2 "/>
    <n v="0.60499999999999998"/>
    <n v="9528"/>
    <n v="5764.44"/>
    <n v="19589.296451999999"/>
    <n v="0.14989668995435468"/>
    <n v="3272.0875000758001"/>
    <n v="0.34341808355119646"/>
    <n v="2.3993895835511965"/>
    <n v="1507.2561864980225"/>
    <n v="56.211258732883003"/>
    <n v="1648.2401691643813"/>
    <n v="32.827375100003671"/>
    <n v="17.764256726490572"/>
    <n v="9.7882538540193593"/>
    <n v="0"/>
    <n v="0"/>
    <n v="0"/>
    <n v="3272.0875000758001"/>
    <s v="STC"/>
    <m/>
    <n v="10113.1"/>
    <s v="F0726/2021"/>
    <n v="447.25"/>
    <m/>
    <m/>
    <m/>
    <n v="78.326999999999998"/>
    <s v="STB011331"/>
    <n v="39559.18"/>
    <n v="219"/>
    <m/>
    <m/>
    <m/>
  </r>
  <r>
    <x v="11"/>
    <x v="1"/>
    <d v="2023-12-06T00:00:00"/>
    <x v="109"/>
    <x v="2"/>
    <s v="HADI04"/>
    <s v="4231-3166DU15/09/2023"/>
    <n v="894.4"/>
    <n v="80"/>
    <n v="451.04300000000012"/>
    <n v="0"/>
    <n v="6.82"/>
    <n v="55"/>
    <n v="0"/>
    <n v="0"/>
    <n v="0"/>
    <n v="1487.2630000000001"/>
    <s v="EUR"/>
    <n v="3.3991500000000001"/>
    <s v="690X0033"/>
    <s v="LUBRIFIANT HADILIN K95/II  014-000-024"/>
    <n v="11.25"/>
    <n v="120"/>
    <n v="1350"/>
    <n v="4588.8525"/>
    <n v="1"/>
    <n v="1487.2630000000001"/>
    <n v="12.393858333333334"/>
    <n v="50.634295833333333"/>
    <n v="894.4"/>
    <n v="80"/>
    <n v="451.04300000000012"/>
    <n v="0"/>
    <n v="6.82"/>
    <n v="55"/>
    <n v="0"/>
    <n v="0"/>
    <n v="0"/>
    <n v="1487.2630000000001"/>
    <s v="AST"/>
    <s v="STB11324"/>
    <n v="895.4"/>
    <s v="F0727/2023"/>
    <n v="96.2"/>
    <m/>
    <m/>
    <s v="STB11324"/>
    <n v="66.45"/>
    <s v="STB001268"/>
    <n v="1600.2570000000001"/>
    <m/>
    <m/>
    <m/>
    <m/>
  </r>
  <r>
    <x v="11"/>
    <x v="1"/>
    <d v="2023-12-08T00:00:00"/>
    <x v="110"/>
    <x v="0"/>
    <s v="DIXONE08"/>
    <s v="123423432DU22/09/2023"/>
    <n v="529"/>
    <n v="505"/>
    <n v="4738.8080000000045"/>
    <n v="219"/>
    <n v="313.25"/>
    <n v="88"/>
    <n v="101"/>
    <n v="0"/>
    <n v="820"/>
    <n v="7314.0580000000045"/>
    <s v="EUR"/>
    <n v="3.38855"/>
    <s v="600P0002"/>
    <s v="PLOMB DOUX ACHETE "/>
    <n v="2.0417000000000001"/>
    <n v="50068"/>
    <n v="102223.83560000001"/>
    <n v="346390.57812238001"/>
    <n v="1"/>
    <n v="7314.0580000000045"/>
    <n v="0.14608248781656955"/>
    <n v="7.0644850228165694"/>
    <n v="529"/>
    <n v="505"/>
    <n v="4738.8080000000045"/>
    <n v="219"/>
    <n v="313.25"/>
    <n v="88"/>
    <n v="101"/>
    <n v="0"/>
    <n v="820"/>
    <n v="7314.0580000000045"/>
    <s v="MSC"/>
    <m/>
    <n v="629.32000000000005"/>
    <s v="F0747/2023"/>
    <n v="606.95000000000005"/>
    <m/>
    <n v="120"/>
    <s v="STB11366"/>
    <n v="105.72"/>
    <s v="STB011365"/>
    <n v="70611.86"/>
    <n v="219"/>
    <m/>
    <m/>
    <m/>
  </r>
  <r>
    <x v="11"/>
    <x v="1"/>
    <d v="2023-12-15T00:00:00"/>
    <x v="51"/>
    <x v="0"/>
    <s v="MICROPOROUS11"/>
    <s v="A23-1121DU05/12/2023"/>
    <n v="9988.0249999999996"/>
    <n v="375"/>
    <n v="10731.748"/>
    <n v="219"/>
    <n v="116.98"/>
    <n v="65.3"/>
    <n v="0"/>
    <n v="0"/>
    <n v="0"/>
    <n v="21496.053"/>
    <s v="EUR"/>
    <n v="3.3712"/>
    <s v="430P1004"/>
    <s v="SEPARATEUR 161X1.2X0.2 "/>
    <n v="0.629"/>
    <n v="59955"/>
    <n v="37711.695"/>
    <n v="127133.666184"/>
    <n v="1"/>
    <n v="21496.053"/>
    <n v="0.35853645233925446"/>
    <n v="2.4790212523392543"/>
    <n v="9988.0249999999996"/>
    <n v="375"/>
    <n v="10731.748"/>
    <n v="219"/>
    <n v="116.98"/>
    <n v="65.3"/>
    <n v="0"/>
    <n v="0"/>
    <n v="0"/>
    <n v="21496.053"/>
    <s v="STC"/>
    <m/>
    <n v="10045.825000000001"/>
    <s v="F0772/2023"/>
    <n v="447.25"/>
    <m/>
    <m/>
    <m/>
    <n v="78.326999999999998"/>
    <s v="STB011078"/>
    <n v="38608.508999999998"/>
    <n v="219"/>
    <m/>
    <m/>
    <m/>
  </r>
  <r>
    <x v="11"/>
    <x v="1"/>
    <d v="2023-12-19T00:00:00"/>
    <x v="90"/>
    <x v="0"/>
    <s v="METALSA 04"/>
    <s v="1539 DU 21/11/2023"/>
    <n v="1843.02"/>
    <n v="80"/>
    <n v="964.13900000000012"/>
    <n v="0"/>
    <n v="11.77"/>
    <n v="0"/>
    <n v="0"/>
    <n v="609.93899999999996"/>
    <n v="0"/>
    <n v="3508.8679999999999"/>
    <s v="EUR"/>
    <n v="3.38855"/>
    <s v="690x0003"/>
    <s v="FLUX COS "/>
    <n v="12"/>
    <n v="240"/>
    <n v="2880"/>
    <n v="9759.0239999999994"/>
    <n v="1"/>
    <n v="3508.8679999999999"/>
    <n v="14.620283333333333"/>
    <n v="55.282883333333331"/>
    <n v="1843.02"/>
    <n v="80"/>
    <n v="964.13900000000012"/>
    <n v="0"/>
    <n v="11.77"/>
    <n v="0"/>
    <n v="0"/>
    <n v="609.93899999999996"/>
    <n v="0"/>
    <n v="3508.8679999999999"/>
    <s v="STC"/>
    <m/>
    <n v="1849.97"/>
    <s v="F0773/2023"/>
    <n v="96.2"/>
    <m/>
    <m/>
    <m/>
    <m/>
    <s v="STB001333"/>
    <n v="3447.29"/>
    <m/>
    <m/>
    <m/>
    <m/>
  </r>
  <r>
    <x v="11"/>
    <x v="1"/>
    <d v="2023-12-04T00:00:00"/>
    <x v="4"/>
    <x v="0"/>
    <s v="ACCUMA 49"/>
    <s v="23-1419du24/11/2023"/>
    <n v="6979.2"/>
    <n v="305.70999999999998"/>
    <n v="734.41700000000128"/>
    <n v="219"/>
    <n v="37.24"/>
    <n v="0"/>
    <n v="0"/>
    <n v="1429.8347249999999"/>
    <n v="0"/>
    <n v="9705.4017250000015"/>
    <s v="EUR"/>
    <n v="3.3982999999999999"/>
    <s v="400L0213"/>
    <s v="BAC L2 NOIR PO C28 25691010B77"/>
    <n v="1.25"/>
    <n v="1728"/>
    <n v="2160"/>
    <n v="7340.3279999999995"/>
    <n v="0.19735186686643066"/>
    <n v="1915.3791491174268"/>
    <n v="1.1084370075911034"/>
    <n v="5.3563120075911028"/>
    <n v="1377.3581492341928"/>
    <n v="60.332439219736514"/>
    <n v="144.93856600844367"/>
    <n v="43.220058843748312"/>
    <n v="7.3493835221058781"/>
    <n v="0"/>
    <n v="0"/>
    <n v="282.18055228919951"/>
    <n v="0"/>
    <n v="1915.3791491174268"/>
    <s v="TNA CARGO"/>
    <m/>
    <n v="7023.384"/>
    <s v="F0731/2023"/>
    <n v="364.79500000000002"/>
    <m/>
    <m/>
    <m/>
    <m/>
    <s v="stb011328"/>
    <n v="9404.0110000000004"/>
    <n v="219"/>
    <m/>
    <m/>
    <m/>
  </r>
  <r>
    <x v="11"/>
    <x v="1"/>
    <d v="2023-12-04T00:00:00"/>
    <x v="4"/>
    <x v="0"/>
    <s v="ACCUMA 49"/>
    <s v="23-1419du24/11/2023"/>
    <n v="6979.2"/>
    <n v="305.70999999999998"/>
    <n v="734.41700000000128"/>
    <n v="219"/>
    <n v="37.24"/>
    <n v="0"/>
    <n v="0"/>
    <n v="1429.8347249999999"/>
    <n v="0"/>
    <n v="9705.4017250000015"/>
    <s v="EUR"/>
    <n v="3.3982999999999999"/>
    <s v="400M1009"/>
    <s v="BAC M10 P15,4 C33 NOIR 30241013B70"/>
    <n v="1.821"/>
    <n v="3726"/>
    <n v="6785.0459999999994"/>
    <n v="23057.621821799996"/>
    <n v="0.61992661799750359"/>
    <n v="6016.6368676863885"/>
    <n v="1.6147710326587195"/>
    <n v="7.8030753326587181"/>
    <n v="4326.5918523281771"/>
    <n v="189.51776638801681"/>
    <n v="455.28464700987337"/>
    <n v="135.76392934145329"/>
    <n v="23.086067254227036"/>
    <n v="0"/>
    <n v="0"/>
    <n v="886.39260536464053"/>
    <n v="0"/>
    <n v="6016.6368676863885"/>
    <s v="TNA CARGO"/>
    <m/>
    <n v="7023.384"/>
    <s v="F0731/2023"/>
    <n v="364.79500000000002"/>
    <m/>
    <m/>
    <m/>
    <m/>
    <s v="stb011328"/>
    <n v="9404.0110000000004"/>
    <n v="219"/>
    <m/>
    <m/>
    <m/>
  </r>
  <r>
    <x v="11"/>
    <x v="1"/>
    <d v="2023-12-04T00:00:00"/>
    <x v="4"/>
    <x v="0"/>
    <s v="ACCUMA 49"/>
    <s v="23-1419du24/11/2023"/>
    <n v="6979.2"/>
    <n v="305.70999999999998"/>
    <n v="734.41700000000128"/>
    <n v="219"/>
    <n v="37.24"/>
    <n v="0"/>
    <n v="0"/>
    <n v="1429.8347249999999"/>
    <n v="0"/>
    <n v="9705.4017250000015"/>
    <s v="EUR"/>
    <n v="3.3982999999999999"/>
    <s v="420M1014"/>
    <s v="COUV M10 G FLAT NOIR 22462007B70"/>
    <n v="0.74399999999999999"/>
    <n v="2688"/>
    <n v="1999.8720000000001"/>
    <n v="6796.1650176000003"/>
    <n v="0.18272151513606594"/>
    <n v="1773.3857081961883"/>
    <n v="0.65974170691822476"/>
    <n v="3.1880769069182247"/>
    <n v="1275.2499984376313"/>
    <n v="55.859794392246712"/>
    <n v="134.19378698168438"/>
    <n v="40.016011814798439"/>
    <n v="6.8045492236670961"/>
    <n v="0"/>
    <n v="0"/>
    <n v="261.26156734616018"/>
    <n v="0"/>
    <n v="1773.3857081961883"/>
    <s v="TNA CARGO"/>
    <m/>
    <n v="7023.384"/>
    <s v="F0731/2023"/>
    <n v="364.79500000000002"/>
    <m/>
    <m/>
    <m/>
    <m/>
    <s v="stb011328"/>
    <n v="9404.0110000000004"/>
    <n v="219"/>
    <m/>
    <m/>
    <m/>
  </r>
  <r>
    <x v="11"/>
    <x v="1"/>
    <d v="2023-12-04T00:00:00"/>
    <x v="4"/>
    <x v="0"/>
    <s v="ACCUMA50"/>
    <s v="23-1420DU27/11/2023"/>
    <n v="6965.67"/>
    <n v="365.98099999999999"/>
    <n v="976.35699999999997"/>
    <n v="219"/>
    <n v="50.47"/>
    <n v="26"/>
    <n v="0"/>
    <n v="1430.1923624999999"/>
    <n v="0"/>
    <n v="10033.670362499999"/>
    <s v="EUR"/>
    <n v="3.3991500000000001"/>
    <s v="400L0213"/>
    <s v="BAC L2 NOIR PO C28 25691010B77"/>
    <n v="1.25"/>
    <n v="3888"/>
    <n v="4860"/>
    <n v="16519.868999999999"/>
    <n v="0.31897486989960161"/>
    <n v="3200.4886984939258"/>
    <n v="0.82317096154679159"/>
    <n v="5.0721084615467911"/>
    <n v="2221.8736820135578"/>
    <n v="116.73874186072609"/>
    <n v="311.43334705056532"/>
    <n v="69.855496508012749"/>
    <n v="16.098661683832894"/>
    <n v="8.2933466173896413"/>
    <n v="0"/>
    <n v="456.19542275984134"/>
    <n v="0"/>
    <n v="3200.4886984939258"/>
    <s v="TNA CARGO"/>
    <m/>
    <n v="7009.768"/>
    <s v="F0728/2023"/>
    <n v="436.517"/>
    <m/>
    <m/>
    <m/>
    <n v="30.75"/>
    <s v="STB011269"/>
    <n v="12537.428"/>
    <n v="219"/>
    <m/>
    <m/>
    <m/>
  </r>
  <r>
    <x v="11"/>
    <x v="1"/>
    <d v="2023-12-04T00:00:00"/>
    <x v="4"/>
    <x v="0"/>
    <s v="ACCUMA50"/>
    <s v="23-1420DU27/11/2023"/>
    <n v="6965.67"/>
    <n v="365.98099999999999"/>
    <n v="976.35699999999997"/>
    <n v="219"/>
    <n v="50.47"/>
    <n v="26"/>
    <n v="0"/>
    <n v="1430.1923624999999"/>
    <n v="0"/>
    <n v="10033.670362499999"/>
    <s v="EUR"/>
    <n v="3.3991500000000001"/>
    <s v="420L0228"/>
    <s v="COUV L2 EK DROITE NOIR 24582125P70"/>
    <n v="1.0880000000000001"/>
    <n v="6720"/>
    <n v="7311.3600000000006"/>
    <n v="24852.409344000003"/>
    <n v="0.47986421909241805"/>
    <n v="4814.7993931318015"/>
    <n v="0.7164880049303276"/>
    <n v="4.4147632049303276"/>
    <n v="3342.5757950054835"/>
    <n v="175.62118676766224"/>
    <n v="468.51878936041601"/>
    <n v="105.09026398123956"/>
    <n v="24.218747137594338"/>
    <n v="12.476469696402869"/>
    <n v="0"/>
    <n v="686.29814118300294"/>
    <n v="0"/>
    <n v="4814.7993931318015"/>
    <s v="TNA CARGO"/>
    <m/>
    <n v="7009.768"/>
    <s v="F0728/2023"/>
    <n v="436.517"/>
    <m/>
    <m/>
    <m/>
    <n v="30.75"/>
    <s v="STB011269"/>
    <n v="12537.428"/>
    <n v="219"/>
    <m/>
    <m/>
    <m/>
  </r>
  <r>
    <x v="11"/>
    <x v="1"/>
    <d v="2023-12-04T00:00:00"/>
    <x v="4"/>
    <x v="0"/>
    <s v="ACCUMA50"/>
    <s v="23-1420DU27/11/2023"/>
    <n v="6965.67"/>
    <n v="365.98099999999999"/>
    <n v="976.35699999999997"/>
    <n v="219"/>
    <n v="50.47"/>
    <n v="26"/>
    <n v="0"/>
    <n v="1430.1923624999999"/>
    <n v="0"/>
    <n v="10033.670362499999"/>
    <s v="EUR"/>
    <n v="3.3991500000000001"/>
    <s v="400M1009"/>
    <s v="BAC M10 P15,4 C33 NOIR 30241013B70"/>
    <n v="1.821"/>
    <n v="1134"/>
    <n v="2065.0140000000001"/>
    <n v="7019.292338100001"/>
    <n v="0.13553242222034076"/>
    <n v="1359.8876479900694"/>
    <n v="1.1991954567813663"/>
    <n v="7.3890476067813671"/>
    <n v="944.07412748756099"/>
    <n v="49.602291416622528"/>
    <n v="132.32802916178525"/>
    <n v="29.681600466254626"/>
    <n v="6.8403213494605977"/>
    <n v="3.5238429777288598"/>
    <n v="0"/>
    <n v="193.83743513065664"/>
    <n v="0"/>
    <n v="1359.8876479900694"/>
    <s v="TNA CARGO"/>
    <m/>
    <n v="7009.768"/>
    <s v="F0728/2023"/>
    <n v="436.517"/>
    <m/>
    <m/>
    <m/>
    <n v="30.75"/>
    <s v="STB011269"/>
    <n v="12537.428"/>
    <n v="219"/>
    <m/>
    <m/>
    <m/>
  </r>
  <r>
    <x v="11"/>
    <x v="1"/>
    <d v="2023-12-04T00:00:00"/>
    <x v="4"/>
    <x v="0"/>
    <s v="ACCUMA50"/>
    <s v="23-1436Du29/11/2023"/>
    <n v="6965.67"/>
    <n v="365.98099999999999"/>
    <n v="976.35699999999997"/>
    <n v="219"/>
    <n v="50.47"/>
    <n v="26"/>
    <n v="0"/>
    <n v="1430.1923624999999"/>
    <n v="0"/>
    <n v="10033.670362499999"/>
    <s v="EUR"/>
    <n v="3.3991500000000001"/>
    <s v="420M1014"/>
    <s v="COUV M10 G FLAT NOIR 22462007B70"/>
    <n v="0.74399999999999999"/>
    <n v="1344"/>
    <n v="999.93600000000004"/>
    <n v="3398.9324544000001"/>
    <n v="6.5628488787639522E-2"/>
    <n v="658.49462288420216"/>
    <n v="0.48995135631265041"/>
    <n v="3.0189189563126506"/>
    <n v="457.14639549339699"/>
    <n v="24.0187799549891"/>
    <n v="64.076834427233365"/>
    <n v="14.372639044493056"/>
    <n v="3.3122698291121666"/>
    <n v="1.7063407084786275"/>
    <n v="0"/>
    <n v="93.861363426498926"/>
    <n v="0"/>
    <n v="658.49462288420216"/>
    <s v="TNA CARGO"/>
    <m/>
    <n v="7009.768"/>
    <s v="F0728/2023"/>
    <n v="436.517"/>
    <m/>
    <m/>
    <m/>
    <n v="30.75"/>
    <s v="STB011269"/>
    <n v="12537.428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00L0218"/>
    <s v="BAC L2 NOIR P0 C34,3 38881099B77"/>
    <n v="1.25"/>
    <n v="2160"/>
    <n v="2700"/>
    <n v="9123.1650000000009"/>
    <n v="0.19387081023637878"/>
    <n v="1900.8975170175495"/>
    <n v="0.88004514676738399"/>
    <n v="5.1037326467673845"/>
    <n v="1344.5522302323577"/>
    <n v="67.240406985093486"/>
    <n v="174.38388574546929"/>
    <n v="42.457707441766956"/>
    <n v="8.8773444007237838"/>
    <n v="3.974351609845765"/>
    <n v="0"/>
    <n v="259.41159060229199"/>
    <n v="0"/>
    <n v="1900.8975170175495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00M1009"/>
    <s v="BAC M10 P15,4 C33 NOIR 30241013B70"/>
    <n v="1.821"/>
    <n v="486"/>
    <n v="885.00599999999997"/>
    <n v="2990.3910237"/>
    <n v="6.3546974179280222E-2"/>
    <n v="623.07618812801229"/>
    <n v="1.2820497698107249"/>
    <n v="7.4351177198107248"/>
    <n v="440.71733002556215"/>
    <n v="22.040060601573941"/>
    <n v="57.15955006964991"/>
    <n v="13.916787345262369"/>
    <n v="2.9098159476692413"/>
    <n v="1.3027129706752445"/>
    <n v="0"/>
    <n v="85.029931167619253"/>
    <n v="0"/>
    <n v="623.07618812801229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00M1409"/>
    <s v="BAC M14 GRIS PO C60 35321021B74"/>
    <n v="4.05"/>
    <n v="693"/>
    <n v="2806.65"/>
    <n v="9483.5300175000011"/>
    <n v="0.20152870724071573"/>
    <n v="1975.9829689397427"/>
    <n v="2.8513462755263244"/>
    <n v="16.536093775526325"/>
    <n v="1397.6620433265359"/>
    <n v="69.896403061004676"/>
    <n v="181.2720492324153"/>
    <n v="44.134786885716743"/>
    <n v="9.2279995045523737"/>
    <n v="4.1313384984346726"/>
    <n v="0"/>
    <n v="269.65834843108252"/>
    <n v="0"/>
    <n v="1975.9829689397427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00M1509"/>
    <s v="BAC M15 GRIS PO C78 35331028B74"/>
    <n v="4.2590000000000003"/>
    <n v="616"/>
    <n v="2623.5440000000003"/>
    <n v="8864.8239988000023"/>
    <n v="0.18838096332251489"/>
    <n v="1847.0697316245521"/>
    <n v="2.9984898240658313"/>
    <n v="17.389437874065834"/>
    <n v="1306.4784949306375"/>
    <n v="65.336357890111159"/>
    <n v="169.44585079415242"/>
    <n v="41.255430967630758"/>
    <n v="8.625964310537956"/>
    <n v="3.8618097481115554"/>
    <n v="0"/>
    <n v="252.06582298337023"/>
    <n v="0"/>
    <n v="1847.0697316245521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20L0228"/>
    <s v="COUV L2 EK DROITE NOIR 24582125P70"/>
    <n v="1.0880000000000001"/>
    <n v="432"/>
    <n v="470.01600000000002"/>
    <n v="1588.1605632000001"/>
    <n v="3.3749030645948815E-2"/>
    <n v="330.90823976241501"/>
    <n v="0.76599129574633107"/>
    <n v="4.4422888957463318"/>
    <n v="234.05965223884883"/>
    <n v="11.705210047965075"/>
    <n v="30.356746830571289"/>
    <n v="7.3910377114627908"/>
    <n v="1.5453681132779962"/>
    <n v="0.69185512824195072"/>
    <n v="0"/>
    <n v="45.158369692046982"/>
    <n v="0"/>
    <n v="330.90823976241501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20L0307"/>
    <s v="COUV. L3 EURO KAM DROITE NOIR 21152167B70"/>
    <n v="1.1870000000000001"/>
    <n v="2640"/>
    <n v="3133.6800000000003"/>
    <n v="10588.548036000002"/>
    <n v="0.2250107706005687"/>
    <n v="2206.2239004176131"/>
    <n v="0.83569087137030795"/>
    <n v="4.8465045213703091"/>
    <n v="1560.5171973461242"/>
    <n v="78.040710578165843"/>
    <n v="202.39381299365266"/>
    <n v="49.277358761524546"/>
    <n v="10.30324318580004"/>
    <n v="4.6127207973116588"/>
    <n v="0"/>
    <n v="301.07885675503348"/>
    <n v="0"/>
    <n v="2206.2239004176131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1T00:00:00"/>
    <x v="4"/>
    <x v="0"/>
    <s v="ACCUMA51"/>
    <s v="23-1436Du29/11/2023"/>
    <n v="6935.3"/>
    <n v="346.83100000000002"/>
    <n v="899.48500000000058"/>
    <n v="219"/>
    <n v="45.79"/>
    <n v="20.5"/>
    <n v="0"/>
    <n v="1338.0642"/>
    <n v="0"/>
    <n v="9804.9702000000034"/>
    <s v="EUR"/>
    <n v="3.3789500000000001"/>
    <s v="420M1413"/>
    <s v="COUV M14 GAUCHE GRIS 35422083B70"/>
    <n v="1.7030000000000001"/>
    <n v="768"/>
    <n v="1307.904"/>
    <n v="4419.3422208000002"/>
    <n v="9.3912743774592869E-2"/>
    <n v="920.81165411011887"/>
    <n v="1.1989735079558839"/>
    <n v="6.953325357955884"/>
    <n v="651.31305189993395"/>
    <n v="32.571850836085822"/>
    <n v="84.473104334089726"/>
    <n v="20.566890886635839"/>
    <n v="4.3002645374386077"/>
    <n v="1.9252112473791538"/>
    <n v="0"/>
    <n v="125.66128036855559"/>
    <n v="0"/>
    <n v="920.81165411011887"/>
    <s v="TNA CARGO"/>
    <m/>
    <n v="6979.2359999999999"/>
    <s v="F0750/2023"/>
    <n v="413.72899999999998"/>
    <m/>
    <m/>
    <m/>
    <n v="24.204999999999998"/>
    <s v="STB011063"/>
    <n v="11541.839"/>
    <n v="219"/>
    <m/>
    <m/>
    <m/>
  </r>
  <r>
    <x v="11"/>
    <x v="1"/>
    <d v="2023-12-12T00:00:00"/>
    <x v="4"/>
    <x v="0"/>
    <s v="ACCUMA52"/>
    <s v="23-1443DU30/11/2023"/>
    <n v="7020.1"/>
    <n v="274.52699999999999"/>
    <n v="609.23799999999937"/>
    <n v="219"/>
    <n v="29.68"/>
    <n v="45.3"/>
    <n v="0"/>
    <n v="1338.0642"/>
    <n v="0"/>
    <n v="9535.9092000000001"/>
    <s v="EUR"/>
    <n v="3.3789500000000001"/>
    <s v="400l0118"/>
    <s v="BAC L1 NOIR P0 C28 25341044B70"/>
    <n v="1.171"/>
    <n v="1200"/>
    <n v="1405.2"/>
    <n v="4748.1005400000004"/>
    <n v="0.16373500377527336"/>
    <n v="1561.3621288626639"/>
    <n v="1.3011351073855533"/>
    <n v="5.2578855573855536"/>
    <n v="1149.4361000027966"/>
    <n v="44.94967938141447"/>
    <n v="99.753586230039886"/>
    <n v="35.85796582678487"/>
    <n v="4.8596549120501136"/>
    <n v="7.4171956710198828"/>
    <n v="0"/>
    <n v="219.08794683855814"/>
    <n v="0"/>
    <n v="1561.3621288626639"/>
    <s v="STC"/>
    <m/>
    <n v="7077.9"/>
    <s v="F0757/2023"/>
    <n v="327.68700000000001"/>
    <m/>
    <m/>
    <m/>
    <n v="54.716999999999999"/>
    <s v="STB011065"/>
    <n v="7782.8019999999997"/>
    <n v="219"/>
    <m/>
    <m/>
    <m/>
  </r>
  <r>
    <x v="11"/>
    <x v="1"/>
    <d v="2023-12-12T00:00:00"/>
    <x v="4"/>
    <x v="0"/>
    <s v="ACCUMA52"/>
    <s v="23-1443DU30/11/2023"/>
    <n v="7020.1"/>
    <n v="274.52699999999999"/>
    <n v="609.23799999999937"/>
    <n v="219"/>
    <n v="29.68"/>
    <n v="45.3"/>
    <n v="0"/>
    <n v="1338.0642"/>
    <n v="0"/>
    <n v="9535.9092000000001"/>
    <s v="EUR"/>
    <n v="3.3789500000000001"/>
    <s v="400L0318"/>
    <s v="BAC L3 NOIR P0 C40 2B331002B74"/>
    <n v="1.335"/>
    <n v="5376"/>
    <n v="7176.96"/>
    <n v="24250.588992000001"/>
    <n v="0.83626499622472661"/>
    <n v="7974.5470711373355"/>
    <n v="1.4833606903157246"/>
    <n v="5.9942589403157251"/>
    <n v="5870.6638999972038"/>
    <n v="229.5773206185855"/>
    <n v="509.48441376995947"/>
    <n v="183.14203417321514"/>
    <n v="24.820345087949885"/>
    <n v="37.882804328980114"/>
    <n v="0"/>
    <n v="1118.9762531614419"/>
    <n v="0"/>
    <n v="7974.5470711373355"/>
    <s v="STC"/>
    <m/>
    <n v="7077.9"/>
    <s v="F0757/2023"/>
    <n v="327.68700000000001"/>
    <m/>
    <m/>
    <m/>
    <n v="54.716999999999999"/>
    <s v="STB011065"/>
    <n v="7782.8019999999997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00L0218"/>
    <s v="BAC L2 NOIR P0 C34,3 38881099B77"/>
    <n v="1.25"/>
    <n v="2376"/>
    <n v="2970"/>
    <n v="10035.4815"/>
    <n v="0.25978335817311243"/>
    <n v="2551.5688186780385"/>
    <n v="1.0738926004537199"/>
    <n v="5.29758010045372"/>
    <n v="1823.7051527110666"/>
    <n v="81.335831393777951"/>
    <n v="198.48643567873393"/>
    <n v="56.892555439911625"/>
    <n v="10.048420294135989"/>
    <n v="11.768186125241993"/>
    <n v="0"/>
    <n v="369.33223703517035"/>
    <n v="0"/>
    <n v="2551.5688186780385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00L0318"/>
    <s v="BAC L3 NOIR P0 C40 2B331002B74"/>
    <n v="1.335"/>
    <n v="960"/>
    <n v="1281.5999999999999"/>
    <n v="4330.4623199999996"/>
    <n v="0.11210045516318547"/>
    <n v="1101.0406053931897"/>
    <n v="1.1469172972845727"/>
    <n v="5.6578155472845726"/>
    <n v="786.95640529107834"/>
    <n v="35.097643607496899"/>
    <n v="85.649904365611235"/>
    <n v="24.549999680737617"/>
    <n v="4.3360456057120143"/>
    <n v="5.0781506188923009"/>
    <n v="0"/>
    <n v="159.37245622366137"/>
    <n v="0"/>
    <n v="1101.0406053931897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00M1202"/>
    <s v="BAC M12 P12.5 C49 NOIR 21631003B70"/>
    <n v="2.266"/>
    <n v="600"/>
    <n v="1359.6"/>
    <n v="4594.0204199999998"/>
    <n v="0.1189230484081359"/>
    <n v="1168.051503661502"/>
    <n v="1.9467525061025033"/>
    <n v="9.603453206102504"/>
    <n v="834.85169212995493"/>
    <n v="37.233736149151682"/>
    <n v="90.862679444042641"/>
    <n v="26.044147601381763"/>
    <n v="4.5999435124266963"/>
    <n v="5.3872140928885557"/>
    <n v="0"/>
    <n v="169.07209073165575"/>
    <n v="0"/>
    <n v="1168.051503661502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00M1509"/>
    <s v="BAC M15 GRIS PO C78 35331028B74"/>
    <n v="4.2590000000000003"/>
    <n v="539"/>
    <n v="2295.6010000000001"/>
    <n v="7756.7209989500006"/>
    <n v="0.2007942548166852"/>
    <n v="1972.1831419953278"/>
    <n v="3.6589668682659142"/>
    <n v="18.049914918265916"/>
    <n v="1409.5957482386118"/>
    <n v="62.866874034810785"/>
    <n v="153.41604721566912"/>
    <n v="43.973941804854057"/>
    <n v="7.7667217763093834"/>
    <n v="9.0959797431958389"/>
    <n v="0"/>
    <n v="285.46782918187677"/>
    <n v="0"/>
    <n v="1972.1831419953278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00B9001"/>
    <s v="BAC COMPACT B90 C49 P19,5 T2 OPAQUE 34911011B70"/>
    <n v="2.895"/>
    <n v="252"/>
    <n v="729.54"/>
    <n v="2465.0791829999998"/>
    <n v="6.3812239434886342E-2"/>
    <n v="626.75808618800545"/>
    <n v="2.4871352626508152"/>
    <n v="12.269195512650814"/>
    <n v="447.96830205684563"/>
    <n v="19.979037856908"/>
    <n v="48.755486291267189"/>
    <n v="13.97488043624011"/>
    <n v="2.4682574213414035"/>
    <n v="2.8906944464003512"/>
    <n v="0"/>
    <n v="90.721427679002758"/>
    <n v="0"/>
    <n v="626.75808618800545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20M1014"/>
    <s v="COUV M10 G FLAT NOIR 22462007B70"/>
    <n v="0.74399999999999999"/>
    <n v="1554"/>
    <n v="1156.1759999999999"/>
    <n v="3906.6608951999997"/>
    <n v="0.10112972522530518"/>
    <n v="993.28708097774393"/>
    <n v="0.639180875790054"/>
    <n v="3.1531196757900535"/>
    <n v="709.94078405416496"/>
    <n v="31.662806800516027"/>
    <n v="77.267762039493547"/>
    <n v="22.147409824341835"/>
    <n v="3.9116977717148043"/>
    <n v="4.5811765527063244"/>
    <n v="0"/>
    <n v="143.77544393480642"/>
    <n v="0"/>
    <n v="993.28708097774393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20M1515"/>
    <s v="COUV M15 GAUCHE GRIS 35402089B70"/>
    <n v="1.766"/>
    <n v="700"/>
    <n v="1236.2"/>
    <n v="4177.0579900000002"/>
    <n v="0.10812935601804767"/>
    <n v="1062.0368261447109"/>
    <n v="1.5171954659210156"/>
    <n v="7.4844211659210158"/>
    <n v="759.0788921822965"/>
    <n v="33.854328205046563"/>
    <n v="82.615801948165284"/>
    <n v="23.680328967952441"/>
    <n v="4.1824434907780841"/>
    <n v="4.8982598276175588"/>
    <n v="0"/>
    <n v="153.72677152285442"/>
    <n v="0"/>
    <n v="1062.0368261447109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3"/>
    <s v="23-1471DU01/12/2023"/>
    <n v="7020.1"/>
    <n v="313.09100000000001"/>
    <n v="764.04600000000028"/>
    <n v="219"/>
    <n v="38.68"/>
    <n v="45.3"/>
    <n v="0"/>
    <n v="1421.6932125000001"/>
    <n v="0"/>
    <n v="9821.9102125000009"/>
    <s v="EUR"/>
    <n v="3.3789500000000001"/>
    <s v="420B9002"/>
    <s v="COUVB90 COMPACT DROITE NOIR 34922028B70"/>
    <n v="1.6970000000000001"/>
    <n v="238"/>
    <n v="403.88600000000002"/>
    <n v="1364.7105997000001"/>
    <n v="3.5327562760641647E-2"/>
    <n v="346.98414946148091"/>
    <n v="1.4579165943759702"/>
    <n v="7.19199474437597"/>
    <n v="248.00302333598043"/>
    <n v="11.060741952292053"/>
    <n v="26.991883017017216"/>
    <n v="7.7367362445805208"/>
    <n v="1.3664701275816189"/>
    <n v="1.6003385930570666"/>
    <n v="0"/>
    <n v="50.224956190971994"/>
    <n v="0"/>
    <n v="346.98414946148091"/>
    <s v="STC"/>
    <m/>
    <n v="7077.9"/>
    <s v="F0758/2023"/>
    <n v="373.57799999999997"/>
    <m/>
    <m/>
    <m/>
    <n v="54.716999999999999"/>
    <s v="STB011067"/>
    <n v="9787.7489999999998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60D1818"/>
    <s v="BOUCHON D18 ROUGE FILETEE 29963003D40"/>
    <n v="0.03"/>
    <n v="78000"/>
    <n v="2340"/>
    <n v="7906.7430000000004"/>
    <n v="0.15624728737348309"/>
    <n v="1669.2840193746638"/>
    <n v="2.1401077171470047E-2"/>
    <n v="0.12276957717147005"/>
    <n v="1096.8715820905886"/>
    <n v="56.410270655023346"/>
    <n v="257.90599121543033"/>
    <n v="34.218155934792797"/>
    <n v="7.7311157792399428"/>
    <n v="7.0780021180187838"/>
    <n v="0"/>
    <n v="209.06890158156975"/>
    <n v="0"/>
    <n v="1669.2840193746638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60D2711"/>
    <s v="BOUCHON D27 BLEU "/>
    <n v="0.03"/>
    <n v="3000"/>
    <n v="90"/>
    <n v="304.10550000000001"/>
    <n v="6.0095110528262724E-3"/>
    <n v="64.203231514410135"/>
    <n v="2.1401077171470044E-2"/>
    <n v="0.12276957717147005"/>
    <n v="42.187368541945716"/>
    <n v="2.1696257944239745"/>
    <n v="9.9194612005934744"/>
    <n v="1.3160829205689537"/>
    <n v="0.29735060689384396"/>
    <n v="0.2722308506930301"/>
    <n v="0"/>
    <n v="8.0411115992911437"/>
    <n v="0"/>
    <n v="64.203231514410135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00L0117"/>
    <s v="BAC L1 NOIR PO C26 NON PERCE 26901001P70 26901001P70"/>
    <n v="1.1739999999999999"/>
    <n v="480"/>
    <n v="563.52"/>
    <n v="1904.105904"/>
    <n v="3.7627551872096231E-2"/>
    <n v="401.99783358889334"/>
    <n v="0.8374954866435278"/>
    <n v="4.8043827866435276"/>
    <n v="264.14917689730277"/>
    <n v="13.584750307486646"/>
    <n v="62.1090530639826"/>
    <n v="8.240433859989075"/>
    <n v="1.8618112666313213"/>
    <n v="1.7045280998059591"/>
    <n v="0"/>
    <n v="50.348080093694946"/>
    <n v="0"/>
    <n v="401.99783358889334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00L0218"/>
    <s v="BAC L2 NOIR P0 C34,3 38881099B77"/>
    <n v="1.25"/>
    <n v="1512"/>
    <n v="1890"/>
    <n v="6386.2155000000002"/>
    <n v="0.1261997321093517"/>
    <n v="1348.2678618026127"/>
    <n v="0.89171154881125181"/>
    <n v="5.115399048811252"/>
    <n v="885.93473938085992"/>
    <n v="45.562141682903459"/>
    <n v="208.30868521246293"/>
    <n v="27.637741331948025"/>
    <n v="6.2443627447707222"/>
    <n v="5.7168478645536318"/>
    <n v="0"/>
    <n v="168.863343585114"/>
    <n v="0"/>
    <n v="1348.2678618026127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00M1202"/>
    <s v="BAC M12 P12.5 C49 NOIR 21631003B70"/>
    <n v="2.266"/>
    <n v="720"/>
    <n v="1631.52"/>
    <n v="5512.8245040000002"/>
    <n v="0.10894041636563466"/>
    <n v="1163.876180893227"/>
    <n v="1.6164946956850375"/>
    <n v="9.2731953956850379"/>
    <n v="764.77261692839193"/>
    <n v="39.330976401317812"/>
    <n v="179.81999264435848"/>
    <n v="23.85795118407399"/>
    <n v="5.3903718017716029"/>
    <n v="4.9350008613632497"/>
    <n v="0"/>
    <n v="145.76927107194985"/>
    <n v="0"/>
    <n v="1163.876180893227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00M1606"/>
    <s v="BAC M16 GRIS C102 P16 20891032B74"/>
    <n v="5.3840000000000003"/>
    <n v="660"/>
    <n v="3553.44"/>
    <n v="12006.896088000001"/>
    <n v="0.23727152172838878"/>
    <n v="2534.9147888062844"/>
    <n v="3.8407799830398246"/>
    <n v="22.033046783039826"/>
    <n v="1665.669809685462"/>
    <n v="85.662612032643651"/>
    <n v="391.64678009596525"/>
    <n v="51.96246325851714"/>
    <n v="11.740194895120675"/>
    <n v="10.74839993429601"/>
    <n v="0"/>
    <n v="317.48452890427916"/>
    <n v="0"/>
    <n v="2534.9147888062844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00B9001"/>
    <s v="BAC COMPACT B90 C49 P19,5 T2 OPAQUE 34911011B70"/>
    <n v="2.895"/>
    <n v="252"/>
    <n v="729.54"/>
    <n v="2465.0791829999998"/>
    <n v="4.8713096594209755E-2"/>
    <n v="520.4313946558085"/>
    <n v="2.0652039470468591"/>
    <n v="11.847264197046858"/>
    <n v="341.97080940101193"/>
    <n v="17.586986689600735"/>
    <n v="80.407152492010681"/>
    <n v="10.668168154131937"/>
    <n v="2.4103240194814983"/>
    <n v="2.2067032757177016"/>
    <n v="0"/>
    <n v="65.181250623853998"/>
    <n v="0"/>
    <n v="520.4313946558085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12T00:00:00"/>
    <x v="4"/>
    <x v="0"/>
    <s v="ACCUMA54"/>
    <s v="23-1474DU01/12/2023"/>
    <n v="7020.1"/>
    <n v="361.03199999999998"/>
    <n v="1650.6270000000004"/>
    <n v="219"/>
    <n v="49.48"/>
    <n v="45.3"/>
    <n v="0"/>
    <n v="1338.0642"/>
    <n v="0"/>
    <n v="10683.603200000001"/>
    <s v="EUR"/>
    <n v="3.3789500000000001"/>
    <s v="420L0307"/>
    <s v="COUV. L3 EURO KAM DROITE NOIR 21152167B70"/>
    <n v="1.1870000000000001"/>
    <n v="3520"/>
    <n v="4178.24"/>
    <n v="14118.064048"/>
    <n v="0.27899088290400936"/>
    <n v="2980.6278893641002"/>
    <n v="0.84676928675116481"/>
    <n v="4.8575829367511654"/>
    <n v="1958.5438970744362"/>
    <n v="100.72463643660031"/>
    <n v="460.5098840751964"/>
    <n v="61.099003355978049"/>
    <n v="13.804468886090383"/>
    <n v="12.638286995551624"/>
    <n v="0"/>
    <n v="373.307712540247"/>
    <n v="0"/>
    <n v="2980.6278893641002"/>
    <s v="STC"/>
    <m/>
    <n v="7077.9"/>
    <s v="F0759/2023"/>
    <n v="430.62799999999999"/>
    <m/>
    <m/>
    <m/>
    <n v="56.8"/>
    <s v="STB011069"/>
    <n v="13101.62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00L0306"/>
    <s v="BAC L3B P0 NOIR C40 26651004B74"/>
    <n v="1.323"/>
    <n v="832"/>
    <n v="1100.7359999999999"/>
    <n v="3726.9269855999996"/>
    <n v="6.0765390331580356E-2"/>
    <n v="690.13231029420456"/>
    <n v="0.82948594987284197"/>
    <n v="5.3089654998728415"/>
    <n v="427.57566906816515"/>
    <n v="22.787021374342633"/>
    <n v="134.02955303507306"/>
    <n v="13.307620482616098"/>
    <n v="3.5754355671101883"/>
    <n v="2.2908552155005797"/>
    <n v="0"/>
    <n v="86.566155551396804"/>
    <n v="0"/>
    <n v="690.13231029420456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00L0218"/>
    <s v="BAC L2 NOIR P0 C34,3 38881099B77"/>
    <n v="1.25"/>
    <n v="2128"/>
    <n v="2660"/>
    <n v="9006.3610000000008"/>
    <n v="0.1468435104166701"/>
    <n v="1667.7495288448679"/>
    <n v="0.78371688385567095"/>
    <n v="5.0160293838556722"/>
    <n v="1033.2643610468992"/>
    <n v="55.066316406251289"/>
    <n v="323.89111564743445"/>
    <n v="32.158728781250751"/>
    <n v="8.6402721529168698"/>
    <n v="5.536000342708463"/>
    <n v="0"/>
    <n v="209.19273446740684"/>
    <n v="0"/>
    <n v="1667.7495288448679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00M1606"/>
    <s v="BAC M16 GRIS C102 P16 20891032B74"/>
    <n v="5.3840000000000003"/>
    <n v="120"/>
    <n v="646.08000000000004"/>
    <n v="2187.5299680000003"/>
    <n v="3.566641173308354E-2"/>
    <n v="405.07504345717751"/>
    <n v="3.375625362143146"/>
    <n v="21.605041762143149"/>
    <n v="250.96670615984232"/>
    <n v="13.374904399906328"/>
    <n v="78.669012029133242"/>
    <n v="7.8109441695452952"/>
    <n v="2.0986116663746355"/>
    <n v="1.3446237223372495"/>
    <n v="0"/>
    <n v="50.810241310038428"/>
    <n v="0"/>
    <n v="405.07504345717751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20L0307"/>
    <s v="COUV. L3 EURO KAM DROITE NOIR 21152167B70"/>
    <n v="1.1870000000000001"/>
    <n v="1936"/>
    <n v="2298.0320000000002"/>
    <n v="7780.7916472000006"/>
    <n v="0.12686131049994032"/>
    <n v="1440.8051824324923"/>
    <n v="0.74421755290934521"/>
    <n v="4.763221502909345"/>
    <n v="892.65961133283008"/>
    <n v="47.572991437477619"/>
    <n v="279.81659709530265"/>
    <n v="27.782626999486929"/>
    <n v="7.4645195098164887"/>
    <n v="4.7826714058477506"/>
    <n v="0"/>
    <n v="180.72616465173078"/>
    <n v="0"/>
    <n v="1440.8051824324923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20M1208"/>
    <s v="COUV.M12 GAUCHE NOIR AVEC BOUCHON 21822014B70"/>
    <n v="1.296"/>
    <n v="2240"/>
    <n v="2903.04"/>
    <n v="9829.2579839999999"/>
    <n v="0.16026037010526689"/>
    <n v="1820.1291700066936"/>
    <n v="0.81255766518155959"/>
    <n v="5.2006192651815599"/>
    <n v="1127.6720942457105"/>
    <n v="60.097638789475084"/>
    <n v="353.4845354771158"/>
    <n v="35.097021053053446"/>
    <n v="9.4297201769939036"/>
    <n v="6.0418159529685624"/>
    <n v="0"/>
    <n v="228.30634431137619"/>
    <n v="0"/>
    <n v="1820.1291700066936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20M1604"/>
    <s v="COUV. M16 GAUCHE NOIR 36352052D40"/>
    <n v="1.8140000000000001"/>
    <n v="69"/>
    <n v="125.166"/>
    <n v="423.79330110000001"/>
    <n v="6.9097048213582436E-3"/>
    <n v="78.475765987743131"/>
    <n v="1.1373299418513496"/>
    <n v="7.2792618418513495"/>
    <n v="48.620137975487282"/>
    <n v="2.5911393080093412"/>
    <n v="15.240659917716833"/>
    <n v="1.5132253558774553"/>
    <n v="0.40656703168871905"/>
    <n v="0.26049587176520578"/>
    <n v="0"/>
    <n v="9.8435405271982859"/>
    <n v="0"/>
    <n v="78.475765987743131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20M1611"/>
    <s v="COUV M16 GAUCHE GRIS 36352070B70"/>
    <n v="2.0339999999999998"/>
    <n v="552"/>
    <n v="1122.7679999999998"/>
    <n v="3801.5240327999995"/>
    <n v="6.1981652068986398E-2"/>
    <n v="703.94579060229103"/>
    <n v="1.2752641134099476"/>
    <n v="8.162083013409946"/>
    <n v="436.13389478342282"/>
    <n v="23.243119525869901"/>
    <n v="136.71224817039044"/>
    <n v="13.573981803108021"/>
    <n v="3.64700040773916"/>
    <n v="2.3367082830007875"/>
    <n v="0"/>
    <n v="88.298837628759927"/>
    <n v="0"/>
    <n v="703.94579060229103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60D1818"/>
    <s v="BOUCHON D18 ROUGE FILETEE 29963003D40"/>
    <n v="0.03"/>
    <n v="58500"/>
    <n v="1755"/>
    <n v="5942.1667500000003"/>
    <n v="9.6883594278667676E-2"/>
    <n v="1100.3385049333619"/>
    <n v="1.8809205212536102E-2"/>
    <n v="0.12038470521253611"/>
    <n v="681.72141114184512"/>
    <n v="36.331347854500379"/>
    <n v="213.69507818092009"/>
    <n v="21.217507147028222"/>
    <n v="5.7006306873568064"/>
    <n v="3.6525115043057714"/>
    <n v="0"/>
    <n v="138.02001841740565"/>
    <n v="0"/>
    <n v="1100.3385049333619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40B9002"/>
    <s v="RAMPE B90 COMPACT NOIR 2A233002B70"/>
    <n v="0.187"/>
    <n v="1500"/>
    <n v="280.5"/>
    <n v="949.73092499999996"/>
    <n v="1.5484813786419532E-2"/>
    <n v="175.86606873721254"/>
    <n v="0.11724404582480837"/>
    <n v="0.75039799582480837"/>
    <n v="108.95889220814104"/>
    <n v="5.8068051699073244"/>
    <n v="34.154683435753888"/>
    <n v="3.3911742192258774"/>
    <n v="0.91112644319292535"/>
    <n v="0.58377747974801641"/>
    <n v="0"/>
    <n v="22.059609781243463"/>
    <n v="0"/>
    <n v="175.86606873721254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60D1825"/>
    <s v="BOUCHON M18 NOIR NON DEV 28463007P70"/>
    <n v="0.04"/>
    <n v="26000"/>
    <n v="1040"/>
    <n v="3521.2840000000001"/>
    <n v="5.7412500313284549E-2"/>
    <n v="652.05244736791826"/>
    <n v="2.5078940283381472E-2"/>
    <n v="0.16051294028338148"/>
    <n v="403.98305845442673"/>
    <n v="21.529687617481706"/>
    <n v="126.63412040350819"/>
    <n v="12.573337568609317"/>
    <n v="3.378151518433663"/>
    <n v="2.1644512618108278"/>
    <n v="0"/>
    <n v="81.789640543647792"/>
    <n v="0"/>
    <n v="652.05244736791826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00L0314"/>
    <s v="BAC L3 NOIR P0 C33 2B341005B70"/>
    <n v="1.335"/>
    <n v="1920"/>
    <n v="2563.1999999999998"/>
    <n v="8678.6107199999988"/>
    <n v="0.14149973154135667"/>
    <n v="1607.0584933590844"/>
    <n v="0.83700963195785649"/>
    <n v="5.3571193819578564"/>
    <n v="995.66286099075626"/>
    <n v="53.062399328008752"/>
    <n v="312.10440136372324"/>
    <n v="30.988441207557113"/>
    <n v="8.3258442038934266"/>
    <n v="5.3345398791091467"/>
    <n v="0"/>
    <n v="201.58000638603653"/>
    <n v="0"/>
    <n v="1607.0584933590844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60D1836"/>
    <s v="BOUCHON KAMINA D18 NOIR AVEC JOINT"/>
    <n v="0.04"/>
    <n v="19500"/>
    <n v="780"/>
    <n v="2640.9630000000002"/>
    <n v="4.3059375234963414E-2"/>
    <n v="489.03933552593872"/>
    <n v="2.5078940283381472E-2"/>
    <n v="0.16051294028338148"/>
    <n v="302.98729384082009"/>
    <n v="16.147265713111281"/>
    <n v="94.975590302631147"/>
    <n v="9.4300031764569869"/>
    <n v="2.5336136388252473"/>
    <n v="1.6233384463581209"/>
    <n v="0"/>
    <n v="61.34223040773584"/>
    <n v="0"/>
    <n v="489.03933552593872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90A0002"/>
    <s v="ADAPTATEUR JIS/DIN + POUR NS40 0013200"/>
    <n v="0.42"/>
    <n v="1000"/>
    <n v="420"/>
    <n v="1422.057"/>
    <n v="2.3185817434211067E-2"/>
    <n v="263.32887297550542"/>
    <n v="0.26332887297550545"/>
    <n v="1.6853858729755056"/>
    <n v="163.14700437582619"/>
    <n v="8.6946815378291511"/>
    <n v="51.14070247064754"/>
    <n v="5.0776940180922239"/>
    <n v="1.3642534978289793"/>
    <n v="0.87410531726975726"/>
    <n v="0"/>
    <n v="33.030431758011602"/>
    <n v="0"/>
    <n v="263.32887297550542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1"/>
    <d v="2023-12-20T00:00:00"/>
    <x v="4"/>
    <x v="0"/>
    <s v="ACCUMA55"/>
    <s v="23-1506DU12/12/2023"/>
    <n v="7036.5"/>
    <n v="375"/>
    <n v="2205.6889999999985"/>
    <n v="219"/>
    <n v="58.84"/>
    <n v="37.700000000000003"/>
    <n v="0"/>
    <n v="1424.5963875"/>
    <n v="0"/>
    <n v="11357.325387499999"/>
    <s v="EUR"/>
    <n v="3.38585"/>
    <s v="490A0003"/>
    <s v="ADAPTATEUR JIS/DIN - POUR NS40 0013201"/>
    <n v="0.42"/>
    <n v="1000"/>
    <n v="420"/>
    <n v="1422.057"/>
    <n v="2.3185817434211067E-2"/>
    <n v="263.32887297550542"/>
    <n v="0.26332887297550545"/>
    <n v="1.6853858729755056"/>
    <n v="163.14700437582619"/>
    <n v="8.6946815378291511"/>
    <n v="51.14070247064754"/>
    <n v="5.0776940180922239"/>
    <n v="1.3642534978289793"/>
    <n v="0.87410531726975726"/>
    <n v="0"/>
    <n v="33.030431758011602"/>
    <n v="0"/>
    <n v="263.32887297550542"/>
    <s v="STC"/>
    <m/>
    <n v="7094.3"/>
    <s v="F0774/2023"/>
    <n v="447.25"/>
    <m/>
    <m/>
    <m/>
    <n v="37.700000000000003"/>
    <s v="stb011081"/>
    <n v="15790.871999999999"/>
    <n v="219"/>
    <m/>
    <m/>
    <m/>
  </r>
  <r>
    <x v="11"/>
    <x v="4"/>
    <d v="2023-12-15T00:00:00"/>
    <x v="10"/>
    <x v="9"/>
    <s v="SORFIN"/>
    <s v="SOR-66483"/>
    <n v="1289.6190259999998"/>
    <n v="131.83600000000001"/>
    <n v="57.213999999999942"/>
    <n v="0"/>
    <n v="20.5"/>
    <n v="315.25"/>
    <n v="0"/>
    <n v="0"/>
    <n v="45"/>
    <n v="1859.4190259999998"/>
    <s v="GBP"/>
    <n v="3.17685"/>
    <m/>
    <s v="AUTOMATER TESTEUR  TYPE SB-5/2 "/>
    <n v="850"/>
    <n v="7"/>
    <n v="5950"/>
    <n v="18902.2575"/>
    <n v="1"/>
    <n v="1859.4190259999998"/>
    <n v="265.63128942857139"/>
    <n v="2965.9537894285713"/>
    <n v="1289.6190259999998"/>
    <n v="131.83600000000001"/>
    <n v="57.213999999999942"/>
    <n v="0"/>
    <n v="20.5"/>
    <n v="315.25"/>
    <n v="0"/>
    <n v="0"/>
    <n v="45"/>
    <n v="1859.4190259999998"/>
    <s v="CETIME"/>
    <m/>
    <n v="953"/>
    <s v="F0766/2023"/>
    <n v="616.21500000000003"/>
    <m/>
    <m/>
    <m/>
    <m/>
    <s v="STB009916"/>
    <n v="1664.35"/>
    <m/>
    <m/>
    <m/>
    <m/>
  </r>
  <r>
    <x v="12"/>
    <x v="1"/>
    <d v="2024-01-24T00:00:00"/>
    <x v="42"/>
    <x v="0"/>
    <s v="METACONCEPT01"/>
    <s v="6043 DU 09/01/2024"/>
    <n v="315.60000000000002"/>
    <n v="113.22199999999999"/>
    <n v="113.34099999999989"/>
    <n v="0"/>
    <n v="18.97"/>
    <n v="110"/>
    <n v="0"/>
    <n v="0"/>
    <n v="220"/>
    <n v="891.13299999999992"/>
    <s v="EUR"/>
    <n v="3.38565"/>
    <s v="600p0014"/>
    <s v="CALCIUM METAL 85/15"/>
    <n v="9"/>
    <n v="600"/>
    <n v="5400"/>
    <n v="18282.510000000002"/>
    <n v="1"/>
    <n v="891.13299999999992"/>
    <n v="1.4852216666666664"/>
    <n v="31.95607166666667"/>
    <n v="315.60000000000002"/>
    <n v="113.22199999999999"/>
    <n v="113.34099999999989"/>
    <n v="0"/>
    <n v="18.97"/>
    <n v="110"/>
    <n v="0"/>
    <n v="0"/>
    <n v="220"/>
    <n v="891.13299999999992"/>
    <s v="MAGHREB SOLUTION"/>
    <s v="stb001151"/>
    <n v="376.56400000000002"/>
    <s v="F0055/2024"/>
    <n v="135.73400000000001"/>
    <m/>
    <m/>
    <s v="stb001151"/>
    <n v="367.3"/>
    <s v="stb011512"/>
    <n v="3591.3939999999998"/>
    <m/>
    <m/>
    <m/>
    <m/>
  </r>
  <r>
    <x v="12"/>
    <x v="1"/>
    <d v="2024-01-08T00:00:00"/>
    <x v="111"/>
    <x v="0"/>
    <s v="MICROPROUS01"/>
    <s v="A24-0014DU08/01/2024"/>
    <n v="9723.8449999999993"/>
    <n v="375"/>
    <n v="10526.830000000002"/>
    <n v="229"/>
    <n v="115.64"/>
    <n v="59.3"/>
    <n v="0"/>
    <n v="0"/>
    <n v="0"/>
    <n v="21029.615000000002"/>
    <s v="EUR"/>
    <n v="3.3900999999999999"/>
    <s v="430P1004"/>
    <s v="SEPARATEUR 161X1.2X0.2 "/>
    <n v="0.57799999999999996"/>
    <n v="39123"/>
    <n v="22613.093999999997"/>
    <n v="76660.649969399994"/>
    <n v="0.61506538085452744"/>
    <n v="12934.588159199084"/>
    <n v="0.33061340283718232"/>
    <n v="2.290091202837182"/>
    <n v="5980.8004282953916"/>
    <n v="230.64951782044778"/>
    <n v="6474.688703140866"/>
    <n v="140.84997221568679"/>
    <n v="71.126160642017553"/>
    <n v="36.473377084673473"/>
    <n v="0"/>
    <n v="0"/>
    <n v="0"/>
    <n v="12934.588159199084"/>
    <s v="STC"/>
    <m/>
    <n v="10241.645"/>
    <s v="F0038/2024"/>
    <n v="447.25"/>
    <m/>
    <m/>
    <m/>
    <n v="72.566999999999993"/>
    <s v="STB011534"/>
    <n v="37870.849000000002"/>
    <n v="229"/>
    <m/>
    <m/>
    <m/>
  </r>
  <r>
    <x v="12"/>
    <x v="1"/>
    <d v="2024-01-09T00:00:00"/>
    <x v="111"/>
    <x v="0"/>
    <s v="MICROPROUS01"/>
    <s v="A24-0014DU08/01/2024"/>
    <n v="9723.8449999999993"/>
    <n v="375"/>
    <n v="10526.830000000002"/>
    <n v="229"/>
    <n v="115.64"/>
    <n v="59.3"/>
    <n v="0"/>
    <n v="0"/>
    <n v="0"/>
    <n v="21029.615000000002"/>
    <s v="EUR"/>
    <n v="3.3900999999999999"/>
    <s v="430P1002"/>
    <s v="SEPARATEUR 161X0,9X0.2 "/>
    <n v="0.55700000000000005"/>
    <n v="25408"/>
    <n v="14152.256000000001"/>
    <n v="47977.563065599999"/>
    <n v="0.38493461914547261"/>
    <n v="8095.0268408009188"/>
    <n v="0.31860149719776915"/>
    <n v="2.2068871971977693"/>
    <n v="3743.0445717046077"/>
    <n v="144.35048217955222"/>
    <n v="4052.1412968591362"/>
    <n v="88.150027784313224"/>
    <n v="44.513839357982455"/>
    <n v="22.826622915326524"/>
    <n v="0"/>
    <n v="0"/>
    <n v="0"/>
    <n v="8095.0268408009188"/>
    <s v="STC"/>
    <m/>
    <n v="10241.645"/>
    <s v="F0038/2024"/>
    <n v="447.25"/>
    <m/>
    <m/>
    <m/>
    <n v="72.566999999999993"/>
    <s v="STB011535"/>
    <n v="37870.849000000002"/>
    <n v="229"/>
    <m/>
    <m/>
    <m/>
  </r>
  <r>
    <x v="12"/>
    <x v="1"/>
    <d v="2024-01-16T00:00:00"/>
    <x v="110"/>
    <x v="0"/>
    <s v="DIXON 01"/>
    <s v="123430156DU31/10/2023"/>
    <n v="768"/>
    <n v="575"/>
    <n v="2970.2630000000063"/>
    <n v="329"/>
    <n v="469.15"/>
    <n v="190.8"/>
    <n v="151"/>
    <n v="0"/>
    <n v="1230"/>
    <n v="6683.2130000000061"/>
    <s v="EUR"/>
    <n v="3.3900999999999999"/>
    <s v="600P0002"/>
    <s v="PLOMB DOUX ACHETE "/>
    <n v="2.09355"/>
    <n v="73129"/>
    <n v="153099.21794999999"/>
    <n v="519021.65877229493"/>
    <n v="1"/>
    <n v="6683.2130000000061"/>
    <n v="9.1389366735494901E-2"/>
    <n v="7.188733221735494"/>
    <n v="768"/>
    <n v="575"/>
    <n v="2970.2630000000063"/>
    <n v="329"/>
    <n v="469.15"/>
    <n v="190.8"/>
    <n v="151"/>
    <n v="0"/>
    <n v="1230"/>
    <n v="6683.2130000000061"/>
    <s v="MSC"/>
    <m/>
    <n v="913.73"/>
    <s v="F0035/2024"/>
    <n v="1285.25"/>
    <m/>
    <n v="179.5"/>
    <s v="STB11532"/>
    <n v="228.05199999999999"/>
    <s v="STB011536"/>
    <n v="101679.049"/>
    <n v="329"/>
    <m/>
    <m/>
    <m/>
  </r>
  <r>
    <x v="12"/>
    <x v="1"/>
    <d v="2024-01-15T00:00:00"/>
    <x v="97"/>
    <x v="0"/>
    <s v="AMER SIL 01"/>
    <s v="CI24-00002DU27/11/2023"/>
    <n v="3579.8760000000002"/>
    <n v="131.21899999999999"/>
    <n v="375.17799999999988"/>
    <n v="0"/>
    <n v="20.05"/>
    <n v="0"/>
    <n v="0"/>
    <n v="0"/>
    <n v="0"/>
    <n v="4106.3230000000003"/>
    <s v="EUR"/>
    <n v="3.3862000000000001"/>
    <s v="430T405"/>
    <s v="GAINE TUBULAIRE 399mm "/>
    <n v="0.47989999999999999"/>
    <n v="5740"/>
    <n v="2754.6259999999997"/>
    <n v="9327.7145611999986"/>
    <n v="0.48886864447477868"/>
    <n v="2007.4525587856067"/>
    <n v="0.34973041093825902"/>
    <n v="1.9747677909382588"/>
    <n v="1750.0891275077929"/>
    <n v="64.148854659335981"/>
    <n v="183.41276029675845"/>
    <n v="0"/>
    <n v="9.8018163217193131"/>
    <n v="0"/>
    <n v="0"/>
    <n v="0"/>
    <n v="0"/>
    <n v="2007.4525587856067"/>
    <s v="STC"/>
    <m/>
    <n v="3586.826"/>
    <s v="F0040/2024"/>
    <n v="157.15100000000001"/>
    <m/>
    <m/>
    <m/>
    <m/>
    <s v="STB011537"/>
    <n v="4751.4409999999998"/>
    <m/>
    <m/>
    <m/>
    <m/>
  </r>
  <r>
    <x v="12"/>
    <x v="1"/>
    <d v="2024-01-15T00:00:00"/>
    <x v="97"/>
    <x v="0"/>
    <s v="AMER SIL 01"/>
    <s v="CI24-00002DU27/11/2023"/>
    <n v="3579.8760000000002"/>
    <n v="131.21899999999999"/>
    <n v="375.17799999999988"/>
    <n v="0"/>
    <n v="20.05"/>
    <n v="0"/>
    <n v="0"/>
    <n v="0"/>
    <n v="0"/>
    <n v="4106.3230000000003"/>
    <s v="EUR"/>
    <n v="3.3862000000000001"/>
    <s v="430T435"/>
    <s v="GAINE TUBULAIRE 429mm "/>
    <n v="0.51600000000000001"/>
    <n v="1116"/>
    <n v="575.85599999999999"/>
    <n v="1949.9635872000001"/>
    <n v="0.10219824474635331"/>
    <n v="419.6590029615798"/>
    <n v="0.37603853311969515"/>
    <n v="2.1233177331196953"/>
    <n v="365.8570436095963"/>
    <n v="13.410351477371734"/>
    <n v="38.342533067447327"/>
    <n v="0"/>
    <n v="2.0490748071643838"/>
    <n v="0"/>
    <n v="0"/>
    <n v="0"/>
    <n v="0"/>
    <n v="419.6590029615798"/>
    <s v="STC"/>
    <m/>
    <n v="3586.826"/>
    <s v="F0040/2024"/>
    <n v="157.15100000000001"/>
    <m/>
    <m/>
    <m/>
    <m/>
    <s v="STB011538"/>
    <n v="4751.4409999999998"/>
    <m/>
    <m/>
    <m/>
    <m/>
  </r>
  <r>
    <x v="12"/>
    <x v="1"/>
    <d v="2024-01-15T00:00:00"/>
    <x v="97"/>
    <x v="0"/>
    <s v="AMER SIL 01"/>
    <s v="CI24-00002DU27/11/2023"/>
    <n v="3579.8760000000002"/>
    <n v="131.21899999999999"/>
    <n v="375.17799999999988"/>
    <n v="0"/>
    <n v="20.05"/>
    <n v="0"/>
    <n v="0"/>
    <n v="0"/>
    <n v="0"/>
    <n v="4106.3230000000003"/>
    <s v="EUR"/>
    <n v="3.3862000000000001"/>
    <s v="430T540"/>
    <s v="GAINE TUBULAIRE 534mm "/>
    <n v="0.64219999999999999"/>
    <n v="3588"/>
    <n v="2304.2136"/>
    <n v="7802.5280923200007"/>
    <n v="0.40893311077886801"/>
    <n v="1679.2114382528139"/>
    <n v="0.46800764722765159"/>
    <n v="2.6426252872276517"/>
    <n v="1463.929828882611"/>
    <n v="53.659793863292279"/>
    <n v="153.4227066357941"/>
    <n v="0"/>
    <n v="8.1991088711163034"/>
    <n v="0"/>
    <n v="0"/>
    <n v="0"/>
    <n v="0"/>
    <n v="1679.2114382528139"/>
    <s v="STC"/>
    <m/>
    <n v="3586.826"/>
    <s v="F0040/2024"/>
    <n v="157.15100000000001"/>
    <m/>
    <m/>
    <m/>
    <m/>
    <s v="STB011539"/>
    <n v="4751.4409999999998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00M1413"/>
    <s v="BAC M14 NOIR PO C60 35321017B70"/>
    <n v="2.5499999999999998"/>
    <n v="770"/>
    <n v="1963.4999999999998"/>
    <n v="6656.4613499999987"/>
    <n v="0.12693210247658204"/>
    <n v="1756.2090874270307"/>
    <n v="2.2807910226325072"/>
    <n v="10.925546022632506"/>
    <n v="1562.9149777941545"/>
    <n v="37.759634912631149"/>
    <n v="132.33763299264967"/>
    <n v="0"/>
    <n v="6.3148720982099569"/>
    <n v="16.881969629385413"/>
    <n v="0"/>
    <n v="0"/>
    <n v="0"/>
    <n v="1756.2090874270307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20M1407"/>
    <s v="COUV.M14 GAUCHE NOIR 35422055P70"/>
    <n v="1.3"/>
    <n v="840"/>
    <n v="1092"/>
    <n v="3701.9892"/>
    <n v="7.0593254853286283E-2"/>
    <n v="976.71521439792093"/>
    <n v="1.1627562076165725"/>
    <n v="5.5698862076165723"/>
    <n v="869.21474700851388"/>
    <n v="21.000010860500748"/>
    <n v="73.599539204468286"/>
    <n v="0"/>
    <n v="3.5120144289509927"/>
    <n v="9.3889028954870763"/>
    <n v="0"/>
    <n v="0"/>
    <n v="0"/>
    <n v="976.71521439792093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00M1510"/>
    <s v="BAC M15 NOIR PO C78 35331021B70"/>
    <n v="2.65"/>
    <n v="1584"/>
    <n v="4197.5999999999995"/>
    <n v="14230.283759999998"/>
    <n v="0.27135736865581911"/>
    <n v="3754.4503516087111"/>
    <n v="2.3702338078337823"/>
    <n v="11.353998807833781"/>
    <n v="3341.2232802591002"/>
    <n v="80.723118670364414"/>
    <n v="282.91339355739564"/>
    <n v="0"/>
    <n v="13.500029090627001"/>
    <n v="36.090530031223942"/>
    <n v="0"/>
    <n v="0"/>
    <n v="0"/>
    <n v="3754.4503516087111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20M1502"/>
    <s v="COUV.M15 GAUCHE NOIR 35402026B70"/>
    <n v="1.42"/>
    <n v="1440"/>
    <n v="2044.8"/>
    <n v="6932.0764799999997"/>
    <n v="0.13218780908791189"/>
    <n v="1828.9260717956672"/>
    <n v="1.2700875498581021"/>
    <n v="6.0840295498581023"/>
    <n v="1627.6284932994588"/>
    <n v="39.323097259662937"/>
    <n v="137.8171591257296"/>
    <n v="0"/>
    <n v="6.5763435021236161"/>
    <n v="17.580978608692281"/>
    <n v="0"/>
    <n v="0"/>
    <n v="0"/>
    <n v="1828.9260717956672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50c0002"/>
    <s v="Handle L330"/>
    <n v="0.19"/>
    <n v="13000"/>
    <n v="2470"/>
    <n v="8373.5470000000005"/>
    <n v="0.1596752193110047"/>
    <n v="2209.2367944714879"/>
    <n v="0.16994129188242216"/>
    <n v="0.81406029188242213"/>
    <n v="1966.0809753764006"/>
    <n v="47.500024565418364"/>
    <n v="166.47514820058305"/>
    <n v="0"/>
    <n v="7.9438421607224843"/>
    <n v="21.236804168363626"/>
    <n v="0"/>
    <n v="0"/>
    <n v="0"/>
    <n v="2209.2367944714879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m/>
    <s v="Vent plug M27"/>
    <n v="4.2000000000000003E-2"/>
    <n v="15000"/>
    <n v="630"/>
    <n v="2135.7629999999999"/>
    <n v="4.072687779997286E-2"/>
    <n v="563.48954676803135"/>
    <n v="3.756596978453542E-2"/>
    <n v="0.1799501697845354"/>
    <n v="501.47004635106578"/>
    <n v="12.115390881058126"/>
    <n v="42.461272617962479"/>
    <n v="0"/>
    <n v="2.0261621705486497"/>
    <n v="5.4166747473963905"/>
    <n v="0"/>
    <n v="0"/>
    <n v="0"/>
    <n v="563.48954676803135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90c0019"/>
    <s v="Spacer 20 mm"/>
    <n v="0.14000000000000001"/>
    <n v="8500"/>
    <n v="1190"/>
    <n v="4034.2190000000001"/>
    <n v="7.6928546955504287E-2"/>
    <n v="1064.3691438951703"/>
    <n v="0.12521989928178473"/>
    <n v="0.59983389928178465"/>
    <n v="947.22119866312414"/>
    <n v="22.884627219776458"/>
    <n v="80.204626056151341"/>
    <n v="0"/>
    <n v="3.8271952110363383"/>
    <n v="10.231496745082071"/>
    <n v="0"/>
    <n v="0"/>
    <n v="0"/>
    <n v="1064.3691438951703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90c0020"/>
    <s v="Spacer 24 mm"/>
    <n v="0.15"/>
    <n v="4140"/>
    <n v="621"/>
    <n v="2105.2521000000002"/>
    <n v="4.0145065259973252E-2"/>
    <n v="555.43969609991666"/>
    <n v="0.13416417780191223"/>
    <n v="0.6426791778019123"/>
    <n v="494.30618854605058"/>
    <n v="11.942313868471583"/>
    <n v="41.854683009134448"/>
    <n v="0"/>
    <n v="1.9972169966836693"/>
    <n v="5.3392936795764427"/>
    <n v="0"/>
    <n v="0"/>
    <n v="0"/>
    <n v="555.43969609991666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8T00:00:00"/>
    <x v="112"/>
    <x v="0"/>
    <s v="AKUMPLAST01"/>
    <s v="0000011718DU11/12/2024"/>
    <n v="12312.999999999998"/>
    <n v="297.47899999999998"/>
    <n v="1042.5859999999993"/>
    <n v="0"/>
    <n v="49.75"/>
    <n v="133"/>
    <n v="0"/>
    <n v="0"/>
    <n v="0"/>
    <n v="13835.814999999997"/>
    <s v="EUR"/>
    <n v="3.3900999999999999"/>
    <s v="490c0023"/>
    <s v="Spacer 32 mm"/>
    <n v="0.18"/>
    <n v="7000"/>
    <n v="1260"/>
    <n v="4271.5259999999998"/>
    <n v="8.1453755599945721E-2"/>
    <n v="1126.9790935360627"/>
    <n v="0.16099701336229466"/>
    <n v="0.77121501336229459"/>
    <n v="1002.9400927021316"/>
    <n v="24.230781762116251"/>
    <n v="84.922545235924957"/>
    <n v="0"/>
    <n v="4.0523243410972993"/>
    <n v="10.833349494792781"/>
    <n v="0"/>
    <n v="0"/>
    <n v="0"/>
    <n v="1126.9790935360627"/>
    <s v="STC"/>
    <m/>
    <n v="12430.757"/>
    <s v="F0039/2024"/>
    <n v="334"/>
    <m/>
    <m/>
    <m/>
    <n v="158.08000000000001"/>
    <s v="STB0011547"/>
    <n v="13395.169"/>
    <m/>
    <m/>
    <m/>
    <m/>
  </r>
  <r>
    <x v="12"/>
    <x v="1"/>
    <d v="2024-01-15T00:00:00"/>
    <x v="16"/>
    <x v="0"/>
    <s v="akumsan01"/>
    <s v="akd2023000000658du13/12/2023"/>
    <n v="3817.34"/>
    <n v="264.49400000000003"/>
    <n v="568.96300000000065"/>
    <n v="229"/>
    <n v="30.4"/>
    <n v="58.4"/>
    <n v="0"/>
    <n v="0"/>
    <n v="439"/>
    <n v="5407.5969999999998"/>
    <s v="EUR"/>
    <n v="3.38565"/>
    <s v="400NS4002"/>
    <s v="BAC NS40 P0 NOIR SANS LISTEAUX 27181001B70"/>
    <n v="1.3651"/>
    <n v="500"/>
    <n v="682.55"/>
    <n v="2310.8754074999997"/>
    <n v="7.4334863339511295E-2"/>
    <n v="401.97298399015125"/>
    <n v="0.80394596798030249"/>
    <n v="5.4256967829803022"/>
    <n v="283.76144722045007"/>
    <n v="19.661125344120702"/>
    <n v="42.293786850238412"/>
    <n v="17.022683704748086"/>
    <n v="2.2597798455211433"/>
    <n v="4.3411560190274594"/>
    <n v="0"/>
    <n v="0"/>
    <n v="32.633005006045458"/>
    <n v="401.97298399015125"/>
    <s v="ipsen logistics"/>
    <m/>
    <n v="4567.04"/>
    <s v="F0034/2024"/>
    <n v="315.74799999999999"/>
    <m/>
    <m/>
    <m/>
    <n v="70.495999999999995"/>
    <s v="STB011494"/>
    <n v="7261.1890000000003"/>
    <n v="229"/>
    <m/>
    <m/>
    <m/>
  </r>
  <r>
    <x v="12"/>
    <x v="1"/>
    <d v="2024-01-15T00:00:00"/>
    <x v="16"/>
    <x v="0"/>
    <s v="akumsan01"/>
    <s v="akd2023000000658du13/12/2023"/>
    <n v="3817.34"/>
    <n v="264.49400000000003"/>
    <n v="568.96300000000065"/>
    <n v="229"/>
    <n v="30.4"/>
    <n v="58.4"/>
    <n v="0"/>
    <n v="0"/>
    <n v="439"/>
    <n v="5407.5969999999998"/>
    <s v="EUR"/>
    <n v="3.38565"/>
    <s v="400NS4003"/>
    <s v="BAC NS40 P0 NOIR V250 LISTEAUX KOREAN 2B221014B70"/>
    <n v="1.4127000000000001"/>
    <n v="3000"/>
    <n v="4238.1000000000004"/>
    <n v="14348.723265000001"/>
    <n v="0.46156118133350355"/>
    <n v="2495.9368594955095"/>
    <n v="0.83197895316516979"/>
    <n v="5.6148867081651694"/>
    <n v="1761.9359599516365"/>
    <n v="122.0801630956237"/>
    <n v="262.61123441505447"/>
    <n v="105.69751052537231"/>
    <n v="14.031459912538507"/>
    <n v="26.955172989876605"/>
    <n v="0"/>
    <n v="0"/>
    <n v="202.62535860540805"/>
    <n v="2495.9368594955095"/>
    <s v="ipsen logistics"/>
    <m/>
    <n v="4567.04"/>
    <s v="F0034/2024"/>
    <n v="315.74799999999999"/>
    <m/>
    <m/>
    <m/>
    <n v="70.495999999999995"/>
    <s v="STB011494"/>
    <n v="7261.1890000000003"/>
    <n v="229"/>
    <m/>
    <m/>
    <m/>
  </r>
  <r>
    <x v="12"/>
    <x v="1"/>
    <d v="2024-01-15T00:00:00"/>
    <x v="16"/>
    <x v="0"/>
    <s v="akumsan01"/>
    <s v="akd2023000000658du13/12/2023"/>
    <n v="3817.34"/>
    <n v="264.49400000000003"/>
    <n v="568.96300000000065"/>
    <n v="229"/>
    <n v="30.4"/>
    <n v="58.4"/>
    <n v="0"/>
    <n v="0"/>
    <n v="439"/>
    <n v="5407.5969999999998"/>
    <s v="EUR"/>
    <n v="3.38565"/>
    <s v="420NS4007"/>
    <s v="COUV NS40 D+ AVEC OM "/>
    <n v="0.94899999999999995"/>
    <n v="2516"/>
    <n v="2387.6839999999997"/>
    <n v="8083.8623345999995"/>
    <n v="0.2600368673913086"/>
    <n v="1406.1745839946382"/>
    <n v="0.55889291891678783"/>
    <n v="3.7718747689167875"/>
    <n v="992.64913536753807"/>
    <n v="68.77819120379678"/>
    <n v="147.95135618156129"/>
    <n v="59.548442632609671"/>
    <n v="7.905120768695781"/>
    <n v="15.186153055652422"/>
    <n v="0"/>
    <n v="0"/>
    <n v="114.15618478478447"/>
    <n v="1406.1745839946382"/>
    <s v="ipsen logistics"/>
    <m/>
    <n v="4567.04"/>
    <s v="F0034/2024"/>
    <n v="315.74799999999999"/>
    <m/>
    <m/>
    <m/>
    <n v="70.495999999999995"/>
    <s v="STB011494"/>
    <n v="7261.1890000000003"/>
    <n v="229"/>
    <m/>
    <m/>
    <m/>
  </r>
  <r>
    <x v="12"/>
    <x v="1"/>
    <d v="2024-01-15T00:00:00"/>
    <x v="16"/>
    <x v="0"/>
    <s v="akumsan01"/>
    <s v="akd2023000000658du13/12/2023"/>
    <n v="3817.34"/>
    <n v="264.49400000000003"/>
    <n v="568.96300000000065"/>
    <n v="229"/>
    <n v="30.4"/>
    <n v="58.4"/>
    <n v="0"/>
    <n v="0"/>
    <n v="439"/>
    <n v="5407.5969999999998"/>
    <s v="EUR"/>
    <n v="3.38565"/>
    <s v="490TNS4001"/>
    <s v="COUVRE COUVERCLE NS40 T-AKUMSAN NOIR"/>
    <n v="0.38969999999999999"/>
    <n v="2808"/>
    <n v="1094.2775999999999"/>
    <n v="3704.8409564399999"/>
    <n v="0.11917511662367358"/>
    <n v="644.45100312882732"/>
    <n v="0.22950534299459663"/>
    <n v="1.5488931479945964"/>
    <n v="454.93193969221414"/>
    <n v="31.521103296261924"/>
    <n v="67.80623187955527"/>
    <n v="27.291101706821252"/>
    <n v="3.6229235453596766"/>
    <n v="6.9598268108225367"/>
    <n v="0"/>
    <n v="0"/>
    <n v="52.3178761977927"/>
    <n v="644.45100312882732"/>
    <s v="ipsen logistics"/>
    <m/>
    <n v="4567.04"/>
    <s v="F0034/2024"/>
    <n v="315.74799999999999"/>
    <m/>
    <m/>
    <m/>
    <n v="70.495999999999995"/>
    <s v="STB011494"/>
    <n v="7261.1890000000003"/>
    <n v="229"/>
    <m/>
    <m/>
    <m/>
  </r>
  <r>
    <x v="12"/>
    <x v="1"/>
    <d v="2024-01-15T00:00:00"/>
    <x v="16"/>
    <x v="0"/>
    <s v="akumsan01"/>
    <s v="akd2023000000658du13/12/2023"/>
    <n v="3817.34"/>
    <n v="264.49400000000003"/>
    <n v="568.96300000000065"/>
    <n v="229"/>
    <n v="30.4"/>
    <n v="58.4"/>
    <n v="0"/>
    <n v="0"/>
    <n v="439"/>
    <n v="5407.5969999999998"/>
    <s v="EUR"/>
    <n v="3.38565"/>
    <s v="490TNS6001"/>
    <s v="COUVRE COUVERCLENS60 T-AKUMSAN NOIR"/>
    <n v="0.42180000000000001"/>
    <n v="1848"/>
    <n v="779.4864"/>
    <n v="2639.0681301600002"/>
    <n v="8.489197131200299E-2"/>
    <n v="459.06156939087339"/>
    <n v="0.2484099401465765"/>
    <n v="1.6764771101465765"/>
    <n v="324.06151776816148"/>
    <n v="22.453417060196919"/>
    <n v="48.30039067359121"/>
    <n v="19.440261430448686"/>
    <n v="2.5807159278848908"/>
    <n v="4.9576911246209745"/>
    <n v="0"/>
    <n v="0"/>
    <n v="37.267575405969311"/>
    <n v="459.06156939087339"/>
    <s v="ipsen logistics"/>
    <m/>
    <n v="4567.04"/>
    <s v="F0034/2024"/>
    <n v="315.74799999999999"/>
    <m/>
    <m/>
    <m/>
    <n v="70.495999999999995"/>
    <s v="STB011494"/>
    <n v="7261.1890000000003"/>
    <n v="229"/>
    <m/>
    <m/>
    <m/>
  </r>
  <r>
    <x v="12"/>
    <x v="1"/>
    <d v="2024-01-08T00:00:00"/>
    <x v="4"/>
    <x v="0"/>
    <s v="ACCUMA57"/>
    <s v="23-1548DU21/12/2023"/>
    <n v="7065.2"/>
    <n v="322.56299999999999"/>
    <n v="802.06899999999951"/>
    <n v="229"/>
    <n v="40.57"/>
    <n v="101.5"/>
    <n v="0"/>
    <n v="1429.6874624999998"/>
    <n v="0"/>
    <n v="9990.5894624999983"/>
    <s v="EUR"/>
    <n v="3.3979499999999998"/>
    <s v="400L0213"/>
    <s v="BAC L2 NOIR PO C28 25691010B77"/>
    <n v="1.25"/>
    <n v="6048"/>
    <n v="7560"/>
    <n v="25688.501999999997"/>
    <n v="0.6273200885815795"/>
    <n v="6267.2974665976935"/>
    <n v="1.0362595017522642"/>
    <n v="5.2836970017522633"/>
    <n v="4432.1418898465754"/>
    <n v="202.35024973314003"/>
    <n v="503.15399612853861"/>
    <n v="143.65630028518171"/>
    <n v="25.45037599375468"/>
    <n v="63.672988991030323"/>
    <n v="0"/>
    <n v="896.87166561947356"/>
    <n v="0"/>
    <n v="6267.2974665976935"/>
    <s v="STC"/>
    <m/>
    <n v="7123"/>
    <s v="F0008/2024"/>
    <n v="384.85"/>
    <m/>
    <m/>
    <m/>
    <n v="121.405"/>
    <s v="STB011339"/>
    <n v="10280.184999999999"/>
    <n v="229"/>
    <m/>
    <m/>
    <m/>
  </r>
  <r>
    <x v="12"/>
    <x v="1"/>
    <d v="2024-01-08T00:00:00"/>
    <x v="4"/>
    <x v="0"/>
    <s v="ACCUMA57"/>
    <s v="23-1548DU21/12/2023"/>
    <n v="7065.2"/>
    <n v="322.56299999999999"/>
    <n v="802.06899999999951"/>
    <n v="229"/>
    <n v="40.57"/>
    <n v="101.5"/>
    <n v="0"/>
    <n v="1429.6874624999998"/>
    <n v="0"/>
    <n v="9990.5894624999983"/>
    <s v="EUR"/>
    <n v="3.3979499999999998"/>
    <s v="420L0228"/>
    <s v="COUV L2 EK DROITE NOIR 24582125P70"/>
    <n v="1.0880000000000001"/>
    <n v="4128"/>
    <n v="4491.2640000000001"/>
    <n v="15261.0905088"/>
    <n v="0.37267991141842055"/>
    <n v="3723.2919959023052"/>
    <n v="0.90196027032517079"/>
    <n v="4.5989298703251711"/>
    <n v="2633.0581101534249"/>
    <n v="120.21275026685998"/>
    <n v="298.91500387146095"/>
    <n v="85.3436997148183"/>
    <n v="15.119624006245322"/>
    <n v="37.827011008969684"/>
    <n v="0"/>
    <n v="532.81579688052636"/>
    <n v="0"/>
    <n v="3723.2919959023052"/>
    <s v="STC"/>
    <m/>
    <n v="7123"/>
    <s v="F0008/2024"/>
    <n v="384.85"/>
    <m/>
    <m/>
    <m/>
    <n v="121.405"/>
    <s v="STB011339"/>
    <n v="10280.184999999999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00L0306"/>
    <s v="BAC L3B P0 NOIR C40 26651004B74"/>
    <n v="1.323"/>
    <n v="2704"/>
    <n v="3577.3919999999998"/>
    <n v="12105.000179999999"/>
    <n v="0.24117334526326301"/>
    <n v="2467.0773843369507"/>
    <n v="0.91238068947372442"/>
    <n v="5.3890819394737237"/>
    <n v="1727.0809131654685"/>
    <n v="86.815410267762047"/>
    <n v="229.65345925341808"/>
    <n v="55.228696065287231"/>
    <n v="11.889845921478866"/>
    <n v="13.047477978742529"/>
    <n v="0"/>
    <n v="343.36158168479369"/>
    <n v="0"/>
    <n v="2467.0773843369507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00L0314"/>
    <s v="BAC L3 NOIR P0 C33 2B341005B70"/>
    <n v="1.335"/>
    <n v="192"/>
    <n v="256.32"/>
    <n v="867.32280000000003"/>
    <n v="1.728006096560835E-2"/>
    <n v="176.76600024633794"/>
    <n v="0.9206562512830101"/>
    <n v="5.4379625012830104"/>
    <n v="123.74528138447589"/>
    <n v="6.2203208258510037"/>
    <n v="16.454661573525108"/>
    <n v="3.9571339611243124"/>
    <n v="0.85190700560449162"/>
    <n v="0.93485129823941171"/>
    <n v="0"/>
    <n v="24.601844197517728"/>
    <n v="0"/>
    <n v="176.76600024633794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00M1509"/>
    <s v="BAC M15 GRIS PO C78 35331028B74"/>
    <n v="4.2590000000000003"/>
    <n v="847"/>
    <n v="3607.3730000000005"/>
    <n v="12206.448388750001"/>
    <n v="0.24319454340546773"/>
    <n v="2487.7531858873003"/>
    <n v="2.9371348121455729"/>
    <n v="17.348526062145574"/>
    <n v="1741.5550364534993"/>
    <n v="87.54298298420963"/>
    <n v="231.57811284516225"/>
    <n v="55.691550439852108"/>
    <n v="11.989490989889559"/>
    <n v="13.156824798235805"/>
    <n v="0"/>
    <n v="346.23918737645175"/>
    <n v="0"/>
    <n v="2487.7531858873003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00M1606"/>
    <s v="BAC M16 GRIS C102 P16 20891032B74"/>
    <n v="5.3840000000000003"/>
    <n v="120"/>
    <n v="646.08000000000004"/>
    <n v="2186.1732000000002"/>
    <n v="4.3556108726046511E-2"/>
    <n v="445.5562478119304"/>
    <n v="3.7129687317660869"/>
    <n v="21.931078731766089"/>
    <n v="311.91226356461522"/>
    <n v="15.678936014223689"/>
    <n v="41.475607636638188"/>
    <n v="9.9743488982646511"/>
    <n v="2.1473161601940927"/>
    <n v="2.3563854820791161"/>
    <n v="0"/>
    <n v="62.01139005591547"/>
    <n v="0"/>
    <n v="445.5562478119304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20L0307"/>
    <s v="COUV. L3 EURO KAM DROITE NOIR 21152167B70"/>
    <n v="1.1870000000000001"/>
    <n v="2640"/>
    <n v="3133.6800000000003"/>
    <n v="10603.5897"/>
    <n v="0.21126007118721743"/>
    <n v="2161.0802108768112"/>
    <n v="0.81859098896848903"/>
    <n v="4.8351022389684886"/>
    <n v="1512.867171383054"/>
    <n v="76.04749908533384"/>
    <n v="201.16902262688888"/>
    <n v="48.378556301872791"/>
    <n v="10.415121509529818"/>
    <n v="11.429169851228464"/>
    <n v="0"/>
    <n v="300.77367011890351"/>
    <n v="0"/>
    <n v="2161.0802108768112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20M1125"/>
    <s v="COUV M11 G FLAT NOIR M18 22482045B70"/>
    <n v="0.90800000000000003"/>
    <n v="1392"/>
    <n v="1263.9360000000001"/>
    <n v="4276.8434400000006"/>
    <n v="8.5209469165992341E-2"/>
    <n v="871.64837424842142"/>
    <n v="0.62618417690260164"/>
    <n v="3.6986291769026023"/>
    <n v="610.1986422127377"/>
    <n v="30.672937825151429"/>
    <n v="81.139353661809579"/>
    <n v="19.512968439012248"/>
    <n v="4.2008268298834226"/>
    <n v="4.6098322818801858"/>
    <n v="0"/>
    <n v="121.31381299794698"/>
    <n v="0"/>
    <n v="871.64837424842142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20M1502"/>
    <s v="COUV.M15 GAUCHE NOIR 35402026B70"/>
    <n v="1.589"/>
    <n v="700"/>
    <n v="1112.3"/>
    <n v="3763.7451249999999"/>
    <n v="7.4986781414037779E-2"/>
    <n v="767.0756167056868"/>
    <n v="1.0958223095795525"/>
    <n v="6.472601059579552"/>
    <n v="536.99233959095079"/>
    <n v="26.993066692392592"/>
    <n v="71.404962813014876"/>
    <n v="17.171972943814652"/>
    <n v="3.6968483237120622"/>
    <n v="4.0567848744994439"/>
    <n v="0"/>
    <n v="106.75964146730244"/>
    <n v="0"/>
    <n v="767.0756167056868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4T00:00:00"/>
    <x v="4"/>
    <x v="0"/>
    <s v="ACCUMA01"/>
    <s v="24-0040DU15/01/2024"/>
    <n v="7161.16"/>
    <n v="359.971"/>
    <n v="952.23400000000038"/>
    <n v="229"/>
    <n v="49.3"/>
    <n v="54.1"/>
    <n v="0"/>
    <n v="1423.7128124999999"/>
    <n v="0"/>
    <n v="10229.477812499999"/>
    <s v="EUR"/>
    <n v="3.38375"/>
    <s v="420M1515"/>
    <s v="COUV M15 GAUCHE GRIS 35402089B70"/>
    <n v="1.766"/>
    <n v="700"/>
    <n v="1236.2"/>
    <n v="4182.9917500000001"/>
    <n v="8.3339619872366724E-2"/>
    <n v="852.52079238655938"/>
    <n v="1.2178868462665133"/>
    <n v="7.1935893462665135"/>
    <n v="596.80835224519763"/>
    <n v="29.999846305075721"/>
    <n v="79.358819589543288"/>
    <n v="19.084772950771981"/>
    <n v="4.1086432597076792"/>
    <n v="4.5086734350950399"/>
    <n v="0"/>
    <n v="118.65168460116811"/>
    <n v="0"/>
    <n v="852.52079238655938"/>
    <s v="STC"/>
    <m/>
    <n v="7218.96"/>
    <s v="F0054/2024"/>
    <n v="429.36500000000001"/>
    <m/>
    <m/>
    <m/>
    <n v="65.188999999999993"/>
    <s v="STB011558"/>
    <n v="12225.003000000001"/>
    <n v="229"/>
    <m/>
    <m/>
    <m/>
  </r>
  <r>
    <x v="12"/>
    <x v="1"/>
    <d v="2024-01-25T00:00:00"/>
    <x v="4"/>
    <x v="0"/>
    <s v="ACCUMA02"/>
    <s v="24-0045DU16/01/2024"/>
    <n v="7165.34"/>
    <n v="359.10300000000001"/>
    <n v="948.75"/>
    <n v="229"/>
    <n v="49.3"/>
    <n v="36.5"/>
    <n v="0"/>
    <n v="1424.0914875000001"/>
    <n v="0"/>
    <n v="10212.084487499998"/>
    <s v="EUR"/>
    <n v="3.3846500000000002"/>
    <s v="400L0318"/>
    <s v="BAC L3 NOIR P0 C40 2B331002B74"/>
    <n v="1.335"/>
    <n v="4800"/>
    <n v="6408"/>
    <n v="21688.837200000002"/>
    <n v="0.43401460803225039"/>
    <n v="4432.1938460345364"/>
    <n v="0.92337371792386169"/>
    <n v="5.4418814679238618"/>
    <n v="3109.862231517805"/>
    <n v="155.85594778820521"/>
    <n v="411.77135937059757"/>
    <n v="99.389345239385335"/>
    <n v="21.396920175989944"/>
    <n v="15.84153319317714"/>
    <n v="0"/>
    <n v="618.0765087493769"/>
    <n v="0"/>
    <n v="4432.1938460345364"/>
    <s v="STC"/>
    <m/>
    <n v="7223.14"/>
    <s v="F0061/2024"/>
    <n v="428.33300000000003"/>
    <m/>
    <m/>
    <m/>
    <n v="44.244999999999997"/>
    <s v="STB011569"/>
    <n v="12179.874"/>
    <n v="229"/>
    <m/>
    <m/>
    <m/>
  </r>
  <r>
    <x v="12"/>
    <x v="1"/>
    <d v="2024-01-25T00:00:00"/>
    <x v="4"/>
    <x v="0"/>
    <s v="ACCUMA02"/>
    <s v="24-0045DU16/01/2024"/>
    <n v="7165.34"/>
    <n v="359.10300000000001"/>
    <n v="948.75"/>
    <n v="229"/>
    <n v="49.3"/>
    <n v="36.5"/>
    <n v="0"/>
    <n v="1424.0914875000001"/>
    <n v="0"/>
    <n v="10212.084487499998"/>
    <s v="EUR"/>
    <n v="3.3846500000000002"/>
    <s v="420L0307"/>
    <s v="COUV. L3 EURO KAM DROITE NOIR 21152167B70"/>
    <n v="1.1870000000000001"/>
    <n v="7040"/>
    <n v="8356.48"/>
    <n v="28283.760031999998"/>
    <n v="0.56598539196774955"/>
    <n v="5779.8906414654612"/>
    <n v="0.82100719338998029"/>
    <n v="4.8385867433899801"/>
    <n v="4055.4777684821947"/>
    <n v="203.24705221179477"/>
    <n v="536.97864062940243"/>
    <n v="129.61065476061464"/>
    <n v="27.903079824010053"/>
    <n v="20.658466806822858"/>
    <n v="0"/>
    <n v="806.01497875062307"/>
    <n v="0"/>
    <n v="5779.8906414654612"/>
    <s v="STC"/>
    <m/>
    <n v="7223.14"/>
    <s v="F0061/2024"/>
    <n v="428.33300000000003"/>
    <m/>
    <m/>
    <m/>
    <n v="44.244999999999997"/>
    <s v="STB011569"/>
    <n v="12179.874"/>
    <n v="229"/>
    <m/>
    <m/>
    <m/>
  </r>
  <r>
    <x v="12"/>
    <x v="1"/>
    <d v="2024-01-25T00:00:00"/>
    <x v="4"/>
    <x v="0"/>
    <s v="ACCUMA03"/>
    <s v="24-0046DU16/01/2024"/>
    <n v="7165.34"/>
    <n v="280.541"/>
    <n v="633.38199999999961"/>
    <n v="229"/>
    <n v="32.200000000000003"/>
    <n v="36.5"/>
    <n v="0"/>
    <n v="1424.0914875000001"/>
    <n v="0"/>
    <n v="9801.0544874999996"/>
    <s v="EUR"/>
    <n v="3.3846500000000002"/>
    <s v="400L0306"/>
    <s v="BAC L3B P0 NOIR C40 26651004B74"/>
    <n v="1.323"/>
    <n v="2288"/>
    <n v="3027.0239999999999"/>
    <n v="10245.416781600001"/>
    <n v="0.33757286698463174"/>
    <n v="3308.5700628179652"/>
    <n v="1.446053349133726"/>
    <n v="5.9239452991337256"/>
    <n v="2418.8243667196612"/>
    <n v="94.703029676735568"/>
    <n v="213.81257763645988"/>
    <n v="77.304186539480668"/>
    <n v="10.869846316905143"/>
    <n v="12.321409644939058"/>
    <n v="0"/>
    <n v="480.73464628378389"/>
    <n v="0"/>
    <n v="3308.5700628179652"/>
    <s v="STC"/>
    <m/>
    <n v="7223.14"/>
    <s v="F0060/2024"/>
    <n v="334.84399999999999"/>
    <m/>
    <m/>
    <m/>
    <n v="44.244999999999997"/>
    <s v="STB011570"/>
    <n v="8095.491"/>
    <n v="229"/>
    <m/>
    <m/>
    <m/>
  </r>
  <r>
    <x v="12"/>
    <x v="1"/>
    <d v="2024-01-25T00:00:00"/>
    <x v="4"/>
    <x v="0"/>
    <s v="ACCUMA03"/>
    <s v="24-0046DU16/01/2024"/>
    <n v="7165.34"/>
    <n v="280.541"/>
    <n v="633.38199999999961"/>
    <n v="229"/>
    <n v="32.200000000000003"/>
    <n v="36.5"/>
    <n v="0"/>
    <n v="1424.0914875000001"/>
    <n v="0"/>
    <n v="9801.0544874999996"/>
    <s v="EUR"/>
    <n v="3.3846500000000002"/>
    <s v="400L0213"/>
    <s v="BAC L2 NOIR PO C28 25691010B77"/>
    <n v="1.25"/>
    <n v="4752"/>
    <n v="5940"/>
    <n v="20104.821"/>
    <n v="0.66242713301536826"/>
    <n v="6492.4844246820339"/>
    <n v="1.366263557382583"/>
    <n v="5.5970760573825826"/>
    <n v="4746.515633280339"/>
    <n v="185.83797032326441"/>
    <n v="419.56942236353973"/>
    <n v="151.69581346051933"/>
    <n v="21.33015368309486"/>
    <n v="24.17859035506094"/>
    <n v="0"/>
    <n v="943.35684121621625"/>
    <n v="0"/>
    <n v="6492.4844246820339"/>
    <s v="STC"/>
    <m/>
    <n v="7223.14"/>
    <s v="F0060/2024"/>
    <n v="334.84399999999999"/>
    <m/>
    <m/>
    <m/>
    <n v="44.244999999999997"/>
    <s v="STB011570"/>
    <n v="8095.491"/>
    <n v="229"/>
    <m/>
    <m/>
    <m/>
  </r>
  <r>
    <x v="12"/>
    <x v="1"/>
    <d v="2024-01-08T00:00:00"/>
    <x v="4"/>
    <x v="0"/>
    <s v="ACCUMA56"/>
    <s v="23-1550DU22/12/2023"/>
    <n v="6973.665"/>
    <n v="312.77699999999999"/>
    <n v="762.78600000000006"/>
    <n v="229"/>
    <n v="38.409999999999997"/>
    <n v="60.3"/>
    <n v="0"/>
    <n v="1429.6874624999998"/>
    <n v="0"/>
    <n v="9806.6254624999983"/>
    <s v="EUR"/>
    <n v="3.3979499999999998"/>
    <s v="400L0213"/>
    <s v="BAC L2 NOIR PO C28 25691010B77"/>
    <n v="1.25"/>
    <n v="2376"/>
    <n v="2970"/>
    <n v="10091.9115"/>
    <n v="0.26209113782499305"/>
    <n v="2570.2296256901732"/>
    <n v="1.0817464754588271"/>
    <n v="5.329183975458827"/>
    <n v="1827.7357946603302"/>
    <n v="81.97607981548785"/>
    <n v="199.91945065697516"/>
    <n v="60.018870561923407"/>
    <n v="10.066920603857982"/>
    <n v="15.80409561084708"/>
    <n v="0"/>
    <n v="374.70841378075204"/>
    <n v="0"/>
    <n v="2570.2296256901732"/>
    <s v="TNA CARGO"/>
    <m/>
    <n v="7017.8130000000001"/>
    <s v="F0010/2024"/>
    <n v="373.20499999999998"/>
    <m/>
    <m/>
    <m/>
    <n v="71.566999999999993"/>
    <s v="STB011264"/>
    <n v="9771.4259999999995"/>
    <n v="229"/>
    <m/>
    <m/>
    <m/>
  </r>
  <r>
    <x v="12"/>
    <x v="1"/>
    <d v="2024-01-08T00:00:00"/>
    <x v="4"/>
    <x v="0"/>
    <s v="ACCUMA56"/>
    <s v="23-1550DU22/12/2023"/>
    <n v="6973.665"/>
    <n v="312.77699999999999"/>
    <n v="762.78600000000006"/>
    <n v="229"/>
    <n v="38.409999999999997"/>
    <n v="60.3"/>
    <n v="0"/>
    <n v="1429.6874624999998"/>
    <n v="0"/>
    <n v="9806.6254624999983"/>
    <s v="EUR"/>
    <n v="3.3979499999999998"/>
    <s v="420L0228"/>
    <s v="COUV L2 EK DROITE NOIR 24582125P70"/>
    <n v="1.0880000000000001"/>
    <n v="2880"/>
    <n v="3133.44"/>
    <n v="10647.272448"/>
    <n v="0.2765140925610593"/>
    <n v="2711.6701408493655"/>
    <n v="0.94155213223936296"/>
    <n v="4.6385217322393633"/>
    <n v="1928.3166492998196"/>
    <n v="86.487248328970438"/>
    <n v="210.9210786082802"/>
    <n v="63.321727196482577"/>
    <n v="10.620906295270286"/>
    <n v="16.673799781431875"/>
    <n v="0"/>
    <n v="395.32873133911096"/>
    <n v="0"/>
    <n v="2711.6701408493655"/>
    <s v="TNA CARGO"/>
    <m/>
    <n v="7017.8130000000001"/>
    <s v="F0010/2024"/>
    <n v="373.20499999999998"/>
    <m/>
    <m/>
    <m/>
    <n v="71.566999999999993"/>
    <s v="STB011265"/>
    <n v="9771.4259999999995"/>
    <n v="229"/>
    <m/>
    <m/>
    <m/>
  </r>
  <r>
    <x v="12"/>
    <x v="1"/>
    <d v="2024-01-08T00:00:00"/>
    <x v="4"/>
    <x v="0"/>
    <s v="ACCUMA56"/>
    <s v="23-1550DU22/12/2023"/>
    <n v="6973.665"/>
    <n v="312.77699999999999"/>
    <n v="762.78600000000006"/>
    <n v="229"/>
    <n v="38.409999999999997"/>
    <n v="60.3"/>
    <n v="0"/>
    <n v="1429.6874624999998"/>
    <n v="0"/>
    <n v="9806.6254624999983"/>
    <s v="EUR"/>
    <n v="3.3979499999999998"/>
    <s v="400L0306"/>
    <s v="BAC L3B P0 NOIR C40 26651004B74"/>
    <n v="1.323"/>
    <n v="3952"/>
    <n v="5228.4960000000001"/>
    <n v="17766.167983200001"/>
    <n v="0.46139476961394771"/>
    <n v="4524.7256959604601"/>
    <n v="1.1449204696256225"/>
    <n v="5.6404083196256227"/>
    <n v="3217.6125560398505"/>
    <n v="144.31367185554171"/>
    <n v="351.94547073474473"/>
    <n v="105.65940224159402"/>
    <n v="17.722173100871728"/>
    <n v="27.822104607721045"/>
    <n v="0"/>
    <n v="659.65031738013693"/>
    <n v="0"/>
    <n v="4524.7256959604601"/>
    <s v="TNA CARGO"/>
    <m/>
    <n v="7017.8130000000001"/>
    <s v="F0010/2024"/>
    <n v="373.20499999999998"/>
    <m/>
    <m/>
    <m/>
    <n v="71.566999999999993"/>
    <s v="STB011266"/>
    <n v="9771.4259999999995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00M1009"/>
    <s v="BAC M10 P15,4 C33 NOIR 30241013B70"/>
    <n v="1.821"/>
    <n v="486"/>
    <n v="885.00599999999997"/>
    <n v="3007.2061376999995"/>
    <n v="4.822496811452115E-2"/>
    <n v="474.42476834796508"/>
    <n v="0.97618265092173884"/>
    <n v="7.1638496009217381"/>
    <n v="336.30477226635213"/>
    <n v="15.555590389924285"/>
    <n v="36.785330528203133"/>
    <n v="11.043517698225344"/>
    <n v="2.8809595951614937"/>
    <n v="2.907965577305625"/>
    <n v="0"/>
    <n v="68.94663229279314"/>
    <n v="0"/>
    <n v="474.42476834796508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00L0213"/>
    <s v="BAC L2 NOIR PO C28 25691010B77"/>
    <n v="1.25"/>
    <n v="864"/>
    <n v="1080"/>
    <n v="3669.7859999999996"/>
    <n v="5.8850409560706758E-2"/>
    <n v="578.95511422047116"/>
    <n v="0.67008693775517492"/>
    <n v="4.9175244377551746"/>
    <n v="410.40304138916611"/>
    <n v="18.982964659130253"/>
    <n v="44.890268507173268"/>
    <n v="13.476743789401848"/>
    <n v="3.5157234671566218"/>
    <n v="3.5486796965106175"/>
    <n v="0"/>
    <n v="84.137692711932573"/>
    <n v="0"/>
    <n v="578.95511422047116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20L0228"/>
    <s v="COUV L2 EK DROITE NOIR 24582125P70"/>
    <n v="1.0880000000000001"/>
    <n v="6720"/>
    <n v="7311.3600000000006"/>
    <n v="24843.635711999999"/>
    <n v="0.39840419485719353"/>
    <n v="3919.3974665805413"/>
    <n v="0.58324367062210436"/>
    <n v="4.2802132706221041"/>
    <n v="2778.3373895287905"/>
    <n v="128.51045230572092"/>
    <n v="303.89714217833927"/>
    <n v="91.234560622297323"/>
    <n v="23.800666600768743"/>
    <n v="24.02377294988877"/>
    <n v="0"/>
    <n v="569.5934823947365"/>
    <n v="0"/>
    <n v="3919.3974665805413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20M1604"/>
    <s v="COUV. M16 GAUCHE NOIR 36352052D40"/>
    <n v="1.8140000000000001"/>
    <n v="644"/>
    <n v="1168.2160000000001"/>
    <n v="3969.5395572000002"/>
    <n v="6.3657398199417237E-2"/>
    <n v="626.24502566127967"/>
    <n v="0.97243016407031002"/>
    <n v="7.1363114640703103"/>
    <n v="443.92536981433898"/>
    <n v="20.533521335398621"/>
    <n v="48.55697214294068"/>
    <n v="14.577544187666547"/>
    <n v="3.802892968433186"/>
    <n v="3.8385411114248593"/>
    <n v="0"/>
    <n v="91.010184101076888"/>
    <n v="0"/>
    <n v="626.24502566127967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00L0117"/>
    <s v="BAC L1 NOIR PO C26 NON PERCE 26901001P70 26901001P70"/>
    <n v="1.1739999999999999"/>
    <n v="1200"/>
    <n v="1408.8"/>
    <n v="4787.0319599999993"/>
    <n v="7.6767089804744143E-2"/>
    <n v="755.21478232759239"/>
    <n v="0.6293456519396603"/>
    <n v="4.6185389519396596"/>
    <n v="535.34796732320103"/>
    <n v="24.762222788687684"/>
    <n v="58.556861363801573"/>
    <n v="17.57966356528641"/>
    <n v="4.5860659449354149"/>
    <n v="4.6290555152260717"/>
    <n v="0"/>
    <n v="109.75294582645427"/>
    <n v="0"/>
    <n v="755.21478232759239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00l0118"/>
    <s v="BAC L1 NOIR P0 C28 25341044B70"/>
    <n v="1.171"/>
    <n v="1440"/>
    <n v="1686.24"/>
    <n v="5729.7592079999995"/>
    <n v="9.1885106127450156E-2"/>
    <n v="903.94191833622904"/>
    <n v="0.6277374432890479"/>
    <n v="4.6067368932890478"/>
    <n v="640.77594862228466"/>
    <n v="29.638735487788704"/>
    <n v="70.088672562533205"/>
    <n v="21.041689303186086"/>
    <n v="5.4892162400538727"/>
    <n v="5.5406718994852442"/>
    <n v="0"/>
    <n v="131.36698422089739"/>
    <n v="0"/>
    <n v="903.94191833622904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00L0314"/>
    <s v="BAC L3 NOIR P0 C33 2B341005B70"/>
    <n v="1.335"/>
    <n v="576"/>
    <n v="768.96"/>
    <n v="2612.8876319999999"/>
    <n v="4.1901491607223215E-2"/>
    <n v="412.21604132497549"/>
    <n v="0.71565284952252695"/>
    <n v="5.2519160995225267"/>
    <n v="292.2069654690863"/>
    <n v="13.515870837300742"/>
    <n v="31.961871177107369"/>
    <n v="9.5954415780541158"/>
    <n v="2.5031951086155151"/>
    <n v="2.5266599439155599"/>
    <n v="0"/>
    <n v="59.906037210895995"/>
    <n v="0"/>
    <n v="412.21604132497549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05T00:00:00"/>
    <x v="4"/>
    <x v="0"/>
    <s v="ACCUMA58"/>
    <s v="23-1546DU21/12/2023"/>
    <n v="6973.665"/>
    <n v="322.56299999999999"/>
    <n v="762.78600000000006"/>
    <n v="229"/>
    <n v="59.74"/>
    <n v="60.3"/>
    <n v="0"/>
    <n v="1429.6874624999998"/>
    <n v="0"/>
    <n v="9837.7414624999983"/>
    <s v="EUR"/>
    <n v="3.3979499999999998"/>
    <s v="420L0111"/>
    <s v="COUV L1 EK DROITE NOIR 25032084B70"/>
    <n v="0.98899999999999999"/>
    <n v="4088"/>
    <n v="4043.0320000000002"/>
    <n v="13738.020584399999"/>
    <n v="0.22030934172874386"/>
    <n v="2167.3463457009448"/>
    <n v="0.53017278515189448"/>
    <n v="3.8907453351518941"/>
    <n v="1536.3635455867807"/>
    <n v="71.063642196048804"/>
    <n v="168.04888153990163"/>
    <n v="50.450839255882343"/>
    <n v="13.161280074875158"/>
    <n v="13.284653306243253"/>
    <n v="0"/>
    <n v="314.97350374121311"/>
    <n v="0"/>
    <n v="2167.3463457009448"/>
    <s v="TNA CARGO"/>
    <m/>
    <n v="7017.8130000000001"/>
    <s v="F0008/2024"/>
    <n v="384.85"/>
    <m/>
    <m/>
    <m/>
    <n v="71.566999999999993"/>
    <s v="STB011264"/>
    <n v="14736.413"/>
    <n v="229"/>
    <m/>
    <m/>
    <m/>
  </r>
  <r>
    <x v="12"/>
    <x v="1"/>
    <d v="2024-01-18T00:00:00"/>
    <x v="76"/>
    <x v="2"/>
    <s v="WUXI HUANFA ET TECHNOLOGY01"/>
    <s v="HF-NOUR2023ENDODER"/>
    <n v="262.72649999999999"/>
    <n v="65"/>
    <n v="288.63499999999999"/>
    <n v="0"/>
    <n v="3.2890000000000001"/>
    <n v="27"/>
    <n v="0"/>
    <n v="0"/>
    <n v="0"/>
    <n v="646.65049999999997"/>
    <s v="EUR"/>
    <n v="3.0909"/>
    <m/>
    <s v="ENCODER  E6B2-CWZ6C"/>
    <n v="65"/>
    <n v="3"/>
    <n v="195"/>
    <n v="602.72550000000001"/>
    <n v="1"/>
    <n v="646.65049999999997"/>
    <n v="215.55016666666666"/>
    <n v="416.45866666666666"/>
    <n v="262.72649999999999"/>
    <n v="65"/>
    <n v="288.63499999999999"/>
    <n v="0"/>
    <n v="3.2890000000000001"/>
    <n v="27"/>
    <n v="0"/>
    <n v="0"/>
    <n v="0"/>
    <n v="646.65049999999997"/>
    <m/>
    <m/>
    <m/>
    <s v="F0036/2024"/>
    <n v="111.48"/>
    <m/>
    <m/>
    <m/>
    <m/>
    <s v="STB011536"/>
    <n v="502.40100000000001"/>
    <m/>
    <m/>
    <m/>
    <m/>
  </r>
  <r>
    <x v="12"/>
    <x v="1"/>
    <d v="2024-02-09T00:00:00"/>
    <x v="42"/>
    <x v="0"/>
    <s v="metaconcept02"/>
    <s v="6060du24/01/2024"/>
    <n v="307.60000000000002"/>
    <n v="130.56299999999999"/>
    <n v="138.05299999999988"/>
    <n v="0"/>
    <n v="22.93"/>
    <n v="110"/>
    <n v="0"/>
    <n v="0"/>
    <n v="220"/>
    <n v="929.14599999999984"/>
    <s v="EUR"/>
    <n v="3.3834499999999998"/>
    <s v="600P0013"/>
    <s v="CALCIUM METAL PURE "/>
    <n v="10.85"/>
    <n v="616"/>
    <n v="6683.5999999999995"/>
    <n v="22613.626419999997"/>
    <n v="1"/>
    <n v="929.14599999999984"/>
    <n v="1.5083538961038958"/>
    <n v="38.218786396103894"/>
    <n v="307.60000000000002"/>
    <n v="130.56299999999999"/>
    <n v="138.05299999999988"/>
    <n v="0"/>
    <n v="22.93"/>
    <n v="110"/>
    <n v="0"/>
    <n v="0"/>
    <n v="220"/>
    <n v="929.14599999999984"/>
    <s v="MAGHREB SOLUTION"/>
    <m/>
    <n v="367.04399999999998"/>
    <s v="fn0098/2024"/>
    <n v="156.37"/>
    <m/>
    <m/>
    <m/>
    <n v="367.3"/>
    <s v="stb0011615"/>
    <n v="4439.84"/>
    <m/>
    <m/>
    <m/>
    <m/>
  </r>
  <r>
    <x v="12"/>
    <x v="1"/>
    <d v="2024-02-09T00:00:00"/>
    <x v="110"/>
    <x v="0"/>
    <s v="DIXON 02"/>
    <n v="123430756"/>
    <n v="768"/>
    <n v="1175"/>
    <n v="2996.8649999999907"/>
    <n v="329"/>
    <n v="474.1"/>
    <n v="96"/>
    <n v="0"/>
    <n v="0"/>
    <n v="1200"/>
    <n v="7038.9649999999911"/>
    <s v="EUR"/>
    <n v="3.3711500000000001"/>
    <s v="600P0002"/>
    <s v="PLOMB DOUX ACHETE "/>
    <n v="2.09259"/>
    <n v="74234"/>
    <n v="155341.32605999999"/>
    <n v="523678.91134716896"/>
    <n v="1"/>
    <n v="7038.9649999999911"/>
    <n v="9.4821308295390136E-2"/>
    <n v="7.1492560867953889"/>
    <n v="768"/>
    <n v="1175"/>
    <n v="2996.8649999999907"/>
    <n v="329"/>
    <n v="474.1"/>
    <n v="96"/>
    <n v="0"/>
    <n v="0"/>
    <n v="1200"/>
    <n v="7038.9649999999911"/>
    <s v="msc"/>
    <m/>
    <n v="913.73"/>
    <s v="fn0092/2024"/>
    <n v="1400.49"/>
    <m/>
    <m/>
    <m/>
    <m/>
    <s v="stb011681"/>
    <n v="102592.374"/>
    <n v="329"/>
    <m/>
    <m/>
    <m/>
  </r>
  <r>
    <x v="12"/>
    <x v="1"/>
    <d v="2024-03-01T00:00:00"/>
    <x v="10"/>
    <x v="0"/>
    <s v="SORFIN01"/>
    <s v="SOR-6720FDU26/01/2024"/>
    <n v="7106.3623319999997"/>
    <n v="290"/>
    <n v="402.86700000000019"/>
    <n v="0"/>
    <n v="57.67"/>
    <n v="0"/>
    <n v="0"/>
    <n v="0"/>
    <n v="0"/>
    <n v="7856.899332"/>
    <s v="GBP"/>
    <n v="3.9462000000000002"/>
    <s v="690X0018"/>
    <s v="EXPANDER HE-631 A - 8.5KG "/>
    <n v="3.1070000000000002"/>
    <n v="4928.71"/>
    <n v="15313.501970000001"/>
    <n v="60430.14147401401"/>
    <n v="1"/>
    <n v="7856.899332"/>
    <n v="1.5941086677852825"/>
    <n v="13.854952067785284"/>
    <n v="7106.3623319999997"/>
    <n v="290"/>
    <n v="402.86700000000019"/>
    <n v="0"/>
    <n v="57.67"/>
    <n v="0"/>
    <n v="0"/>
    <n v="0"/>
    <n v="0"/>
    <n v="7856.899332"/>
    <s v="STC"/>
    <m/>
    <n v="6501.15"/>
    <s v="FN0163/2024"/>
    <n v="355.1"/>
    <m/>
    <m/>
    <m/>
    <m/>
    <s v="STB0011775"/>
    <n v="13222.795"/>
    <m/>
    <m/>
    <m/>
    <m/>
  </r>
  <r>
    <x v="12"/>
    <x v="1"/>
    <d v="2024-02-23T00:00:00"/>
    <x v="89"/>
    <x v="0"/>
    <s v="monbat01,02,03,04,05"/>
    <s v="7000046161/62/63/64/65"/>
    <n v="2662.5"/>
    <n v="775"/>
    <n v="11510.418999999994"/>
    <n v="529"/>
    <n v="764.35"/>
    <n v="262.8"/>
    <n v="0"/>
    <n v="0"/>
    <n v="2150"/>
    <n v="18654.068999999996"/>
    <s v="EUR"/>
    <n v="3.37575"/>
    <s v="600P0002"/>
    <s v="PLOMB DOUX ACHETE "/>
    <n v="2.1179999999999999"/>
    <n v="117940"/>
    <n v="249796.91999999998"/>
    <n v="843251.95268999995"/>
    <n v="1"/>
    <n v="18654.068999999996"/>
    <n v="0.15816575377310493"/>
    <n v="7.3080042537731043"/>
    <n v="2662.5"/>
    <n v="775"/>
    <n v="11510.418999999994"/>
    <n v="529"/>
    <n v="764.35"/>
    <n v="262.8"/>
    <n v="0"/>
    <n v="0"/>
    <n v="2150"/>
    <n v="18654.068999999996"/>
    <s v="CMA CGM TUNISIA+MOHEB"/>
    <m/>
    <n v="1707.6"/>
    <s v="FN0145/2024"/>
    <n v="2123.25"/>
    <m/>
    <m/>
    <m/>
    <n v="262.8"/>
    <s v="STB011748"/>
    <n v="171882.09899999999"/>
    <n v="529"/>
    <m/>
    <m/>
    <m/>
  </r>
  <r>
    <x v="12"/>
    <x v="1"/>
    <d v="2024-02-15T00:00:00"/>
    <x v="93"/>
    <x v="0"/>
    <s v="YUCRY02"/>
    <s v="TN,NAS-2024R01-PIV"/>
    <n v="7123.9459999999999"/>
    <n v="80"/>
    <n v="29"/>
    <n v="0"/>
    <n v="6.37"/>
    <n v="86.4"/>
    <n v="0"/>
    <n v="0"/>
    <n v="45"/>
    <n v="7370.7159999999994"/>
    <s v="USD"/>
    <n v="3.1293000000000002"/>
    <s v="460D1847  "/>
    <s v="Magic eye 19.16 / 62.5mm      "/>
    <n v="0.13"/>
    <n v="10000"/>
    <n v="1300"/>
    <n v="4068.09"/>
    <n v="1"/>
    <n v="7370.7159999999994"/>
    <n v="0.73707159999999994"/>
    <n v="1.1438805999999999"/>
    <n v="7123.9459999999999"/>
    <n v="80"/>
    <n v="29"/>
    <n v="0"/>
    <n v="6.37"/>
    <n v="86.4"/>
    <n v="0"/>
    <n v="0"/>
    <n v="45"/>
    <n v="7370.7159999999994"/>
    <s v="DHL"/>
    <m/>
    <n v="7161"/>
    <s v="FN0103/2024"/>
    <n v="828.43700000000001"/>
    <m/>
    <m/>
    <m/>
    <n v="103.816"/>
    <m/>
    <n v="687.23699999999997"/>
    <n v="0"/>
    <m/>
    <m/>
    <m/>
  </r>
  <r>
    <x v="12"/>
    <x v="1"/>
    <d v="2024-02-28T00:00:00"/>
    <x v="93"/>
    <x v="0"/>
    <s v="YUCRY01"/>
    <s v="TN,NAS-2023R01-PIV"/>
    <n v="2502.3000000000002"/>
    <n v="194.38900000000001"/>
    <n v="90.054000000000087"/>
    <n v="0"/>
    <n v="35.53"/>
    <n v="300"/>
    <n v="0"/>
    <n v="0"/>
    <n v="0"/>
    <n v="3122.2730000000006"/>
    <s v="USD"/>
    <n v="3.1347"/>
    <s v="460D1847  "/>
    <s v="Magic eye 19.16 / 62.5mm      "/>
    <n v="0.13"/>
    <n v="90000"/>
    <n v="11700"/>
    <n v="36675.99"/>
    <n v="1"/>
    <n v="3122.2730000000006"/>
    <n v="3.4691922222222227E-2"/>
    <n v="0.44220292222222218"/>
    <n v="2502.3000000000002"/>
    <n v="194.38900000000001"/>
    <n v="90.054000000000087"/>
    <n v="0"/>
    <n v="35.53"/>
    <n v="300"/>
    <n v="0"/>
    <n v="0"/>
    <n v="0"/>
    <n v="3122.2730000000006"/>
    <s v="TUNIWORLD"/>
    <m/>
    <n v="2612.797"/>
    <s v="FN0158/2024"/>
    <n v="232.32300000000001"/>
    <m/>
    <m/>
    <m/>
    <n v="358"/>
    <s v="STB0011743"/>
    <n v="2791.875"/>
    <n v="0"/>
    <m/>
    <m/>
    <m/>
  </r>
  <r>
    <x v="12"/>
    <x v="1"/>
    <d v="2024-02-07T00:00:00"/>
    <x v="4"/>
    <x v="0"/>
    <s v="ACCUMA05"/>
    <s v="24-0106DU29/01/2024"/>
    <n v="7146.53"/>
    <n v="284.64"/>
    <n v="649.83799999999974"/>
    <n v="229"/>
    <n v="32.200000000000003"/>
    <n v="45.3"/>
    <n v="0"/>
    <n v="1420.2837"/>
    <n v="0"/>
    <n v="9807.7916999999998"/>
    <s v="EUR"/>
    <n v="3.3755999999999999"/>
    <s v="400L0318"/>
    <s v="BAC L3 NOIR P0 C40 2B331002B74"/>
    <n v="1.335"/>
    <n v="5376"/>
    <n v="7176.96"/>
    <n v="24226.546176"/>
    <n v="0.77159665600165139"/>
    <n v="7567.6592784807517"/>
    <n v="1.4076747169793065"/>
    <n v="5.9141007169793065"/>
    <n v="5514.2386500154817"/>
    <n v="219.62727216431003"/>
    <n v="501.41282774280091"/>
    <n v="176.69563422437818"/>
    <n v="24.845412323253178"/>
    <n v="34.953328516874805"/>
    <n v="0"/>
    <n v="1095.8861534936525"/>
    <n v="0"/>
    <n v="7567.6592784807517"/>
    <s v="STC"/>
    <m/>
    <n v="7146.53"/>
    <s v="F0079/2024"/>
    <n v="339.77199999999999"/>
    <m/>
    <m/>
    <m/>
    <n v="54.716999999999999"/>
    <s v="STB011633"/>
    <n v="8308.6129999999994"/>
    <n v="229"/>
    <m/>
    <m/>
    <m/>
  </r>
  <r>
    <x v="12"/>
    <x v="1"/>
    <d v="2024-02-07T00:00:00"/>
    <x v="4"/>
    <x v="0"/>
    <s v="ACCUMA05"/>
    <s v="24-0106DU29/01/2024"/>
    <n v="7146.53"/>
    <n v="284.64"/>
    <n v="649.83799999999974"/>
    <n v="229"/>
    <n v="32.200000000000003"/>
    <n v="45.3"/>
    <n v="0"/>
    <n v="1420.2837"/>
    <n v="0"/>
    <n v="9807.7916999999998"/>
    <s v="EUR"/>
    <n v="3.3755999999999999"/>
    <s v="400L0218"/>
    <s v="BAC L2 NOIR P0 C34,3 38881099B77"/>
    <n v="1.25"/>
    <n v="864"/>
    <n v="1080"/>
    <n v="3645.6480000000001"/>
    <n v="0.11611105377231913"/>
    <n v="1138.7930294664052"/>
    <n v="1.3180474878083392"/>
    <n v="5.5375474878083395"/>
    <n v="829.7911291154918"/>
    <n v="33.049850345752915"/>
    <n v="75.453374961296291"/>
    <n v="26.58943131386108"/>
    <n v="3.7387759314686764"/>
    <n v="5.2598307358860561"/>
    <n v="0"/>
    <n v="164.91063706264836"/>
    <n v="0"/>
    <n v="1138.7930294664052"/>
    <s v="STC"/>
    <m/>
    <n v="7146.53"/>
    <s v="F0079/2024"/>
    <n v="339.72199999999998"/>
    <m/>
    <m/>
    <m/>
    <n v="54.716999999999999"/>
    <s v="STB011633"/>
    <n v="8308.6129999999994"/>
    <n v="229"/>
    <m/>
    <m/>
    <m/>
  </r>
  <r>
    <x v="12"/>
    <x v="1"/>
    <d v="2024-02-07T00:00:00"/>
    <x v="4"/>
    <x v="0"/>
    <s v="ACCUMA05"/>
    <s v="24-0106DU29/01/2024"/>
    <n v="7146.53"/>
    <n v="284.64"/>
    <n v="649.83799999999974"/>
    <n v="229"/>
    <n v="32.200000000000003"/>
    <n v="45.3"/>
    <n v="0"/>
    <n v="1420.2837"/>
    <n v="0"/>
    <n v="9807.7916999999998"/>
    <s v="EUR"/>
    <n v="3.3755999999999999"/>
    <s v="420L0228"/>
    <s v="COUV L2 EK DROITE NOIR 24582125P70"/>
    <n v="1.0880000000000001"/>
    <n v="960"/>
    <n v="1044.48"/>
    <n v="3525.7466880000002"/>
    <n v="0.11229229022602952"/>
    <n v="1101.3393920528433"/>
    <n v="1.1472285333883785"/>
    <n v="4.8198813333883788"/>
    <n v="802.50022086902675"/>
    <n v="31.962877489937039"/>
    <n v="72.971797295902533"/>
    <n v="25.714934461760759"/>
    <n v="3.6158117452781506"/>
    <n v="5.0868407472391368"/>
    <n v="0"/>
    <n v="159.48690944369903"/>
    <n v="0"/>
    <n v="1101.3393920528433"/>
    <s v="STC"/>
    <m/>
    <n v="7146.53"/>
    <s v="F0079/2024"/>
    <n v="339.72199999999998"/>
    <m/>
    <m/>
    <m/>
    <n v="54.716999999999999"/>
    <s v="STB011633"/>
    <n v="8308.6129999999994"/>
    <n v="229"/>
    <m/>
    <m/>
    <m/>
  </r>
  <r>
    <x v="12"/>
    <x v="1"/>
    <d v="2024-02-29T00:00:00"/>
    <x v="4"/>
    <x v="0"/>
    <s v="ACCUMA09"/>
    <s v="24-0218DU19/02/2024"/>
    <n v="7152.8"/>
    <n v="299.036"/>
    <n v="667.10900000000038"/>
    <n v="229"/>
    <n v="31.84"/>
    <n v="0"/>
    <n v="0"/>
    <n v="1421.4618"/>
    <n v="0"/>
    <n v="9801.2468000000008"/>
    <s v="EUR"/>
    <n v="3.3784000000000001"/>
    <s v="400L0111"/>
    <s v="BAC L1B PO NOIR C28 25331014B70"/>
    <n v="1.169"/>
    <n v="1040"/>
    <n v="1215.76"/>
    <n v="4107.3235839999998"/>
    <n v="0.1316487057763609"/>
    <n v="1290.3214562146989"/>
    <n v="1.240693707898749"/>
    <n v="5.1900433078987485"/>
    <n v="941.65686267715421"/>
    <n v="39.36770238053986"/>
    <n v="87.82403646176239"/>
    <n v="30.147553622786646"/>
    <n v="4.191694791919331"/>
    <n v="0"/>
    <n v="0"/>
    <n v="187.13360628053636"/>
    <n v="0"/>
    <n v="1290.3214562146989"/>
    <s v="STC"/>
    <m/>
    <n v="7210.6"/>
    <s v="F0157/2024"/>
    <n v="354.00299999999999"/>
    <m/>
    <m/>
    <m/>
    <m/>
    <s v="STB011778"/>
    <n v="8296.875"/>
    <n v="229"/>
    <m/>
    <m/>
    <m/>
  </r>
  <r>
    <x v="12"/>
    <x v="1"/>
    <d v="2024-02-29T00:00:00"/>
    <x v="4"/>
    <x v="0"/>
    <s v="ACCUMA09"/>
    <s v="24-0218DU19/02/2024"/>
    <n v="7152.8"/>
    <n v="299.036"/>
    <n v="667.10900000000038"/>
    <n v="229"/>
    <n v="31.84"/>
    <n v="0"/>
    <n v="0"/>
    <n v="1421.4618"/>
    <n v="0"/>
    <n v="9801.2468000000008"/>
    <s v="EUR"/>
    <n v="3.3784000000000001"/>
    <s v="400L0117"/>
    <s v="BAC L1 NOIR PO C26 NON PERCE 26901001P70 26901001P70"/>
    <n v="1.1739999999999999"/>
    <n v="480"/>
    <n v="563.52"/>
    <n v="1903.7959679999999"/>
    <n v="6.1020825392425232E-2"/>
    <n v="598.08016961086662"/>
    <n v="1.246000353355972"/>
    <n v="5.2122419533559716"/>
    <n v="436.46975986693923"/>
    <n v="18.247423542049273"/>
    <n v="40.707541806715426"/>
    <n v="13.973769014865377"/>
    <n v="1.9429030804948193"/>
    <n v="0"/>
    <n v="0"/>
    <n v="86.738772299802477"/>
    <n v="0"/>
    <n v="598.08016961086662"/>
    <s v="STC"/>
    <m/>
    <n v="7210.6"/>
    <s v="F0157/2024"/>
    <n v="354.00299999999999"/>
    <m/>
    <m/>
    <m/>
    <m/>
    <s v="STB011779"/>
    <n v="8296.875"/>
    <n v="229"/>
    <m/>
    <m/>
    <m/>
  </r>
  <r>
    <x v="12"/>
    <x v="1"/>
    <d v="2024-02-29T00:00:00"/>
    <x v="4"/>
    <x v="0"/>
    <s v="ACCUMA09"/>
    <s v="24-0218DU19/02/2024"/>
    <n v="7152.8"/>
    <n v="299.036"/>
    <n v="667.10900000000038"/>
    <n v="229"/>
    <n v="31.84"/>
    <n v="0"/>
    <n v="0"/>
    <n v="1421.4618"/>
    <n v="0"/>
    <n v="9801.2468000000008"/>
    <s v="EUR"/>
    <n v="3.3784000000000001"/>
    <s v="400L0118"/>
    <s v="BAC L1 NOIR P0 C28 25341044B70"/>
    <n v="1.171"/>
    <n v="3600"/>
    <n v="4215.6000000000004"/>
    <n v="14241.983040000001"/>
    <n v="0.45648671125125612"/>
    <n v="4474.138917893898"/>
    <n v="1.2428163660816383"/>
    <n v="5.1989227660816386"/>
    <n v="3265.1581482379847"/>
    <n v="136.50596018573063"/>
    <n v="304.52639345611436"/>
    <n v="104.53545687653765"/>
    <n v="14.534536886239994"/>
    <n v="0"/>
    <n v="0"/>
    <n v="648.87842225129077"/>
    <n v="0"/>
    <n v="4474.138917893898"/>
    <s v="STC"/>
    <m/>
    <n v="7210.6"/>
    <s v="F0157/2024"/>
    <n v="354.00299999999999"/>
    <m/>
    <m/>
    <m/>
    <m/>
    <s v="STB011780"/>
    <n v="8296.875"/>
    <n v="229"/>
    <m/>
    <m/>
    <m/>
  </r>
  <r>
    <x v="12"/>
    <x v="1"/>
    <d v="2024-02-29T00:00:00"/>
    <x v="4"/>
    <x v="0"/>
    <s v="ACCUMA09"/>
    <s v="24-0218DU19/02/2024"/>
    <n v="7152.8"/>
    <n v="299.036"/>
    <n v="667.10900000000038"/>
    <n v="229"/>
    <n v="31.84"/>
    <n v="0"/>
    <n v="0"/>
    <n v="1421.4618"/>
    <n v="0"/>
    <n v="9801.2468000000008"/>
    <s v="EUR"/>
    <n v="3.3784000000000001"/>
    <s v="400L0218"/>
    <s v="BAC L2 NOIR P0 C34,3 38881099B77"/>
    <n v="1.25"/>
    <n v="2592"/>
    <n v="3240"/>
    <n v="10946.016"/>
    <n v="0.35084375757995767"/>
    <n v="3438.7062562805363"/>
    <n v="1.3266613643057625"/>
    <n v="5.5496613643057628"/>
    <n v="2509.5152292179214"/>
    <n v="104.91491389168023"/>
    <n v="234.05102827540813"/>
    <n v="80.343220485810306"/>
    <n v="11.170865241345853"/>
    <n v="0"/>
    <n v="0"/>
    <n v="498.71099916837028"/>
    <n v="0"/>
    <n v="3438.7062562805363"/>
    <s v="STC"/>
    <m/>
    <n v="7210.6"/>
    <s v="F0157/2024"/>
    <n v="354.00299999999999"/>
    <m/>
    <m/>
    <m/>
    <m/>
    <s v="STB011781"/>
    <n v="8296.875"/>
    <n v="229"/>
    <m/>
    <m/>
    <m/>
  </r>
  <r>
    <x v="12"/>
    <x v="1"/>
    <d v="2024-02-07T00:00:00"/>
    <x v="4"/>
    <x v="0"/>
    <s v="ACCUMA06"/>
    <s v="24-0107DU29/01/2024"/>
    <n v="7146.53"/>
    <n v="280.92500000000001"/>
    <n v="654.54"/>
    <n v="229"/>
    <n v="31.3"/>
    <n v="45.3"/>
    <n v="0"/>
    <n v="1420.0522874999999"/>
    <n v="0"/>
    <n v="9807.6472874999981"/>
    <s v="EUR"/>
    <n v="3.3750499999999999"/>
    <s v="400L0118"/>
    <s v="BAC L1 NOIR P0 C28 25341044B70"/>
    <n v="1.171"/>
    <n v="3360"/>
    <n v="3934.56"/>
    <n v="13279.336728"/>
    <n v="0.43653889680331254"/>
    <n v="4281.4195271212502"/>
    <n v="1.2742320021194198"/>
    <n v="5.2264155521194198"/>
    <n v="3119.7383221717769"/>
    <n v="122.63468958447058"/>
    <n v="285.73216951364014"/>
    <n v="99.967407367958572"/>
    <n v="13.663667469943682"/>
    <n v="19.775212025190058"/>
    <n v="0"/>
    <n v="619.90805898827034"/>
    <n v="0"/>
    <n v="4281.4195271212502"/>
    <s v="STC"/>
    <m/>
    <n v="7204.33"/>
    <s v="F0080/2024"/>
    <n v="350.30099999999999"/>
    <m/>
    <m/>
    <m/>
    <n v="54.716999999999999"/>
    <s v="STB011654"/>
    <n v="8135.0609999999997"/>
    <n v="229"/>
    <m/>
    <m/>
    <m/>
  </r>
  <r>
    <x v="12"/>
    <x v="1"/>
    <d v="2024-02-07T00:00:00"/>
    <x v="4"/>
    <x v="0"/>
    <s v="ACCUMA06"/>
    <s v="24-0107DU29/01/2024"/>
    <n v="7146.53"/>
    <n v="280.92500000000001"/>
    <n v="654.54"/>
    <n v="229"/>
    <n v="31.3"/>
    <n v="45.3"/>
    <n v="0"/>
    <n v="1420.0522874999999"/>
    <n v="0"/>
    <n v="9807.6472874999981"/>
    <s v="EUR"/>
    <n v="3.3750499999999999"/>
    <s v="400L0202"/>
    <s v="BAC L2 BASSE P0 NOIR C34 25181011B77"/>
    <n v="1.238"/>
    <n v="2808"/>
    <n v="3476.3040000000001"/>
    <n v="11732.6998152"/>
    <n v="0.38569545593737098"/>
    <n v="3782.7649922252317"/>
    <n v="1.3471385299947407"/>
    <n v="5.5254504299947405"/>
    <n v="2756.3841467200996"/>
    <n v="108.35149595920595"/>
    <n v="252.45310372924678"/>
    <n v="88.324259409657955"/>
    <n v="12.072267770839712"/>
    <n v="17.472004153962903"/>
    <n v="0"/>
    <n v="547.7077144822191"/>
    <n v="0"/>
    <n v="3782.7649922252317"/>
    <s v="STC"/>
    <m/>
    <n v="7204.33"/>
    <s v="F0080/2025"/>
    <n v="350.30099999999999"/>
    <m/>
    <m/>
    <m/>
    <n v="54.716999999999999"/>
    <s v="STB011654"/>
    <n v="8135.0609999999997"/>
    <n v="229"/>
    <m/>
    <m/>
    <m/>
  </r>
  <r>
    <x v="12"/>
    <x v="1"/>
    <d v="2024-02-07T00:00:00"/>
    <x v="4"/>
    <x v="0"/>
    <s v="ACCUMA06"/>
    <s v="24-0107DU29/01/2024"/>
    <n v="7146.53"/>
    <n v="280.92500000000001"/>
    <n v="654.54"/>
    <n v="229"/>
    <n v="31.3"/>
    <n v="45.3"/>
    <n v="0"/>
    <n v="1420.0522874999999"/>
    <n v="0"/>
    <n v="9807.6472874999981"/>
    <s v="EUR"/>
    <n v="3.3750499999999999"/>
    <s v="400L0513"/>
    <s v="BAC L5 C45 P0 NOIR 27231007B77"/>
    <n v="1.3720000000000001"/>
    <n v="144"/>
    <n v="197.56800000000001"/>
    <n v="666.80187839999996"/>
    <n v="2.1920142725905017E-2"/>
    <n v="214.98502834733515"/>
    <n v="1.492951585745383"/>
    <n v="6.1235201857453827"/>
    <n v="156.65295759496198"/>
    <n v="6.1579160952748673"/>
    <n v="14.34761021981387"/>
    <n v="5.0197126842322488"/>
    <n v="0.68610046732082708"/>
    <n v="0.99298246548349722"/>
    <n v="0"/>
    <n v="31.127748820247902"/>
    <n v="0"/>
    <n v="214.98502834733515"/>
    <s v="STC"/>
    <m/>
    <n v="7204.33"/>
    <s v="F0080/2026"/>
    <n v="350.30099999999999"/>
    <m/>
    <m/>
    <m/>
    <n v="54.716999999999999"/>
    <s v="STB011654"/>
    <n v="8135.0609999999997"/>
    <n v="229"/>
    <m/>
    <m/>
    <m/>
  </r>
  <r>
    <x v="12"/>
    <x v="1"/>
    <d v="2024-02-07T00:00:00"/>
    <x v="4"/>
    <x v="0"/>
    <s v="ACCUMA06"/>
    <s v="24-0107DU29/01/2024"/>
    <n v="7146.53"/>
    <n v="280.92500000000001"/>
    <n v="654.54"/>
    <n v="229"/>
    <n v="31.3"/>
    <n v="45.3"/>
    <n v="0"/>
    <n v="1420.0522874999999"/>
    <n v="0"/>
    <n v="9807.6472874999981"/>
    <s v="EUR"/>
    <n v="3.3750499999999999"/>
    <s v="400M1104"/>
    <s v="BAC M11 P8.5 C46,3 NOIR 22241008B70"/>
    <n v="1.8580000000000001"/>
    <n v="756"/>
    <n v="1404.6480000000001"/>
    <n v="4740.7572324000002"/>
    <n v="0.15584550453341145"/>
    <n v="1528.4777398061815"/>
    <n v="2.0217959521245787"/>
    <n v="8.2926388521245791"/>
    <n v="1113.7545735131609"/>
    <n v="43.780898361048614"/>
    <n v="102.00711653729913"/>
    <n v="35.68862053815122"/>
    <n v="4.8779642918957782"/>
    <n v="7.0598013553635379"/>
    <n v="0"/>
    <n v="221.30876520926253"/>
    <n v="0"/>
    <n v="1528.4777398061815"/>
    <s v="STC"/>
    <m/>
    <n v="7204.33"/>
    <s v="F0080/2027"/>
    <n v="350.30099999999999"/>
    <m/>
    <m/>
    <m/>
    <n v="54.716999999999999"/>
    <s v="STB011654"/>
    <n v="8135.0609999999997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20L0147"/>
    <s v="COUV L1 SMF D+ NOIR AVEC OM +37"/>
    <n v="1.1426000000000001"/>
    <n v="3600"/>
    <n v="4113.3600000000006"/>
    <n v="13866.753564000002"/>
    <n v="0.11650841004227064"/>
    <n v="2144.2928971237648"/>
    <n v="0.59563691586771239"/>
    <n v="4.447512905867713"/>
    <n v="1711.4700957456416"/>
    <n v="43.690653765851486"/>
    <n v="250.98696074105121"/>
    <n v="26.680425899679975"/>
    <n v="12.811264768248078"/>
    <n v="98.653496203292661"/>
    <n v="0"/>
    <n v="0"/>
    <n v="0"/>
    <n v="2144.2928971237648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20L0245"/>
    <s v="COUV L2 SMF NOIR D+ AVEC OM +37"/>
    <n v="1.1787000000000001"/>
    <n v="4455"/>
    <n v="5251.1085000000003"/>
    <n v="17702.274419775"/>
    <n v="0.14873444150146173"/>
    <n v="2737.4007280121909"/>
    <n v="0.61445583120363434"/>
    <n v="4.5880303362036337"/>
    <n v="2184.8598632907774"/>
    <n v="55.775415563048149"/>
    <n v="320.4095345256676"/>
    <n v="34.060187103834735"/>
    <n v="16.35483918750073"/>
    <n v="125.94088834136272"/>
    <n v="0"/>
    <n v="0"/>
    <n v="0"/>
    <n v="2737.4007280121909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20L0345"/>
    <s v="COUV L3 SMF NOIR D+ AVEC  OM +37"/>
    <n v="1.2105999999999999"/>
    <n v="14256"/>
    <n v="17258.313599999998"/>
    <n v="58180.363892639994"/>
    <n v="0.48883119336671121"/>
    <n v="8996.7518692296471"/>
    <n v="0.63108528824562615"/>
    <n v="4.7121994782456254"/>
    <n v="7180.7689162631768"/>
    <n v="183.3116975125167"/>
    <n v="1053.0592211671112"/>
    <n v="111.94234328097687"/>
    <n v="53.751878022603563"/>
    <n v="413.91781298326271"/>
    <n v="0"/>
    <n v="0"/>
    <n v="0"/>
    <n v="8996.7518692296471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90TL0101"/>
    <s v="COUVRE COUVERCLE L1SMF NOIR"/>
    <n v="0.3664"/>
    <n v="3432"/>
    <n v="1257.4848"/>
    <n v="4239.1698835199995"/>
    <n v="3.5617489035805923E-2"/>
    <n v="655.52631544068538"/>
    <n v="0.19100417116570087"/>
    <n v="1.4261935311657008"/>
    <n v="523.20916016460717"/>
    <n v="13.356558388427221"/>
    <n v="76.728583963005562"/>
    <n v="8.1564049891995563"/>
    <n v="3.9164990943772189"/>
    <n v="30.159108841068665"/>
    <n v="0"/>
    <n v="0"/>
    <n v="0"/>
    <n v="655.52631544068538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90TL0201"/>
    <s v="COUVRE COUVERCLE L2SMF NOIR"/>
    <n v="0.3901"/>
    <n v="4356"/>
    <n v="1699.2755999999999"/>
    <n v="5728.5129389399999"/>
    <n v="4.8130943651813946E-2"/>
    <n v="885.83168002210425"/>
    <n v="0.20335897153859142"/>
    <n v="1.5184445865385914"/>
    <n v="707.02767903374172"/>
    <n v="18.04910386943023"/>
    <n v="103.68555592154009"/>
    <n v="11.021986096265394"/>
    <n v="5.2924785639534608"/>
    <n v="40.754876537173459"/>
    <n v="0"/>
    <n v="0"/>
    <n v="0"/>
    <n v="885.83168002210425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16T00:00:00"/>
    <x v="27"/>
    <x v="0"/>
    <s v="ACCUMALUX01"/>
    <s v="0093011301DU25/01/2024"/>
    <n v="14689.67"/>
    <n v="375"/>
    <n v="2154.2390000000014"/>
    <n v="229"/>
    <n v="109.96"/>
    <n v="846.75"/>
    <n v="0"/>
    <n v="0"/>
    <n v="0"/>
    <n v="18404.618999999999"/>
    <s v="EUR"/>
    <n v="3.3711500000000001"/>
    <s v="490TL0301"/>
    <s v="COUVRE COUVERCLE L3 SMF NOIR"/>
    <n v="0.40039999999999998"/>
    <n v="14300"/>
    <n v="5725.7199999999993"/>
    <n v="19302.260977999998"/>
    <n v="0.16217752240193653"/>
    <n v="2984.8155101716065"/>
    <n v="0.20872835735465781"/>
    <n v="1.5585368173546579"/>
    <n v="2382.3342855020551"/>
    <n v="60.816570900726198"/>
    <n v="349.36914368162559"/>
    <n v="37.138652630043467"/>
    <n v="17.83304036331694"/>
    <n v="137.32381709383975"/>
    <n v="0"/>
    <n v="0"/>
    <n v="0"/>
    <n v="2984.8155101716065"/>
    <s v="STC"/>
    <m/>
    <n v="14747.47"/>
    <s v="F0120/2024"/>
    <n v="447.25"/>
    <m/>
    <m/>
    <m/>
    <n v="969.49300000000005"/>
    <s v="STB011684"/>
    <n v="27792.381000000001"/>
    <n v="229"/>
    <m/>
    <m/>
    <m/>
  </r>
  <r>
    <x v="12"/>
    <x v="1"/>
    <d v="2024-02-02T00:00:00"/>
    <x v="4"/>
    <x v="0"/>
    <s v="ACCUMA 04"/>
    <s v="24-0100 DU 26/01/2024"/>
    <n v="7170.84"/>
    <n v="278.79899999999998"/>
    <n v="626.38799999999992"/>
    <n v="229"/>
    <n v="31.03"/>
    <n v="20.5"/>
    <n v="0"/>
    <n v="1420.1785125000001"/>
    <n v="0"/>
    <n v="9776.7355125000013"/>
    <s v="EUR"/>
    <n v="3.3753500000000001"/>
    <s v="400L0218"/>
    <s v="BAC L2 NOIR P0 C34,3 38881099B77"/>
    <n v="1.25"/>
    <n v="7128"/>
    <n v="8910"/>
    <n v="30074.3685"/>
    <n v="1"/>
    <n v="9776.7355125000013"/>
    <n v="1.3715958912037038"/>
    <n v="5.5907833912037042"/>
    <n v="7170.84"/>
    <n v="278.79899999999998"/>
    <n v="626.38799999999992"/>
    <n v="229"/>
    <n v="31.03"/>
    <n v="20.5"/>
    <n v="0"/>
    <n v="1420.1785125000001"/>
    <n v="0"/>
    <n v="9776.7355125000013"/>
    <s v="TNA CARGO"/>
    <m/>
    <n v="7213.7910000000002"/>
    <s v="F0073/2024"/>
    <n v="332.77100000000002"/>
    <m/>
    <m/>
    <m/>
    <n v="24.204999999999998"/>
    <s v="STB011618"/>
    <n v="8004.9049999999997"/>
    <n v="229"/>
    <m/>
    <m/>
    <m/>
  </r>
  <r>
    <x v="12"/>
    <x v="1"/>
    <d v="2024-02-12T00:00:00"/>
    <x v="4"/>
    <x v="0"/>
    <s v="ACCUMA 07"/>
    <s v="24-0118 DU 30/01/2024"/>
    <n v="7161.9359999999997"/>
    <n v="343.91699999999997"/>
    <n v="887.78399999999965"/>
    <n v="229"/>
    <n v="45.61"/>
    <n v="87.5"/>
    <n v="0"/>
    <n v="1418.34825"/>
    <n v="0"/>
    <n v="10174.095249999998"/>
    <s v="EUR"/>
    <n v="3.371"/>
    <s v="400L0306"/>
    <s v="BAC L3B P0 NOIR C40 26651004B74"/>
    <n v="1.323"/>
    <n v="1664"/>
    <n v="2201.4719999999998"/>
    <n v="7421.1621119999991"/>
    <n v="0.16058205041122364"/>
    <n v="1633.7770763240908"/>
    <n v="0.9818371852909199"/>
    <n v="5.4416701852909197"/>
    <n v="1150.0783677939573"/>
    <n v="55.226897031276799"/>
    <n v="142.56217504227772"/>
    <n v="36.773289544170211"/>
    <n v="7.3241473192559106"/>
    <n v="14.050929410982068"/>
    <n v="0"/>
    <n v="227.76127018217085"/>
    <n v="0"/>
    <n v="1633.7770763240908"/>
    <s v="TNA CARGO"/>
    <m/>
    <n v="7205.7790000000005"/>
    <s v="F0096/2024"/>
    <n v="410.26100000000002"/>
    <m/>
    <m/>
    <m/>
    <n v="103.935"/>
    <s v="STB011669"/>
    <n v="11390.333000000001"/>
    <n v="229"/>
    <m/>
    <m/>
    <m/>
  </r>
  <r>
    <x v="12"/>
    <x v="1"/>
    <d v="2024-02-12T00:00:00"/>
    <x v="4"/>
    <x v="0"/>
    <s v="ACCUMA 07"/>
    <s v="24-0118 DU 30/01/2024"/>
    <n v="7161.9359999999997"/>
    <n v="343.91699999999997"/>
    <n v="887.78399999999965"/>
    <n v="229"/>
    <n v="45.61"/>
    <n v="87.5"/>
    <n v="0"/>
    <n v="1418.34825"/>
    <n v="0"/>
    <n v="10174.095249999998"/>
    <s v="EUR"/>
    <n v="3.371"/>
    <s v="400L0318"/>
    <s v="BAC L3 NOIR P0 C40 2B331002B74"/>
    <n v="1.335"/>
    <n v="3456"/>
    <n v="4613.76"/>
    <n v="15552.984960000002"/>
    <n v="0.33654165981002138"/>
    <n v="3424.006902500254"/>
    <n v="0.99074273799197166"/>
    <n v="5.4910277379919723"/>
    <n v="2410.2898288931451"/>
    <n v="115.74239801688312"/>
    <n v="298.7763009127799"/>
    <n v="77.068040096494897"/>
    <n v="15.349665103935076"/>
    <n v="29.44739523337687"/>
    <n v="0"/>
    <n v="477.33327424363915"/>
    <n v="0"/>
    <n v="3424.006902500254"/>
    <s v="TNA CARGO"/>
    <m/>
    <n v="7205.7790000000005"/>
    <s v="F0096/2024"/>
    <n v="410.26100000000002"/>
    <m/>
    <m/>
    <m/>
    <n v="103.935"/>
    <s v="STB011669"/>
    <n v="11390.333000000001"/>
    <n v="229"/>
    <m/>
    <m/>
    <m/>
  </r>
  <r>
    <x v="12"/>
    <x v="1"/>
    <d v="2024-02-12T00:00:00"/>
    <x v="4"/>
    <x v="0"/>
    <s v="ACCUMA 07"/>
    <s v="24-0118 DU 30/01/2024"/>
    <n v="7161.9359999999997"/>
    <n v="343.91699999999997"/>
    <n v="887.78399999999965"/>
    <n v="229"/>
    <n v="45.61"/>
    <n v="87.5"/>
    <n v="0"/>
    <n v="1418.34825"/>
    <n v="0"/>
    <n v="10174.095249999998"/>
    <s v="EUR"/>
    <n v="3.371"/>
    <s v="420L0307"/>
    <s v="COUV. L3 EURO KAM DROITE NOIR 21152167B70"/>
    <n v="1.1870000000000001"/>
    <n v="5808"/>
    <n v="6894.0960000000005"/>
    <n v="23239.997616000001"/>
    <n v="0.50287628977875498"/>
    <n v="5116.3112711756539"/>
    <n v="0.88090758801233715"/>
    <n v="4.8822845880123369"/>
    <n v="3601.567803312897"/>
    <n v="172.94770495184005"/>
    <n v="446.44552404494203"/>
    <n v="115.15867035933489"/>
    <n v="22.936187576809015"/>
    <n v="44.001675355641062"/>
    <n v="0"/>
    <n v="713.25370557419001"/>
    <n v="0"/>
    <n v="5116.3112711756539"/>
    <s v="TNA CARGO"/>
    <m/>
    <n v="7205.7790000000005"/>
    <s v="F0096/2024"/>
    <n v="410.26100000000002"/>
    <m/>
    <m/>
    <m/>
    <n v="103.935"/>
    <s v="STB011669"/>
    <n v="11390.333000000001"/>
    <n v="229"/>
    <m/>
    <m/>
    <m/>
  </r>
  <r>
    <x v="12"/>
    <x v="1"/>
    <d v="2024-02-16T00:00:00"/>
    <x v="4"/>
    <x v="0"/>
    <s v="ACCUMA08"/>
    <s v="24-0122DU31/01/2024"/>
    <n v="7070.4250000000002"/>
    <n v="375"/>
    <n v="1086.5749999999989"/>
    <n v="229"/>
    <n v="56.5"/>
    <n v="170.3"/>
    <n v="0"/>
    <n v="1422.3243375000002"/>
    <n v="0"/>
    <n v="10410.124337499999"/>
    <s v="EUR"/>
    <n v="3.3804500000000002"/>
    <s v="400L0218"/>
    <s v="BAC L2 NOIR P0 C34,3 38881099B77"/>
    <n v="1.25"/>
    <n v="3240"/>
    <n v="4050"/>
    <n v="13690.8225"/>
    <n v="0.2337955982234767"/>
    <n v="2433.8412470665867"/>
    <n v="0.75118557008227982"/>
    <n v="4.9767480700822793"/>
    <n v="1653.0342425692254"/>
    <n v="87.67334933380377"/>
    <n v="254.03645213967394"/>
    <n v="53.539191993176168"/>
    <n v="13.209451299626433"/>
    <n v="39.815390377458087"/>
    <n v="0"/>
    <n v="332.53316935362272"/>
    <n v="0"/>
    <n v="2433.8412470665867"/>
    <s v="TNA CARGO"/>
    <m/>
    <n v="7114.33"/>
    <s v="F0119/2024"/>
    <n v="447.25"/>
    <m/>
    <m/>
    <m/>
    <n v="202.46700000000001"/>
    <s v="STB0011668"/>
    <n v="13964.88"/>
    <n v="229"/>
    <m/>
    <m/>
    <m/>
  </r>
  <r>
    <x v="12"/>
    <x v="1"/>
    <d v="2024-02-16T00:00:00"/>
    <x v="4"/>
    <x v="0"/>
    <s v="ACCUMA08"/>
    <s v="24-0122DU31/01/2024"/>
    <n v="7070.4250000000002"/>
    <n v="375"/>
    <n v="1086.5749999999989"/>
    <n v="229"/>
    <n v="56.5"/>
    <n v="170.3"/>
    <n v="0"/>
    <n v="1422.3243375000002"/>
    <n v="0"/>
    <n v="10410.124337499999"/>
    <s v="EUR"/>
    <n v="3.3804500000000002"/>
    <s v="400L0117"/>
    <s v="BAC L1 NOIR PO C26 NON PERCE 26901001P70 26901001P70"/>
    <n v="1.1739999999999999"/>
    <n v="960"/>
    <n v="1127.04"/>
    <n v="3809.902368"/>
    <n v="6.5060985437478319E-2"/>
    <n v="677.29294792442613"/>
    <n v="0.70551348742127717"/>
    <n v="4.6741617874212773"/>
    <n v="460.00881796178265"/>
    <n v="24.397869539054369"/>
    <n v="70.693640251727928"/>
    <n v="14.898965665182535"/>
    <n v="3.6759456772175252"/>
    <n v="11.079885820002559"/>
    <n v="0"/>
    <n v="92.537823009458506"/>
    <n v="0"/>
    <n v="677.29294792442613"/>
    <s v="TNA CARGO"/>
    <m/>
    <n v="7114.33"/>
    <s v="F0119/2024"/>
    <n v="447.25"/>
    <m/>
    <m/>
    <m/>
    <n v="202.46700000000001"/>
    <s v="STB0011668"/>
    <n v="13964.88"/>
    <n v="229"/>
    <m/>
    <m/>
    <m/>
  </r>
  <r>
    <x v="12"/>
    <x v="1"/>
    <d v="2024-02-16T00:00:00"/>
    <x v="4"/>
    <x v="0"/>
    <s v="ACCUMA08"/>
    <s v="24-0122DU31/01/2024"/>
    <n v="7070.4250000000002"/>
    <n v="375"/>
    <n v="1086.5749999999989"/>
    <n v="229"/>
    <n v="56.5"/>
    <n v="170.3"/>
    <n v="0"/>
    <n v="1422.3243375000002"/>
    <n v="0"/>
    <n v="10410.124337499999"/>
    <s v="EUR"/>
    <n v="3.3804500000000002"/>
    <s v="400L0318"/>
    <s v="BAC L3 NOIR P0 C40 2B331002B74"/>
    <n v="1.335"/>
    <n v="384"/>
    <n v="512.64"/>
    <n v="1732.953888"/>
    <n v="2.9593327277353851E-2"/>
    <n v="308.0702165175839"/>
    <n v="0.80226618884787471"/>
    <n v="5.3151669388478746"/>
    <n v="209.23740101498461"/>
    <n v="11.097497729007694"/>
    <n v="32.155369586390727"/>
    <n v="6.7768719465140315"/>
    <n v="1.6720229911704925"/>
    <n v="5.0397436353333616"/>
    <n v="0"/>
    <n v="42.091309614182997"/>
    <n v="0"/>
    <n v="308.0702165175839"/>
    <s v="TNA CARGO"/>
    <m/>
    <n v="7114.33"/>
    <s v="F0119/2024"/>
    <n v="447.25"/>
    <m/>
    <m/>
    <m/>
    <n v="202.46700000000001"/>
    <s v="STB0011668"/>
    <n v="13964.88"/>
    <n v="229"/>
    <m/>
    <m/>
    <m/>
  </r>
  <r>
    <x v="12"/>
    <x v="1"/>
    <d v="2024-02-16T00:00:00"/>
    <x v="4"/>
    <x v="0"/>
    <s v="ACCUMA08"/>
    <s v="24-0122DU31/01/2024"/>
    <n v="7070.4250000000002"/>
    <n v="375"/>
    <n v="1086.5749999999989"/>
    <n v="229"/>
    <n v="56.5"/>
    <n v="170.3"/>
    <n v="0"/>
    <n v="1422.3243375000002"/>
    <n v="0"/>
    <n v="10410.124337499999"/>
    <s v="EUR"/>
    <n v="3.3804500000000002"/>
    <s v="420L0111"/>
    <s v="COUV L1 EK DROITE NOIR 25032084B70"/>
    <n v="0.98899999999999999"/>
    <n v="1624"/>
    <n v="1606.136"/>
    <n v="5429.4624412000003"/>
    <n v="9.2717907888459752E-2"/>
    <n v="965.2049494317381"/>
    <n v="0.59433802304909977"/>
    <n v="3.9376030730491003"/>
    <n v="655.5550138822631"/>
    <n v="34.769215458172404"/>
    <n v="100.74496076390305"/>
    <n v="21.232400906457283"/>
    <n v="5.2385617956979758"/>
    <n v="15.789859713404697"/>
    <n v="0"/>
    <n v="131.87493691183957"/>
    <n v="0"/>
    <n v="965.2049494317381"/>
    <s v="TNA CARGO"/>
    <m/>
    <n v="7114.33"/>
    <s v="F0119/2024"/>
    <n v="447.25"/>
    <m/>
    <m/>
    <m/>
    <n v="202.46700000000001"/>
    <s v="STB0011668"/>
    <n v="13964.88"/>
    <n v="229"/>
    <m/>
    <m/>
    <m/>
  </r>
  <r>
    <x v="12"/>
    <x v="1"/>
    <d v="2024-02-16T00:00:00"/>
    <x v="4"/>
    <x v="0"/>
    <s v="ACCUMA08"/>
    <s v="24-0122DU31/01/2024"/>
    <n v="7070.4250000000002"/>
    <n v="375"/>
    <n v="1086.5749999999989"/>
    <n v="229"/>
    <n v="56.5"/>
    <n v="170.3"/>
    <n v="0"/>
    <n v="1422.3243375000002"/>
    <n v="0"/>
    <n v="10410.124337499999"/>
    <s v="EUR"/>
    <n v="3.3804500000000002"/>
    <s v="420L0228"/>
    <s v="COUV L2 EK DROITE NOIR 24582125P70"/>
    <n v="1.0880000000000001"/>
    <n v="9216"/>
    <n v="10027.008000000002"/>
    <n v="33895.799193600011"/>
    <n v="0.57883218117323143"/>
    <n v="6025.714976559666"/>
    <n v="0.65383192019961656"/>
    <n v="4.3317615201996178"/>
    <n v="4092.5895245717447"/>
    <n v="217.06206793996179"/>
    <n v="628.9445772583033"/>
    <n v="132.55256948867"/>
    <n v="32.704018236287574"/>
    <n v="98.575120453801318"/>
    <n v="0"/>
    <n v="823.28709861089646"/>
    <n v="0"/>
    <n v="6025.714976559666"/>
    <s v="TNA CARGO"/>
    <m/>
    <n v="7114.33"/>
    <s v="F0119/2024"/>
    <n v="447.25"/>
    <m/>
    <m/>
    <m/>
    <n v="202.46700000000001"/>
    <s v="STB0011668"/>
    <n v="13964.88"/>
    <n v="229"/>
    <m/>
    <m/>
    <m/>
  </r>
  <r>
    <x v="12"/>
    <x v="1"/>
    <d v="2024-02-27T00:00:00"/>
    <x v="71"/>
    <x v="0"/>
    <s v="ELINOIL01"/>
    <s v="259/2024du24/01/2024"/>
    <n v="726"/>
    <n v="422.71499999999997"/>
    <n v="13923.210999999999"/>
    <n v="429"/>
    <n v="47.05"/>
    <n v="111"/>
    <n v="102"/>
    <n v="0"/>
    <n v="820"/>
    <n v="16580.975999999999"/>
    <s v="EUR"/>
    <n v="3.3784000000000001"/>
    <s v="610x0014"/>
    <s v="COKE DE PETROLE "/>
    <n v="0.32500000000000001"/>
    <n v="44970"/>
    <n v="14615.25"/>
    <n v="49376.160600000003"/>
    <n v="1"/>
    <n v="16580.975999999999"/>
    <n v="0.3687119412941961"/>
    <n v="1.4666919412941961"/>
    <n v="726"/>
    <n v="422.71499999999997"/>
    <n v="13923.210999999999"/>
    <n v="429"/>
    <n v="47.05"/>
    <n v="111"/>
    <n v="102"/>
    <n v="0"/>
    <n v="820"/>
    <n v="16580.975999999999"/>
    <s v="MSC"/>
    <m/>
    <n v="863.56"/>
    <s v="F0147/2024"/>
    <n v="571.07600000000002"/>
    <m/>
    <m/>
    <m/>
    <n v="67.045000000000002"/>
    <s v="STB011782"/>
    <n v="13923.210999999999"/>
    <n v="429"/>
    <m/>
    <m/>
    <m/>
  </r>
  <r>
    <x v="12"/>
    <x v="1"/>
    <d v="2024-02-03T00:00:00"/>
    <x v="113"/>
    <x v="0"/>
    <s v="MONBAT RECYCL 01"/>
    <s v="500000057DU21/12/2023"/>
    <n v="535"/>
    <n v="375"/>
    <n v="5568.7899999999991"/>
    <n v="229"/>
    <n v="66.67"/>
    <n v="0"/>
    <n v="0"/>
    <n v="0"/>
    <n v="0"/>
    <n v="6774.4599999999991"/>
    <s v="EUR"/>
    <n v="3.3753500000000001"/>
    <m/>
    <s v="REGRANULATED POLYPROPHYLENE"/>
    <n v="1.05"/>
    <n v="20040"/>
    <n v="21042"/>
    <n v="71024.114700000006"/>
    <n v="1"/>
    <n v="6774.4599999999991"/>
    <n v="0.33804690618762473"/>
    <n v="3.8821644061876253"/>
    <n v="535"/>
    <n v="375"/>
    <n v="5568.7899999999991"/>
    <n v="229"/>
    <n v="66.67"/>
    <n v="0"/>
    <n v="0"/>
    <n v="0"/>
    <n v="0"/>
    <n v="6774.4599999999991"/>
    <s v="ARKAS TUNISIE "/>
    <m/>
    <n v="637.65"/>
    <s v="F0077/2024"/>
    <n v="447.25"/>
    <m/>
    <m/>
    <m/>
    <n v="0"/>
    <s v="STB011619"/>
    <n v="20023"/>
    <n v="229"/>
    <m/>
    <m/>
    <m/>
  </r>
  <r>
    <x v="12"/>
    <x v="1"/>
    <d v="2024-02-01T00:00:00"/>
    <x v="89"/>
    <x v="0"/>
    <s v="MONBAT06"/>
    <s v="7000046246 DU 10/01/2024"/>
    <n v="2740.8"/>
    <n v="80"/>
    <n v="145.66200000000003"/>
    <n v="0"/>
    <n v="7.9"/>
    <n v="0"/>
    <n v="0"/>
    <n v="0"/>
    <n v="0"/>
    <n v="2974.3620000000005"/>
    <s v="EUR"/>
    <n v="3.3863500000000002"/>
    <s v="490B0021"/>
    <s v="COUVRE BORNE R+ BLEU SMF LIDS"/>
    <n v="4.4999999999999998E-2"/>
    <n v="14000"/>
    <n v="630"/>
    <n v="2133.4005000000002"/>
    <n v="0.36842105263157893"/>
    <n v="1095.8175789473685"/>
    <n v="7.8272684210526314E-2"/>
    <n v="0.23065843421052634"/>
    <n v="1009.7684210526315"/>
    <n v="29.473684210526315"/>
    <n v="53.664947368421061"/>
    <n v="0"/>
    <n v="2.9105263157894736"/>
    <n v="0"/>
    <n v="0"/>
    <n v="0"/>
    <n v="0"/>
    <n v="1095.8175789473685"/>
    <s v="STC"/>
    <m/>
    <n v="2747.75"/>
    <s v="F0074/2024"/>
    <n v="96.2"/>
    <m/>
    <m/>
    <m/>
    <n v="0"/>
    <s v="STB0011577"/>
    <n v="1778.943"/>
    <n v="0"/>
    <m/>
    <m/>
    <m/>
  </r>
  <r>
    <x v="12"/>
    <x v="1"/>
    <d v="2024-02-01T00:00:00"/>
    <x v="89"/>
    <x v="0"/>
    <s v="MONBAT06"/>
    <s v="7000046246 DU 10/01/2024"/>
    <n v="2740.8"/>
    <n v="80"/>
    <n v="145.66200000000003"/>
    <n v="0"/>
    <n v="7.9"/>
    <n v="0"/>
    <n v="0"/>
    <n v="0"/>
    <n v="0"/>
    <n v="2974.3620000000005"/>
    <s v="EUR"/>
    <n v="3.3863500000000002"/>
    <s v="490B0022"/>
    <s v="COUVRE BORNE L- BLEU SMF LIDS"/>
    <n v="4.4999999999999998E-2"/>
    <n v="14000"/>
    <n v="630"/>
    <n v="2133.4005000000002"/>
    <n v="0.36842105263157893"/>
    <n v="1095.8175789473685"/>
    <n v="7.8272684210526314E-2"/>
    <n v="0.23065843421052634"/>
    <n v="1009.7684210526315"/>
    <n v="29.473684210526315"/>
    <n v="53.664947368421061"/>
    <n v="0"/>
    <n v="2.9105263157894736"/>
    <n v="0"/>
    <n v="0"/>
    <n v="0"/>
    <n v="0"/>
    <n v="1095.8175789473685"/>
    <s v="STC"/>
    <m/>
    <n v="2747.75"/>
    <s v="F0074/2024"/>
    <n v="96.2"/>
    <m/>
    <m/>
    <m/>
    <n v="0"/>
    <s v="STB0011577"/>
    <n v="1778.943"/>
    <n v="0"/>
    <m/>
    <m/>
    <m/>
  </r>
  <r>
    <x v="12"/>
    <x v="1"/>
    <d v="2024-02-01T00:00:00"/>
    <x v="89"/>
    <x v="0"/>
    <s v="MONBAT06"/>
    <s v="7000046246 DU 10/01/2024"/>
    <n v="2740.8"/>
    <n v="80"/>
    <n v="145.66200000000003"/>
    <n v="0"/>
    <n v="7.9"/>
    <n v="0"/>
    <n v="0"/>
    <n v="0"/>
    <n v="0"/>
    <n v="2974.3620000000005"/>
    <s v="EUR"/>
    <n v="3.3863500000000002"/>
    <s v="490B0026"/>
    <s v="COUVRE BORNE L- NOIR SMF LIDS"/>
    <n v="4.4999999999999998E-2"/>
    <n v="10000"/>
    <n v="450"/>
    <n v="1523.8575000000001"/>
    <n v="0.26315789473684209"/>
    <n v="782.72684210526324"/>
    <n v="7.8272684210526328E-2"/>
    <n v="0.23065843421052634"/>
    <n v="721.26315789473688"/>
    <n v="21.052631578947366"/>
    <n v="38.332105263157899"/>
    <n v="0"/>
    <n v="2.0789473684210527"/>
    <n v="0"/>
    <n v="0"/>
    <n v="0"/>
    <n v="0"/>
    <n v="782.72684210526324"/>
    <s v="STC"/>
    <m/>
    <n v="2747.75"/>
    <s v="F0074/2024"/>
    <n v="96.2"/>
    <m/>
    <m/>
    <m/>
    <n v="0"/>
    <s v="STB0011577"/>
    <n v="1778.943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CABT 4X16MM2"/>
    <n v="3.5"/>
    <n v="70"/>
    <n v="245"/>
    <n v="830.39074999999991"/>
    <n v="5.5259833994947681E-2"/>
    <n v="157.78196725009028"/>
    <n v="2.2540281035727183"/>
    <n v="14.116753103572718"/>
    <n v="134.8782028148683"/>
    <n v="6.0607880728978714"/>
    <n v="15.953845633345372"/>
    <n v="0"/>
    <n v="0.88913072897870815"/>
    <n v="0"/>
    <n v="0"/>
    <n v="0"/>
    <n v="0"/>
    <n v="157.78196725009028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CABT 4X70MM2"/>
    <n v="10"/>
    <n v="100"/>
    <n v="1000"/>
    <n v="3389.35"/>
    <n v="0.22555034283652114"/>
    <n v="644.00802959220516"/>
    <n v="6.4400802959220513"/>
    <n v="40.333580295922047"/>
    <n v="550.52327679538087"/>
    <n v="24.737910501623965"/>
    <n v="65.117737278960703"/>
    <n v="0"/>
    <n v="3.6291050162396252"/>
    <n v="0"/>
    <n v="0"/>
    <n v="0"/>
    <n v="0"/>
    <n v="644.00802959220516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CABT 4X120MM2"/>
    <n v="15"/>
    <n v="55"/>
    <n v="825"/>
    <n v="2796.2137499999999"/>
    <n v="0.18607903284012994"/>
    <n v="531.30662441356924"/>
    <n v="9.660120443883077"/>
    <n v="60.500370443883071"/>
    <n v="454.18170335618919"/>
    <n v="20.408776163839772"/>
    <n v="53.72213325514258"/>
    <n v="0"/>
    <n v="2.9940116383976907"/>
    <n v="0"/>
    <n v="0"/>
    <n v="0"/>
    <n v="0"/>
    <n v="531.30662441356924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CABT 4X240MM2"/>
    <n v="30"/>
    <n v="70"/>
    <n v="2100"/>
    <n v="7117.6349999999993"/>
    <n v="0.47365571995669437"/>
    <n v="1352.4168621436306"/>
    <n v="19.32024088776615"/>
    <n v="121.00074088776614"/>
    <n v="1156.0988812702997"/>
    <n v="51.94961205341032"/>
    <n v="136.74724828581748"/>
    <n v="0"/>
    <n v="7.6211205341032127"/>
    <n v="0"/>
    <n v="0"/>
    <n v="0"/>
    <n v="0"/>
    <n v="1352.4168621436306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SHORT"/>
    <n v="4.0999999999999996"/>
    <n v="48"/>
    <n v="196.79999999999998"/>
    <n v="667.02407999999991"/>
    <n v="4.4388307470227359E-2"/>
    <n v="126.74078022374597"/>
    <n v="2.6404329213280411"/>
    <n v="16.536767921328039"/>
    <n v="108.34298087333094"/>
    <n v="4.8684207867195965"/>
    <n v="12.815170696499466"/>
    <n v="0"/>
    <n v="0.71420786719595819"/>
    <n v="0"/>
    <n v="0"/>
    <n v="0"/>
    <n v="0"/>
    <n v="126.74078022374597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d v="2024-01-23T00:00:00"/>
    <x v="114"/>
    <x v="9"/>
    <s v="AKUMPLAST BULAGARIA01"/>
    <s v="0000011719DU 11/12/2023"/>
    <n v="2440.8000000000002"/>
    <n v="109.678"/>
    <n v="288.70600000000013"/>
    <n v="0"/>
    <n v="16.09"/>
    <n v="0"/>
    <n v="0"/>
    <n v="0"/>
    <n v="0"/>
    <n v="2855.2740000000003"/>
    <s v="EUR"/>
    <n v="3.3893499999999999"/>
    <m/>
    <s v="Cable LONG"/>
    <n v="16.7"/>
    <n v="4"/>
    <n v="66.8"/>
    <n v="226.40857999999997"/>
    <n v="1.5066762901479612E-2"/>
    <n v="43.019736376759305"/>
    <n v="10.754934094189826"/>
    <n v="67.357079094189814"/>
    <n v="36.774954889931443"/>
    <n v="1.6524924215084809"/>
    <n v="4.3498648502345754"/>
    <n v="0"/>
    <n v="0.24242421508480697"/>
    <n v="0"/>
    <n v="0"/>
    <n v="0"/>
    <n v="0"/>
    <n v="43.019736376759305"/>
    <s v="TNA CARGO"/>
    <m/>
    <n v="2483.8690000000001"/>
    <s v="F0053/2024"/>
    <n v="131.517"/>
    <m/>
    <m/>
    <m/>
    <n v="0"/>
    <s v="STB0011552"/>
    <n v="3631.5309999999999"/>
    <n v="0"/>
    <m/>
    <m/>
    <m/>
  </r>
  <r>
    <x v="12"/>
    <x v="8"/>
    <m/>
    <x v="115"/>
    <x v="9"/>
    <s v="HAITIN "/>
    <s v="2023-10108DU21/11/2024"/>
    <n v="50173.5"/>
    <n v="1075"/>
    <n v="2823.7330000000002"/>
    <n v="0"/>
    <n v="599"/>
    <n v="781.75900000000001"/>
    <n v="0"/>
    <n v="0"/>
    <n v="1853"/>
    <n v="57305.991999999998"/>
    <s v="USD"/>
    <n v="3.1305000000000001"/>
    <m/>
    <s v="MACHINES D'INJECTIONS"/>
    <n v="275500"/>
    <n v="1"/>
    <n v="275500"/>
    <n v="862452.75"/>
    <n v="1"/>
    <n v="57305.991999999998"/>
    <n v="57305.991999999998"/>
    <n v="919758.74199999997"/>
    <n v="50173.5"/>
    <n v="1075"/>
    <n v="2823.7330000000002"/>
    <n v="0"/>
    <n v="599"/>
    <n v="781.75900000000001"/>
    <n v="0"/>
    <n v="0"/>
    <n v="1853"/>
    <n v="57305.991999999998"/>
    <m/>
    <m/>
    <n v="0"/>
    <s v="F0139/2024"/>
    <n v="71643.649000000005"/>
    <m/>
    <m/>
    <m/>
    <n v="0"/>
    <n v="0"/>
    <n v="0"/>
    <n v="0"/>
    <m/>
    <m/>
    <m/>
  </r>
  <r>
    <x v="12"/>
    <x v="8"/>
    <m/>
    <x v="114"/>
    <x v="9"/>
    <s v="AKUMPLAST BULAGARIA"/>
    <s v="0000011803DU 12/01/2024"/>
    <n v="929"/>
    <n v="990"/>
    <n v="7211.875"/>
    <n v="229"/>
    <n v="563.02"/>
    <n v="0"/>
    <n v="4178.7219999999998"/>
    <n v="0"/>
    <n v="0"/>
    <n v="14101.617"/>
    <s v="EUR"/>
    <n v="3.3746499999999999"/>
    <m/>
    <s v="MOULES + FORKLIFT"/>
    <n v="184000"/>
    <n v="1"/>
    <n v="184000"/>
    <n v="620935.6"/>
    <n v="1"/>
    <n v="14101.617"/>
    <n v="14101.617"/>
    <n v="635037.21699999995"/>
    <n v="929"/>
    <n v="990"/>
    <n v="7211.875"/>
    <n v="229"/>
    <n v="563.02"/>
    <n v="0"/>
    <n v="4178.7219999999998"/>
    <n v="0"/>
    <n v="0"/>
    <n v="14101.617"/>
    <m/>
    <m/>
    <m/>
    <s v="F0126/2024"/>
    <n v="53594.508000000002"/>
    <m/>
    <n v="4178.7219999999998"/>
    <m/>
    <n v="0"/>
    <n v="0"/>
    <n v="0"/>
    <n v="0"/>
    <m/>
    <m/>
    <m/>
  </r>
  <r>
    <x v="12"/>
    <x v="1"/>
    <d v="2024-03-01T00:00:00"/>
    <x v="21"/>
    <x v="0"/>
    <s v="GLATFELTER01"/>
    <s v="50990755DU14/02/2024"/>
    <n v="3704.34"/>
    <n v="200.79499999999999"/>
    <n v="238.13400000000001"/>
    <n v="0"/>
    <n v="35.44"/>
    <n v="77"/>
    <n v="0"/>
    <n v="0"/>
    <n v="0"/>
    <n v="4255.7089999999998"/>
    <s v="EUR"/>
    <n v="3.3857499999999998"/>
    <s v="430p2010  "/>
    <s v="SEP PAPIER G  laize 103 mm 12,5 g/m² "/>
    <n v="4.5374999999999999E-2"/>
    <n v="239360"/>
    <n v="10860.96"/>
    <n v="36772.495319999995"/>
    <n v="1"/>
    <n v="4255.7089999999998"/>
    <n v="1.7779532921122995E-2"/>
    <n v="0.17140793917112299"/>
    <n v="3704.34"/>
    <n v="200.79499999999999"/>
    <n v="238.13400000000001"/>
    <n v="0"/>
    <n v="35.44"/>
    <n v="77"/>
    <n v="0"/>
    <n v="0"/>
    <n v="0"/>
    <n v="4255.7089999999998"/>
    <s v="TNA CARGO"/>
    <m/>
    <n v="3802.3850000000002"/>
    <s v="F0161/2024"/>
    <n v="239.946"/>
    <m/>
    <m/>
    <m/>
    <n v="91.44"/>
    <s v="stb0011794"/>
    <n v="7875.9350000000004"/>
    <m/>
    <m/>
    <m/>
    <m/>
  </r>
  <r>
    <x v="12"/>
    <x v="1"/>
    <d v="2024-03-01T00:00:00"/>
    <x v="116"/>
    <x v="0"/>
    <s v="krines EOOD01"/>
    <s v="NO01DU09/02/2024"/>
    <n v="2601"/>
    <n v="80"/>
    <n v="149.80200000000013"/>
    <n v="0"/>
    <n v="8.26"/>
    <n v="39"/>
    <n v="0"/>
    <n v="0"/>
    <n v="0"/>
    <n v="2878.0620000000004"/>
    <s v="EUR"/>
    <n v="3.3746499999999999"/>
    <s v="490B0025"/>
    <s v="COUVRE BORNE R+ ROUGE SMF LIDS"/>
    <n v="4.4999999999999998E-2"/>
    <n v="15000"/>
    <n v="675"/>
    <n v="2277.8887500000001"/>
    <n v="0.36585365853658541"/>
    <n v="1052.9495121951222"/>
    <n v="7.0196634146341488E-2"/>
    <n v="0.22205588414634148"/>
    <n v="951.58536585365869"/>
    <n v="29.268292682926834"/>
    <n v="54.805609756097617"/>
    <n v="0"/>
    <n v="3.0219512195121956"/>
    <n v="14.26829268292683"/>
    <n v="0"/>
    <n v="0"/>
    <n v="0"/>
    <n v="1052.9495121951222"/>
    <s v="TNA CARGO"/>
    <m/>
    <n v="2656.22"/>
    <s v="F0159/2024"/>
    <n v="96.2"/>
    <m/>
    <m/>
    <m/>
    <n v="46.22"/>
    <s v="STB0011774"/>
    <n v="1832.5650000000001"/>
    <m/>
    <m/>
    <m/>
    <m/>
  </r>
  <r>
    <x v="12"/>
    <x v="1"/>
    <d v="2024-03-01T00:00:00"/>
    <x v="116"/>
    <x v="0"/>
    <s v="krines EOOD01"/>
    <s v="NO01DU09/02/2024"/>
    <n v="2601"/>
    <n v="80"/>
    <n v="149.80200000000013"/>
    <n v="0"/>
    <n v="8.26"/>
    <n v="39"/>
    <n v="0"/>
    <n v="0"/>
    <n v="0"/>
    <n v="2878.0620000000004"/>
    <s v="EUR"/>
    <n v="3.3746499999999999"/>
    <s v="490B0026"/>
    <s v="COUVRE BORNE L- NOIR SMF LIDS"/>
    <n v="4.4999999999999998E-2"/>
    <n v="24000"/>
    <n v="1080"/>
    <n v="3644.6219999999998"/>
    <n v="0.58536585365853666"/>
    <n v="1684.7192195121957"/>
    <n v="7.0196634146341488E-2"/>
    <n v="0.22205588414634148"/>
    <n v="1522.5365853658539"/>
    <n v="46.829268292682933"/>
    <n v="87.688975609756184"/>
    <n v="0"/>
    <n v="4.8351219512195129"/>
    <n v="22.829268292682929"/>
    <n v="0"/>
    <n v="0"/>
    <n v="0"/>
    <n v="1684.7192195121957"/>
    <s v="TNA CARGO"/>
    <m/>
    <n v="2656.22"/>
    <s v="F0159/2024"/>
    <n v="96.2"/>
    <m/>
    <m/>
    <m/>
    <n v="46.22"/>
    <s v="STB0011774"/>
    <n v="1832.5650000000001"/>
    <m/>
    <m/>
    <m/>
    <m/>
  </r>
  <r>
    <x v="12"/>
    <x v="1"/>
    <d v="2024-03-01T00:00:00"/>
    <x v="116"/>
    <x v="0"/>
    <s v="krines EOOD01"/>
    <s v="NO01DU09/02/2024"/>
    <n v="2601"/>
    <n v="80"/>
    <n v="149.80200000000013"/>
    <n v="0"/>
    <n v="8.26"/>
    <n v="39"/>
    <n v="0"/>
    <n v="0"/>
    <n v="0"/>
    <n v="2878.0620000000004"/>
    <s v="EUR"/>
    <n v="3.3746499999999999"/>
    <s v="490B0027"/>
    <s v="COUVRE BORNE R+ NOIR SMF LIDS"/>
    <n v="4.4999999999999998E-2"/>
    <n v="2000"/>
    <n v="90"/>
    <n v="303.71850000000001"/>
    <n v="4.8780487804878057E-2"/>
    <n v="140.39326829268296"/>
    <n v="7.0196634146341474E-2"/>
    <n v="0.22205588414634148"/>
    <n v="126.87804878048783"/>
    <n v="3.9024390243902447"/>
    <n v="7.3074146341463493"/>
    <n v="0"/>
    <n v="0.40292682926829276"/>
    <n v="1.9024390243902443"/>
    <n v="0"/>
    <n v="0"/>
    <n v="0"/>
    <n v="140.39326829268296"/>
    <s v="TNA CARGO"/>
    <m/>
    <n v="2656.22"/>
    <s v="F0159/2024"/>
    <n v="96.2"/>
    <m/>
    <m/>
    <m/>
    <n v="46.22"/>
    <s v="STB0011774"/>
    <n v="1832.5650000000001"/>
    <m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20L0147"/>
    <s v="COUV L1 SMF D+ NOIR AVEC OM +37"/>
    <n v="1.1426000000000001"/>
    <n v="2700"/>
    <n v="3085.02"/>
    <n v="10427.984603999999"/>
    <n v="8.8409701415349609E-2"/>
    <n v="1483.7121202031256"/>
    <n v="0.54952300748263905"/>
    <n v="4.4117395274826388"/>
    <n v="1227.4077984955534"/>
    <n v="33.153638030756106"/>
    <n v="188.51176266228208"/>
    <n v="20.245821624115059"/>
    <n v="9.6101345438485026"/>
    <n v="4.7829648465704135"/>
    <n v="0"/>
    <n v="0"/>
    <n v="0"/>
    <n v="1483.7121202031256"/>
    <s v="STC"/>
    <m/>
    <n v="14400.98"/>
    <s v="F0179/2024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20L0245"/>
    <s v="COUV L2 SMF NOIR D+ AVEC OM +37"/>
    <n v="1.1787000000000001"/>
    <n v="8910"/>
    <n v="10502.217000000001"/>
    <n v="35499.593903400004"/>
    <n v="0.30096980543698548"/>
    <n v="5050.9450998383518"/>
    <n v="0.56688497192349629"/>
    <n v="4.5511267119234962"/>
    <n v="4178.4179834466486"/>
    <n v="112.86367703886955"/>
    <n v="641.74346958262333"/>
    <n v="68.922085445069669"/>
    <n v="32.715417851000325"/>
    <n v="16.282466474140914"/>
    <n v="0"/>
    <n v="0"/>
    <n v="0"/>
    <n v="5050.9450998383518"/>
    <s v="STC"/>
    <m/>
    <n v="14400.98"/>
    <s v="F0179/2025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20L0345"/>
    <s v="COUV L3 SMF NOIR D+ AVEC  OM +37"/>
    <n v="1.2105999999999999"/>
    <n v="7920"/>
    <n v="9587.9519999999993"/>
    <n v="32409.195350399998"/>
    <n v="0.27476903666903429"/>
    <n v="4611.2377197962405"/>
    <n v="0.58222698482275759"/>
    <n v="4.6742971048227577"/>
    <n v="3814.6679945028036"/>
    <n v="103.03838875088786"/>
    <n v="585.87682797562184"/>
    <n v="62.922109397208857"/>
    <n v="29.867394285924028"/>
    <n v="14.865004883794755"/>
    <n v="0"/>
    <n v="0"/>
    <n v="0"/>
    <n v="4611.2377197962405"/>
    <s v="STC"/>
    <m/>
    <n v="14400.98"/>
    <s v="F0179/2026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20L0545"/>
    <s v="COUV L5 SMF D+ NOIR AVEC OM +37"/>
    <n v="1.3001"/>
    <n v="2376"/>
    <n v="3089.0376000000001"/>
    <n v="10441.564895519999"/>
    <n v="8.8524836752043159E-2"/>
    <n v="1485.6443481349147"/>
    <n v="0.62527119029247247"/>
    <n v="5.0198692102924722"/>
    <n v="1229.0062430992307"/>
    <n v="33.196813782016186"/>
    <n v="188.75726021421758"/>
    <n v="20.272187616217884"/>
    <n v="9.6226497549470924"/>
    <n v="4.7891936682855354"/>
    <n v="0"/>
    <n v="0"/>
    <n v="0"/>
    <n v="1485.6443481349147"/>
    <s v="STC"/>
    <m/>
    <n v="14400.98"/>
    <s v="F0179/2027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90TL0101"/>
    <s v="COUVRE COUVERCLE L1SMF NOIR"/>
    <n v="0.3664"/>
    <n v="2640"/>
    <n v="967.29600000000005"/>
    <n v="3269.6539392"/>
    <n v="2.7720517384088927E-2"/>
    <n v="465.21215389981347"/>
    <n v="0.17621672496205057"/>
    <n v="1.4147220049620506"/>
    <n v="384.84893253643571"/>
    <n v="10.395194019033347"/>
    <n v="59.107128633258398"/>
    <n v="6.3479984809563641"/>
    <n v="3.0132202396504666"/>
    <n v="1.4996799904792111"/>
    <n v="0"/>
    <n v="0"/>
    <n v="0"/>
    <n v="465.21215389981347"/>
    <s v="STC"/>
    <m/>
    <n v="14400.98"/>
    <s v="F0179/2028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90TL0201"/>
    <s v="COUVRE COUVERCLE L2SMF NOIR"/>
    <n v="0.3901"/>
    <n v="8954"/>
    <n v="3492.9553999999998"/>
    <n v="11806.88784308"/>
    <n v="0.10010020809302146"/>
    <n v="1679.9049154653637"/>
    <n v="0.18761502294676835"/>
    <n v="1.5062310429467682"/>
    <n v="1389.7092069928738"/>
    <n v="37.537578034883047"/>
    <n v="213.43886890676123"/>
    <n v="22.922947653301915"/>
    <n v="10.880892619711434"/>
    <n v="5.4154212578324614"/>
    <n v="0"/>
    <n v="0"/>
    <n v="0"/>
    <n v="1679.9049154653637"/>
    <s v="STC"/>
    <m/>
    <n v="14400.98"/>
    <s v="F0179/2029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90TL0301"/>
    <s v="COUVRE COUVERCLE L3 SMF NOIR"/>
    <n v="0.40039999999999998"/>
    <n v="7920"/>
    <n v="3171.1679999999997"/>
    <n v="10719.182073599999"/>
    <n v="9.0878508410937822E-2"/>
    <n v="1525.14421196631"/>
    <n v="0.19256871363210984"/>
    <n v="1.5460007936321098"/>
    <n v="1261.6826904005638"/>
    <n v="34.079440654101681"/>
    <n v="193.77588131623904"/>
    <n v="20.81117842610476"/>
    <n v="9.8784938642689415"/>
    <n v="4.9165273050317362"/>
    <n v="0"/>
    <n v="0"/>
    <n v="0"/>
    <n v="1525.14421196631"/>
    <s v="STC"/>
    <m/>
    <n v="14400.98"/>
    <s v="F0179/2030"/>
    <n v="447.25"/>
    <m/>
    <m/>
    <m/>
    <n v="65.188999999999993"/>
    <s v="STB011859"/>
    <n v="27507.611000000001"/>
    <n v="229"/>
    <m/>
    <m/>
    <m/>
  </r>
  <r>
    <x v="12"/>
    <x v="1"/>
    <d v="2024-03-11T00:00:00"/>
    <x v="27"/>
    <x v="0"/>
    <s v="ACCUMALUX02"/>
    <s v="0093011392DU26/02/2024"/>
    <n v="13883.18"/>
    <n v="375"/>
    <n v="2132.2520000000004"/>
    <n v="229"/>
    <n v="108.7"/>
    <n v="54.1"/>
    <n v="0"/>
    <n v="0"/>
    <n v="0"/>
    <n v="16782.232"/>
    <s v="EUR"/>
    <n v="3.3801999999999999"/>
    <s v="490TL0501"/>
    <s v="COUVRE COUVERCLE L5 SMF NOIR"/>
    <n v="0.43659999999999999"/>
    <n v="2288"/>
    <n v="998.94079999999997"/>
    <n v="3376.6196921599999"/>
    <n v="2.8627385838539288E-2"/>
    <n v="480.43143069588086"/>
    <n v="0.20997877215729058"/>
    <n v="1.6857740921572906"/>
    <n v="397.43915052589188"/>
    <n v="10.735269689452233"/>
    <n v="61.040800708997089"/>
    <n v="6.5556713570254974"/>
    <n v="3.1117968406492209"/>
    <n v="1.5487415738649755"/>
    <n v="0"/>
    <n v="0"/>
    <n v="0"/>
    <n v="480.43143069588086"/>
    <s v="STC"/>
    <m/>
    <n v="14400.98"/>
    <s v="F0179/2031"/>
    <n v="447.25"/>
    <m/>
    <m/>
    <m/>
    <n v="65.188999999999993"/>
    <s v="STB011859"/>
    <n v="27507.611000000001"/>
    <n v="229"/>
    <m/>
    <m/>
    <m/>
  </r>
  <r>
    <x v="12"/>
    <x v="1"/>
    <d v="2024-03-15T00:00:00"/>
    <x v="110"/>
    <x v="0"/>
    <s v="DIXON 03"/>
    <s v="123433221 du 29/12/2023"/>
    <n v="768"/>
    <n v="575"/>
    <n v="2950.0729999999894"/>
    <n v="329"/>
    <n v="466.72"/>
    <n v="161.4"/>
    <n v="0"/>
    <n v="0"/>
    <n v="1230"/>
    <n v="6480.1929999999893"/>
    <s v="EUR"/>
    <n v="3.38435"/>
    <s v="600P0002"/>
    <s v="PLOMB DOUX ACHETE "/>
    <n v="2.0904199999999999"/>
    <n v="72862"/>
    <n v="152312.18203999999"/>
    <n v="515477.73328707396"/>
    <n v="1"/>
    <n v="6480.1929999999893"/>
    <n v="8.8937896297109464E-2"/>
    <n v="7.1636508232971092"/>
    <n v="768"/>
    <n v="575"/>
    <n v="2950.0729999999894"/>
    <n v="329"/>
    <n v="466.72"/>
    <n v="161.4"/>
    <n v="0"/>
    <n v="0"/>
    <n v="1230"/>
    <n v="6480.1929999999893"/>
    <s v="MSC"/>
    <m/>
    <n v="913.73"/>
    <s v="F0184/2024"/>
    <n v="1285.25"/>
    <m/>
    <m/>
    <m/>
    <n v="193.066"/>
    <s v="STB011886"/>
    <n v="100985.84299999999"/>
    <n v="329"/>
    <m/>
    <m/>
    <m/>
  </r>
  <r>
    <x v="12"/>
    <x v="1"/>
    <d v="2024-03-04T00:00:00"/>
    <x v="4"/>
    <x v="0"/>
    <s v="ACCUMA10"/>
    <s v="24-0224DU20/02/2024"/>
    <n v="7154.89"/>
    <n v="279.55700000000002"/>
    <n v="629.43299999999999"/>
    <n v="229"/>
    <n v="30.85"/>
    <n v="45.3"/>
    <n v="0"/>
    <n v="1422.1981125"/>
    <n v="0"/>
    <n v="9791.2281125000009"/>
    <s v="EUR"/>
    <n v="3.38015"/>
    <s v="400L0213"/>
    <s v="BAC L2 NOIR PO C28 25691010B77"/>
    <n v="1.25"/>
    <n v="7128"/>
    <n v="8910"/>
    <n v="30117.136500000001"/>
    <n v="1"/>
    <n v="9791.2281125000009"/>
    <n v="1.3736290842452301"/>
    <n v="5.5988165842452293"/>
    <n v="7154.89"/>
    <n v="279.55700000000002"/>
    <n v="629.43299999999999"/>
    <n v="229"/>
    <n v="30.85"/>
    <n v="45.3"/>
    <n v="0"/>
    <n v="1422.1981125"/>
    <n v="0"/>
    <n v="9791.2281125000009"/>
    <s v="STC"/>
    <m/>
    <n v="7212.69"/>
    <s v="F0168/2024"/>
    <n v="333.673"/>
    <m/>
    <m/>
    <m/>
    <n v="54.716999999999999"/>
    <s v="STB011818"/>
    <n v="8044.3469999999998"/>
    <n v="229"/>
    <m/>
    <m/>
    <m/>
  </r>
  <r>
    <x v="12"/>
    <x v="1"/>
    <d v="2024-03-04T00:00:00"/>
    <x v="4"/>
    <x v="0"/>
    <s v="ACCUMA11"/>
    <s v="24-0240DU22/02/2024"/>
    <n v="7154.89"/>
    <n v="283.91899999999998"/>
    <n v="646.9429999999993"/>
    <n v="229"/>
    <n v="32.019999999999996"/>
    <n v="45.3"/>
    <n v="0"/>
    <n v="1422.1981125"/>
    <n v="0"/>
    <n v="9814.2701125000003"/>
    <s v="EUR"/>
    <n v="3.38015"/>
    <s v="420B9002"/>
    <s v="COUVB90 COMPACT DROITE NOIR 34922028B70"/>
    <n v="1.6970000000000001"/>
    <n v="612"/>
    <n v="1038.5640000000001"/>
    <n v="3510.5021046000002"/>
    <n v="0.11249278617441082"/>
    <n v="1104.0345892233734"/>
    <n v="1.8039780869662962"/>
    <n v="7.5400926369662962"/>
    <n v="804.8735108714302"/>
    <n v="31.938839357852544"/>
    <n v="72.776420566031774"/>
    <n v="25.760848033940078"/>
    <n v="3.6020190133046337"/>
    <n v="5.0959232137008099"/>
    <n v="0"/>
    <n v="159.98702816711315"/>
    <n v="0"/>
    <n v="1104.0345892233734"/>
    <s v="STC"/>
    <m/>
    <n v="7212.69"/>
    <s v="F0169/2024"/>
    <n v="338.86399999999998"/>
    <m/>
    <m/>
    <m/>
    <n v="54.716999999999999"/>
    <s v="STB011817"/>
    <n v="8271.1209999999992"/>
    <n v="229"/>
    <m/>
    <m/>
    <m/>
  </r>
  <r>
    <x v="12"/>
    <x v="1"/>
    <d v="2024-03-04T00:00:00"/>
    <x v="4"/>
    <x v="0"/>
    <s v="ACCUMA11"/>
    <s v="24-0240DU22/02/2024"/>
    <n v="7154.89"/>
    <n v="283.91899999999998"/>
    <n v="646.9429999999993"/>
    <n v="229"/>
    <n v="32.019999999999996"/>
    <n v="45.3"/>
    <n v="0"/>
    <n v="1422.1981125"/>
    <n v="0"/>
    <n v="9814.2701125000003"/>
    <s v="EUR"/>
    <n v="3.38015"/>
    <s v="400L0213"/>
    <s v="BAC L2 NOIR PO C28 25691010B77"/>
    <n v="1.25"/>
    <n v="216"/>
    <n v="270"/>
    <n v="912.64049999999997"/>
    <n v="2.9245238875111133E-2"/>
    <n v="287.02067382492629"/>
    <n v="1.3287994158561403"/>
    <n v="5.5539869158561395"/>
    <n v="209.24646717514389"/>
    <n v="8.3032789761826766"/>
    <n v="18.920002573581002"/>
    <n v="6.697159702400449"/>
    <n v="0.9364325487810583"/>
    <n v="1.3248093210425342"/>
    <n v="0"/>
    <n v="41.592523527794675"/>
    <n v="0"/>
    <n v="287.02067382492629"/>
    <s v="STC"/>
    <m/>
    <n v="7212.69"/>
    <s v="F0169/2024"/>
    <n v="338.86399999999998"/>
    <m/>
    <m/>
    <m/>
    <n v="54.716999999999999"/>
    <s v="STB011817"/>
    <n v="8271.1209999999992"/>
    <n v="229"/>
    <m/>
    <m/>
    <m/>
  </r>
  <r>
    <x v="12"/>
    <x v="1"/>
    <d v="2024-03-04T00:00:00"/>
    <x v="4"/>
    <x v="0"/>
    <s v="ACCUMA11"/>
    <s v="24-0240DU22/02/2024"/>
    <n v="7154.89"/>
    <n v="283.91899999999998"/>
    <n v="646.9429999999993"/>
    <n v="229"/>
    <n v="32.019999999999996"/>
    <n v="45.3"/>
    <n v="0"/>
    <n v="1422.1981125"/>
    <n v="0"/>
    <n v="9814.2701125000003"/>
    <s v="EUR"/>
    <n v="3.38015"/>
    <s v="400L0318"/>
    <s v="BAC L3 NOIR P0 C40 2B331002B74"/>
    <n v="1.335"/>
    <n v="5760"/>
    <n v="7689.5999999999995"/>
    <n v="25992.001439999996"/>
    <n v="0.83290440316316494"/>
    <n v="8174.3487905339007"/>
    <n v="1.4191577761343577"/>
    <n v="5.9316580261343574"/>
    <n v="5959.3393851480978"/>
    <n v="236.47738524168261"/>
    <n v="538.84167329558682"/>
    <n v="190.73510832436477"/>
    <n v="26.669598989284538"/>
    <n v="37.730569463291367"/>
    <n v="0"/>
    <n v="1184.5550700715921"/>
    <n v="0"/>
    <n v="8174.3487905339007"/>
    <s v="STC"/>
    <m/>
    <n v="7212.69"/>
    <s v="F0169/2024"/>
    <n v="338.86399999999998"/>
    <m/>
    <m/>
    <m/>
    <n v="54.716999999999999"/>
    <s v="STB011817"/>
    <n v="8271.1209999999992"/>
    <n v="229"/>
    <m/>
    <m/>
    <m/>
  </r>
  <r>
    <x v="12"/>
    <x v="1"/>
    <d v="2024-03-04T00:00:00"/>
    <x v="4"/>
    <x v="0"/>
    <s v="ACCUMA11"/>
    <s v="24-0240DU22/02/2024"/>
    <n v="7154.89"/>
    <n v="283.91899999999998"/>
    <n v="646.9429999999993"/>
    <n v="229"/>
    <n v="32.019999999999996"/>
    <n v="45.3"/>
    <n v="0"/>
    <n v="1422.1981125"/>
    <n v="0"/>
    <n v="9814.2701125000003"/>
    <s v="EUR"/>
    <n v="3.38015"/>
    <s v="400M1104"/>
    <s v="BAC M11 P8.5 C46,3 NOIR 22241008B70"/>
    <n v="1.8580000000000001"/>
    <n v="126"/>
    <n v="234.108"/>
    <n v="791.32015620000004"/>
    <n v="2.535757178731303E-2"/>
    <n v="248.86605891779948"/>
    <n v="1.9751274517285673"/>
    <n v="8.2554461517285684"/>
    <n v="181.43063680532813"/>
    <n v="7.1994964242821275"/>
    <n v="16.404903564799636"/>
    <n v="5.8068839392946838"/>
    <n v="0.81194944862976315"/>
    <n v="1.1486980019652802"/>
    <n v="0"/>
    <n v="36.06349073349984"/>
    <n v="0"/>
    <n v="248.86605891779948"/>
    <s v="STC"/>
    <m/>
    <n v="7212.69"/>
    <s v="F0169/2024"/>
    <n v="338.86399999999998"/>
    <m/>
    <m/>
    <m/>
    <n v="54.716999999999999"/>
    <s v="STB011817"/>
    <n v="8271.1209999999992"/>
    <n v="229"/>
    <m/>
    <m/>
    <m/>
  </r>
  <r>
    <x v="12"/>
    <x v="1"/>
    <d v="2024-03-19T00:00:00"/>
    <x v="97"/>
    <x v="0"/>
    <s v="AMER SIL02"/>
    <s v="CI24-00184 DU 06/02/2024"/>
    <n v="3245.5340000000001"/>
    <n v="136.613"/>
    <n v="396.83100000000013"/>
    <n v="0"/>
    <n v="21.4"/>
    <n v="37"/>
    <n v="0"/>
    <n v="0"/>
    <n v="0"/>
    <n v="3837.3780000000002"/>
    <s v="EUR"/>
    <n v="3.3801999999999999"/>
    <s v="430T19125"/>
    <s v="GAINE TUBULAIRE 6.2-19-125.0-03"/>
    <n v="0.1608"/>
    <n v="13300"/>
    <n v="2138.64"/>
    <n v="7229.0309279999992"/>
    <n v="0.34724214586761482"/>
    <n v="1332.499371225176"/>
    <n v="0.10018792264850947"/>
    <n v="0.64372408264850944"/>
    <n v="1126.9861906463034"/>
    <n v="47.437791273412465"/>
    <n v="137.79644798679149"/>
    <n v="0"/>
    <n v="7.4309819215669561"/>
    <n v="12.847959397101748"/>
    <n v="0"/>
    <n v="0"/>
    <n v="0"/>
    <n v="1332.499371225176"/>
    <s v="TNA CARGO"/>
    <m/>
    <n v="3315.8040000000001"/>
    <s v="F0182/2024"/>
    <n v="163.56899999999999"/>
    <m/>
    <m/>
    <m/>
    <n v="37"/>
    <s v="STB141920"/>
    <n v="5031.884"/>
    <m/>
    <m/>
    <m/>
    <m/>
  </r>
  <r>
    <x v="12"/>
    <x v="1"/>
    <d v="2024-03-19T00:00:00"/>
    <x v="97"/>
    <x v="0"/>
    <s v="AMER SIL02"/>
    <s v="CI24-00184 DU 06/02/2024"/>
    <n v="3245.5340000000001"/>
    <n v="136.613"/>
    <n v="396.83100000000013"/>
    <n v="0"/>
    <n v="21.4"/>
    <n v="37"/>
    <n v="0"/>
    <n v="0"/>
    <n v="0"/>
    <n v="3837.3780000000002"/>
    <s v="EUR"/>
    <n v="3.3801999999999999"/>
    <s v="430T21184"/>
    <s v="GAINE TUBULAIRE 6.2-21-184.0-03"/>
    <n v="0.25700000000000001"/>
    <n v="7896"/>
    <n v="2029.2720000000002"/>
    <n v="6859.3452144000003"/>
    <n v="0.3294845153130338"/>
    <n v="1264.3566304028991"/>
    <n v="0.16012621965588894"/>
    <n v="1.028837619655889"/>
    <n v="1069.3531969219719"/>
    <n v="45.011868090459487"/>
    <n v="130.74966969618657"/>
    <n v="0"/>
    <n v="7.0509686276989232"/>
    <n v="12.190927066582251"/>
    <n v="0"/>
    <n v="0"/>
    <n v="0"/>
    <n v="1264.3566304028991"/>
    <s v="TNA CARGO"/>
    <m/>
    <n v="3315.8040000000001"/>
    <s v="F0182/2024"/>
    <n v="163.56899999999999"/>
    <m/>
    <m/>
    <m/>
    <n v="37"/>
    <s v="STB141920"/>
    <n v="5031.884"/>
    <m/>
    <m/>
    <m/>
    <m/>
  </r>
  <r>
    <x v="12"/>
    <x v="1"/>
    <d v="2024-03-19T00:00:00"/>
    <x v="97"/>
    <x v="0"/>
    <s v="AMER SIL02"/>
    <s v="CI24-00184 DU 06/02/2024"/>
    <n v="3245.5340000000001"/>
    <n v="136.613"/>
    <n v="396.83100000000013"/>
    <n v="0"/>
    <n v="21.4"/>
    <n v="37"/>
    <n v="0"/>
    <n v="0"/>
    <n v="0"/>
    <n v="3837.3780000000002"/>
    <s v="EUR"/>
    <n v="3.3801999999999999"/>
    <s v="430T21258"/>
    <s v="GAINE TUBULAIRE 6.2-21-258-03"/>
    <n v="0.36030000000000001"/>
    <n v="5526"/>
    <n v="1991.0178000000001"/>
    <n v="6730.0383675599996"/>
    <n v="0.32327333881935139"/>
    <n v="1240.5219983719251"/>
    <n v="0.22448823712846996"/>
    <n v="1.4423742971284699"/>
    <n v="1049.1946124317249"/>
    <n v="44.163340636128048"/>
    <n v="128.28488231702207"/>
    <n v="0"/>
    <n v="6.9180494507341193"/>
    <n v="11.961113536316001"/>
    <n v="0"/>
    <n v="0"/>
    <n v="0"/>
    <n v="1240.5219983719251"/>
    <s v="TNA CARGO"/>
    <m/>
    <n v="3315.8040000000001"/>
    <s v="F0182/2024"/>
    <n v="163.56899999999999"/>
    <m/>
    <m/>
    <m/>
    <n v="37"/>
    <s v="STB141920"/>
    <n v="5031.884"/>
    <m/>
    <m/>
    <m/>
    <m/>
  </r>
  <r>
    <x v="12"/>
    <x v="1"/>
    <d v="2024-03-08T00:00:00"/>
    <x v="4"/>
    <x v="0"/>
    <s v="ACCUMA12"/>
    <s v="24-0299DU01/03/2024"/>
    <n v="7062.692"/>
    <n v="336.709"/>
    <n v="858.85400000000118"/>
    <n v="229"/>
    <n v="43.9"/>
    <n v="30"/>
    <n v="0"/>
    <n v="1421.3566125"/>
    <n v="0"/>
    <n v="9982.5116125000004"/>
    <s v="EUR"/>
    <n v="3.3781500000000002"/>
    <s v="400L0318"/>
    <s v="BAC L3 NOIR P0 C40 2B331002B74"/>
    <n v="1.335"/>
    <n v="2496"/>
    <n v="3332.16"/>
    <n v="11256.536304000001"/>
    <n v="0.25354797944442486"/>
    <n v="2531.0456491298828"/>
    <n v="1.0140407248116519"/>
    <n v="5.5238709748116523"/>
    <n v="1790.731286038304"/>
    <n v="85.371886610752853"/>
    <n v="217.76069633776237"/>
    <n v="58.062487292773291"/>
    <n v="11.130756297610251"/>
    <n v="7.6064393833327459"/>
    <n v="0"/>
    <n v="360.38209716934733"/>
    <n v="0"/>
    <n v="2531.0456491298828"/>
    <s v="TNA CARGO"/>
    <m/>
    <n v="7106.549"/>
    <s v="F0175/2024"/>
    <n v="401.68400000000003"/>
    <m/>
    <m/>
    <m/>
    <n v="35.51"/>
    <s v="STB011854"/>
    <n v="11015.62"/>
    <n v="229"/>
    <m/>
    <m/>
    <m/>
  </r>
  <r>
    <x v="12"/>
    <x v="1"/>
    <d v="2024-03-08T00:00:00"/>
    <x v="4"/>
    <x v="0"/>
    <s v="ACCUMA12"/>
    <s v="24-0299DU01/03/2024"/>
    <n v="7062.692"/>
    <n v="336.709"/>
    <n v="858.85400000000118"/>
    <n v="229"/>
    <n v="43.9"/>
    <n v="30"/>
    <n v="0"/>
    <n v="1421.3566125"/>
    <n v="0"/>
    <n v="9982.5116125000004"/>
    <s v="EUR"/>
    <n v="3.3781500000000002"/>
    <s v="400L0513"/>
    <s v="BAC L5 C45 P0 NOIR 27231007B77"/>
    <n v="1.3720000000000001"/>
    <n v="864"/>
    <n v="1185.4080000000001"/>
    <n v="4004.4860352000005"/>
    <n v="9.0199091045224958E-2"/>
    <n v="900.41347379590297"/>
    <n v="1.0421452243008136"/>
    <n v="5.676967024300815"/>
    <n v="637.048398732382"/>
    <n v="30.370845746746649"/>
    <n v="77.46785014055574"/>
    <n v="20.655591849356515"/>
    <n v="3.9597400968853753"/>
    <n v="2.7059727313567485"/>
    <n v="0"/>
    <n v="128.20507449862004"/>
    <n v="0"/>
    <n v="900.41347379590297"/>
    <s v="TNA CARGO"/>
    <m/>
    <n v="7106.549"/>
    <s v="F0175/2024"/>
    <n v="401.68400000000003"/>
    <m/>
    <m/>
    <m/>
    <n v="35.51"/>
    <s v="STB011854"/>
    <n v="11015.62"/>
    <n v="229"/>
    <m/>
    <m/>
    <m/>
  </r>
  <r>
    <x v="12"/>
    <x v="1"/>
    <d v="2024-03-08T00:00:00"/>
    <x v="4"/>
    <x v="0"/>
    <s v="ACCUMA12"/>
    <s v="24-0299DU01/03/2024"/>
    <n v="7062.692"/>
    <n v="336.709"/>
    <n v="858.85400000000118"/>
    <n v="229"/>
    <n v="43.9"/>
    <n v="30"/>
    <n v="0"/>
    <n v="1421.3566125"/>
    <n v="0"/>
    <n v="9982.5116125000004"/>
    <s v="EUR"/>
    <n v="3.3781500000000002"/>
    <s v="420L0507"/>
    <s v="COUV. L5 EK DROITE NOIR 21162166B70"/>
    <n v="1.486"/>
    <n v="4480"/>
    <n v="6657.28"/>
    <n v="22489.290432000002"/>
    <n v="0.50656027699623685"/>
    <n v="5056.7438475461513"/>
    <n v="1.128737465970123"/>
    <n v="6.1486683659701233"/>
    <n v="3577.6792158591061"/>
    <n v="170.56340430712592"/>
    <n v="435.0613201393266"/>
    <n v="116.00230343213823"/>
    <n v="22.237996160134799"/>
    <n v="15.196808309887105"/>
    <n v="0"/>
    <n v="720.00279933843285"/>
    <n v="0"/>
    <n v="5056.7438475461513"/>
    <s v="TNA CARGO"/>
    <m/>
    <n v="7106.549"/>
    <s v="F0175/2024"/>
    <n v="401.68400000000003"/>
    <m/>
    <m/>
    <m/>
    <n v="35.51"/>
    <s v="STB011854"/>
    <n v="11015.62"/>
    <n v="229"/>
    <m/>
    <m/>
    <m/>
  </r>
  <r>
    <x v="12"/>
    <x v="1"/>
    <d v="2024-03-08T00:00:00"/>
    <x v="4"/>
    <x v="0"/>
    <s v="ACCUMA12"/>
    <s v="24-0299DU01/03/2024"/>
    <n v="7062.692"/>
    <n v="336.709"/>
    <n v="858.85400000000118"/>
    <n v="229"/>
    <n v="43.9"/>
    <n v="30"/>
    <n v="0"/>
    <n v="1421.3566125"/>
    <n v="0"/>
    <n v="9982.5116125000004"/>
    <s v="EUR"/>
    <n v="3.3781500000000002"/>
    <s v="400L0118"/>
    <s v="BAC L1 NOIR P0 C28 25341044B70"/>
    <n v="1.171"/>
    <n v="1680"/>
    <n v="1967.28"/>
    <n v="6645.7669320000005"/>
    <n v="0.1496926525141134"/>
    <n v="1494.3086420280645"/>
    <n v="0.88946942977860977"/>
    <n v="4.8452830797786097"/>
    <n v="1057.2330993702085"/>
    <n v="50.402863335374612"/>
    <n v="128.56413338235652"/>
    <n v="34.279617425731971"/>
    <n v="6.5715074453695781"/>
    <n v="4.4907795754234021"/>
    <n v="0"/>
    <n v="212.76664149359982"/>
    <n v="0"/>
    <n v="1494.3086420280645"/>
    <s v="TNA CARGO"/>
    <m/>
    <n v="7106.549"/>
    <s v="F0175/2024"/>
    <n v="401.68400000000003"/>
    <m/>
    <m/>
    <m/>
    <n v="35.51"/>
    <s v="STB011854"/>
    <n v="11015.62"/>
    <n v="229"/>
    <m/>
    <m/>
    <m/>
  </r>
  <r>
    <x v="12"/>
    <x v="1"/>
    <d v="2024-03-25T00:00:00"/>
    <x v="71"/>
    <x v="0"/>
    <s v="ELINOIL02"/>
    <s v="260/2024DU12/02/2024"/>
    <n v="726"/>
    <n v="417.99799999999999"/>
    <n v="3882.0699999999997"/>
    <n v="429"/>
    <n v="45.97"/>
    <n v="807"/>
    <n v="1122"/>
    <n v="0"/>
    <n v="820"/>
    <n v="8250.0380000000005"/>
    <s v="EUR"/>
    <n v="3.3812500000000001"/>
    <s v="610x0014"/>
    <s v="COKE DE PETROLE "/>
    <n v="0.32500000000000001"/>
    <n v="43860"/>
    <n v="14254.5"/>
    <n v="48198.028125000004"/>
    <n v="1"/>
    <n v="8250.0380000000005"/>
    <n v="0.18809936160510718"/>
    <n v="1.2870056116051074"/>
    <n v="726"/>
    <n v="417.99799999999999"/>
    <n v="3882.0699999999997"/>
    <n v="429"/>
    <n v="45.97"/>
    <n v="807"/>
    <n v="1122"/>
    <n v="0"/>
    <n v="820"/>
    <n v="8250.0380000000005"/>
    <s v="MSC"/>
    <m/>
    <n v="863.56"/>
    <s v="F0206/2024"/>
    <n v="598.41800000000001"/>
    <m/>
    <n v="1334.8000000000002"/>
    <m/>
    <n v="962.33"/>
    <s v="STB011932"/>
    <n v="13591.213"/>
    <n v="429"/>
    <m/>
    <m/>
    <m/>
  </r>
  <r>
    <x v="12"/>
    <x v="1"/>
    <d v="2024-03-25T00:00:00"/>
    <x v="116"/>
    <x v="0"/>
    <s v="krines EOOD02"/>
    <s v="NO02DU27/02/2024"/>
    <n v="4100.8580000000002"/>
    <n v="85.433000000000007"/>
    <n v="191.38000000000011"/>
    <n v="0"/>
    <n v="9.6999999999999993"/>
    <n v="0"/>
    <n v="0"/>
    <n v="0"/>
    <n v="0"/>
    <n v="4387.3710000000001"/>
    <s v="EUR"/>
    <n v="3.3805499999999999"/>
    <s v="490B0019"/>
    <s v="COUVRE BORNE R+ VERT SMF LIDS"/>
    <n v="4.4999999999999998E-2"/>
    <n v="13000"/>
    <n v="585"/>
    <n v="1977.62175"/>
    <n v="0.27083333333333331"/>
    <n v="1188.2463124999999"/>
    <n v="9.1403562499999993E-2"/>
    <n v="0.24352831250000001"/>
    <n v="1110.6490416666666"/>
    <n v="23.138104166666668"/>
    <n v="51.832083333333358"/>
    <n v="0"/>
    <n v="2.6270833333333328"/>
    <n v="0"/>
    <n v="0"/>
    <n v="0"/>
    <n v="0"/>
    <n v="1188.2463124999999"/>
    <s v="STC"/>
    <m/>
    <n v="4100.8580000000002"/>
    <s v="F0207/2024"/>
    <n v="102.66500000000001"/>
    <m/>
    <m/>
    <m/>
    <m/>
    <s v="stb0011941"/>
    <n v="2371.0540000000001"/>
    <m/>
    <m/>
    <m/>
    <m/>
  </r>
  <r>
    <x v="12"/>
    <x v="1"/>
    <d v="2024-03-25T00:00:00"/>
    <x v="116"/>
    <x v="0"/>
    <s v="krines EOOD02"/>
    <s v="NO02DU27/02/2024"/>
    <n v="4100.8580000000002"/>
    <n v="85.433000000000007"/>
    <n v="191.38000000000011"/>
    <n v="0"/>
    <n v="9.6999999999999993"/>
    <n v="0"/>
    <n v="0"/>
    <n v="0"/>
    <n v="0"/>
    <n v="4387.3710000000001"/>
    <s v="EUR"/>
    <n v="3.3805499999999999"/>
    <s v="490B0020"/>
    <s v="COUVRE BORNE L- VERT SMF LIDS"/>
    <n v="4.4999999999999998E-2"/>
    <n v="13000"/>
    <n v="585"/>
    <n v="1977.62175"/>
    <n v="0.27083333333333331"/>
    <n v="1188.2463124999999"/>
    <n v="9.1403562499999993E-2"/>
    <n v="0.24352831250000001"/>
    <n v="1110.6490416666666"/>
    <n v="23.138104166666668"/>
    <n v="51.832083333333358"/>
    <n v="0"/>
    <n v="2.6270833333333328"/>
    <n v="0"/>
    <n v="0"/>
    <n v="0"/>
    <n v="0"/>
    <n v="1188.2463124999999"/>
    <s v="STC"/>
    <m/>
    <n v="4100.8580000000002"/>
    <s v="F0207/2024"/>
    <n v="102.66500000000001"/>
    <m/>
    <m/>
    <m/>
    <m/>
    <s v="stb0011941"/>
    <n v="2371.0540000000001"/>
    <m/>
    <m/>
    <m/>
    <m/>
  </r>
  <r>
    <x v="12"/>
    <x v="1"/>
    <d v="2024-03-25T00:00:00"/>
    <x v="116"/>
    <x v="0"/>
    <s v="krines EOOD02"/>
    <s v="NO02DU27/02/2024"/>
    <n v="4100.8580000000002"/>
    <n v="85.433000000000007"/>
    <n v="191.38000000000011"/>
    <n v="0"/>
    <n v="9.6999999999999993"/>
    <n v="0"/>
    <n v="0"/>
    <n v="0"/>
    <n v="0"/>
    <n v="4387.3710000000001"/>
    <s v="EUR"/>
    <n v="3.3805499999999999"/>
    <s v="490B0021"/>
    <s v="COUVRE BORNE R+ BLEU SMF LIDS"/>
    <n v="4.4999999999999998E-2"/>
    <n v="5000"/>
    <n v="225"/>
    <n v="760.62374999999997"/>
    <n v="0.10416666666666666"/>
    <n v="457.01781249999999"/>
    <n v="9.1403562499999993E-2"/>
    <n v="0.24352831250000001"/>
    <n v="427.17270833333333"/>
    <n v="8.8992708333333326"/>
    <n v="19.935416666666676"/>
    <n v="0"/>
    <n v="1.0104166666666665"/>
    <n v="0"/>
    <n v="0"/>
    <n v="0"/>
    <n v="0"/>
    <n v="457.01781249999999"/>
    <s v="STC"/>
    <m/>
    <n v="4100.8580000000002"/>
    <s v="F0207/2024"/>
    <n v="102.66500000000001"/>
    <m/>
    <m/>
    <m/>
    <m/>
    <s v="stb0011941"/>
    <n v="2371.0540000000001"/>
    <m/>
    <m/>
    <m/>
    <m/>
  </r>
  <r>
    <x v="12"/>
    <x v="1"/>
    <d v="2024-03-25T00:00:00"/>
    <x v="116"/>
    <x v="0"/>
    <s v="krines EOOD02"/>
    <s v="NO02DU27/02/2024"/>
    <n v="4100.8580000000002"/>
    <n v="85.433000000000007"/>
    <n v="191.38000000000011"/>
    <n v="0"/>
    <n v="9.6999999999999993"/>
    <n v="0"/>
    <n v="0"/>
    <n v="0"/>
    <n v="0"/>
    <n v="4387.3710000000001"/>
    <s v="EUR"/>
    <n v="3.3805499999999999"/>
    <s v="490B0022"/>
    <s v="COUVRE BORNE L- BLEU SMF LIDS"/>
    <n v="4.4999999999999998E-2"/>
    <n v="5000"/>
    <n v="225"/>
    <n v="760.62374999999997"/>
    <n v="0.10416666666666666"/>
    <n v="457.01781249999999"/>
    <n v="9.1403562499999993E-2"/>
    <n v="0.24352831250000001"/>
    <n v="427.17270833333333"/>
    <n v="8.8992708333333326"/>
    <n v="19.935416666666676"/>
    <n v="0"/>
    <n v="1.0104166666666665"/>
    <n v="0"/>
    <n v="0"/>
    <n v="0"/>
    <n v="0"/>
    <n v="457.01781249999999"/>
    <s v="STC"/>
    <m/>
    <n v="4100.8580000000002"/>
    <s v="F0207/2024"/>
    <n v="102.66500000000001"/>
    <m/>
    <m/>
    <m/>
    <m/>
    <s v="stb0011941"/>
    <n v="2371.0540000000001"/>
    <m/>
    <m/>
    <m/>
    <m/>
  </r>
  <r>
    <x v="12"/>
    <x v="1"/>
    <d v="2024-03-25T00:00:00"/>
    <x v="116"/>
    <x v="0"/>
    <s v="krines EOOD02"/>
    <s v="NO02DU27/02/2024"/>
    <n v="4100.8580000000002"/>
    <n v="85.433000000000007"/>
    <n v="191.38000000000011"/>
    <n v="0"/>
    <n v="9.6999999999999993"/>
    <n v="0"/>
    <n v="0"/>
    <n v="0"/>
    <n v="0"/>
    <n v="4387.3710000000001"/>
    <s v="EUR"/>
    <n v="3.3805499999999999"/>
    <s v="490B0027"/>
    <s v="COUVRE BORNE R+ NOIR SMF LIDS"/>
    <n v="4.4999999999999998E-2"/>
    <n v="12000"/>
    <n v="540"/>
    <n v="1825.4970000000001"/>
    <n v="0.25"/>
    <n v="1096.84275"/>
    <n v="9.1403562500000007E-2"/>
    <n v="0.24352831250000001"/>
    <n v="1025.2145"/>
    <n v="21.358250000000002"/>
    <n v="47.845000000000027"/>
    <n v="0"/>
    <n v="2.4249999999999998"/>
    <n v="0"/>
    <n v="0"/>
    <n v="0"/>
    <n v="0"/>
    <n v="1096.84275"/>
    <s v="STC"/>
    <m/>
    <n v="4100.8580000000002"/>
    <s v="F0207/2024"/>
    <n v="102.66500000000001"/>
    <m/>
    <m/>
    <m/>
    <m/>
    <s v="stb0011941"/>
    <n v="2371.0540000000001"/>
    <m/>
    <m/>
    <m/>
    <m/>
  </r>
  <r>
    <x v="12"/>
    <x v="1"/>
    <d v="2024-03-25T00:00:00"/>
    <x v="80"/>
    <x v="0"/>
    <s v="GOONVEAN01"/>
    <s v="17680DU26/01/2024"/>
    <n v="4214.7439999999997"/>
    <n v="163.80699999999999"/>
    <n v="185.42499999999927"/>
    <n v="0"/>
    <n v="26.71"/>
    <n v="0"/>
    <n v="0"/>
    <n v="0"/>
    <n v="0"/>
    <n v="4590.6859999999988"/>
    <s v="GBP"/>
    <n v="3.9587500000000002"/>
    <s v="600A0017"/>
    <s v="FIBRE DE VERRE"/>
    <n v="3.52"/>
    <n v="1920"/>
    <n v="6758.4"/>
    <n v="26754.815999999999"/>
    <n v="1"/>
    <n v="4590.6859999999988"/>
    <n v="2.3909822916666661"/>
    <n v="16.325782291666666"/>
    <n v="4214.7439999999997"/>
    <n v="163.80699999999999"/>
    <n v="185.42499999999927"/>
    <n v="0"/>
    <n v="26.71"/>
    <n v="0"/>
    <n v="0"/>
    <n v="0"/>
    <n v="0"/>
    <n v="4590.6859999999988"/>
    <s v="STC"/>
    <m/>
    <n v="4216.6940000000004"/>
    <s v="F0201/2024"/>
    <n v="195.93"/>
    <m/>
    <m/>
    <m/>
    <m/>
    <s v="STB0011934"/>
    <n v="6066.274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7MEC008"/>
    <s v="ACID LEVELING NOZZLE M.Nivelage"/>
    <n v="1.5"/>
    <n v="60"/>
    <n v="90"/>
    <n v="279.72000000000003"/>
    <n v="2.2085889570552148E-2"/>
    <n v="136.06765398773007"/>
    <n v="2.2677942331288343"/>
    <n v="6.9297942331288347"/>
    <n v="43.872471165644178"/>
    <n v="2.1358822085889573"/>
    <n v="87.850711656441703"/>
    <n v="0"/>
    <n v="0"/>
    <n v="2.2085889570552149"/>
    <n v="0"/>
    <n v="0"/>
    <n v="0"/>
    <n v="136.06765398773007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7MEC009"/>
    <s v="Cylinder SDA50*20 M.Nivelage"/>
    <n v="16"/>
    <n v="12"/>
    <n v="192"/>
    <n v="596.73599999999999"/>
    <n v="4.711656441717791E-2"/>
    <n v="290.27766184049074"/>
    <n v="24.189805153374227"/>
    <n v="73.917805153374232"/>
    <n v="93.594605153374232"/>
    <n v="4.5565487116564416"/>
    <n v="187.41485153374228"/>
    <n v="0"/>
    <n v="0"/>
    <n v="4.7116564417177909"/>
    <n v="0"/>
    <n v="0"/>
    <n v="0"/>
    <n v="290.27766184049074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7MEC010"/>
    <s v="Cylinder SDA32*25 M.Nivelage"/>
    <n v="15"/>
    <n v="24"/>
    <n v="360"/>
    <n v="1118.8800000000001"/>
    <n v="8.8343558282208592E-2"/>
    <n v="544.27061595092027"/>
    <n v="22.677942331288346"/>
    <n v="69.297942331288354"/>
    <n v="175.48988466257671"/>
    <n v="8.5435288343558291"/>
    <n v="351.40284662576681"/>
    <n v="0"/>
    <n v="0"/>
    <n v="8.8343558282208594"/>
    <n v="0"/>
    <n v="0"/>
    <n v="0"/>
    <n v="544.27061595092027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812VER110"/>
    <s v="VERIN COMPACT SDA25*20B M.remplissage"/>
    <n v="13"/>
    <n v="24"/>
    <n v="312"/>
    <n v="969.69600000000003"/>
    <n v="7.656441717791411E-2"/>
    <n v="471.70120049079748"/>
    <n v="19.654216687116563"/>
    <n v="60.05821668711657"/>
    <n v="152.09123337423313"/>
    <n v="7.4043916564417174"/>
    <n v="304.54913374233126"/>
    <n v="0"/>
    <n v="0"/>
    <n v="7.6564417177914113"/>
    <n v="0"/>
    <n v="0"/>
    <n v="0"/>
    <n v="471.70120049079748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7MEC011"/>
    <s v="Sensor of leveling machine M.Nivelage"/>
    <n v="11"/>
    <n v="100"/>
    <n v="1100"/>
    <n v="3418.8"/>
    <n v="0.26993865030674846"/>
    <n v="1663.0491042944784"/>
    <n v="16.630491042944783"/>
    <n v="50.818491042944785"/>
    <n v="536.21909202453992"/>
    <n v="26.105226993865031"/>
    <n v="1073.7309202453987"/>
    <n v="0"/>
    <n v="0"/>
    <n v="26.993865030674847"/>
    <n v="0"/>
    <n v="0"/>
    <n v="0"/>
    <n v="1663.0491042944784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820POM025"/>
    <s v="POMP TW-30R M.Nivelage"/>
    <n v="95"/>
    <n v="4"/>
    <n v="380"/>
    <n v="1181.04"/>
    <n v="9.3251533742331277E-2"/>
    <n v="574.50787239263786"/>
    <n v="143.62696809815947"/>
    <n v="438.88696809815946"/>
    <n v="185.23932269938649"/>
    <n v="9.018169325153373"/>
    <n v="370.92522699386495"/>
    <n v="0"/>
    <n v="0"/>
    <n v="9.3251533742331283"/>
    <n v="0"/>
    <n v="0"/>
    <n v="0"/>
    <n v="574.50787239263786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820POM024"/>
    <s v="POMP TW-55R M.Remplissage"/>
    <n v="110"/>
    <n v="4"/>
    <n v="440"/>
    <n v="1367.52"/>
    <n v="0.10797546012269939"/>
    <n v="665.21964171779132"/>
    <n v="166.30491042944783"/>
    <n v="508.18491042944783"/>
    <n v="214.48763680981597"/>
    <n v="10.442090797546012"/>
    <n v="429.49236809815943"/>
    <n v="0"/>
    <n v="0"/>
    <n v="10.797546012269938"/>
    <n v="0"/>
    <n v="0"/>
    <n v="0"/>
    <n v="665.21964171779132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1ElE088  "/>
    <s v="CRANE CABLE AND REMOTE"/>
    <n v="395"/>
    <n v="2"/>
    <n v="790"/>
    <n v="2455.3200000000002"/>
    <n v="0.19386503067484664"/>
    <n v="1194.3716294478527"/>
    <n v="597.18581472392634"/>
    <n v="1824.8458147239264"/>
    <n v="385.10280245398781"/>
    <n v="18.748299386503071"/>
    <n v="771.13402453987726"/>
    <n v="0"/>
    <n v="0"/>
    <n v="19.386503067484664"/>
    <n v="0"/>
    <n v="0"/>
    <n v="0"/>
    <n v="1194.3716294478527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09T00:00:00"/>
    <x v="76"/>
    <x v="2"/>
    <s v="WUXI02"/>
    <s v="HFNOUR20230930DU30/09/2024"/>
    <n v="1986.4480000000001"/>
    <n v="96.707999999999998"/>
    <n v="3977.6849999999995"/>
    <n v="0"/>
    <n v="0"/>
    <n v="100"/>
    <n v="0"/>
    <n v="0"/>
    <n v="0"/>
    <n v="6160.8409999999994"/>
    <s v="USD"/>
    <n v="3.1080000000000001"/>
    <s v="707mec014"/>
    <s v="ACID HOSE"/>
    <n v="13.7"/>
    <n v="30"/>
    <n v="411"/>
    <n v="1277.3880000000001"/>
    <n v="0.10085889570552148"/>
    <n v="621.37561987730055"/>
    <n v="20.712520662576686"/>
    <n v="63.292120662576693"/>
    <n v="200.35095165644174"/>
    <n v="9.7538620858895708"/>
    <n v="401.18491656441716"/>
    <n v="0"/>
    <n v="0"/>
    <n v="10.085889570552148"/>
    <n v="0"/>
    <n v="0"/>
    <n v="0"/>
    <n v="621.37561987730055"/>
    <s v="SEASTRANS"/>
    <m/>
    <n v="589.58399999999995"/>
    <s v="F0097/2024"/>
    <n v="597.94600000000003"/>
    <m/>
    <m/>
    <m/>
    <n v="120"/>
    <s v="STB0011626"/>
    <n v="6050.2569999999996"/>
    <m/>
    <m/>
    <m/>
    <m/>
  </r>
  <r>
    <x v="12"/>
    <x v="1"/>
    <d v="2024-03-29T00:00:00"/>
    <x v="4"/>
    <x v="0"/>
    <s v="ACCUMA14"/>
    <s v="24-0363DU19/03/2024"/>
    <n v="7154.89"/>
    <n v="342.017"/>
    <n v="880.16300000000047"/>
    <n v="229"/>
    <n v="42.48"/>
    <n v="370.1"/>
    <n v="0"/>
    <n v="1421.9456625"/>
    <n v="0"/>
    <n v="10440.5956625"/>
    <s v="EUR"/>
    <n v="3.3795500000000001"/>
    <s v="400L0218"/>
    <s v="BAC L2 NOIR P0 C34,3 38881099B77"/>
    <n v="1.26"/>
    <n v="3672"/>
    <n v="4626.72"/>
    <n v="15636.231576000002"/>
    <n v="0.34110291949277499"/>
    <n v="3561.317661722353"/>
    <n v="0.96985775101371274"/>
    <n v="5.2280907510137133"/>
    <n v="2440.5538676496608"/>
    <n v="116.66299721616042"/>
    <n v="300.22616892951947"/>
    <n v="78.112568563845471"/>
    <n v="14.490052020053081"/>
    <n v="126.24219050427604"/>
    <n v="0"/>
    <n v="485.02981683883809"/>
    <n v="0"/>
    <n v="3561.317661722353"/>
    <s v="STC"/>
    <m/>
    <n v="7212.69"/>
    <s v="F0215/2024"/>
    <n v="408"/>
    <m/>
    <m/>
    <m/>
    <n v="384.03899999999999"/>
    <s v="STB011948"/>
    <n v="11291.6"/>
    <n v="229"/>
    <m/>
    <m/>
    <m/>
  </r>
  <r>
    <x v="12"/>
    <x v="1"/>
    <d v="2024-03-29T00:00:00"/>
    <x v="4"/>
    <x v="0"/>
    <s v="ACCUMA14"/>
    <s v="24-0363DU19/03/2024"/>
    <n v="7154.89"/>
    <n v="342.017"/>
    <n v="880.16300000000047"/>
    <n v="229"/>
    <n v="42.48"/>
    <n v="370.1"/>
    <n v="0"/>
    <n v="1421.9456625"/>
    <n v="0"/>
    <n v="10440.5956625"/>
    <s v="EUR"/>
    <n v="3.3795500000000001"/>
    <s v="400L0513"/>
    <s v="BAC L5 C45 P0 NOIR 27231007B77"/>
    <n v="1.3720000000000001"/>
    <n v="720"/>
    <n v="987.84"/>
    <n v="3338.4546720000003"/>
    <n v="7.2828074314361543E-2"/>
    <n v="760.36847679475079"/>
    <n v="1.0560673288815983"/>
    <n v="5.6928099288815988"/>
    <n v="521.07686063108224"/>
    <n v="24.908439492774992"/>
    <n v="64.100576372751433"/>
    <n v="16.677629017988792"/>
    <n v="3.093736596874078"/>
    <n v="26.953670303745209"/>
    <n v="0"/>
    <n v="103.55756437953406"/>
    <n v="0"/>
    <n v="760.36847679475079"/>
    <s v="STC"/>
    <m/>
    <n v="7212.69"/>
    <s v="F0215/2024"/>
    <n v="408"/>
    <m/>
    <m/>
    <m/>
    <n v="384.03899999999999"/>
    <s v="STB011948"/>
    <n v="11291.6"/>
    <n v="229"/>
    <m/>
    <m/>
    <m/>
  </r>
  <r>
    <x v="12"/>
    <x v="1"/>
    <d v="2024-03-29T00:00:00"/>
    <x v="4"/>
    <x v="0"/>
    <s v="ACCUMA14"/>
    <s v="24-0363DU19/03/2024"/>
    <n v="7154.89"/>
    <n v="342.017"/>
    <n v="880.16300000000047"/>
    <n v="229"/>
    <n v="42.48"/>
    <n v="370.1"/>
    <n v="0"/>
    <n v="1421.9456625"/>
    <n v="0"/>
    <n v="10440.5956625"/>
    <s v="EUR"/>
    <n v="3.3795500000000001"/>
    <s v="400M1606"/>
    <s v="BAC M16 GRIS C102 P16 20891032B74"/>
    <n v="5.3840000000000003"/>
    <n v="240"/>
    <n v="1292.1600000000001"/>
    <n v="4366.919328"/>
    <n v="9.526393394278973E-2"/>
    <n v="994.61221551577694"/>
    <n v="4.1442175646490709"/>
    <n v="22.33971476464907"/>
    <n v="681.60296832792687"/>
    <n v="32.581884895311113"/>
    <n v="83.847789890887682"/>
    <n v="21.815440872898847"/>
    <n v="4.0468119138897078"/>
    <n v="35.257181952226482"/>
    <n v="0"/>
    <n v="135.46013766263638"/>
    <n v="0"/>
    <n v="994.61221551577694"/>
    <s v="STC"/>
    <m/>
    <n v="7212.69"/>
    <s v="F0215/2024"/>
    <n v="408"/>
    <m/>
    <m/>
    <m/>
    <n v="384.03899999999999"/>
    <s v="STB011948"/>
    <n v="11291.6"/>
    <n v="229"/>
    <m/>
    <m/>
    <m/>
  </r>
  <r>
    <x v="12"/>
    <x v="1"/>
    <d v="2024-03-29T00:00:00"/>
    <x v="4"/>
    <x v="0"/>
    <s v="ACCUMA14"/>
    <s v="24-0363DU19/03/2024"/>
    <n v="7154.89"/>
    <n v="342.017"/>
    <n v="880.16300000000047"/>
    <n v="229"/>
    <n v="42.48"/>
    <n v="370.1"/>
    <n v="0"/>
    <n v="1421.9456625"/>
    <n v="0"/>
    <n v="10440.5956625"/>
    <s v="EUR"/>
    <n v="3.3795500000000001"/>
    <s v="420L0507"/>
    <s v="COUV. L5 EK DROITE NOIR 21162166B70"/>
    <n v="1.486"/>
    <n v="4480"/>
    <n v="6657.28"/>
    <n v="22498.610624000001"/>
    <n v="0.49080507225007369"/>
    <n v="5124.2973084671185"/>
    <n v="1.1438163634971246"/>
    <n v="6.1658276634971241"/>
    <n v="3511.6563033913299"/>
    <n v="167.86367839575345"/>
    <n v="431.98846480684182"/>
    <n v="112.39436154526688"/>
    <n v="20.84939946918313"/>
    <n v="181.64695723975228"/>
    <n v="0"/>
    <n v="697.89814361899141"/>
    <n v="0"/>
    <n v="5124.2973084671185"/>
    <s v="STC"/>
    <m/>
    <n v="7212.69"/>
    <s v="F0215/2024"/>
    <n v="408"/>
    <m/>
    <m/>
    <m/>
    <n v="384.03899999999999"/>
    <s v="STB011948"/>
    <n v="11291.6"/>
    <n v="229"/>
    <m/>
    <m/>
    <m/>
  </r>
  <r>
    <x v="12"/>
    <x v="1"/>
    <d v="2024-04-04T00:00:00"/>
    <x v="42"/>
    <x v="0"/>
    <s v="metaconcept03"/>
    <s v="6123du25/03/2024"/>
    <n v="330.6"/>
    <n v="113.07899999999999"/>
    <n v="113.13799999999992"/>
    <n v="0"/>
    <n v="16.47"/>
    <n v="330"/>
    <n v="0"/>
    <n v="0"/>
    <n v="0"/>
    <n v="903.28700000000003"/>
    <s v="EUR"/>
    <n v="3.3785500000000002"/>
    <s v="600p0014"/>
    <s v="CALCIUM METAL 85/15"/>
    <n v="9"/>
    <n v="600"/>
    <n v="5400"/>
    <n v="18244.170000000002"/>
    <n v="1"/>
    <n v="903.28700000000003"/>
    <n v="1.5054783333333335"/>
    <n v="31.912428333333335"/>
    <n v="330.6"/>
    <n v="113.07899999999999"/>
    <n v="113.13799999999992"/>
    <n v="0"/>
    <n v="16.47"/>
    <n v="330"/>
    <n v="0"/>
    <n v="0"/>
    <n v="0"/>
    <n v="903.28700000000003"/>
    <s v="MAGHREB SOLUTION"/>
    <m/>
    <n v="394.41399999999999"/>
    <s v="FN0237/2024"/>
    <n v="135.56399999999999"/>
    <m/>
    <m/>
    <s v="STB0011961"/>
    <n v="367.3"/>
    <s v="STB0011960"/>
    <n v="3584.4169999999999"/>
    <m/>
    <m/>
    <m/>
    <m/>
  </r>
  <r>
    <x v="12"/>
    <x v="1"/>
    <d v="2024-04-01T00:00:00"/>
    <x v="4"/>
    <x v="0"/>
    <s v="ACCUMA13"/>
    <s v="24-0360DU19/03/2024"/>
    <n v="7154.89"/>
    <n v="54.1"/>
    <n v="625.43100000000049"/>
    <n v="229"/>
    <n v="28.17"/>
    <n v="54.1"/>
    <n v="0"/>
    <n v="1421.9456625"/>
    <n v="0"/>
    <n v="9567.636662500001"/>
    <s v="EUR"/>
    <n v="3.3795500000000001"/>
    <s v="400L0218"/>
    <s v="BAC L2 NOIR P0 C34,3 38881099B77"/>
    <n v="1.25"/>
    <n v="6912"/>
    <n v="8640"/>
    <n v="29199.312000000002"/>
    <n v="0.97764452844945571"/>
    <n v="9353.7476332855385"/>
    <n v="1.3532620997230236"/>
    <n v="5.5776995997230241"/>
    <n v="6994.9390601577261"/>
    <n v="52.890568989115557"/>
    <n v="611.44919507267207"/>
    <n v="223.88059701492537"/>
    <n v="27.540246366421169"/>
    <n v="52.890568989115557"/>
    <n v="0"/>
    <n v="1390.1573966955614"/>
    <n v="0"/>
    <n v="9353.7476332855385"/>
    <s v="STC"/>
    <m/>
    <n v="7212.69"/>
    <s v="FN0214/2024"/>
    <n v="332.488"/>
    <m/>
    <m/>
    <m/>
    <n v="65.188999999999993"/>
    <s v="STB011947"/>
    <n v="7992.5280000000002"/>
    <n v="229"/>
    <m/>
    <m/>
    <m/>
  </r>
  <r>
    <x v="12"/>
    <x v="1"/>
    <d v="2024-04-01T00:00:00"/>
    <x v="4"/>
    <x v="0"/>
    <s v="ACCUMA13"/>
    <s v="24-0360DU19/03/2024"/>
    <n v="7154.89"/>
    <n v="54.1"/>
    <n v="625.43100000000049"/>
    <n v="229"/>
    <n v="28.17"/>
    <n v="54.1"/>
    <n v="0"/>
    <n v="1421.9456625"/>
    <n v="0"/>
    <n v="9567.636662500001"/>
    <s v="EUR"/>
    <n v="3.3795500000000001"/>
    <s v="400L0513"/>
    <s v="BAC L5 C45 P0 NOIR 27231007B77"/>
    <n v="1.3720000000000001"/>
    <n v="144"/>
    <n v="197.56800000000001"/>
    <n v="667.69093440000006"/>
    <n v="2.2355471550544223E-2"/>
    <n v="213.88902921446265"/>
    <n v="1.4853404806559907"/>
    <n v="6.1220830806559912"/>
    <n v="159.95093984227336"/>
    <n v="1.2094310108844426"/>
    <n v="13.981804927328435"/>
    <n v="5.1194029850746272"/>
    <n v="0.62975363357883085"/>
    <n v="1.2094310108844426"/>
    <n v="0"/>
    <n v="31.78826580443851"/>
    <n v="0"/>
    <n v="213.88902921446265"/>
    <s v="STC"/>
    <m/>
    <n v="7212.69"/>
    <s v="FN0214/2024"/>
    <n v="332.488"/>
    <m/>
    <m/>
    <m/>
    <n v="65.188999999999993"/>
    <s v="STB011947"/>
    <n v="7992.5280000000002"/>
    <n v="229"/>
    <m/>
    <m/>
    <m/>
  </r>
  <r>
    <x v="12"/>
    <x v="1"/>
    <d v="2024-04-06T00:00:00"/>
    <x v="112"/>
    <x v="0"/>
    <s v="AKUMPLAST02"/>
    <s v="0000011901DU19/02/2024"/>
    <n v="7632"/>
    <n v="250.773"/>
    <n v="513.88500000000022"/>
    <n v="229"/>
    <n v="24.55"/>
    <n v="589.41499999999996"/>
    <n v="0"/>
    <n v="0"/>
    <n v="520"/>
    <n v="9759.6229999999996"/>
    <s v="EUR"/>
    <n v="3.3785500000000002"/>
    <s v="400L0518"/>
    <s v="BAC L5 NOIR P0 C52 20641062B77"/>
    <n v="1.3"/>
    <n v="3003"/>
    <n v="3903.9"/>
    <n v="13189.521345000001"/>
    <n v="0.53860640301318274"/>
    <n v="5256.5954387947277"/>
    <n v="1.7504480315666759"/>
    <n v="6.1425630315666764"/>
    <n v="4110.6440677966111"/>
    <n v="135.06794350282487"/>
    <n v="276.78175141242951"/>
    <n v="123.34086629001885"/>
    <n v="13.222787193973637"/>
    <n v="317.46269303201507"/>
    <n v="0"/>
    <n v="0"/>
    <n v="280.07532956685503"/>
    <n v="5256.5954387947277"/>
    <s v="TUNIWORLD"/>
    <m/>
    <n v="7743.2"/>
    <s v="FN0223/2024"/>
    <n v="299.42"/>
    <m/>
    <m/>
    <s v="STTAT"/>
    <n v="1161.0650000000001"/>
    <m/>
    <n v="6547.87"/>
    <n v="229"/>
    <m/>
    <m/>
    <m/>
  </r>
  <r>
    <x v="12"/>
    <x v="1"/>
    <d v="2024-04-06T00:00:00"/>
    <x v="112"/>
    <x v="0"/>
    <s v="AKUMPLAST02"/>
    <s v="0000011901DU19/02/2024"/>
    <n v="7632"/>
    <n v="250.773"/>
    <n v="513.88500000000022"/>
    <n v="229"/>
    <n v="24.55"/>
    <n v="589.41499999999996"/>
    <n v="0"/>
    <n v="0"/>
    <n v="520"/>
    <n v="9759.6229999999996"/>
    <s v="EUR"/>
    <n v="3.3785500000000002"/>
    <s v="400L0118"/>
    <s v="BAC L1 NOIR P0 C28 25341044B70"/>
    <n v="1.05"/>
    <n v="3185"/>
    <n v="3344.25"/>
    <n v="11298.7158375"/>
    <n v="0.46139359698681731"/>
    <n v="4503.0275612052728"/>
    <n v="1.4138234101115457"/>
    <n v="4.9613009101115457"/>
    <n v="3521.3559322033898"/>
    <n v="115.70505649717514"/>
    <n v="237.1032485875707"/>
    <n v="105.65913370998116"/>
    <n v="11.327212806026365"/>
    <n v="271.9523069679849"/>
    <n v="0"/>
    <n v="0"/>
    <n v="239.924670433145"/>
    <n v="4503.0275612052728"/>
    <s v="TUNIWORLD"/>
    <m/>
    <n v="7743.2"/>
    <s v="FN0223/2024"/>
    <n v="299.42"/>
    <m/>
    <m/>
    <s v="STTAT"/>
    <n v="1161.0650000000001"/>
    <m/>
    <n v="6547.87"/>
    <n v="229"/>
    <m/>
    <m/>
    <m/>
  </r>
  <r>
    <x v="12"/>
    <x v="1"/>
    <d v="2024-04-06T00:00:00"/>
    <x v="112"/>
    <x v="0"/>
    <s v="AKUMPLAST03"/>
    <s v="0000011900DU19/02/2024"/>
    <n v="7632"/>
    <n v="255.917"/>
    <n v="534.53400000000056"/>
    <n v="229"/>
    <n v="25.81"/>
    <n v="613.21500000000003"/>
    <n v="0"/>
    <n v="0"/>
    <n v="520"/>
    <n v="9810.4760000000006"/>
    <s v="EUR"/>
    <n v="3.3785500000000002"/>
    <s v="400L0218  "/>
    <s v="BAC L2 NOIR P0 C34,3 38881099B77"/>
    <n v="1.1000000000000001"/>
    <n v="3510"/>
    <n v="3861.0000000000005"/>
    <n v="13044.581550000003"/>
    <n v="0.50613496932515345"/>
    <n v="4965.4249693251541"/>
    <n v="1.4146509884117249"/>
    <n v="5.1310559884117257"/>
    <n v="3862.8220858895711"/>
    <n v="129.5285429447853"/>
    <n v="270.54634969325184"/>
    <n v="115.90490797546013"/>
    <n v="13.06334355828221"/>
    <n v="310.36955521472402"/>
    <n v="0"/>
    <n v="0"/>
    <n v="263.19018404907979"/>
    <n v="4965.4249693251541"/>
    <s v="TUNIWORLD"/>
    <m/>
    <n v="7743.2"/>
    <s v="FN0216/2024"/>
    <n v="305.541"/>
    <m/>
    <m/>
    <s v="STTAT"/>
    <n v="1184.865"/>
    <m/>
    <n v="6815.2870000000003"/>
    <n v="229"/>
    <m/>
    <m/>
    <m/>
  </r>
  <r>
    <x v="12"/>
    <x v="1"/>
    <d v="2024-04-06T00:00:00"/>
    <x v="112"/>
    <x v="0"/>
    <s v="AKUMPLAST03"/>
    <s v="0000011900DU19/02/2024"/>
    <n v="7632"/>
    <n v="255.917"/>
    <n v="534.53400000000056"/>
    <n v="229"/>
    <n v="25.81"/>
    <n v="613.21500000000003"/>
    <n v="0"/>
    <n v="0"/>
    <n v="520"/>
    <n v="9810.4760000000006"/>
    <s v="EUR"/>
    <n v="3.3785500000000002"/>
    <s v="400L0318"/>
    <s v="BAC L3 NOIR P0 C40 2B331002B74"/>
    <n v="1.1499999999999999"/>
    <n v="3276"/>
    <n v="3767.3999999999996"/>
    <n v="12728.349269999999"/>
    <n v="0.49386503067484655"/>
    <n v="4845.0510306748465"/>
    <n v="1.478953306066803"/>
    <n v="5.3642858060668024"/>
    <n v="3769.1779141104289"/>
    <n v="126.3884570552147"/>
    <n v="263.98765030674872"/>
    <n v="113.09509202453987"/>
    <n v="12.746656441717789"/>
    <n v="302.84544478527602"/>
    <n v="0"/>
    <n v="0"/>
    <n v="256.80981595092021"/>
    <n v="4845.0510306748465"/>
    <s v="TUNIWORLD"/>
    <m/>
    <n v="7743.2"/>
    <s v="FN0216/2024"/>
    <n v="305.541"/>
    <m/>
    <m/>
    <s v="STTAT"/>
    <n v="1184.865"/>
    <m/>
    <n v="6815.2870000000003"/>
    <n v="229"/>
    <m/>
    <m/>
    <m/>
  </r>
  <r>
    <x v="12"/>
    <x v="1"/>
    <d v="2024-04-03T00:00:00"/>
    <x v="110"/>
    <x v="0"/>
    <s v="DIXONE04"/>
    <s v="123435782DU18/03/2024"/>
    <n v="768"/>
    <n v="1775"/>
    <n v="2959.5069999999978"/>
    <n v="329"/>
    <n v="468"/>
    <n v="726.4"/>
    <n v="0"/>
    <n v="0"/>
    <n v="1200"/>
    <n v="8225.9069999999974"/>
    <s v="EUR"/>
    <n v="3.3722500000000002"/>
    <s v="600P0002"/>
    <s v="PLOMB DOUX ACHETE "/>
    <n v="2.0904199999999999"/>
    <n v="73358"/>
    <n v="153349.03036"/>
    <n v="517131.26763151004"/>
    <n v="1"/>
    <n v="8225.9069999999974"/>
    <n v="0.11213374137790012"/>
    <n v="7.1615525863779013"/>
    <n v="768"/>
    <n v="1775"/>
    <n v="2959.5069999999978"/>
    <n v="329"/>
    <n v="468"/>
    <n v="726.4"/>
    <n v="0"/>
    <n v="0"/>
    <n v="1200"/>
    <n v="8225.9069999999974"/>
    <s v="MSC"/>
    <m/>
    <n v="913.73"/>
    <s v="FN0229/2024"/>
    <n v="1885.25"/>
    <m/>
    <m/>
    <s v="STAM"/>
    <n v="139.51599999999999"/>
    <s v="STB012002"/>
    <n v="101309.754"/>
    <n v="329"/>
    <m/>
    <m/>
    <m/>
  </r>
  <r>
    <x v="12"/>
    <x v="1"/>
    <d v="2024-04-15T00:00:00"/>
    <x v="51"/>
    <x v="0"/>
    <s v="MICROPOROUS 02"/>
    <s v="A24-0311DU22/03/2024"/>
    <n v="10134.120000000001"/>
    <n v="375"/>
    <n v="10596.886999999999"/>
    <n v="229"/>
    <n v="112.77"/>
    <n v="0"/>
    <n v="0"/>
    <n v="0"/>
    <n v="0"/>
    <n v="21447.776999999998"/>
    <s v="EUR"/>
    <n v="3.3804500000000002"/>
    <s v="430P1004"/>
    <s v="SEPARATEUR 162X1.2X0.175"/>
    <n v="0.57799999999999996"/>
    <n v="33532"/>
    <n v="19381.495999999999"/>
    <n v="65518.178153200002"/>
    <n v="0.52304521811380056"/>
    <n v="11218.157199021154"/>
    <n v="0.33455079324290687"/>
    <n v="2.2884508932429068"/>
    <n v="5300.6030057914286"/>
    <n v="196.14195679267522"/>
    <n v="5542.6510722422972"/>
    <n v="119.77735494806032"/>
    <n v="58.983809246693284"/>
    <n v="0"/>
    <n v="0"/>
    <n v="0"/>
    <n v="0"/>
    <n v="11218.157199021154"/>
    <s v="STC"/>
    <m/>
    <n v="10191.92"/>
    <s v="FN0241/2024"/>
    <n v="447.25"/>
    <m/>
    <m/>
    <m/>
    <m/>
    <s v="STB011968"/>
    <n v="38123.038999999997"/>
    <n v="229"/>
    <m/>
    <m/>
    <m/>
  </r>
  <r>
    <x v="12"/>
    <x v="1"/>
    <d v="2024-04-15T00:00:00"/>
    <x v="51"/>
    <x v="0"/>
    <s v="MICROPOROUS 02"/>
    <s v="A24-0311DU22/03/2024"/>
    <n v="10134.120000000001"/>
    <n v="375"/>
    <n v="10596.886999999999"/>
    <n v="229"/>
    <n v="112.77"/>
    <n v="0"/>
    <n v="0"/>
    <n v="0"/>
    <n v="0"/>
    <n v="21447.776999999998"/>
    <s v="EUR"/>
    <n v="3.3804500000000002"/>
    <s v="430P1002"/>
    <s v="SEPARATEUR 162X1.0X0.175"/>
    <n v="0.55700000000000005"/>
    <n v="31730"/>
    <n v="17673.61"/>
    <n v="59744.754924500005"/>
    <n v="0.4769547818861995"/>
    <n v="10229.619800978846"/>
    <n v="0.32239583362681518"/>
    <n v="2.2053064836268153"/>
    <n v="4833.5169942085722"/>
    <n v="178.85804320732481"/>
    <n v="5054.2359277577025"/>
    <n v="109.22264505193968"/>
    <n v="53.786190753306713"/>
    <n v="0"/>
    <n v="0"/>
    <n v="0"/>
    <n v="0"/>
    <n v="10229.619800978846"/>
    <s v="STC"/>
    <m/>
    <n v="10191.92"/>
    <s v="FN0241/2024"/>
    <n v="447.25"/>
    <m/>
    <m/>
    <m/>
    <m/>
    <s v="STB011968"/>
    <n v="38123.038999999997"/>
    <n v="229"/>
    <m/>
    <m/>
    <m/>
  </r>
  <r>
    <x v="12"/>
    <x v="1"/>
    <d v="2024-04-20T00:00:00"/>
    <x v="97"/>
    <x v="0"/>
    <s v="Amer sil03"/>
    <s v="06/02/2024DUCI24-00197"/>
    <n v="299"/>
    <n v="67.400999999999996"/>
    <n v="2136.0150000000003"/>
    <n v="0"/>
    <n v="15.858000000000001"/>
    <n v="0"/>
    <n v="0"/>
    <n v="5589.7757000000001"/>
    <n v="45"/>
    <n v="8153.0497000000005"/>
    <s v="EUR"/>
    <n v="3.3795500000000001"/>
    <s v="491BB003"/>
    <s v="BOTTOM BARS 6,2 MM BULB DIA X 21BULBS"/>
    <n v="6.2199999999999998E-2"/>
    <n v="12000"/>
    <n v="746.4"/>
    <n v="2522.4961199999998"/>
    <n v="0.50504093646390147"/>
    <n v="4117.623855524731"/>
    <n v="0.34313532129372759"/>
    <n v="0.55334333129372759"/>
    <n v="151.00724000270654"/>
    <n v="34.040264158603421"/>
    <n v="1078.7750159009406"/>
    <n v="0"/>
    <n v="8.0089391704445489"/>
    <n v="0"/>
    <n v="0"/>
    <n v="2823.0655541511605"/>
    <n v="22.726842140875565"/>
    <n v="4117.623855524731"/>
    <s v="HBH"/>
    <s v="STB0012009"/>
    <n v="328.5"/>
    <s v="FN0242/2024"/>
    <n v="594.91800000000001"/>
    <m/>
    <m/>
    <m/>
    <m/>
    <s v="STB012010"/>
    <n v="4162.3180000000002"/>
    <m/>
    <m/>
    <m/>
    <m/>
  </r>
  <r>
    <x v="12"/>
    <x v="1"/>
    <d v="2024-04-20T00:00:00"/>
    <x v="97"/>
    <x v="0"/>
    <s v="Amer sil03"/>
    <s v="06/02/2024DUCI24-00197"/>
    <n v="299"/>
    <n v="67.400999999999996"/>
    <n v="2136.0150000000003"/>
    <n v="0"/>
    <n v="15.858000000000001"/>
    <n v="0"/>
    <n v="0"/>
    <n v="5589.7757000000001"/>
    <n v="45"/>
    <n v="8153.0497000000005"/>
    <s v="EUR"/>
    <n v="3.3795500000000001"/>
    <s v="491bb002"/>
    <s v="BOTTOM BARS 6,2 MM BULB DIA X 19BULBS"/>
    <n v="5.5E-2"/>
    <n v="13300"/>
    <n v="731.5"/>
    <n v="2472.1408249999999"/>
    <n v="0.49495906353609848"/>
    <n v="4035.4258444752691"/>
    <n v="0.3034154770282157"/>
    <n v="0.48929072702821569"/>
    <n v="147.99275999729343"/>
    <n v="33.360735841396568"/>
    <n v="1057.2399840990595"/>
    <n v="0"/>
    <n v="7.8490608295554498"/>
    <n v="0"/>
    <n v="0"/>
    <n v="2766.7101458488396"/>
    <n v="22.273157859124431"/>
    <n v="4035.4258444752691"/>
    <s v="HBH"/>
    <s v="STB0012009"/>
    <n v="328.5"/>
    <s v="FN0242/2024"/>
    <n v="594.91800000000001"/>
    <m/>
    <m/>
    <m/>
    <m/>
    <s v="STB012010"/>
    <n v="4162.3180000000002"/>
    <m/>
    <m/>
    <m/>
    <m/>
  </r>
  <r>
    <x v="12"/>
    <x v="1"/>
    <d v="2024-04-01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L0218"/>
    <s v="BAC L2 NOIR P0 C34,3 38881099B77"/>
    <n v="1.25"/>
    <n v="1296"/>
    <n v="1620"/>
    <n v="5473.2510000000002"/>
    <n v="0.18953624225446108"/>
    <n v="1856.5789314613551"/>
    <n v="1.4325454718066011"/>
    <n v="5.655732971806601"/>
    <n v="1360.7815164256556"/>
    <n v="52.123224764945817"/>
    <n v="115.83621167126741"/>
    <n v="43.403799476271587"/>
    <n v="5.6974594421690998"/>
    <n v="9.3062294946940387"/>
    <n v="0"/>
    <n v="269.43049018635162"/>
    <n v="0"/>
    <n v="1856.5789314613551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02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L0513"/>
    <s v="BAC L5 C45 P0 NOIR 27231007B77"/>
    <n v="1.3720000000000001"/>
    <n v="576"/>
    <n v="790.27200000000005"/>
    <n v="2669.9734656000005"/>
    <n v="9.2459990888220683E-2"/>
    <n v="905.68046007643727"/>
    <n v="1.5723619098549257"/>
    <n v="6.2077325098549263"/>
    <n v="663.81946330168887"/>
    <n v="25.426867334224241"/>
    <n v="56.507478191281393"/>
    <n v="21.173337913402538"/>
    <n v="2.7793473260999138"/>
    <n v="4.5397855526116357"/>
    <n v="0"/>
    <n v="131.43418045712872"/>
    <n v="0"/>
    <n v="905.68046007643727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03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M1104"/>
    <s v="BAC M11 P8.5 C46,3 NOIR 22241008B70"/>
    <n v="1.8580000000000001"/>
    <n v="882"/>
    <n v="1638.7560000000001"/>
    <n v="5536.6190838000002"/>
    <n v="0.19173065074811829"/>
    <n v="1878.0739897567187"/>
    <n v="2.1293355892933317"/>
    <n v="8.4066814892933319"/>
    <n v="1376.5363424269392"/>
    <n v="52.726695878335526"/>
    <n v="117.17733758861698"/>
    <n v="43.906319021319092"/>
    <n v="5.763423361488436"/>
    <n v="9.4139749517326088"/>
    <n v="0"/>
    <n v="272.54989652828692"/>
    <n v="0"/>
    <n v="1878.0739897567187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04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L0111"/>
    <s v="BAC L1B PO NOIR C28 25331014B70"/>
    <n v="1.169"/>
    <n v="260"/>
    <n v="303.94"/>
    <n v="1026.876487"/>
    <n v="3.5560274981988209E-2"/>
    <n v="348.32629656071867"/>
    <n v="1.3397165252335335"/>
    <n v="5.2892414752335331"/>
    <n v="255.30613216198378"/>
    <n v="9.7792178611466856"/>
    <n v="21.732875416891982"/>
    <n v="8.1433029708753004"/>
    <n v="1.0689418659585654"/>
    <n v="1.7460095016156212"/>
    <n v="0"/>
    <n v="50.549816782246729"/>
    <n v="0"/>
    <n v="348.32629656071867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06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M1009"/>
    <s v="BAC M10 P15,4 C33 NOIR 30241013B70"/>
    <n v="1.821"/>
    <n v="810"/>
    <n v="1475.01"/>
    <n v="4983.3950355000006"/>
    <n v="0.17257274857268684"/>
    <n v="1690.415117095564"/>
    <n v="2.086932243327857"/>
    <n v="8.2392717933278572"/>
    <n v="1238.9915707055595"/>
    <n v="47.458196148483175"/>
    <n v="105.46887072668899"/>
    <n v="39.51915942314529"/>
    <n v="5.187536822094966"/>
    <n v="8.4733219549189247"/>
    <n v="0"/>
    <n v="245.31646131467318"/>
    <n v="0"/>
    <n v="1690.415117095564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07T00:00:00"/>
    <x v="4"/>
    <x v="0"/>
    <s v="ACCUMA 15"/>
    <s v="24-0370DU22/03/2024"/>
    <n v="7179.5320000000002"/>
    <n v="275.00400000000002"/>
    <n v="611.15599999999995"/>
    <n v="229"/>
    <n v="30.06"/>
    <n v="49.1"/>
    <n v="0"/>
    <n v="1421.5249125"/>
    <n v="0"/>
    <n v="9795.3769124999999"/>
    <s v="EUR"/>
    <n v="3.3785500000000002"/>
    <s v="400M1202"/>
    <s v="BAC M12 P12.5 C49 NOIR 21631003B70"/>
    <n v="2.266"/>
    <n v="1200"/>
    <n v="2719.2"/>
    <n v="9186.9531599999991"/>
    <n v="0.31814009255452502"/>
    <n v="3116.3021175492077"/>
    <n v="2.5969184312910065"/>
    <n v="10.252712731291005"/>
    <n v="2284.0969749781743"/>
    <n v="87.489798012864611"/>
    <n v="194.43322640525327"/>
    <n v="72.854081194986236"/>
    <n v="9.5632911821890225"/>
    <n v="15.620678544427179"/>
    <n v="0"/>
    <n v="452.24406723131307"/>
    <n v="0"/>
    <n v="3116.3021175492077"/>
    <s v="TNA CARGO"/>
    <m/>
    <n v="7807.6409999999996"/>
    <s v="FN0224/2024"/>
    <n v="328.255"/>
    <m/>
    <m/>
    <m/>
    <n v="58.238999999999997"/>
    <s v="STB011962"/>
    <n v="7807.6409999999996"/>
    <n v="229"/>
    <m/>
    <m/>
    <m/>
  </r>
  <r>
    <x v="12"/>
    <x v="1"/>
    <d v="2024-04-23T00:00:00"/>
    <x v="110"/>
    <x v="0"/>
    <s v="DIXONE05"/>
    <s v="123439282DU31/03/2024"/>
    <n v="1007"/>
    <n v="1875"/>
    <n v="3698.7370000000083"/>
    <n v="429"/>
    <n v="588.30999999999995"/>
    <n v="215.2"/>
    <n v="239"/>
    <n v="0"/>
    <n v="1720"/>
    <n v="9772.2470000000067"/>
    <s v="EUR"/>
    <n v="3.36205"/>
    <s v="600P0002"/>
    <s v="PLOMB DOUX ACHETE "/>
    <n v="1.9380299999999999"/>
    <n v="99251"/>
    <n v="192351.41553"/>
    <n v="646695.07658263645"/>
    <n v="1"/>
    <n v="9772.2470000000067"/>
    <n v="9.8459934912494648E-2"/>
    <n v="6.6142136964124942"/>
    <n v="1007"/>
    <n v="1875"/>
    <n v="3698.7370000000083"/>
    <n v="429"/>
    <n v="588.30999999999995"/>
    <n v="215.2"/>
    <n v="239"/>
    <n v="0"/>
    <n v="1720"/>
    <n v="9772.2470000000067"/>
    <s v="MSC"/>
    <m/>
    <n v="1198.1400000000001"/>
    <s v="FN0248/2024"/>
    <n v="2004.25"/>
    <m/>
    <m/>
    <m/>
    <n v="257.08800000000002"/>
    <s v="STB012092"/>
    <n v="126689.99"/>
    <n v="429"/>
    <m/>
    <m/>
    <m/>
  </r>
  <r>
    <x v="12"/>
    <x v="1"/>
    <d v="2024-04-25T00:00:00"/>
    <x v="110"/>
    <x v="0"/>
    <s v="DIXONE06"/>
    <s v="12343861531/03/2024"/>
    <n v="1007"/>
    <n v="675"/>
    <n v="3692.025999999998"/>
    <n v="429"/>
    <n v="586.87"/>
    <n v="128"/>
    <n v="239"/>
    <n v="0"/>
    <n v="1640"/>
    <n v="8396.895999999997"/>
    <s v="EUR"/>
    <n v="3.3639000000000001"/>
    <s v="600P0002"/>
    <s v="PLOMB DOUX ACHETE "/>
    <n v="1.9380299999999999"/>
    <n v="99016"/>
    <n v="191895.97847999999"/>
    <n v="645518.88200887199"/>
    <n v="1"/>
    <n v="8396.895999999997"/>
    <n v="8.4803425708976296E-2"/>
    <n v="6.6041425427089768"/>
    <n v="1007"/>
    <n v="675"/>
    <n v="3692.025999999998"/>
    <n v="429"/>
    <n v="586.87"/>
    <n v="128"/>
    <n v="239"/>
    <n v="0"/>
    <n v="1640"/>
    <n v="8396.895999999997"/>
    <s v="MSC"/>
    <m/>
    <n v="1198.1400000000001"/>
    <s v="FN0248/2025"/>
    <n v="804.25"/>
    <m/>
    <m/>
    <s v="stb12119"/>
    <n v="153.32"/>
    <s v="STB012118"/>
    <n v="126459.583"/>
    <n v="429"/>
    <m/>
    <m/>
    <m/>
  </r>
  <r>
    <x v="12"/>
    <x v="1"/>
    <d v="2024-04-23T00:00:00"/>
    <x v="9"/>
    <x v="9"/>
    <s v="SOVEMA01"/>
    <s v="80171DU06/03/2024"/>
    <n v="1096.32"/>
    <n v="290"/>
    <n v="4315.4650000000001"/>
    <n v="0"/>
    <n v="214.45"/>
    <n v="106"/>
    <n v="0"/>
    <n v="676.17000000000007"/>
    <n v="0"/>
    <n v="6698.4049999999997"/>
    <s v="EUR"/>
    <n v="3.3808500000000001"/>
    <m/>
    <s v="cos mould type M14"/>
    <n v="34675"/>
    <n v="1"/>
    <n v="34675"/>
    <n v="117230.97375"/>
    <n v="0.5"/>
    <n v="3349.2024999999999"/>
    <n v="3349.2024999999999"/>
    <n v="120580.17625"/>
    <n v="548.16"/>
    <n v="145"/>
    <n v="2157.7325000000001"/>
    <n v="0"/>
    <n v="107.22499999999999"/>
    <n v="53"/>
    <n v="0"/>
    <n v="338.08500000000004"/>
    <n v="0"/>
    <n v="3349.2024999999999"/>
    <s v="AST"/>
    <m/>
    <n v="1097.32"/>
    <s v="FN0256/2024"/>
    <n v="346.1"/>
    <m/>
    <m/>
    <s v="stb0011943"/>
    <n v="127.14"/>
    <s v="stb0011942"/>
    <n v="19662.973999999998"/>
    <m/>
    <m/>
    <m/>
    <m/>
  </r>
  <r>
    <x v="12"/>
    <x v="1"/>
    <d v="2024-04-23T00:00:00"/>
    <x v="9"/>
    <x v="9"/>
    <s v="SOVEMA01"/>
    <s v="80171DU06/03/2024"/>
    <n v="1096.32"/>
    <n v="290"/>
    <n v="4315.4650000000001"/>
    <n v="0"/>
    <n v="214.45"/>
    <n v="106"/>
    <n v="0"/>
    <n v="676.17000000000007"/>
    <n v="0"/>
    <n v="6698.4049999999997"/>
    <s v="EUR"/>
    <n v="3.3808500000000001"/>
    <m/>
    <s v="cos mould type M15"/>
    <n v="34675"/>
    <n v="1"/>
    <n v="34675"/>
    <n v="117230.97375"/>
    <n v="0.5"/>
    <n v="3349.2024999999999"/>
    <n v="3349.2024999999999"/>
    <n v="120580.17625"/>
    <n v="548.16"/>
    <n v="145"/>
    <n v="2157.7325000000001"/>
    <n v="0"/>
    <n v="107.22499999999999"/>
    <n v="53"/>
    <n v="0"/>
    <n v="338.08500000000004"/>
    <n v="0"/>
    <n v="3349.2024999999999"/>
    <s v="AST"/>
    <m/>
    <n v="1097.32"/>
    <s v="FN0256/2024"/>
    <n v="346.1"/>
    <m/>
    <m/>
    <s v="stb0011943"/>
    <n v="127.14"/>
    <s v="stb0011942"/>
    <n v="19662.973999999998"/>
    <m/>
    <m/>
    <m/>
    <m/>
  </r>
  <r>
    <x v="12"/>
    <x v="1"/>
    <d v="2024-04-19T00:00:00"/>
    <x v="4"/>
    <x v="0"/>
    <s v="ACCUMA17"/>
    <s v="24-0463DU11/04/2024"/>
    <n v="7115.18"/>
    <n v="296.65300000000002"/>
    <n v="1231.235999999999"/>
    <n v="229"/>
    <n v="42.643999999999998"/>
    <n v="25"/>
    <n v="0"/>
    <n v="1414.5825374999999"/>
    <n v="0"/>
    <n v="10354.2955375"/>
    <s v="EUR"/>
    <n v="3.36205"/>
    <s v="460D1810"/>
    <s v="BOUCHON KAMINA D18 ROUGE 24593044B72"/>
    <n v="0.03"/>
    <n v="58500"/>
    <n v="1755"/>
    <n v="5900.3977500000001"/>
    <n v="0.17137533835643726"/>
    <n v="1774.470901181611"/>
    <n v="3.0332835917634377E-2"/>
    <n v="0.13119433591763438"/>
    <n v="1219.3663799669553"/>
    <n v="50.839008249452185"/>
    <n v="211.0034860966262"/>
    <n v="39.244952483624132"/>
    <n v="7.3081299288719102"/>
    <n v="4.2843834589109315"/>
    <n v="0"/>
    <n v="242.42456099717009"/>
    <n v="0"/>
    <n v="1774.470901181611"/>
    <s v="STC"/>
    <m/>
    <n v="7172.98"/>
    <s v="F0244/2024"/>
    <n v="354.017"/>
    <m/>
    <m/>
    <m/>
    <n v="37.700000000000003"/>
    <s v="STB012079"/>
    <n v="9564.14"/>
    <n v="229"/>
    <m/>
    <m/>
    <m/>
  </r>
  <r>
    <x v="12"/>
    <x v="1"/>
    <d v="2024-04-19T00:00:00"/>
    <x v="4"/>
    <x v="0"/>
    <s v="ACCUMA17"/>
    <s v="24-0463DU11/04/2024"/>
    <n v="7115.18"/>
    <n v="296.65300000000002"/>
    <n v="1231.235999999999"/>
    <n v="229"/>
    <n v="42.643999999999998"/>
    <n v="25"/>
    <n v="0"/>
    <n v="1414.5825374999999"/>
    <n v="0"/>
    <n v="10354.2955375"/>
    <s v="EUR"/>
    <n v="3.36205"/>
    <s v="400L0213"/>
    <s v="BAC L2 NOIR PO C28 25691010B77"/>
    <n v="1.25"/>
    <n v="3672"/>
    <n v="4590"/>
    <n v="15431.809499999999"/>
    <n v="0.448212423393759"/>
    <n v="4640.9238953980594"/>
    <n v="1.2638681632347657"/>
    <n v="5.4664306632347657"/>
    <n v="3189.1120706828065"/>
    <n v="132.9635600370288"/>
    <n v="551.85527132963784"/>
    <n v="102.64064495717081"/>
    <n v="19.113570583203458"/>
    <n v="11.205310584843975"/>
    <n v="0"/>
    <n v="634.03346722336789"/>
    <n v="0"/>
    <n v="4640.9238953980594"/>
    <s v="STC"/>
    <m/>
    <n v="7172.98"/>
    <s v="F0244/2024"/>
    <n v="354.017"/>
    <m/>
    <m/>
    <m/>
    <n v="37.700000000000003"/>
    <s v="STB012079"/>
    <n v="9564.14"/>
    <n v="229"/>
    <m/>
    <m/>
    <m/>
  </r>
  <r>
    <x v="12"/>
    <x v="1"/>
    <d v="2024-04-19T00:00:00"/>
    <x v="4"/>
    <x v="0"/>
    <s v="ACCUMA17"/>
    <s v="24-0463DU11/04/2024"/>
    <n v="7115.18"/>
    <n v="296.65300000000002"/>
    <n v="1231.235999999999"/>
    <n v="229"/>
    <n v="42.643999999999998"/>
    <n v="25"/>
    <n v="0"/>
    <n v="1414.5825374999999"/>
    <n v="0"/>
    <n v="10354.2955375"/>
    <s v="EUR"/>
    <n v="3.36205"/>
    <s v="400L0117"/>
    <s v="BAC L1 NOIR PO C26 NON PERCE 26901001P70 26901001P70"/>
    <n v="1.1739999999999999"/>
    <n v="480"/>
    <n v="563.52"/>
    <n v="1894.582416"/>
    <n v="5.5027595823714831E-2"/>
    <n v="569.77198987684415"/>
    <n v="1.187024978910092"/>
    <n v="5.1340716789100922"/>
    <n v="391.53124925297931"/>
    <n v="16.324101383892476"/>
    <n v="67.751956971607299"/>
    <n v="12.601319443630697"/>
    <n v="2.3465967963064953"/>
    <n v="1.3756898955928707"/>
    <n v="0"/>
    <n v="77.841076132834928"/>
    <n v="0"/>
    <n v="569.77198987684415"/>
    <s v="STC"/>
    <m/>
    <n v="7172.98"/>
    <s v="F0244/2024"/>
    <n v="354.017"/>
    <m/>
    <m/>
    <m/>
    <n v="37.700000000000003"/>
    <s v="STB012079"/>
    <n v="9564.14"/>
    <n v="229"/>
    <m/>
    <m/>
    <m/>
  </r>
  <r>
    <x v="12"/>
    <x v="1"/>
    <d v="2024-04-19T00:00:00"/>
    <x v="4"/>
    <x v="0"/>
    <s v="ACCUMA17"/>
    <s v="24-0463DU11/04/2024"/>
    <n v="7115.18"/>
    <n v="296.65300000000002"/>
    <n v="1231.235999999999"/>
    <n v="229"/>
    <n v="42.643999999999998"/>
    <n v="25"/>
    <n v="0"/>
    <n v="1414.5825374999999"/>
    <n v="0"/>
    <n v="10354.2955375"/>
    <s v="EUR"/>
    <n v="3.36205"/>
    <s v="400L0318"/>
    <s v="BAC L3 NOIR P0 C40 2B331002B74"/>
    <n v="1.335"/>
    <n v="2496"/>
    <n v="3332.16"/>
    <n v="11202.888527999999"/>
    <n v="0.32538464242608889"/>
    <n v="3369.1287510434854"/>
    <n v="1.3498111983347296"/>
    <n v="5.8381479483347301"/>
    <n v="2315.1703000972593"/>
    <n v="96.52633032962656"/>
    <n v="400.62528560212763"/>
    <n v="74.513083115574361"/>
    <n v="13.875702691618134"/>
    <n v="8.1346160606522222"/>
    <n v="0"/>
    <n v="460.28343314662698"/>
    <n v="0"/>
    <n v="3369.1287510434854"/>
    <s v="STC"/>
    <m/>
    <n v="7172.98"/>
    <s v="F0244/2024"/>
    <n v="354.017"/>
    <m/>
    <m/>
    <m/>
    <n v="37.700000000000003"/>
    <s v="STB012079"/>
    <n v="9564.14"/>
    <n v="229"/>
    <m/>
    <m/>
    <m/>
  </r>
  <r>
    <x v="12"/>
    <x v="1"/>
    <d v="2024-04-16T00:00:00"/>
    <x v="4"/>
    <x v="0"/>
    <s v="ACCUMA16"/>
    <s v="24-0401DU29/03/2024"/>
    <n v="7017.4639999999999"/>
    <n v="272.93"/>
    <n v="602.83100000000013"/>
    <n v="229"/>
    <n v="27"/>
    <n v="160.69999999999999"/>
    <n v="672.32"/>
    <n v="1419.7156875000001"/>
    <n v="0"/>
    <n v="10401.960687500001"/>
    <s v="EUR"/>
    <n v="3.37425"/>
    <s v="400L0318"/>
    <s v="BAC L3 NOIR P0 C40 2B331002B74"/>
    <n v="1.335"/>
    <n v="768"/>
    <n v="1025.28"/>
    <n v="3459.5510399999998"/>
    <n v="0.12135536213439993"/>
    <n v="1262.3337061393543"/>
    <n v="1.6436636798689508"/>
    <n v="6.14828742986895"/>
    <n v="851.60688498511468"/>
    <n v="33.121518987341773"/>
    <n v="73.156774310842465"/>
    <n v="27.790377928777584"/>
    <n v="3.276594777628798"/>
    <n v="19.501806694998066"/>
    <n v="81.589637070199771"/>
    <n v="172.29011138445108"/>
    <n v="0"/>
    <n v="1262.3337061393543"/>
    <s v="STC"/>
    <m/>
    <n v="7061.25"/>
    <s v="F0255/2024"/>
    <n v="325.78699999999998"/>
    <m/>
    <n v="799.87099999999998"/>
    <m/>
    <n v="191.04300000000001"/>
    <s v="stb012012"/>
    <n v="7699.8119999999999"/>
    <n v="229"/>
    <m/>
    <m/>
    <m/>
  </r>
  <r>
    <x v="12"/>
    <x v="1"/>
    <d v="2024-04-16T00:00:00"/>
    <x v="4"/>
    <x v="0"/>
    <s v="ACCUMA16"/>
    <s v="24-0401DU29/03/2024"/>
    <n v="7017.4639999999999"/>
    <n v="272.93"/>
    <n v="602.83100000000013"/>
    <n v="229"/>
    <n v="27"/>
    <n v="160.69999999999999"/>
    <n v="672.32"/>
    <n v="1419.7156875000001"/>
    <n v="0"/>
    <n v="10401.960687500001"/>
    <s v="EUR"/>
    <n v="3.37425"/>
    <s v="400L0518"/>
    <s v="BAC L5 NOIR P0 C52 20641062B77"/>
    <n v="1.3720000000000001"/>
    <n v="3888"/>
    <n v="5334.3360000000002"/>
    <n v="17999.383248000002"/>
    <n v="0.63138876894757179"/>
    <n v="6567.6811531216626"/>
    <n v="1.6892184035806745"/>
    <n v="6.3186894035806755"/>
    <n v="4430.7479560939028"/>
    <n v="172.32493670886078"/>
    <n v="380.62072297343371"/>
    <n v="144.58802808899395"/>
    <n v="17.047496761584437"/>
    <n v="101.46417516987478"/>
    <n v="424.49529713883152"/>
    <n v="896.39254018618055"/>
    <n v="0"/>
    <n v="6567.6811531216626"/>
    <s v="STC"/>
    <m/>
    <n v="7061.25"/>
    <s v="F0255/2024"/>
    <n v="325.78699999999998"/>
    <m/>
    <n v="799.87099999999998"/>
    <m/>
    <n v="191.04300000000001"/>
    <s v="stb012013"/>
    <n v="7699.8119999999999"/>
    <n v="229"/>
    <m/>
    <m/>
    <m/>
  </r>
  <r>
    <x v="12"/>
    <x v="1"/>
    <d v="2024-04-16T00:00:00"/>
    <x v="4"/>
    <x v="0"/>
    <s v="ACCUMA16"/>
    <s v="24-0401DU29/03/2024"/>
    <n v="7017.4639999999999"/>
    <n v="272.93"/>
    <n v="602.83100000000013"/>
    <n v="229"/>
    <n v="27"/>
    <n v="160.69999999999999"/>
    <n v="672.32"/>
    <n v="1419.7156875000001"/>
    <n v="0"/>
    <n v="10401.960687500001"/>
    <s v="EUR"/>
    <n v="3.37425"/>
    <s v="420L0228"/>
    <s v="COUV L2 EK DROITE NOIR 24582125P70"/>
    <n v="1.0880000000000001"/>
    <n v="1920"/>
    <n v="2088.96"/>
    <n v="7048.67328"/>
    <n v="0.24725586891802831"/>
    <n v="2571.9458282389837"/>
    <n v="1.3395551188744708"/>
    <n v="5.0107391188744703"/>
    <n v="1735.1091589209825"/>
    <n v="67.483544303797473"/>
    <n v="149.05350271572397"/>
    <n v="56.621593982228482"/>
    <n v="6.675908460786764"/>
    <n v="39.734018135127144"/>
    <n v="166.2350657909688"/>
    <n v="351.03303592936845"/>
    <n v="0"/>
    <n v="2571.9458282389837"/>
    <s v="STC"/>
    <m/>
    <n v="7061.25"/>
    <s v="F0255/2024"/>
    <n v="325.78699999999998"/>
    <m/>
    <n v="799.87099999999998"/>
    <m/>
    <n v="191.04300000000001"/>
    <s v="stb012014"/>
    <n v="7699.8119999999999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00L0117"/>
    <s v="BAC L1 NOIR PO C26 NON PERCE 26901001P70 26901001P70"/>
    <n v="1.1739999999999999"/>
    <n v="240"/>
    <n v="281.76"/>
    <n v="947.81246399999998"/>
    <n v="3.3247702801406827E-2"/>
    <n v="457.15638314314589"/>
    <n v="1.9048182630964412"/>
    <n v="5.8540368630964412"/>
    <n v="247.9470709806875"/>
    <n v="12.46788855052756"/>
    <n v="134.65080251109595"/>
    <n v="7.6137239415221636"/>
    <n v="2.5152552123320291"/>
    <n v="16.312021196129017"/>
    <n v="0"/>
    <n v="35.64962075085171"/>
    <n v="0"/>
    <n v="457.15638314314589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20L0111"/>
    <s v="COUV L1 EK DROITE NOIR 25032084B70"/>
    <n v="0.98899999999999999"/>
    <n v="1.1200000000000001"/>
    <n v="1.10768"/>
    <n v="3.726124752"/>
    <n v="1.3070632963892075E-4"/>
    <n v="1.7972138787620662"/>
    <n v="1.6046552488947017"/>
    <n v="4.9315523488947015"/>
    <n v="0.97475160272532624"/>
    <n v="4.9014873614595285E-2"/>
    <n v="0.52935122418189506"/>
    <n v="2.9931749487312854E-2"/>
    <n v="9.8881952498436326E-3"/>
    <n v="6.4127270153776936E-2"/>
    <n v="0"/>
    <n v="0.14014896334931651"/>
    <n v="0"/>
    <n v="1.7972138787620662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20L0228"/>
    <s v="COUV L2 EK DROITE NOIR 24582125P70"/>
    <n v="1.0880000000000001"/>
    <n v="9600"/>
    <n v="10444.800000000001"/>
    <n v="35135.262720000006"/>
    <n v="1.2324872452446554"/>
    <n v="16946.717030996348"/>
    <n v="1.7652830240621196"/>
    <n v="5.4252062240621202"/>
    <n v="9191.3599055191844"/>
    <n v="462.18271696674577"/>
    <n v="4991.4846041591964"/>
    <n v="282.23957916102609"/>
    <n v="93.240125077248663"/>
    <n v="604.68412474917807"/>
    <n v="0"/>
    <n v="1321.5259753637706"/>
    <n v="0"/>
    <n v="16946.717030996348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20L0307"/>
    <s v="COUV. L3 EURO KAM DROITE NOIR 21152167B70"/>
    <n v="1.1870000000000001"/>
    <n v="880"/>
    <n v="1044.56"/>
    <n v="3513.795384"/>
    <n v="0.1232581645309395"/>
    <n v="1694.801503321992"/>
    <n v="1.9259107992295363"/>
    <n v="5.9188600992295362"/>
    <n v="919.2063900609985"/>
    <n v="46.221811699102311"/>
    <n v="499.18669176245874"/>
    <n v="28.226119677585146"/>
    <n v="9.3247266630946353"/>
    <n v="60.473043940334065"/>
    <n v="0"/>
    <n v="132.16271951841873"/>
    <n v="0"/>
    <n v="1694.801503321992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20L0507"/>
    <s v="COUV. L5 EK DROITE NOIR 21162166B70"/>
    <n v="1.486"/>
    <n v="2560"/>
    <n v="3804.16"/>
    <n v="12796.813824000001"/>
    <n v="0.44889118785136212"/>
    <n v="6172.2601735442568"/>
    <n v="2.4110391302907255"/>
    <n v="7.4097945302907258"/>
    <n v="3347.6374557846825"/>
    <n v="168.33419544426079"/>
    <n v="1817.9769906324912"/>
    <n v="102.79608201796192"/>
    <n v="33.95951614333125"/>
    <n v="220.23544347482311"/>
    <n v="0"/>
    <n v="481.32049004670654"/>
    <n v="0"/>
    <n v="6172.2601735442568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60D2709"/>
    <s v="BOUCHON D27 ROUGE 39153003B70"/>
    <n v="48000"/>
    <n v="0.03"/>
    <n v="1440"/>
    <n v="4844.0160000000005"/>
    <n v="0.16992011653189179"/>
    <n v="2336.404002435158"/>
    <n v="77880.133414505268"/>
    <n v="239347.33341450529"/>
    <n v="1267.1911634447401"/>
    <n v="63.720043699459424"/>
    <n v="688.16423770577148"/>
    <n v="38.911706685803217"/>
    <n v="12.854796655870677"/>
    <n v="83.36637749299328"/>
    <n v="0"/>
    <n v="182.19567675051982"/>
    <n v="0"/>
    <n v="2336.404002435158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60D2711"/>
    <s v="BOUCHON D27 BLEU "/>
    <n v="9000"/>
    <n v="0.03"/>
    <n v="270"/>
    <n v="908.25300000000004"/>
    <n v="3.1860021849729712E-2"/>
    <n v="438.07575045659212"/>
    <n v="14602.525015219739"/>
    <n v="44877.625015219739"/>
    <n v="237.5983431458888"/>
    <n v="11.947508193648643"/>
    <n v="129.03079456983215"/>
    <n v="7.2959450035881037"/>
    <n v="2.4102743729757523"/>
    <n v="15.63119577993624"/>
    <n v="0"/>
    <n v="34.161689390722465"/>
    <n v="0"/>
    <n v="438.07575045659212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3T00:00:00"/>
    <x v="4"/>
    <x v="0"/>
    <s v="ACCUMA18"/>
    <s v="24-0502DU19/04/2024"/>
    <n v="7457.57"/>
    <n v="375"/>
    <n v="4049.9279999999999"/>
    <n v="229"/>
    <n v="75.652000000000001"/>
    <n v="490.62099999999998"/>
    <n v="0"/>
    <n v="1072.243125"/>
    <n v="0"/>
    <n v="13750.014124999998"/>
    <s v="EUR"/>
    <n v="3.3639000000000001"/>
    <s v="400M1606"/>
    <s v="BAC M16 GRIS C102 P16 20891032B74"/>
    <n v="420"/>
    <n v="5.3840000000000003"/>
    <n v="2261.2800000000002"/>
    <n v="7606.7197920000008"/>
    <n v="0.2668312229939141"/>
    <n v="3668.9330851573432"/>
    <n v="681.45116737692103"/>
    <n v="2094.2891673769209"/>
    <n v="1989.912523662724"/>
    <n v="100.06170862271779"/>
    <n v="1080.6472412772964"/>
    <n v="61.104350065606326"/>
    <n v="20.186315681935589"/>
    <n v="130.91300145649711"/>
    <n v="0"/>
    <n v="286.10794439056627"/>
    <n v="0"/>
    <n v="3668.9330851573432"/>
    <s v="STC"/>
    <m/>
    <n v="7515.37"/>
    <s v="F0276/2024"/>
    <n v="447.25"/>
    <m/>
    <m/>
    <m/>
    <n v="584.45899999999995"/>
    <s v="STB012111"/>
    <n v="19049.145"/>
    <n v="229"/>
    <m/>
    <m/>
    <m/>
  </r>
  <r>
    <x v="12"/>
    <x v="1"/>
    <d v="2024-05-09T00:00:00"/>
    <x v="93"/>
    <x v="0"/>
    <s v="yucry03"/>
    <s v="TN,NAS-2024R02-INV"/>
    <n v="4295.4350000000004"/>
    <n v="80"/>
    <n v="129"/>
    <n v="0"/>
    <n v="14.500999999999999"/>
    <n v="260"/>
    <n v="0"/>
    <n v="0"/>
    <n v="45"/>
    <n v="4823.9360000000006"/>
    <s v="USD"/>
    <n v="3.1415500000000001"/>
    <s v="460D1848"/>
    <s v="Magic eye 19.16 / 57,7mm      "/>
    <n v="0.13"/>
    <n v="15000"/>
    <n v="1950"/>
    <n v="6126.0225"/>
    <n v="1"/>
    <n v="4823.9360000000006"/>
    <n v="0.32159573333333336"/>
    <n v="0.72999723333333333"/>
    <n v="4295.4350000000004"/>
    <n v="80"/>
    <n v="129"/>
    <n v="0"/>
    <n v="14.500999999999999"/>
    <n v="260"/>
    <n v="0"/>
    <n v="0"/>
    <n v="45"/>
    <n v="4823.9360000000006"/>
    <s v="DHL"/>
    <m/>
    <n v="4332"/>
    <s v="FN0284/2024"/>
    <n v="551.6"/>
    <m/>
    <m/>
    <m/>
    <m/>
    <s v="STB012153"/>
    <n v="683.10699999999997"/>
    <n v="0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20L0147"/>
    <s v="COUV L1 SMF D+ NOIR AVEC OM +37"/>
    <n v="1.1426000000000001"/>
    <n v="9900"/>
    <n v="11311.74"/>
    <n v="38109.817647000003"/>
    <n v="0.44107786263431753"/>
    <n v="7819.0746043353483"/>
    <n v="0.78980551558942913"/>
    <n v="4.6392820455894297"/>
    <n v="6300.585550357162"/>
    <n v="165.40419848786908"/>
    <n v="986.68059284426613"/>
    <n v="101.00683054325872"/>
    <n v="56.007184841580369"/>
    <n v="209.39024726121374"/>
    <n v="0"/>
    <n v="0"/>
    <n v="0"/>
    <n v="7819.0746043353483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20L0245"/>
    <s v="COUV L2 SMF NOIR D+ AVEC OM +37"/>
    <n v="1.1787000000000001"/>
    <n v="6237"/>
    <n v="7351.5519000000004"/>
    <n v="24767.745928695003"/>
    <n v="0.28665853344377223"/>
    <n v="5081.6525807473727"/>
    <n v="0.81475911187227401"/>
    <n v="4.7858583468722742"/>
    <n v="4094.7795541482333"/>
    <n v="107.49695004141459"/>
    <n v="641.24825950891648"/>
    <n v="65.644804158623842"/>
    <n v="36.399327259623313"/>
    <n v="136.08368563056132"/>
    <n v="0"/>
    <n v="0"/>
    <n v="0"/>
    <n v="5081.6525807473727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20L0345"/>
    <s v="COUV L3 SMF NOIR D+ AVEC  OM +37"/>
    <n v="1.2105999999999999"/>
    <n v="5544"/>
    <n v="6711.5663999999997"/>
    <n v="22611.602779919998"/>
    <n v="0.261703624963118"/>
    <n v="4639.2719770389358"/>
    <n v="0.83680951966791772"/>
    <n v="4.9153814496679171"/>
    <n v="3738.3106648581584"/>
    <n v="98.138859361169253"/>
    <n v="585.4247281554965"/>
    <n v="59.930130116554018"/>
    <n v="33.230602890566793"/>
    <n v="124.23699165699122"/>
    <n v="0"/>
    <n v="0"/>
    <n v="0"/>
    <n v="4639.2719770389358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20L0545"/>
    <s v="COUV L5 SMF D+ NOIR AVEC OM +37"/>
    <n v="1.3001"/>
    <n v="1782"/>
    <n v="2316.7782000000002"/>
    <n v="7805.3415947100011"/>
    <n v="9.033796539292642E-2"/>
    <n v="1601.4389994375545"/>
    <n v="0.89867508385945816"/>
    <n v="5.2787769888594589"/>
    <n v="1290.4344734145654"/>
    <n v="33.876737022347406"/>
    <n v="202.08386047280717"/>
    <n v="20.687394074980151"/>
    <n v="11.47093416966301"/>
    <n v="42.8856002831916"/>
    <n v="0"/>
    <n v="0"/>
    <n v="0"/>
    <n v="1601.4389994375545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90TL0101"/>
    <s v="COUVRE COUVERCLE L1SMF NOIR"/>
    <n v="0.3664"/>
    <n v="10032"/>
    <n v="3675.7248"/>
    <n v="12383.700637440001"/>
    <n v="0.14332727223362227"/>
    <n v="2540.790933685324"/>
    <n v="0.25326863374056258"/>
    <n v="1.4876885537405626"/>
    <n v="2047.361286766622"/>
    <n v="53.747727087608347"/>
    <n v="320.61966813207977"/>
    <n v="32.8219453414995"/>
    <n v="18.199410373680887"/>
    <n v="68.040895983834091"/>
    <n v="0"/>
    <n v="0"/>
    <n v="0"/>
    <n v="2540.790933685324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90TL0201"/>
    <s v="COUVRE COUVERCLE L2SMF NOIR"/>
    <n v="0.3901"/>
    <n v="6292"/>
    <n v="2454.5092"/>
    <n v="8269.3642202600004"/>
    <n v="9.5708500350279321E-2"/>
    <n v="1696.643535992471"/>
    <n v="0.26965091163262411"/>
    <n v="1.5839173166326241"/>
    <n v="1367.1499874235719"/>
    <n v="35.890687631354744"/>
    <n v="214.09761827956666"/>
    <n v="21.917246580213966"/>
    <n v="12.152873957477768"/>
    <n v="45.435122120285996"/>
    <n v="0"/>
    <n v="0"/>
    <n v="0"/>
    <n v="1696.643535992471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90TL0301"/>
    <s v="COUVRE COUVERCLE L3 SMF NOIR"/>
    <n v="0.40039999999999998"/>
    <n v="5720"/>
    <n v="2290.288"/>
    <n v="7716.0947864"/>
    <n v="8.9305034933354704E-2"/>
    <n v="1583.1280366604956"/>
    <n v="0.27677063577980693"/>
    <n v="1.625738255779807"/>
    <n v="1275.6795576062041"/>
    <n v="33.489388100008014"/>
    <n v="199.7732198250763"/>
    <n v="20.450852999738228"/>
    <n v="11.339774725767514"/>
    <n v="42.395243403701876"/>
    <n v="0"/>
    <n v="0"/>
    <n v="0"/>
    <n v="1583.1280366604956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9T00:00:00"/>
    <x v="27"/>
    <x v="0"/>
    <s v="ACCUMALUX03"/>
    <s v="0093011582DU19/04/2024"/>
    <n v="14284.52"/>
    <n v="375"/>
    <n v="2236.9760000000024"/>
    <n v="229"/>
    <n v="126.97799999999999"/>
    <n v="474.72399999999999"/>
    <n v="0"/>
    <n v="0"/>
    <n v="0"/>
    <n v="17727.198"/>
    <s v="EUR"/>
    <n v="3.3690500000000001"/>
    <s v="490TL0501"/>
    <s v="COUVRE COUVERCLE L5 SMF NOIR"/>
    <n v="0.43659999999999999"/>
    <n v="1936"/>
    <n v="845.25760000000002"/>
    <n v="2847.71511728"/>
    <n v="3.2959068682927022E-2"/>
    <n v="584.27193643784653"/>
    <n v="0.30179335559806125"/>
    <n v="1.7727205855980612"/>
    <n v="470.80447578264472"/>
    <n v="12.359650756097633"/>
    <n v="73.728645626059432"/>
    <n v="7.5476267283902878"/>
    <n v="4.1850766232207075"/>
    <n v="15.646460921433848"/>
    <n v="0"/>
    <n v="0"/>
    <n v="0"/>
    <n v="584.27193643784653"/>
    <s v="STC"/>
    <m/>
    <n v="14342.32"/>
    <s v="FN0283/2024"/>
    <n v="447.25"/>
    <m/>
    <m/>
    <m/>
    <n v="565.73199999999997"/>
    <s v="STB012168"/>
    <n v="28863.917000000001"/>
    <n v="229"/>
    <m/>
    <m/>
    <m/>
  </r>
  <r>
    <x v="12"/>
    <x v="1"/>
    <d v="2024-05-03T00:00:00"/>
    <x v="110"/>
    <x v="0"/>
    <s v="DIXONE 07"/>
    <s v="13436744 DU 31/12/2023"/>
    <n v="529"/>
    <n v="475"/>
    <n v="1973.0839999999953"/>
    <n v="229"/>
    <n v="336.476"/>
    <n v="170.4"/>
    <n v="101"/>
    <n v="0"/>
    <n v="820"/>
    <n v="4633.9599999999955"/>
    <s v="EUR"/>
    <n v="3.3727499999999999"/>
    <s v="600P0002"/>
    <s v="PLOMB DOUX ACHETE "/>
    <n v="2.0904199999999999"/>
    <n v="48825"/>
    <n v="102064.7565"/>
    <n v="344238.90748537501"/>
    <n v="1"/>
    <n v="4633.9599999999955"/>
    <n v="9.4909575012800729E-2"/>
    <n v="7.1453736300128003"/>
    <n v="529"/>
    <n v="475"/>
    <n v="1973.0839999999953"/>
    <n v="229"/>
    <n v="336.476"/>
    <n v="170.4"/>
    <n v="101"/>
    <n v="0"/>
    <n v="820"/>
    <n v="4633.9599999999955"/>
    <s v="MSC"/>
    <m/>
    <n v="629.32000000000005"/>
    <s v="FN0275/2024"/>
    <n v="1766.25"/>
    <m/>
    <n v="120"/>
    <s v="STB12151"/>
    <n v="203.77600000000001"/>
    <s v="STB012152"/>
    <n v="67442.574999999997"/>
    <n v="229"/>
    <m/>
    <m/>
    <m/>
  </r>
  <r>
    <x v="12"/>
    <x v="1"/>
    <d v="2024-05-15T00:00:00"/>
    <x v="71"/>
    <x v="0"/>
    <s v="ELINOIL04"/>
    <s v="262/2024DU02/04/2024"/>
    <n v="726"/>
    <n v="424.62099999999998"/>
    <n v="4011.5529999999999"/>
    <n v="229"/>
    <n v="55.808999999999997"/>
    <n v="357"/>
    <n v="222"/>
    <n v="0"/>
    <n v="820"/>
    <n v="6845.9830000000002"/>
    <s v="EUR"/>
    <n v="3.3769999999999998"/>
    <s v="610x0014"/>
    <s v="COKE DE PETROLE "/>
    <n v="0.32500000000000001"/>
    <n v="45420"/>
    <n v="14761.5"/>
    <n v="49849.585499999994"/>
    <n v="1"/>
    <n v="6845.9830000000002"/>
    <n v="0.15072617789520035"/>
    <n v="1.2482511778952001"/>
    <n v="726"/>
    <n v="424.62099999999998"/>
    <n v="4011.5529999999999"/>
    <n v="229"/>
    <n v="55.808999999999997"/>
    <n v="357"/>
    <n v="222"/>
    <n v="0"/>
    <n v="820"/>
    <n v="6845.9830000000002"/>
    <s v="MSC"/>
    <m/>
    <n v="863.56"/>
    <s v="FN0307/2024"/>
    <n v="606.29899999999998"/>
    <m/>
    <n v="263.8"/>
    <s v="STB12239"/>
    <n v="426.83"/>
    <s v="STB012238"/>
    <n v="14057.324000000001"/>
    <n v="229"/>
    <m/>
    <m/>
    <m/>
  </r>
  <r>
    <x v="12"/>
    <x v="1"/>
    <d v="2024-05-15T00:00:00"/>
    <x v="71"/>
    <x v="0"/>
    <s v="ELINOIL05"/>
    <s v="263/2024DU02/04/2024"/>
    <n v="726"/>
    <n v="421.589"/>
    <n v="3952.2669999999998"/>
    <n v="229"/>
    <n v="44.1"/>
    <n v="357"/>
    <n v="282"/>
    <n v="0"/>
    <n v="820"/>
    <n v="6831.9560000000001"/>
    <s v="EUR"/>
    <n v="3.3769999999999998"/>
    <s v="610x0014"/>
    <s v="COKE DE PETROLE "/>
    <n v="0.32500000000000001"/>
    <n v="44730"/>
    <n v="14537.25"/>
    <n v="49092.293249999995"/>
    <n v="1"/>
    <n v="6831.9560000000001"/>
    <n v="0.15273767046724793"/>
    <n v="1.2502626704672477"/>
    <n v="726"/>
    <n v="421.589"/>
    <n v="3952.2669999999998"/>
    <n v="229"/>
    <n v="44.1"/>
    <n v="357"/>
    <n v="282"/>
    <n v="0"/>
    <n v="820"/>
    <n v="6831.9560000000001"/>
    <s v="MSC"/>
    <m/>
    <n v="863.56"/>
    <s v="FN0306/2024"/>
    <n v="602.69100000000003"/>
    <m/>
    <n v="335.20000000000005"/>
    <s v="STB12240"/>
    <n v="426.83"/>
    <s v="STB012244"/>
    <n v="13843.907999999999"/>
    <n v="229"/>
    <m/>
    <m/>
    <m/>
  </r>
  <r>
    <x v="12"/>
    <x v="1"/>
    <d v="2024-05-13T00:00:00"/>
    <x v="110"/>
    <x v="0"/>
    <s v="DIXONE08"/>
    <s v="124400050DU01/03/2024"/>
    <n v="1007"/>
    <n v="1275"/>
    <n v="3718.6330000000016"/>
    <n v="429"/>
    <n v="628.4"/>
    <n v="215.2"/>
    <n v="201"/>
    <n v="0"/>
    <n v="1640"/>
    <n v="9114.2330000000002"/>
    <s v="EUR"/>
    <n v="3.3725000000000001"/>
    <s v="600P0002"/>
    <s v="PLOMB DOUX ACHETE "/>
    <n v="1.9380299968837018"/>
    <n v="99477"/>
    <n v="192789.41"/>
    <n v="650182.285225"/>
    <n v="1"/>
    <n v="9114.2330000000002"/>
    <n v="9.1621510499914557E-2"/>
    <n v="6.6276276749901983"/>
    <n v="1007"/>
    <n v="1275"/>
    <n v="3718.6330000000016"/>
    <n v="429"/>
    <n v="628.4"/>
    <n v="215.2"/>
    <n v="201"/>
    <n v="0"/>
    <n v="1640"/>
    <n v="9114.2330000000002"/>
    <s v="MSC"/>
    <m/>
    <n v="1198.1400000000001"/>
    <s v="FN0300/2024"/>
    <n v="1404.25"/>
    <m/>
    <n v="239"/>
    <s v="STB12215"/>
    <n v="257.08800000000002"/>
    <s v="STB012214"/>
    <n v="127373.095"/>
    <n v="429"/>
    <m/>
    <m/>
    <m/>
  </r>
  <r>
    <x v="12"/>
    <x v="1"/>
    <d v="2024-05-24T00:00:00"/>
    <x v="42"/>
    <x v="0"/>
    <s v="metaconcept04"/>
    <s v="6176du15/05/2024"/>
    <n v="407.2"/>
    <n v="303.42599999999999"/>
    <n v="2730.3779999999988"/>
    <n v="0"/>
    <n v="71.263999999999996"/>
    <n v="120"/>
    <n v="0"/>
    <n v="0"/>
    <n v="200"/>
    <n v="3832.2679999999991"/>
    <s v="EUR"/>
    <n v="3.3813499999999999"/>
    <s v="610M0001"/>
    <s v="ARSENIC METAL "/>
    <n v="5.2"/>
    <n v="350"/>
    <n v="1820"/>
    <n v="6154.0569999999998"/>
    <n v="9.3547052368359487E-2"/>
    <n v="358.49737528558819"/>
    <n v="1.0242782151016805"/>
    <n v="18.607298215101679"/>
    <n v="38.092359724395983"/>
    <n v="28.384607911921844"/>
    <n v="255.41881375141654"/>
    <n v="0"/>
    <n v="6.6665371399787698"/>
    <n v="11.225646284203139"/>
    <n v="0"/>
    <n v="0"/>
    <n v="18.709410473671898"/>
    <n v="358.49737528558819"/>
    <s v="MAGHREB SOLUTION"/>
    <m/>
    <n v="485.56799999999998"/>
    <s v="FN0330/2024"/>
    <n v="362.077"/>
    <m/>
    <m/>
    <s v="STB0012332"/>
    <n v="143.80000000000001"/>
    <s v="STB0012330"/>
    <n v="15671.88"/>
    <m/>
    <m/>
    <m/>
    <m/>
  </r>
  <r>
    <x v="12"/>
    <x v="1"/>
    <d v="2024-05-24T00:00:00"/>
    <x v="42"/>
    <x v="0"/>
    <s v="metaconcept04"/>
    <s v="6176du15/05/2024"/>
    <n v="407.2"/>
    <n v="303.42599999999999"/>
    <n v="2730.3779999999988"/>
    <n v="0"/>
    <n v="71.263999999999996"/>
    <n v="120"/>
    <n v="0"/>
    <n v="0"/>
    <n v="200"/>
    <n v="3832.2679999999991"/>
    <s v="EUR"/>
    <n v="3.3813499999999999"/>
    <s v="610M0002"/>
    <s v="SELENIUM "/>
    <n v="62"/>
    <n v="50"/>
    <n v="3100"/>
    <n v="10482.184999999999"/>
    <n v="0.1593383859021508"/>
    <n v="610.62739746446346"/>
    <n v="12.212547949289268"/>
    <n v="221.85624794928927"/>
    <n v="64.882590739355805"/>
    <n v="48.347409080746004"/>
    <n v="435.05402342274249"/>
    <n v="0"/>
    <n v="11.355090732930874"/>
    <n v="19.120606308258097"/>
    <n v="0"/>
    <n v="0"/>
    <n v="31.86767718043016"/>
    <n v="610.62739746446346"/>
    <s v="MAGHREB SOLUTION"/>
    <m/>
    <n v="485.56799999999998"/>
    <s v="FN0330/2024"/>
    <n v="362.077"/>
    <m/>
    <m/>
    <s v="STB0012332"/>
    <n v="143.80000000000001"/>
    <s v="STB0012330"/>
    <n v="15671.88"/>
    <m/>
    <m/>
    <m/>
    <m/>
  </r>
  <r>
    <x v="12"/>
    <x v="1"/>
    <d v="2024-05-24T00:00:00"/>
    <x v="42"/>
    <x v="0"/>
    <s v="metaconcept04"/>
    <s v="6176du15/05/2024"/>
    <n v="407.2"/>
    <n v="303.42599999999999"/>
    <n v="2730.3779999999988"/>
    <n v="0"/>
    <n v="71.263999999999996"/>
    <n v="120"/>
    <n v="0"/>
    <n v="0"/>
    <n v="200"/>
    <n v="3832.2679999999991"/>
    <s v="EUR"/>
    <n v="3.3813499999999999"/>
    <s v="610P0002"/>
    <s v="antimoine "/>
    <n v="14.55"/>
    <n v="999"/>
    <n v="14535.45"/>
    <n v="49149.443857500002"/>
    <n v="0.74711456172948965"/>
    <n v="2863.1432272499474"/>
    <n v="2.8660092364864336"/>
    <n v="52.064651736486439"/>
    <n v="304.22504953624815"/>
    <n v="226.69398300733212"/>
    <n v="2039.9051628258396"/>
    <n v="0"/>
    <n v="53.242372127090348"/>
    <n v="89.653747407538759"/>
    <n v="0"/>
    <n v="0"/>
    <n v="149.42291234589794"/>
    <n v="2863.1432272499474"/>
    <s v="MAGHREB SOLUTION"/>
    <m/>
    <n v="485.56799999999998"/>
    <s v="FN0330/2024"/>
    <n v="362.077"/>
    <m/>
    <m/>
    <s v="STB0012332"/>
    <n v="143.80000000000001"/>
    <s v="STB0012330"/>
    <n v="15671.88"/>
    <m/>
    <m/>
    <m/>
    <m/>
  </r>
  <r>
    <x v="12"/>
    <x v="1"/>
    <d v="2024-05-23T00:00:00"/>
    <x v="75"/>
    <x v="0"/>
    <s v="yucry04"/>
    <s v="2024R04-invdu27/04/2024"/>
    <n v="3856.8989999999999"/>
    <n v="65"/>
    <n v="38"/>
    <n v="0"/>
    <n v="14.119"/>
    <n v="265"/>
    <n v="0"/>
    <n v="0"/>
    <n v="45"/>
    <n v="4284.018"/>
    <s v="EUR"/>
    <n v="3.1308500000000001"/>
    <s v="460D1848"/>
    <s v="Magic eye 19.16 / 57,7mm      "/>
    <n v="0.13"/>
    <n v="15000"/>
    <n v="1950"/>
    <n v="6105.1575000000003"/>
    <n v="1"/>
    <n v="4284.018"/>
    <n v="0.2856012"/>
    <n v="0.69261170000000005"/>
    <n v="3856.8989999999999"/>
    <n v="65"/>
    <n v="38"/>
    <n v="0"/>
    <n v="14.119"/>
    <n v="265"/>
    <n v="0"/>
    <n v="0"/>
    <n v="45"/>
    <n v="4284.018"/>
    <s v="DHL"/>
    <m/>
    <n v="3888.7339999999999"/>
    <s v="FN0328/2024"/>
    <n v="132.35"/>
    <m/>
    <m/>
    <s v="stb0012253"/>
    <n v="316.35000000000002"/>
    <s v="stb012254"/>
    <n v="657.01099999999997"/>
    <n v="0"/>
    <m/>
    <m/>
    <m/>
  </r>
  <r>
    <x v="12"/>
    <x v="1"/>
    <d v="2024-05-20T00:00:00"/>
    <x v="51"/>
    <x v="0"/>
    <s v="MICROPOROUS03"/>
    <s v="A24-0436DU03/05/2024"/>
    <n v="10436.540000000001"/>
    <n v="375"/>
    <n v="10531.203000000001"/>
    <n v="229"/>
    <n v="126.596"/>
    <n v="589.69200000000001"/>
    <n v="0"/>
    <n v="0"/>
    <n v="0"/>
    <n v="22288.031000000003"/>
    <s v="EUR"/>
    <n v="3.3730500000000001"/>
    <s v="430P1004"/>
    <s v="SEPARATEUR 162X1.2X0.175"/>
    <n v="0.57799999999999996"/>
    <n v="40427"/>
    <n v="23366.805999999997"/>
    <n v="78817.404978299994"/>
    <n v="0.64226868322804775"/>
    <n v="14314.90432211591"/>
    <n v="0.35409266881331558"/>
    <n v="2.3037155688133155"/>
    <n v="6703.0628032568502"/>
    <n v="240.85075621051791"/>
    <n v="6763.8618836172673"/>
    <n v="147.07952845922293"/>
    <n v="81.308646221937934"/>
    <n v="378.74070435011396"/>
    <n v="0"/>
    <n v="0"/>
    <n v="0"/>
    <n v="14314.90432211591"/>
    <s v="STC"/>
    <m/>
    <n v="10494.34"/>
    <s v="FN0314/2024"/>
    <n v="556.25"/>
    <m/>
    <m/>
    <m/>
    <n v="644.59299999999996"/>
    <s v="STB012224"/>
    <n v="37494.216"/>
    <n v="229"/>
    <m/>
    <m/>
    <m/>
  </r>
  <r>
    <x v="12"/>
    <x v="1"/>
    <d v="2024-05-20T00:00:00"/>
    <x v="51"/>
    <x v="0"/>
    <s v="MICROPOROUS03"/>
    <s v="A24-0436DU03/05/2024"/>
    <n v="10436.540000000001"/>
    <n v="375"/>
    <n v="10531.203000000001"/>
    <n v="229"/>
    <n v="126.596"/>
    <n v="589.69200000000001"/>
    <n v="0"/>
    <n v="0"/>
    <n v="0"/>
    <n v="22288.031000000003"/>
    <s v="EUR"/>
    <n v="3.3730500000000001"/>
    <s v="430P1002"/>
    <s v="SEPARATEUR 162X1.0X0.175"/>
    <n v="0.55700000000000005"/>
    <n v="23366"/>
    <n v="13014.862000000001"/>
    <n v="43899.780269100003"/>
    <n v="0.35773131677195236"/>
    <n v="7973.1266778840954"/>
    <n v="0.34122771025781456"/>
    <n v="2.2200165602578146"/>
    <n v="3733.477196743152"/>
    <n v="134.14924378948214"/>
    <n v="3767.3411163827354"/>
    <n v="81.920471540777086"/>
    <n v="45.287353778062084"/>
    <n v="210.95129564988613"/>
    <n v="0"/>
    <n v="0"/>
    <n v="0"/>
    <n v="7973.1266778840954"/>
    <s v="STC"/>
    <m/>
    <n v="10494.34"/>
    <s v="FN0314/2024"/>
    <n v="556.25"/>
    <m/>
    <m/>
    <m/>
    <n v="644.59299999999996"/>
    <s v="STB012224"/>
    <n v="37494.216"/>
    <n v="229"/>
    <m/>
    <m/>
    <m/>
  </r>
  <r>
    <x v="12"/>
    <x v="1"/>
    <d v="2024-05-17T00:00:00"/>
    <x v="90"/>
    <x v="0"/>
    <s v="METALSA01"/>
    <s v="446/DU 03/04/2024"/>
    <n v="2207.6750000000002"/>
    <n v="89.984999999999999"/>
    <n v="986.20799999999963"/>
    <n v="0"/>
    <n v="15.667"/>
    <n v="56.277999999999999"/>
    <n v="0"/>
    <n v="606.35699999999997"/>
    <n v="0"/>
    <n v="3962.1699999999996"/>
    <s v="EUR"/>
    <n v="3.3686500000000001"/>
    <s v="690x0003"/>
    <s v="FLUX COS "/>
    <n v="12"/>
    <n v="240"/>
    <n v="2880"/>
    <n v="9701.7119999999995"/>
    <n v="1"/>
    <n v="3962.1699999999996"/>
    <n v="16.509041666666665"/>
    <n v="56.932841666666661"/>
    <n v="2207.6750000000002"/>
    <n v="89.984999999999999"/>
    <n v="986.20799999999963"/>
    <n v="0"/>
    <n v="15.667"/>
    <n v="56.277999999999999"/>
    <n v="0"/>
    <n v="606.35699999999997"/>
    <n v="0"/>
    <n v="3962.1699999999996"/>
    <s v="STC"/>
    <m/>
    <n v="2209.625"/>
    <s v="F0308/2024"/>
    <n v="108.08199999999999"/>
    <m/>
    <m/>
    <m/>
    <n v="67.971000000000004"/>
    <s v="STB0012200"/>
    <n v="3526.7429999999999"/>
    <m/>
    <m/>
    <m/>
    <m/>
  </r>
  <r>
    <x v="12"/>
    <x v="1"/>
    <d v="2024-05-24T00:00:00"/>
    <x v="4"/>
    <x v="0"/>
    <s v="ACCUMA19"/>
    <s v="24-0600DU14/05/2024"/>
    <n v="7161.16"/>
    <n v="290.38499999999999"/>
    <n v="672.89599999999882"/>
    <n v="229"/>
    <n v="41.021999999999998"/>
    <n v="45.3"/>
    <n v="0"/>
    <n v="1423.2079125"/>
    <n v="0"/>
    <n v="9862.970912499999"/>
    <s v="EUR"/>
    <n v="3.3825500000000002"/>
    <s v="400L0318"/>
    <s v="BAC L3 NOIR P0 C40 2B331002B74"/>
    <n v="1.335"/>
    <n v="5568"/>
    <n v="7433.28"/>
    <n v="25143.441264000001"/>
    <n v="0.76627328731537137"/>
    <n v="7557.7311438172619"/>
    <n v="1.3573511393349968"/>
    <n v="5.873055389334997"/>
    <n v="5487.4056141913443"/>
    <n v="222.51426853707412"/>
    <n v="515.62222994136323"/>
    <n v="175.47658279522005"/>
    <n v="31.434062792251162"/>
    <n v="34.712179915386322"/>
    <n v="0"/>
    <n v="1090.5662056446224"/>
    <n v="0"/>
    <n v="7557.7311438172619"/>
    <s v="STC"/>
    <m/>
    <n v="7218.96"/>
    <s v="F0324/2024"/>
    <n v="346.55799999999999"/>
    <m/>
    <m/>
    <m/>
    <n v="54.716999999999999"/>
    <s v="STB012292"/>
    <n v="8607.2459999999992"/>
    <n v="229"/>
    <m/>
    <m/>
    <m/>
  </r>
  <r>
    <x v="12"/>
    <x v="1"/>
    <d v="2024-05-24T00:00:00"/>
    <x v="4"/>
    <x v="0"/>
    <s v="ACCUMA19"/>
    <s v="24-0600DU14/05/2024"/>
    <n v="7161.16"/>
    <n v="290.38499999999999"/>
    <n v="672.89599999999882"/>
    <n v="229"/>
    <n v="41.021999999999998"/>
    <n v="45.3"/>
    <n v="0"/>
    <n v="1423.2079125"/>
    <n v="0"/>
    <n v="9862.970912499999"/>
    <s v="EUR"/>
    <n v="3.3825500000000002"/>
    <s v="400M1202"/>
    <s v="BAC M12 P12.5 C49 NOIR 21631003B70"/>
    <n v="2.266"/>
    <n v="360"/>
    <n v="815.76"/>
    <n v="2759.3489880000002"/>
    <n v="8.4094114154234387E-2"/>
    <n v="829.41780181566821"/>
    <n v="2.3039383383768564"/>
    <n v="9.9687966383768565"/>
    <n v="602.21140651673716"/>
    <n v="24.419669338677352"/>
    <n v="56.586593037927599"/>
    <n v="19.257552141319675"/>
    <n v="3.4497087508350028"/>
    <n v="3.8094633711868173"/>
    <n v="0"/>
    <n v="119.68340865898463"/>
    <n v="0"/>
    <n v="829.41780181566821"/>
    <s v="STC"/>
    <m/>
    <n v="7218.96"/>
    <s v="F0324/2024"/>
    <n v="346.55799999999999"/>
    <m/>
    <m/>
    <m/>
    <n v="54.716999999999999"/>
    <s v="STB012292"/>
    <n v="8607.2459999999992"/>
    <n v="229"/>
    <m/>
    <m/>
    <m/>
  </r>
  <r>
    <x v="12"/>
    <x v="1"/>
    <d v="2024-05-24T00:00:00"/>
    <x v="4"/>
    <x v="0"/>
    <s v="ACCUMA19"/>
    <s v="24-0600DU14/05/2024"/>
    <n v="7161.16"/>
    <n v="290.38499999999999"/>
    <n v="672.89599999999882"/>
    <n v="229"/>
    <n v="41.021999999999998"/>
    <n v="45.3"/>
    <n v="0"/>
    <n v="1423.2079125"/>
    <n v="0"/>
    <n v="9862.970912499999"/>
    <s v="EUR"/>
    <n v="3.3825500000000002"/>
    <s v="420M1208"/>
    <s v="COUV.M12 GAUCHE NOIR AVEC BOUCHON 21822014B70"/>
    <n v="1.296"/>
    <n v="1120"/>
    <n v="1451.52"/>
    <n v="4909.838976"/>
    <n v="0.1496325985303941"/>
    <n v="1475.821966867067"/>
    <n v="1.3176981847027385"/>
    <n v="5.7014829847027384"/>
    <n v="1071.5429792919169"/>
    <n v="43.451062124248487"/>
    <n v="100.68717702070789"/>
    <n v="34.265865063460247"/>
    <n v="6.1382284569138266"/>
    <n v="6.7783567134268523"/>
    <n v="0"/>
    <n v="212.95829819639275"/>
    <n v="0"/>
    <n v="1475.821966867067"/>
    <s v="STC"/>
    <m/>
    <n v="7218.96"/>
    <s v="F0324/2024"/>
    <n v="346.55799999999999"/>
    <m/>
    <m/>
    <m/>
    <n v="54.716999999999999"/>
    <s v="STB012292"/>
    <n v="8607.2459999999992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318"/>
    <s v="BAC L3 NOIR P0 C40 2B331002B74"/>
    <n v="1.335"/>
    <n v="192"/>
    <n v="256.32"/>
    <n v="867.01521600000001"/>
    <n v="2.1871128267614139E-2"/>
    <n v="219.44103282819492"/>
    <n v="1.1429220459801819"/>
    <n v="5.6586262959801816"/>
    <n v="156.62264890490766"/>
    <n v="6.9491135844690408"/>
    <n v="17.314672373365582"/>
    <n v="5.0084883732836376"/>
    <n v="1.0432528183651946"/>
    <n v="1.3756939680329294"/>
    <n v="0"/>
    <n v="31.127162805770862"/>
    <n v="0"/>
    <n v="219.44103282819492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20M1515"/>
    <s v="COUV M15 GAUCHE GRIS 35402089B70"/>
    <n v="1.766"/>
    <n v="700"/>
    <n v="1236.2"/>
    <n v="4181.5083100000002"/>
    <n v="0.10548177576632568"/>
    <n v="1058.3372533638208"/>
    <n v="1.5119103619483154"/>
    <n v="7.4854936619483157"/>
    <n v="755.37187334678083"/>
    <n v="33.514724614234659"/>
    <n v="83.506546457375677"/>
    <n v="24.155326650488583"/>
    <n v="5.0314807040537355"/>
    <n v="6.6348036957018852"/>
    <n v="0"/>
    <n v="150.12249789518546"/>
    <n v="0"/>
    <n v="1058.3372533638208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213"/>
    <s v="BAC L2 NOIR PO C28 25691010B77"/>
    <n v="1.25"/>
    <n v="1278"/>
    <n v="1597.5"/>
    <n v="5403.6236250000002"/>
    <n v="0.1363105782128339"/>
    <n v="1367.653908953813"/>
    <n v="1.070151728445863"/>
    <n v="5.2983392284458626"/>
    <n v="976.14186027461767"/>
    <n v="43.309960015563718"/>
    <n v="107.91272283259799"/>
    <n v="31.215122410738964"/>
    <n v="6.5020145807521779"/>
    <n v="8.573935369587252"/>
    <n v="0"/>
    <n v="193.99829346995531"/>
    <n v="0"/>
    <n v="1367.653908953813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318"/>
    <s v="BAC L3 NOIR P0 C40 2B331002B74"/>
    <n v="1.335"/>
    <n v="1152"/>
    <n v="1537.92"/>
    <n v="5202.0912960000005"/>
    <n v="0.13122676960568486"/>
    <n v="1316.6461969691698"/>
    <n v="1.1429220459801821"/>
    <n v="5.6586262959801825"/>
    <n v="939.73589342944615"/>
    <n v="41.694681506814248"/>
    <n v="103.88803424019352"/>
    <n v="30.050930239701831"/>
    <n v="6.2595169101911683"/>
    <n v="8.2541638081975766"/>
    <n v="0"/>
    <n v="186.76297683462519"/>
    <n v="0"/>
    <n v="1316.6461969691698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513"/>
    <s v="BAC L5 C45 P0 NOIR 27231007B77"/>
    <n v="1.3720000000000001"/>
    <n v="1296"/>
    <n v="1778.1120000000001"/>
    <n v="6014.5527456000009"/>
    <n v="0.151721736993539"/>
    <n v="1522.2797041362646"/>
    <n v="1.1745985371421794"/>
    <n v="5.8154571371421797"/>
    <n v="1086.5036340886518"/>
    <n v="48.20654749495715"/>
    <n v="120.11324408220126"/>
    <n v="34.74427777152043"/>
    <n v="7.2371268545918106"/>
    <n v="9.5432972568936023"/>
    <n v="0"/>
    <n v="215.93157658744866"/>
    <n v="0"/>
    <n v="1522.2797041362646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518"/>
    <s v="BAC L5 NOIR P0 C52 20641062B77"/>
    <n v="1.3720000000000001"/>
    <n v="144"/>
    <n v="197.56800000000001"/>
    <n v="668.28363840000009"/>
    <n v="1.6857970777059889E-2"/>
    <n v="169.14218934847383"/>
    <n v="1.1745985371421794"/>
    <n v="5.8154571371421797"/>
    <n v="120.72262600985019"/>
    <n v="5.3562830549952389"/>
    <n v="13.345916009133473"/>
    <n v="3.8604753079467145"/>
    <n v="0.80412520606575677"/>
    <n v="1.0603663618770669"/>
    <n v="0"/>
    <n v="23.992397398605409"/>
    <n v="0"/>
    <n v="169.14218934847383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20L0111"/>
    <s v="COUV L1 EK DROITE NOIR 25032084B70"/>
    <n v="0.98899999999999999"/>
    <n v="1120"/>
    <n v="1107.68"/>
    <n v="3746.7829840000004"/>
    <n v="9.451549375573827E-2"/>
    <n v="948.30853325193107"/>
    <n v="0.84670404754636708"/>
    <n v="4.1920459975463675"/>
    <n v="676.84057326384266"/>
    <n v="30.030407831010724"/>
    <n v="74.82489191061795"/>
    <n v="21.644048070064063"/>
    <n v="4.5083890521487158"/>
    <n v="5.9450245572359366"/>
    <n v="0"/>
    <n v="134.51519856701105"/>
    <n v="0"/>
    <n v="948.30853325193107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20L0307"/>
    <s v="COUV. L3 EURO KAM DROITE NOIR 21152167B70"/>
    <n v="1.1870000000000001"/>
    <n v="1760"/>
    <n v="2089.12"/>
    <n v="7066.5528560000002"/>
    <n v="0.17825925205383134"/>
    <n v="1788.5403031446572"/>
    <n v="1.0162160813321917"/>
    <n v="5.031302931332192"/>
    <n v="1276.5430254378148"/>
    <n v="56.638312155063836"/>
    <n v="141.12214555495282"/>
    <n v="40.821368720327378"/>
    <n v="8.5029663229677546"/>
    <n v="11.21250695418599"/>
    <n v="0"/>
    <n v="253.69997799934464"/>
    <n v="0"/>
    <n v="1788.5403031446572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M1606"/>
    <s v="BAC M16 GRIS C102 P16 20891032B74"/>
    <n v="5.3840000000000003"/>
    <n v="300"/>
    <n v="1615.2"/>
    <n v="5463.4947600000005"/>
    <n v="0.13782087382120148"/>
    <n v="1382.8072574286068"/>
    <n v="4.6093575247620224"/>
    <n v="22.821006724762022"/>
    <n v="986.95732877343517"/>
    <n v="43.789826239210349"/>
    <n v="109.10837553628313"/>
    <n v="31.560980105055137"/>
    <n v="6.5740556812713109"/>
    <n v="8.6689329633535728"/>
    <n v="0"/>
    <n v="196.14775812999807"/>
    <n v="0"/>
    <n v="1382.8072574286068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7T00:00:00"/>
    <x v="4"/>
    <x v="0"/>
    <s v="ACCUMA20"/>
    <s v="24-0601DU14/05/2024"/>
    <n v="7161.16"/>
    <n v="317.73"/>
    <n v="791.66800000000148"/>
    <n v="229"/>
    <n v="47.7"/>
    <n v="62.9"/>
    <n v="0"/>
    <n v="1423.2079125"/>
    <n v="0"/>
    <n v="10033.365912500001"/>
    <s v="EUR"/>
    <n v="3.3825500000000002"/>
    <s v="400L0111"/>
    <s v="BAC L1B PO NOIR C28 25331014B70"/>
    <n v="1.169"/>
    <n v="260"/>
    <n v="303.94"/>
    <n v="1028.092247"/>
    <n v="2.5934420746171354E-2"/>
    <n v="260.20953307506852"/>
    <n v="1.0008058964425712"/>
    <n v="4.9550068464425712"/>
    <n v="185.72053647065243"/>
    <n v="8.2401435036810238"/>
    <n v="20.531451003280022"/>
    <n v="5.93898235087324"/>
    <n v="1.2370718695923737"/>
    <n v="1.6312750649341781"/>
    <n v="0"/>
    <n v="36.910072812055226"/>
    <n v="0"/>
    <n v="260.20953307506852"/>
    <s v="STC"/>
    <m/>
    <n v="7218.96"/>
    <s v="F0331/2024"/>
    <n v="388.09899999999999"/>
    <m/>
    <m/>
    <m/>
    <n v="75.661000000000001"/>
    <s v="STB012300"/>
    <n v="10028.914000000001"/>
    <n v="229"/>
    <m/>
    <m/>
    <m/>
  </r>
  <r>
    <x v="12"/>
    <x v="1"/>
    <d v="2024-05-28T00:00:00"/>
    <x v="4"/>
    <x v="0"/>
    <s v="ACCUMA21"/>
    <s v="24-0608DU14/05/2024"/>
    <n v="7159.8159999999998"/>
    <n v="274.017"/>
    <n v="607.19400000000041"/>
    <n v="229"/>
    <n v="36.92"/>
    <n v="110.3"/>
    <n v="0"/>
    <n v="1423.2079125"/>
    <n v="0"/>
    <n v="9840.4549124999994"/>
    <s v="EUR"/>
    <n v="3.3825500000000002"/>
    <s v="400L0318"/>
    <s v="BAC L3 NOIR P0 C40 2B331002B74"/>
    <n v="1.335"/>
    <n v="6336"/>
    <n v="8458.56"/>
    <n v="28611.502128"/>
    <n v="1"/>
    <n v="9840.4549124999994"/>
    <n v="1.5531021010890151"/>
    <n v="6.0688063510890151"/>
    <n v="7159.8159999999998"/>
    <n v="274.017"/>
    <n v="607.19400000000041"/>
    <n v="229"/>
    <n v="36.92"/>
    <n v="110.3"/>
    <n v="0"/>
    <n v="1423.2079125"/>
    <n v="0"/>
    <n v="9840.4549124999994"/>
    <s v="STC"/>
    <m/>
    <n v="7756.3230000000003"/>
    <s v="F0332/2024"/>
    <n v="342.08"/>
    <m/>
    <m/>
    <m/>
    <n v="131.06700000000001"/>
    <s v="STB012291"/>
    <n v="7756.3230000000003"/>
    <n v="229"/>
    <m/>
    <m/>
    <m/>
  </r>
  <r>
    <x v="12"/>
    <x v="1"/>
    <d v="2024-05-27T00:00:00"/>
    <x v="71"/>
    <x v="0"/>
    <s v="ELINOIL06"/>
    <s v="264/2024DU16/04/2024"/>
    <n v="726"/>
    <n v="439.19799999999998"/>
    <n v="3805.5399999999991"/>
    <n v="429"/>
    <n v="54.569000000000003"/>
    <n v="199"/>
    <n v="162"/>
    <n v="0"/>
    <n v="820"/>
    <n v="6635.3069999999998"/>
    <s v="EUR"/>
    <n v="3.3769999999999998"/>
    <s v="610x0014"/>
    <s v="COKE DE PETROLE "/>
    <n v="0.32500000000000001"/>
    <n v="44080"/>
    <n v="14326"/>
    <n v="48378.901999999995"/>
    <n v="1"/>
    <n v="6635.3069999999998"/>
    <n v="0.15052874319419238"/>
    <n v="1.2480537431941923"/>
    <n v="726"/>
    <n v="439.19799999999998"/>
    <n v="3805.5399999999991"/>
    <n v="429"/>
    <n v="54.569000000000003"/>
    <n v="199"/>
    <n v="162"/>
    <n v="0"/>
    <n v="820"/>
    <n v="6635.3069999999998"/>
    <s v="MSC"/>
    <m/>
    <n v="863.56"/>
    <s v="FN0336/2024"/>
    <n v="523.64599999999996"/>
    <m/>
    <n v="192.4"/>
    <s v="STB12240"/>
    <n v="238.81"/>
    <s v="STB012311"/>
    <n v="13675.705"/>
    <n v="429"/>
    <m/>
    <m/>
    <m/>
  </r>
  <r>
    <x v="12"/>
    <x v="1"/>
    <d v="2024-05-15T00:00:00"/>
    <x v="9"/>
    <x v="2"/>
    <s v="SOVEMA02"/>
    <s v="80317DU24/04/2024"/>
    <n v="265.61099999999999"/>
    <n v="80"/>
    <n v="56.928999999999974"/>
    <n v="0"/>
    <n v="12.307"/>
    <n v="36"/>
    <n v="0"/>
    <n v="0"/>
    <n v="0"/>
    <n v="450.84699999999998"/>
    <s v="EUR"/>
    <n v="3.3686500000000001"/>
    <s v="708ELE030"/>
    <s v="A3025027  THERMOPROBE PT100 "/>
    <n v="43.9"/>
    <n v="5"/>
    <n v="219.5"/>
    <n v="739.41867500000001"/>
    <n v="0.17999179991799916"/>
    <n v="81.148763017630159"/>
    <n v="16.22975260352603"/>
    <n v="164.11348760352604"/>
    <n v="47.807801968019675"/>
    <n v="14.399343993439933"/>
    <n v="10.246753177531769"/>
    <n v="0"/>
    <n v="2.2151590815908158"/>
    <n v="6.4797047970479698"/>
    <n v="0"/>
    <n v="0"/>
    <n v="0"/>
    <n v="81.148763017630159"/>
    <s v="DHL"/>
    <m/>
    <n v="268"/>
    <s v="FN0301/2024"/>
    <n v="140.04"/>
    <m/>
    <m/>
    <m/>
    <m/>
    <s v="STB012173"/>
    <n v="878.10299999999995"/>
    <m/>
    <m/>
    <m/>
    <m/>
  </r>
  <r>
    <x v="12"/>
    <x v="1"/>
    <d v="2024-05-15T00:00:00"/>
    <x v="9"/>
    <x v="2"/>
    <s v="SOVEMA02"/>
    <s v="80317DU24/04/2024"/>
    <n v="265.61099999999999"/>
    <n v="80"/>
    <n v="56.928999999999974"/>
    <n v="0"/>
    <n v="12.307"/>
    <n v="36"/>
    <n v="0"/>
    <n v="0"/>
    <n v="0"/>
    <n v="450.84699999999998"/>
    <s v="EUR"/>
    <n v="3.3686500000000001"/>
    <s v="708ELE031"/>
    <s v="A3017094   TRANSMITTER 4114  "/>
    <n v="395"/>
    <n v="2"/>
    <n v="790"/>
    <n v="2661.2335000000003"/>
    <n v="0.64780647806478064"/>
    <n v="292.06160721607216"/>
    <n v="146.03080360803608"/>
    <n v="1476.6475536080361"/>
    <n v="172.06452644526445"/>
    <n v="51.824518245182453"/>
    <n v="36.878974989749878"/>
    <n v="0"/>
    <n v="7.972554325543256"/>
    <n v="23.321033210332104"/>
    <n v="0"/>
    <n v="0"/>
    <n v="0"/>
    <n v="292.06160721607216"/>
    <s v="DHL"/>
    <m/>
    <n v="268"/>
    <s v="FN0301/2024"/>
    <n v="140.04"/>
    <m/>
    <m/>
    <m/>
    <m/>
    <s v="STB012173"/>
    <n v="878.10299999999995"/>
    <m/>
    <m/>
    <m/>
    <m/>
  </r>
  <r>
    <x v="12"/>
    <x v="1"/>
    <d v="2024-05-15T00:00:00"/>
    <x v="9"/>
    <x v="2"/>
    <s v="SOVEMA02"/>
    <s v="80317DU24/04/2024"/>
    <n v="265.61099999999999"/>
    <n v="80"/>
    <n v="56.928999999999974"/>
    <n v="0"/>
    <n v="12.307"/>
    <n v="36"/>
    <n v="0"/>
    <n v="0"/>
    <n v="0"/>
    <n v="450.84699999999998"/>
    <s v="EUR"/>
    <n v="3.3686500000000001"/>
    <s v="708ELE032"/>
    <s v="A3017094    PROGRAMMING KEYPAD "/>
    <n v="105"/>
    <n v="2"/>
    <n v="210"/>
    <n v="707.41650000000004"/>
    <n v="0.17220172201722017"/>
    <n v="77.636629766297659"/>
    <n v="38.81831488314883"/>
    <n v="392.52656488314886"/>
    <n v="45.738671586715867"/>
    <n v="13.776137761377614"/>
    <n v="9.8032718327183233"/>
    <n v="0"/>
    <n v="2.1192865928659286"/>
    <n v="6.1992619926199257"/>
    <n v="0"/>
    <n v="0"/>
    <n v="0"/>
    <n v="77.636629766297659"/>
    <s v="DHL"/>
    <m/>
    <n v="268"/>
    <s v="FN0301/2024"/>
    <n v="140.04"/>
    <m/>
    <m/>
    <m/>
    <m/>
    <s v="STB012173"/>
    <n v="878.10299999999995"/>
    <m/>
    <m/>
    <m/>
    <m/>
  </r>
  <r>
    <x v="12"/>
    <x v="1"/>
    <d v="2024-05-30T00:00:00"/>
    <x v="21"/>
    <x v="0"/>
    <s v="glafelter02"/>
    <s v="50996008du23/05/2024"/>
    <n v="5906.97"/>
    <n v="290"/>
    <n v="407.78399999999965"/>
    <n v="0"/>
    <n v="69.738"/>
    <n v="0"/>
    <n v="0"/>
    <n v="0"/>
    <n v="0"/>
    <n v="6674.4920000000002"/>
    <s v="EUR"/>
    <n v="3.37995"/>
    <s v="430P2010"/>
    <s v="SEP PAPIER G  laize 103 mm 12,5 g/m²"/>
    <n v="4.5374999999999999E-2"/>
    <n v="335280"/>
    <n v="15213.33"/>
    <n v="51420.294733499999"/>
    <n v="0.7995040061045402"/>
    <n v="5336.2830927127052"/>
    <n v="1.5915900419687143E-2"/>
    <n v="0.16928113166968711"/>
    <n v="4722.6461789393361"/>
    <n v="231.85616177031665"/>
    <n v="326.02494162533355"/>
    <n v="0"/>
    <n v="55.755810377718426"/>
    <n v="0"/>
    <n v="0"/>
    <n v="0"/>
    <n v="0"/>
    <n v="5336.2830927127052"/>
    <s v="TNA CARGO"/>
    <m/>
    <n v="6006.9920000000002"/>
    <s v="F0352/2024"/>
    <n v="346.1"/>
    <m/>
    <m/>
    <m/>
    <m/>
    <s v="STB0012364"/>
    <n v="13700.587"/>
    <m/>
    <m/>
    <m/>
    <m/>
  </r>
  <r>
    <x v="12"/>
    <x v="1"/>
    <d v="2024-05-30T00:00:00"/>
    <x v="21"/>
    <x v="0"/>
    <s v="glafelter02"/>
    <s v="50996008du23/05/2024"/>
    <n v="5906.97"/>
    <n v="290"/>
    <n v="407.78399999999965"/>
    <n v="0"/>
    <n v="69.738"/>
    <n v="0"/>
    <n v="0"/>
    <n v="0"/>
    <n v="0"/>
    <n v="6674.4920000000002"/>
    <s v="EUR"/>
    <n v="3.37995"/>
    <s v="430P2011"/>
    <s v="SEP PAPIER G  laize 128 mm 12,5 g/m²"/>
    <n v="4.5374999999999999E-2"/>
    <n v="84080"/>
    <n v="3815.13"/>
    <n v="12894.9486435"/>
    <n v="0.20049599389545975"/>
    <n v="1338.208907287295"/>
    <n v="1.5915900419687143E-2"/>
    <n v="0.16928113166968717"/>
    <n v="1184.3238210606639"/>
    <n v="58.143838229683325"/>
    <n v="81.759058374666083"/>
    <n v="0"/>
    <n v="13.982189622281572"/>
    <n v="0"/>
    <n v="0"/>
    <n v="0"/>
    <n v="0"/>
    <n v="1338.208907287295"/>
    <s v="TNA CARGO"/>
    <m/>
    <n v="6006.9920000000002"/>
    <s v="F0352/2024"/>
    <n v="346.1"/>
    <m/>
    <m/>
    <m/>
    <m/>
    <s v="STB0012364"/>
    <n v="13700.587"/>
    <m/>
    <m/>
    <m/>
    <m/>
  </r>
  <r>
    <x v="12"/>
    <x v="1"/>
    <d v="2024-05-30T00:00:00"/>
    <x v="80"/>
    <x v="0"/>
    <s v="GOONVEAN02"/>
    <s v="17956DU30/04/2024"/>
    <n v="2862.2579999999998"/>
    <n v="158.29900000000001"/>
    <n v="177.57700000000023"/>
    <n v="0"/>
    <n v="33.676000000000002"/>
    <n v="33"/>
    <n v="0"/>
    <n v="0"/>
    <n v="0"/>
    <n v="3264.81"/>
    <s v="EUR"/>
    <n v="3.9659499999999999"/>
    <s v="600A0017"/>
    <s v="FIBRE DE VERRE 1.5mm Primafloc+ fibre"/>
    <n v="3.52"/>
    <n v="1920"/>
    <n v="6758.4"/>
    <n v="26803.476479999998"/>
    <n v="1"/>
    <n v="3264.81"/>
    <n v="1.700421875"/>
    <n v="15.660565874999998"/>
    <n v="2862.2579999999998"/>
    <n v="158.29900000000001"/>
    <n v="177.57700000000023"/>
    <n v="0"/>
    <n v="33.676000000000002"/>
    <n v="33"/>
    <n v="0"/>
    <n v="0"/>
    <n v="0"/>
    <n v="3264.81"/>
    <s v="TNA CARGO"/>
    <m/>
    <n v="2931.9050000000002"/>
    <s v="F0351/2024"/>
    <n v="189.376"/>
    <m/>
    <m/>
    <m/>
    <n v="39.08"/>
    <s v="stb12365"/>
    <n v="5796.8180000000002"/>
    <m/>
    <m/>
    <m/>
    <m/>
  </r>
  <r>
    <x v="12"/>
    <x v="1"/>
    <d v="2024-05-30T00:00:00"/>
    <x v="110"/>
    <x v="0"/>
    <s v="DIXON09"/>
    <s v="124401259DU12/03/2024"/>
    <n v="1007"/>
    <n v="675"/>
    <n v="3791.5180000000109"/>
    <n v="429"/>
    <n v="639.84799999999996"/>
    <n v="176"/>
    <n v="201"/>
    <n v="0"/>
    <n v="1640"/>
    <n v="8559.3660000000109"/>
    <s v="EUR"/>
    <n v="3.37995"/>
    <s v="600P0002"/>
    <s v="PLOMB DOUX ACHETE "/>
    <n v="1.98468"/>
    <n v="98829"/>
    <n v="196143.93971999999"/>
    <n v="662956.70905661397"/>
    <n v="1"/>
    <n v="8559.3660000000109"/>
    <n v="8.6607837780408689E-2"/>
    <n v="6.7947270037804079"/>
    <n v="1007"/>
    <n v="675"/>
    <n v="3791.5180000000109"/>
    <n v="429"/>
    <n v="639.84799999999996"/>
    <n v="176"/>
    <n v="201"/>
    <n v="0"/>
    <n v="1640"/>
    <n v="8559.3660000000109"/>
    <s v="MSC"/>
    <m/>
    <n v="1198.1400000000001"/>
    <s v="F0355/2024"/>
    <n v="1404.25"/>
    <m/>
    <m/>
    <m/>
    <n v="210.44"/>
    <s v="STB12356"/>
    <n v="129875.47500000001"/>
    <n v="429"/>
    <m/>
    <m/>
    <m/>
  </r>
  <r>
    <x v="12"/>
    <x v="1"/>
    <d v="2024-05-15T00:00:00"/>
    <x v="9"/>
    <x v="2"/>
    <s v="sovema03"/>
    <s v="80258du28/03/2024"/>
    <n v="350.24599999999998"/>
    <n v="145.79900000000001"/>
    <n v="376.29400000000032"/>
    <n v="0"/>
    <n v="33.009"/>
    <n v="185"/>
    <n v="0"/>
    <n v="0"/>
    <n v="0"/>
    <n v="1090.3480000000004"/>
    <s v="EUR"/>
    <n v="3.3686500000000001"/>
    <s v="707MEC015"/>
    <s v="AIR blower"/>
    <n v="1512.5"/>
    <n v="4"/>
    <n v="6050"/>
    <n v="20380.3325"/>
    <n v="0.78961106760636923"/>
    <n v="860.95084834246984"/>
    <n v="215.23771208561746"/>
    <n v="5310.3208370856173"/>
    <n v="276.55811798486036"/>
    <n v="115.12450404594104"/>
    <n v="297.12590707387136"/>
    <n v="0"/>
    <n v="26.064271730618643"/>
    <n v="146.0780475071783"/>
    <n v="0"/>
    <n v="0"/>
    <n v="0"/>
    <n v="860.95084834246984"/>
    <s v="stc"/>
    <m/>
    <n v="658.03399999999999"/>
    <s v="F0293/2024"/>
    <n v="174.501"/>
    <m/>
    <m/>
    <m/>
    <n v="221.15"/>
    <s v="stb12174"/>
    <n v="2920.7530000000002"/>
    <m/>
    <m/>
    <m/>
    <m/>
  </r>
  <r>
    <x v="12"/>
    <x v="1"/>
    <d v="2024-05-15T00:00:00"/>
    <x v="9"/>
    <x v="2"/>
    <s v="sovema03"/>
    <s v="80258du28/03/2024"/>
    <n v="350.24599999999998"/>
    <n v="145.79900000000001"/>
    <n v="376.29400000000032"/>
    <n v="0"/>
    <n v="33.009"/>
    <n v="185"/>
    <n v="0"/>
    <n v="0"/>
    <n v="0"/>
    <n v="1090.3480000000004"/>
    <s v="EUR"/>
    <n v="3.3686500000000001"/>
    <s v="707MEC016"/>
    <s v="plate/81"/>
    <n v="125.2"/>
    <n v="2"/>
    <n v="250.4"/>
    <n v="843.50996000000009"/>
    <n v="3.2680762203080145E-2"/>
    <n v="35.633403706604042"/>
    <n v="17.816701853302021"/>
    <n v="439.57168185330204"/>
    <n v="11.446306238580007"/>
    <n v="4.764822448446882"/>
    <n v="12.297574732445851"/>
    <n v="0"/>
    <n v="1.0787592795614724"/>
    <n v="6.0459410075698266"/>
    <n v="0"/>
    <n v="0"/>
    <n v="0"/>
    <n v="35.633403706604042"/>
    <s v="stc"/>
    <m/>
    <n v="658.03399999999999"/>
    <s v="F0293/2024"/>
    <n v="174.501"/>
    <m/>
    <m/>
    <m/>
    <n v="221.15"/>
    <s v="stb12174"/>
    <n v="2920.7530000000002"/>
    <m/>
    <m/>
    <m/>
    <m/>
  </r>
  <r>
    <x v="12"/>
    <x v="1"/>
    <d v="2024-05-15T00:00:00"/>
    <x v="9"/>
    <x v="2"/>
    <s v="sovema03"/>
    <s v="80258du28/03/2024"/>
    <n v="350.24599999999998"/>
    <n v="145.79900000000001"/>
    <n v="376.29400000000032"/>
    <n v="0"/>
    <n v="33.009"/>
    <n v="185"/>
    <n v="0"/>
    <n v="0"/>
    <n v="0"/>
    <n v="1090.3480000000004"/>
    <s v="EUR"/>
    <n v="3.3686500000000001"/>
    <s v="707MEC017"/>
    <s v="plate/82"/>
    <n v="125.2"/>
    <n v="2"/>
    <n v="250.4"/>
    <n v="843.50996000000009"/>
    <n v="3.2680762203080145E-2"/>
    <n v="35.633403706604042"/>
    <n v="17.816701853302021"/>
    <n v="439.57168185330204"/>
    <n v="11.446306238580007"/>
    <n v="4.764822448446882"/>
    <n v="12.297574732445851"/>
    <n v="0"/>
    <n v="1.0787592795614724"/>
    <n v="6.0459410075698266"/>
    <n v="0"/>
    <n v="0"/>
    <n v="0"/>
    <n v="35.633403706604042"/>
    <s v="stc"/>
    <m/>
    <n v="658.03399999999999"/>
    <s v="F0293/2024"/>
    <n v="174.501"/>
    <m/>
    <m/>
    <m/>
    <n v="221.15"/>
    <s v="stb12174"/>
    <n v="2920.7530000000002"/>
    <m/>
    <m/>
    <m/>
    <m/>
  </r>
  <r>
    <x v="12"/>
    <x v="1"/>
    <d v="2024-05-15T00:00:00"/>
    <x v="9"/>
    <x v="2"/>
    <s v="sovema03"/>
    <s v="80258du28/03/2024"/>
    <n v="350.24599999999998"/>
    <n v="145.79900000000001"/>
    <n v="376.29400000000032"/>
    <n v="0"/>
    <n v="33.009"/>
    <n v="185"/>
    <n v="0"/>
    <n v="0"/>
    <n v="0"/>
    <n v="1090.3480000000004"/>
    <s v="EUR"/>
    <n v="3.3686500000000001"/>
    <s v="707MEC018"/>
    <s v="connection RMI 09.2812 "/>
    <n v="46.3"/>
    <n v="24"/>
    <n v="1111.1999999999998"/>
    <n v="3743.2438799999995"/>
    <n v="0.14502740798747063"/>
    <n v="158.13034424432269"/>
    <n v="6.5887643435134455"/>
    <n v="162.55725934351344"/>
    <n v="50.795269537979635"/>
    <n v="21.14485105716523"/>
    <n v="54.572943461237323"/>
    <n v="0"/>
    <n v="4.7872097102584181"/>
    <n v="26.830070477682067"/>
    <n v="0"/>
    <n v="0"/>
    <n v="0"/>
    <n v="158.13034424432269"/>
    <s v="stc"/>
    <m/>
    <n v="658.03399999999999"/>
    <s v="F0293/2024"/>
    <n v="174.501"/>
    <m/>
    <m/>
    <m/>
    <n v="221.15"/>
    <s v="stb12174"/>
    <n v="2920.7530000000002"/>
    <m/>
    <m/>
    <m/>
    <m/>
  </r>
  <r>
    <x v="12"/>
    <x v="1"/>
    <d v="2024-05-27T00:00:00"/>
    <x v="92"/>
    <x v="2"/>
    <s v="frimax01"/>
    <s v="ex240014 du 06/05/2024"/>
    <n v="1179.0889999999999"/>
    <n v="80"/>
    <n v="1251.328"/>
    <n v="0"/>
    <n v="20.702000000000002"/>
    <n v="71.962999999999994"/>
    <n v="0"/>
    <n v="0"/>
    <n v="0"/>
    <n v="2603.0820000000003"/>
    <s v="EUR"/>
    <n v="3.3811499999999999"/>
    <s v="705MEC033"/>
    <s v="TAPIS MODULAIRE M1233"/>
    <n v="95"/>
    <n v="40"/>
    <n v="3800"/>
    <n v="12848.369999999999"/>
    <n v="1"/>
    <n v="2603.0820000000003"/>
    <n v="65.077050000000014"/>
    <n v="386.28629999999998"/>
    <n v="1179.0889999999999"/>
    <n v="80"/>
    <n v="1251.328"/>
    <n v="0"/>
    <n v="20.702000000000002"/>
    <n v="71.962999999999994"/>
    <n v="0"/>
    <n v="0"/>
    <n v="0"/>
    <n v="2603.0820000000003"/>
    <s v="stc"/>
    <m/>
    <n v="1181.039"/>
    <s v="F0353/2024"/>
    <n v="96.2"/>
    <m/>
    <m/>
    <m/>
    <n v="71.962999999999994"/>
    <s v="STB12361"/>
    <n v="4130.027"/>
    <m/>
    <m/>
    <m/>
    <m/>
  </r>
  <r>
    <x v="12"/>
    <x v="1"/>
    <d v="2024-05-31T00:00:00"/>
    <x v="117"/>
    <x v="12"/>
    <s v="MONPLAST 01"/>
    <s v="NO01DU16/05/2024"/>
    <n v="14364.8"/>
    <n v="358.21899999999999"/>
    <n v="715.60599999999977"/>
    <n v="229"/>
    <n v="36.92"/>
    <n v="45.3"/>
    <n v="0"/>
    <n v="0"/>
    <n v="0"/>
    <n v="15749.844999999998"/>
    <s v="EUR"/>
    <n v="3.37995"/>
    <s v="400L0306"/>
    <s v="BAC L3B P0 NOIR C40 26651004B74"/>
    <n v="1.1000000000000001"/>
    <n v="8008"/>
    <n v="8808.8000000000011"/>
    <n v="29773.303560000004"/>
    <n v="1"/>
    <n v="15749.844999999998"/>
    <n v="1.9667638611388609"/>
    <n v="5.6847088611388612"/>
    <n v="14364.8"/>
    <n v="358.21899999999999"/>
    <n v="715.60599999999977"/>
    <n v="229"/>
    <n v="36.92"/>
    <n v="45.3"/>
    <n v="0"/>
    <n v="0"/>
    <n v="0"/>
    <n v="15749.844999999998"/>
    <s v="STC"/>
    <m/>
    <n v="14422.6"/>
    <s v="F0360/2024"/>
    <n v="359.21899999999999"/>
    <m/>
    <m/>
    <m/>
    <n v="54.716999999999999"/>
    <s v="STB012353"/>
    <n v="9160.3829999999998"/>
    <n v="229"/>
    <m/>
    <m/>
    <m/>
  </r>
  <r>
    <x v="12"/>
    <x v="1"/>
    <d v="2024-05-29T00:00:00"/>
    <x v="4"/>
    <x v="12"/>
    <s v="ACCUMA22"/>
    <s v="240635DU22/05/2024"/>
    <n v="7150.71"/>
    <n v="293.64999999999998"/>
    <n v="686.0029999999997"/>
    <n v="229"/>
    <n v="41.69"/>
    <n v="31"/>
    <n v="0"/>
    <n v="1422.1139625000001"/>
    <n v="0"/>
    <n v="9854.1669624999995"/>
    <s v="EUR"/>
    <n v="3.37995"/>
    <s v="400L0111"/>
    <s v="BAC L1B PO NOIR C28 25331014B70"/>
    <n v="1.169"/>
    <n v="8060"/>
    <n v="9422.14"/>
    <n v="31846.362093"/>
    <n v="0.94682979525185262"/>
    <n v="9330.2188874814456"/>
    <n v="1.157595395469162"/>
    <n v="5.1087569454691621"/>
    <n v="6770.505285205375"/>
    <n v="278.03656937570651"/>
    <n v="649.52808003215637"/>
    <n v="216.82402311267424"/>
    <n v="39.473334164049731"/>
    <n v="29.351723652807433"/>
    <n v="0"/>
    <n v="1346.4998719386758"/>
    <n v="0"/>
    <n v="9330.2188874814456"/>
    <s v="stc"/>
    <m/>
    <n v="7208.51"/>
    <s v="F0359/2024"/>
    <n v="350.44400000000002"/>
    <m/>
    <m/>
    <m/>
    <n v="37.700000000000003"/>
    <s v="STB012350"/>
    <n v="8776.9889999999996"/>
    <n v="229"/>
    <m/>
    <m/>
    <m/>
  </r>
  <r>
    <x v="12"/>
    <x v="1"/>
    <d v="2024-05-29T00:00:00"/>
    <x v="4"/>
    <x v="12"/>
    <s v="ACCUMA22"/>
    <s v="240635DU22/05/2024"/>
    <n v="7150.71"/>
    <n v="293.64999999999998"/>
    <n v="686.0029999999997"/>
    <n v="229"/>
    <n v="41.69"/>
    <n v="31"/>
    <n v="0"/>
    <n v="1422.1139625000001"/>
    <n v="0"/>
    <n v="9854.1669624999995"/>
    <s v="EUR"/>
    <n v="3.37995"/>
    <s v="400M1009"/>
    <s v="BAC M10 P15,4 C33 NOIR 30241013B70"/>
    <n v="1.821"/>
    <n v="162"/>
    <n v="295.00200000000001"/>
    <n v="997.09200989999999"/>
    <n v="2.964471800025122E-2"/>
    <n v="292.12400073070461"/>
    <n v="1.8032345724117569"/>
    <n v="7.958123522411757"/>
    <n v="211.98078145157641"/>
    <n v="8.7051714407737695"/>
    <n v="20.336365482326329"/>
    <n v="6.7886404220575294"/>
    <n v="1.2358882934304734"/>
    <n v="0.91898625800778777"/>
    <n v="0"/>
    <n v="42.158167382532341"/>
    <n v="0"/>
    <n v="292.12400073070461"/>
    <s v="stc"/>
    <m/>
    <n v="7208.51"/>
    <s v="F0359/2024"/>
    <n v="350.44400000000002"/>
    <m/>
    <m/>
    <m/>
    <n v="37.700000000000003"/>
    <s v="STB012350"/>
    <n v="8776.9889999999996"/>
    <n v="229"/>
    <m/>
    <m/>
    <m/>
  </r>
  <r>
    <x v="12"/>
    <x v="1"/>
    <d v="2024-05-29T00:00:00"/>
    <x v="4"/>
    <x v="12"/>
    <s v="ACCUMA22"/>
    <s v="240635DU22/05/2024"/>
    <n v="7150.71"/>
    <n v="293.64999999999998"/>
    <n v="686.0029999999997"/>
    <n v="229"/>
    <n v="41.69"/>
    <n v="31"/>
    <n v="0"/>
    <n v="1422.1139625000001"/>
    <n v="0"/>
    <n v="9854.1669624999995"/>
    <s v="EUR"/>
    <n v="3.37995"/>
    <s v="400M1104"/>
    <s v="BAC M11 P8.5 C46,3 NOIR 22241008B70"/>
    <n v="1.8580000000000001"/>
    <n v="126"/>
    <n v="234.108"/>
    <n v="791.2733346"/>
    <n v="2.352548674789599E-2"/>
    <n v="231.82407428784822"/>
    <n v="1.8398736054591129"/>
    <n v="8.1198207054591123"/>
    <n v="168.22393334304732"/>
    <n v="6.9082591835196565"/>
    <n v="16.138554485516885"/>
    <n v="5.3873364652681817"/>
    <n v="0.98077754251978377"/>
    <n v="0.72929008918477567"/>
    <n v="0"/>
    <n v="33.455923178791608"/>
    <n v="0"/>
    <n v="231.82407428784822"/>
    <s v="stc"/>
    <m/>
    <n v="7208.51"/>
    <s v="F0359/2024"/>
    <n v="350.44400000000002"/>
    <m/>
    <m/>
    <m/>
    <n v="37.700000000000003"/>
    <s v="STB012350"/>
    <n v="8776.9889999999996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00L0111"/>
    <s v="BAC L1B PO NOIR C28 25331014B70"/>
    <n v="1.169"/>
    <n v="780"/>
    <n v="911.82"/>
    <n v="3081.9060090000003"/>
    <n v="6.1512436060311364E-2"/>
    <n v="696.08924108667736"/>
    <n v="0.89242210395727872"/>
    <n v="4.8435836539572792"/>
    <n v="443.41301046511506"/>
    <n v="22.118887808311001"/>
    <n v="123.20953245367581"/>
    <n v="14.086347857811303"/>
    <n v="3.5385643968054716"/>
    <n v="2.2452039162013646"/>
    <n v="0"/>
    <n v="87.477694188757283"/>
    <n v="0"/>
    <n v="696.08924108667736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00L0202"/>
    <s v="BAC L2 BASSE P0 NOIR C34 25181011B77"/>
    <n v="1.238"/>
    <n v="234"/>
    <n v="289.69200000000001"/>
    <n v="979.14447540000003"/>
    <n v="1.9542958727801232E-2"/>
    <n v="221.15273236919757"/>
    <n v="0.94509714687691271"/>
    <n v="5.1294752468769129"/>
    <n v="140.87561341894246"/>
    <n v="7.0273352711776784"/>
    <n v="39.144585417703333"/>
    <n v="4.4753375486664817"/>
    <n v="1.1242282437754938"/>
    <n v="0.7133179935647449"/>
    <n v="0"/>
    <n v="27.79231447536737"/>
    <n v="0"/>
    <n v="221.15273236919757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00M1009"/>
    <s v="BAC M10 P15,4 C33 NOIR 30241013B70"/>
    <n v="1.821"/>
    <n v="2916"/>
    <n v="5310.0360000000001"/>
    <n v="17947.656178199999"/>
    <n v="0.35822119489367582"/>
    <n v="4053.7155681855361"/>
    <n v="1.3901630892268642"/>
    <n v="7.5450520392268636"/>
    <n v="2582.2410656030111"/>
    <n v="128.81061014464754"/>
    <n v="717.51776981442265"/>
    <n v="82.032653630651765"/>
    <n v="20.607032457453595"/>
    <n v="13.075073613619168"/>
    <n v="0"/>
    <n v="509.43136292173011"/>
    <n v="0"/>
    <n v="4053.7155681855361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00M1104"/>
    <s v="BAC M11 P8.5 C46,3 NOIR 22241008B70"/>
    <n v="1.8580000000000001"/>
    <n v="378"/>
    <n v="702.32400000000007"/>
    <n v="2373.8200038000004"/>
    <n v="4.7379592620936287E-2"/>
    <n v="536.15864990563887"/>
    <n v="1.4184091267344943"/>
    <n v="7.6983562267344956"/>
    <n v="341.53626720394544"/>
    <n v="17.036943433006755"/>
    <n v="94.901418778920643"/>
    <n v="10.84992671019441"/>
    <n v="2.725558445111981"/>
    <n v="1.7293551306641746"/>
    <n v="0"/>
    <n v="67.379180203795471"/>
    <n v="0"/>
    <n v="536.15864990563887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00M1202"/>
    <s v="BAC M12 P12.5 C49 NOIR 21631003B70"/>
    <n v="2.266"/>
    <n v="480"/>
    <n v="1087.68"/>
    <n v="3676.304016"/>
    <n v="7.3376155879537039E-2"/>
    <n v="830.34189395402291"/>
    <n v="1.7298789457375476"/>
    <n v="9.3888456457375469"/>
    <n v="528.9327534192015"/>
    <n v="26.384891635787447"/>
    <n v="146.97258697902447"/>
    <n v="16.803139696413982"/>
    <n v="4.2210367431262483"/>
    <n v="2.6782296896031017"/>
    <n v="0"/>
    <n v="104.3492557908661"/>
    <n v="0"/>
    <n v="830.34189395402291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20M1014"/>
    <s v="COUV M10 G FLAT NOIR 22462007B70"/>
    <n v="0.74399999999999999"/>
    <n v="504"/>
    <n v="374.976"/>
    <n v="1267.4001312"/>
    <n v="2.5296316404719476E-2"/>
    <n v="286.25908541786526"/>
    <n v="0.56797437582909771"/>
    <n v="3.0826571758290977"/>
    <n v="182.3487497665844"/>
    <n v="9.0961506380746489"/>
    <n v="50.668572351285931"/>
    <n v="5.7928564566807603"/>
    <n v="1.4551958974978927"/>
    <n v="0.92331554877226085"/>
    <n v="0"/>
    <n v="35.97424475896937"/>
    <n v="0"/>
    <n v="286.25908541786526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20M1125"/>
    <s v="COUV M11 G FLAT NOIR M18 22482045B70"/>
    <n v="0.90800000000000003"/>
    <n v="1450"/>
    <n v="1316.6000000000001"/>
    <n v="4450.0421700000006"/>
    <n v="8.8819364915231028E-2"/>
    <n v="1005.1008914201482"/>
    <n v="0.69317302856561946"/>
    <n v="3.7621676285656198"/>
    <n v="640.25528018509203"/>
    <n v="31.938022513678433"/>
    <n v="177.90536556393761"/>
    <n v="20.339634565587904"/>
    <n v="5.1094227861135808"/>
    <n v="3.2419068194059326"/>
    <n v="0"/>
    <n v="126.31125898633267"/>
    <n v="0"/>
    <n v="1005.1008914201482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20M1208"/>
    <s v="COUV.M12 GAUCHE NOIR AVEC BOUCHON 21822014B70"/>
    <n v="1.296"/>
    <n v="896"/>
    <n v="1161.2160000000001"/>
    <n v="3924.8520192000005"/>
    <n v="7.8336979833970005E-2"/>
    <n v="886.47974839080871"/>
    <n v="0.98937471918617048"/>
    <n v="5.3697899191861715"/>
    <n v="564.69290250297115"/>
    <n v="28.168724556618269"/>
    <n v="156.90912728140162"/>
    <n v="17.93916838197913"/>
    <n v="4.5064131019289588"/>
    <n v="2.8592997639399051"/>
    <n v="0"/>
    <n v="111.40411280196969"/>
    <n v="0"/>
    <n v="886.47974839080871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60D1810"/>
    <s v="BOUCHON KAMINA D18 ROUGE 24593044B72"/>
    <n v="0.03"/>
    <n v="97500"/>
    <n v="2925"/>
    <n v="9886.3537500000002"/>
    <n v="0.19732389668619985"/>
    <n v="2232.9637759410093"/>
    <n v="2.2902192573753942E-2"/>
    <n v="0.12430069257375395"/>
    <n v="1422.4112825014386"/>
    <n v="70.954516066010484"/>
    <n v="395.24015971025176"/>
    <n v="45.187172341139764"/>
    <n v="11.351254480770333"/>
    <n v="7.2023222290462945"/>
    <n v="0"/>
    <n v="280.61706861235228"/>
    <n v="0"/>
    <n v="2232.9637759410093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30T00:00:00"/>
    <x v="4"/>
    <x v="12"/>
    <s v="ACCUMA23"/>
    <s v="24-0640DU23/05/2024"/>
    <n v="7208.51"/>
    <n v="359.584"/>
    <n v="2003.0020000000004"/>
    <n v="229"/>
    <n v="57.526000000000003"/>
    <n v="36.5"/>
    <n v="0"/>
    <n v="1422.1139625000001"/>
    <n v="0"/>
    <n v="11316.235962500001"/>
    <s v="EUR"/>
    <n v="3.37995"/>
    <s v="460D1818"/>
    <s v="BOUCHON D18 ROUGE FILETEE 29963003D40"/>
    <n v="0.03"/>
    <n v="24800"/>
    <n v="744"/>
    <n v="2514.6828"/>
    <n v="5.0191103977618008E-2"/>
    <n v="567.97437582909777"/>
    <n v="2.2902192573753942E-2"/>
    <n v="0.12430069257375395"/>
    <n v="361.80307493369918"/>
    <n v="18.047917932687795"/>
    <n v="100.53288164937685"/>
    <n v="11.493762810874523"/>
    <n v="2.8872934474164538"/>
    <n v="1.8319752951830572"/>
    <n v="0"/>
    <n v="71.377469759859864"/>
    <n v="0"/>
    <n v="567.97437582909777"/>
    <s v="stc"/>
    <m/>
    <n v="7208.51"/>
    <s v="F0354/2024"/>
    <n v="428.90499999999997"/>
    <m/>
    <m/>
    <m/>
    <n v="44.244999999999997"/>
    <s v="STB12352"/>
    <n v="13450.223"/>
    <n v="229"/>
    <m/>
    <m/>
    <m/>
  </r>
  <r>
    <x v="12"/>
    <x v="1"/>
    <d v="2024-05-24T00:00:00"/>
    <x v="89"/>
    <x v="12"/>
    <s v="MONBAT09"/>
    <s v="7000047493DU15/05/2024"/>
    <n v="3614.6759999999999"/>
    <n v="80"/>
    <n v="48.258000000000038"/>
    <n v="0"/>
    <n v="11.734"/>
    <n v="54.55"/>
    <n v="0"/>
    <n v="0"/>
    <n v="0"/>
    <n v="3809.2180000000003"/>
    <s v="EUR"/>
    <n v="3.3838499999999998"/>
    <s v="430P2010"/>
    <s v="SEP PAPIER G  laize 103 mm 12,5 g/m²"/>
    <n v="5.1249999999999997E-2"/>
    <n v="20720"/>
    <n v="1061.8999999999999"/>
    <n v="3593.3103149999993"/>
    <n v="1"/>
    <n v="3809.2180000000003"/>
    <n v="0.18384256756756759"/>
    <n v="0.35726488006756751"/>
    <n v="3614.6759999999999"/>
    <n v="80"/>
    <n v="48.258000000000038"/>
    <n v="0"/>
    <n v="11.734"/>
    <n v="54.55"/>
    <n v="0"/>
    <n v="0"/>
    <n v="0"/>
    <n v="3809.2180000000003"/>
    <s v="STC"/>
    <m/>
    <n v="3671.605"/>
    <s v="F0329/2024"/>
    <n v="96.2"/>
    <m/>
    <m/>
    <m/>
    <n v="54.55"/>
    <s v="STB12273"/>
    <n v="1356.8579999999999"/>
    <n v="0"/>
    <m/>
    <m/>
    <m/>
  </r>
  <r>
    <x v="12"/>
    <x v="1"/>
    <d v="2024-06-10T00:00:00"/>
    <x v="4"/>
    <x v="12"/>
    <s v="ACCUMA24"/>
    <s v="24-0641DU23/05/2024"/>
    <n v="7271.87"/>
    <n v="295.53800000000001"/>
    <n v="693.58399999999892"/>
    <n v="229"/>
    <n v="42.072000000000003"/>
    <n v="121.9"/>
    <n v="541.38400000000001"/>
    <n v="1422.1981125"/>
    <n v="0"/>
    <n v="10617.546112499998"/>
    <s v="EUR"/>
    <n v="3.38015"/>
    <s v="400L0111"/>
    <s v="BAC L1B PO NOIR C28 25331014B70"/>
    <n v="1.169"/>
    <n v="8580"/>
    <n v="10030.02"/>
    <n v="33902.972103"/>
    <n v="1"/>
    <n v="10617.546112499998"/>
    <n v="1.2374762368881116"/>
    <n v="5.1888715868881112"/>
    <n v="7271.87"/>
    <n v="295.53800000000001"/>
    <n v="693.58399999999892"/>
    <n v="229"/>
    <n v="42.072000000000003"/>
    <n v="121.9"/>
    <n v="541.38400000000001"/>
    <n v="1422.1981125"/>
    <n v="0"/>
    <n v="10617.546112499998"/>
    <s v="stc"/>
    <m/>
    <n v="7315.7650000000003"/>
    <s v="F0394/2024"/>
    <n v="452.69"/>
    <m/>
    <n v="644.05700000000002"/>
    <m/>
    <n v="144.87100000000001"/>
    <s v="STB012413"/>
    <n v="8875.174000000000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00L0111"/>
    <s v="BAC L1B PO NOIR C28 25331014B70"/>
    <n v="1.169"/>
    <n v="260"/>
    <n v="303.94"/>
    <n v="1027.362791"/>
    <n v="2.3095962302380358E-2"/>
    <n v="244.31699065198254"/>
    <n v="0.93968073327685586"/>
    <n v="4.8910760832768556"/>
    <n v="167.01355504565544"/>
    <n v="8.8919454864164376"/>
    <n v="20.444083910821011"/>
    <n v="5.2889753672451016"/>
    <n v="1.2052396967874166"/>
    <n v="6.2634402087071344"/>
    <n v="2.3627169435335107"/>
    <n v="32.847033992816499"/>
    <n v="0"/>
    <n v="244.31699065198254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00L0202"/>
    <s v="BAC L2 BASSE P0 NOIR C34 25181011B77"/>
    <n v="1.238"/>
    <n v="2106"/>
    <n v="2607.2280000000001"/>
    <n v="8812.821724200001"/>
    <n v="0.19811949595877656"/>
    <n v="2095.7758074079989"/>
    <n v="0.99514520769610582"/>
    <n v="5.1797709076961063"/>
    <n v="1432.6591336927495"/>
    <n v="76.276005944128983"/>
    <n v="175.37141543278955"/>
    <n v="45.369364574559832"/>
    <n v="10.338667777112796"/>
    <n v="53.728422348052533"/>
    <n v="20.267624436582842"/>
    <n v="281.76517320202339"/>
    <n v="0"/>
    <n v="2095.7758074079989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00M1104"/>
    <s v="BAC M11 P8.5 C46,3 NOIR 22241008B70"/>
    <n v="1.8580000000000001"/>
    <n v="2142"/>
    <n v="3979.8360000000002"/>
    <n v="13452.4426554"/>
    <n v="0.30242199850515311"/>
    <n v="3199.1233625334721"/>
    <n v="1.4935216445067563"/>
    <n v="7.7738403445067572"/>
    <n v="2186.9005687263316"/>
    <n v="116.43246942448395"/>
    <n v="267.69790463679095"/>
    <n v="69.254637657680064"/>
    <n v="15.78158956999291"/>
    <n v="82.014426618609491"/>
    <n v="30.937770447077163"/>
    <n v="430.10399545250658"/>
    <n v="0"/>
    <n v="3199.1233625334721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20L0307"/>
    <s v="COUV. L3 EURO KAM DROITE NOIR 21152167B70"/>
    <n v="1.1870000000000001"/>
    <n v="1760"/>
    <n v="2089.12"/>
    <n v="7061.5389679999998"/>
    <n v="0.15874921617802479"/>
    <n v="1679.3035188223655"/>
    <n v="0.95414972660361674"/>
    <n v="4.9663877766036162"/>
    <n v="1147.9613019575565"/>
    <n v="61.118448228539542"/>
    <n v="140.52163117646373"/>
    <n v="36.353570504767674"/>
    <n v="8.2841690970340451"/>
    <n v="43.051517433750902"/>
    <n v="16.240044815011935"/>
    <n v="225.77283560924133"/>
    <n v="0"/>
    <n v="1679.3035188223655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20M1014"/>
    <s v="COUV M10 G FLAT NOIR 22462007B70"/>
    <n v="0.74399999999999999"/>
    <n v="2184"/>
    <n v="1624.896"/>
    <n v="5492.3922143999998"/>
    <n v="0.12347350385368373"/>
    <n v="1306.1449655933534"/>
    <n v="0.59805172417278085"/>
    <n v="3.1128833241727807"/>
    <n v="892.87246673509685"/>
    <n v="47.537298983668236"/>
    <n v="109.29627614120358"/>
    <n v="28.275432382493573"/>
    <n v="6.443341325100632"/>
    <n v="33.485026457088203"/>
    <n v="12.631339444231845"/>
    <n v="175.60378412447048"/>
    <n v="0"/>
    <n v="1306.1449655933534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20M1125"/>
    <s v="COUV M11 G FLAT NOIR M18 22482045B70"/>
    <n v="0.90800000000000003"/>
    <n v="1334"/>
    <n v="1211.2719999999999"/>
    <n v="4094.2810507999998"/>
    <n v="9.2042812561455745E-2"/>
    <n v="973.66036027179098"/>
    <n v="0.7298803300388238"/>
    <n v="3.7990565300388237"/>
    <n v="665.5880859619042"/>
    <n v="35.436482836160465"/>
    <n v="81.474456823149254"/>
    <n v="21.077804076573365"/>
    <n v="4.8031621307070065"/>
    <n v="24.961274424166309"/>
    <n v="9.415979725036923"/>
    <n v="130.90311429409365"/>
    <n v="0"/>
    <n v="973.66036027179098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20M1126"/>
    <s v="COUV M11 D FLAT NOIR M18 22482044B70"/>
    <n v="0.90800000000000003"/>
    <n v="1160"/>
    <n v="1053.28"/>
    <n v="3560.2443920000001"/>
    <n v="8.0037228314309358E-2"/>
    <n v="846.6611828450358"/>
    <n v="0.72988033003882391"/>
    <n v="3.7990565300388242"/>
    <n v="578.7722486625255"/>
    <n v="30.814332901009102"/>
    <n v="70.84735375926023"/>
    <n v="18.328525283976845"/>
    <n v="4.1766627223539192"/>
    <n v="21.705456021014186"/>
    <n v="8.1878084565538476"/>
    <n v="113.82879503834232"/>
    <n v="0"/>
    <n v="846.6611828450358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4"/>
    <x v="12"/>
    <s v="ACCUMA25"/>
    <s v="24-0644DU24/05/2024"/>
    <n v="7231.2879999999996"/>
    <n v="385"/>
    <n v="885.17999999999847"/>
    <n v="229"/>
    <n v="52.183999999999997"/>
    <n v="271.19200000000001"/>
    <n v="102.3"/>
    <n v="1422.1981125"/>
    <n v="0"/>
    <n v="10578.342112499997"/>
    <s v="EUR"/>
    <n v="3.38015"/>
    <s v="420M1208"/>
    <s v="COUV.M12 GAUCHE NOIR AVEC BOUCHON 21822014B70"/>
    <n v="1.296"/>
    <n v="224"/>
    <n v="290.30400000000003"/>
    <n v="981.27106560000016"/>
    <n v="2.2059782326216453E-2"/>
    <n v="233.35592437399865"/>
    <n v="1.0417675195267797"/>
    <n v="5.422441919526781"/>
    <n v="159.52063921818112"/>
    <n v="8.4930161955933343"/>
    <n v="19.526878119520248"/>
    <n v="5.0516901527035678"/>
    <n v="1.1511676809112794"/>
    <n v="5.9824364886112926"/>
    <n v="2.2567157319719433"/>
    <n v="31.373380786505898"/>
    <n v="0"/>
    <n v="233.35592437399865"/>
    <s v="stc"/>
    <m/>
    <n v="7275.183"/>
    <s v="F397/2024"/>
    <n v="464.15"/>
    <m/>
    <n v="121.547"/>
    <m/>
    <n v="322.52800000000002"/>
    <s v="STB012408"/>
    <n v="11115.816999999999"/>
    <n v="229"/>
    <m/>
    <m/>
    <m/>
  </r>
  <r>
    <x v="12"/>
    <x v="1"/>
    <d v="2024-06-07T00:00:00"/>
    <x v="89"/>
    <x v="12"/>
    <s v="MONBAT 07"/>
    <s v="47376 et47377 du 24/04/2024"/>
    <n v="12959"/>
    <n v="1075"/>
    <n v="5131.9660000000003"/>
    <n v="229"/>
    <n v="347.92399999999998"/>
    <n v="164"/>
    <n v="0"/>
    <n v="0"/>
    <n v="820"/>
    <n v="20726.89"/>
    <s v="EUR"/>
    <n v="3.38565"/>
    <s v="600P0002"/>
    <s v="PLOMB DOUX ACHETE "/>
    <n v="2.1943299999999999"/>
    <n v="47997"/>
    <n v="105321.25701"/>
    <n v="356580.91379590653"/>
    <n v="1"/>
    <n v="20726.89"/>
    <n v="0.43183719815821819"/>
    <n v="7.8610705626582194"/>
    <n v="12959"/>
    <n v="1075"/>
    <n v="5131.9660000000003"/>
    <n v="229"/>
    <n v="347.92399999999998"/>
    <n v="164"/>
    <n v="0"/>
    <n v="0"/>
    <n v="820"/>
    <n v="20726.89"/>
    <s v="TUNIWORLD"/>
    <m/>
    <n v="13180.4"/>
    <s v="f0384/2024"/>
    <n v="1266.25"/>
    <m/>
    <m/>
    <s v="stb12394"/>
    <n v="196.16"/>
    <s v="stb012392"/>
    <n v="75067.561000000002"/>
    <n v="229"/>
    <m/>
    <m/>
    <m/>
  </r>
  <r>
    <x v="12"/>
    <x v="1"/>
    <d v="2024-06-07T00:00:00"/>
    <x v="89"/>
    <x v="12"/>
    <s v="MONBAT 08"/>
    <s v="47285-47284-47301-47302du19/04/2024"/>
    <n v="25918"/>
    <n v="2490"/>
    <n v="9518.6009999999951"/>
    <n v="429"/>
    <n v="641.75599999999997"/>
    <n v="518.88800000000003"/>
    <n v="0"/>
    <n v="0"/>
    <n v="1753"/>
    <n v="41269.244999999995"/>
    <s v="EUR"/>
    <n v="3.38565"/>
    <s v="600P0002"/>
    <s v="PLOMB DOUX ACHETE "/>
    <n v="2.041439913985609"/>
    <n v="96438"/>
    <n v="196872.38242494417"/>
    <n v="666540.98155701219"/>
    <n v="1"/>
    <n v="41269.244999999995"/>
    <n v="0.42793551297206489"/>
    <n v="7.3395365577574418"/>
    <n v="25918"/>
    <n v="2490"/>
    <n v="9518.6009999999951"/>
    <n v="429"/>
    <n v="641.75599999999997"/>
    <n v="518.88800000000003"/>
    <n v="0"/>
    <n v="0"/>
    <n v="1753"/>
    <n v="41269.244999999995"/>
    <s v="TUNIWORLD"/>
    <m/>
    <n v="26359.8"/>
    <s v="F0391/2024"/>
    <n v="2719.25"/>
    <m/>
    <m/>
    <s v="stb12397"/>
    <n v="518.88"/>
    <m/>
    <n v="140621.799"/>
    <n v="429"/>
    <m/>
    <m/>
    <m/>
  </r>
  <r>
    <x v="12"/>
    <x v="1"/>
    <d v="2024-06-10T00:00:00"/>
    <x v="27"/>
    <x v="12"/>
    <s v="ACCUMALUX04"/>
    <s v="93011692DU22/05/2024"/>
    <n v="14318.04"/>
    <n v="375"/>
    <n v="2053.2790000000023"/>
    <n v="229"/>
    <n v="116.102"/>
    <n v="92.5"/>
    <n v="0"/>
    <n v="0"/>
    <n v="0"/>
    <n v="17183.921000000002"/>
    <s v="EUR"/>
    <n v="3.38015"/>
    <s v="420L0147"/>
    <s v="COUV L1 SMF D+ NOIR AVEC OM +37"/>
    <n v="1.1426000000000001"/>
    <n v="6300"/>
    <n v="7198.38"/>
    <n v="24331.604157000002"/>
    <n v="0.21525655657103296"/>
    <n v="3698.9516628486617"/>
    <n v="0.5871351845791527"/>
    <n v="4.4492945745791532"/>
    <n v="3082.0519872463128"/>
    <n v="80.721208714137362"/>
    <n v="441.98176721961448"/>
    <n v="49.29375145476655"/>
    <n v="24.991716731010069"/>
    <n v="19.911231482820547"/>
    <n v="0"/>
    <n v="0"/>
    <n v="0"/>
    <n v="3698.9516628486617"/>
    <s v="stc"/>
    <m/>
    <n v="14375.84"/>
    <s v="F0396/2024"/>
    <n v="447.25"/>
    <m/>
    <m/>
    <n v="110.88500000000001"/>
    <m/>
    <s v="STB012409"/>
    <n v="26484.825000000001"/>
    <n v="229"/>
    <m/>
    <m/>
    <m/>
  </r>
  <r>
    <x v="12"/>
    <x v="1"/>
    <d v="2024-06-10T00:00:00"/>
    <x v="27"/>
    <x v="12"/>
    <s v="ACCUMALUX04"/>
    <s v="93011692DU22/05/2024"/>
    <n v="14318.04"/>
    <n v="375"/>
    <n v="2053.2790000000023"/>
    <n v="229"/>
    <n v="116.102"/>
    <n v="92.5"/>
    <n v="0"/>
    <n v="0"/>
    <n v="0"/>
    <n v="17183.921000000002"/>
    <s v="EUR"/>
    <n v="3.38015"/>
    <s v="420L0245"/>
    <s v="COUV L2 SMF NOIR D+ AVEC OM +37"/>
    <n v="1.1787000000000001"/>
    <n v="10692"/>
    <n v="12602.660400000001"/>
    <n v="42598.88255106"/>
    <n v="0.37686330554070735"/>
    <n v="6475.989270210378"/>
    <n v="0.60568549104100056"/>
    <n v="4.5898682960410007"/>
    <n v="5395.9438832640699"/>
    <n v="141.32373957776525"/>
    <n v="773.80551113731894"/>
    <n v="86.301696968821986"/>
    <n v="43.754583499887204"/>
    <n v="34.85985576251543"/>
    <n v="0"/>
    <n v="0"/>
    <n v="0"/>
    <n v="6475.989270210378"/>
    <s v="stc"/>
    <m/>
    <n v="14375.84"/>
    <s v="F0396/2024"/>
    <n v="447.25"/>
    <m/>
    <m/>
    <m/>
    <m/>
    <s v="STB012409"/>
    <n v="26484.825000000001"/>
    <n v="229"/>
    <m/>
    <m/>
    <m/>
  </r>
  <r>
    <x v="12"/>
    <x v="1"/>
    <d v="2024-06-10T00:00:00"/>
    <x v="27"/>
    <x v="12"/>
    <s v="ACCUMALUX04"/>
    <s v="93011692DU22/05/2024"/>
    <n v="14318.04"/>
    <n v="375"/>
    <n v="2053.2790000000023"/>
    <n v="229"/>
    <n v="116.102"/>
    <n v="92.5"/>
    <n v="0"/>
    <n v="0"/>
    <n v="0"/>
    <n v="17183.921000000002"/>
    <s v="EUR"/>
    <n v="3.38015"/>
    <s v="420L0545"/>
    <s v="COUV L5 SMF D+ NOIR AVEC OM +37"/>
    <n v="1.3001"/>
    <n v="5346"/>
    <n v="6950.3346000000001"/>
    <n v="23493.173498190001"/>
    <n v="0.20783913783552796"/>
    <n v="3571.4913252738238"/>
    <n v="0.66806796207890462"/>
    <n v="5.0626009770789047"/>
    <n v="2975.8490890946027"/>
    <n v="77.93967668832299"/>
    <n v="426.75173709579548"/>
    <n v="47.595162564335901"/>
    <n v="24.130539580980468"/>
    <n v="19.225120249786336"/>
    <n v="0"/>
    <n v="0"/>
    <n v="0"/>
    <n v="3571.4913252738238"/>
    <s v="stc"/>
    <m/>
    <n v="14375.84"/>
    <s v="F0396/2024"/>
    <n v="447.25"/>
    <m/>
    <m/>
    <m/>
    <m/>
    <s v="STB012409"/>
    <n v="26484.825000000001"/>
    <n v="229"/>
    <m/>
    <m/>
    <m/>
  </r>
  <r>
    <x v="12"/>
    <x v="1"/>
    <d v="2024-06-10T00:00:00"/>
    <x v="27"/>
    <x v="12"/>
    <s v="ACCUMALUX04"/>
    <s v="93011692DU22/05/2024"/>
    <n v="14318.04"/>
    <n v="375"/>
    <n v="2053.2790000000023"/>
    <n v="229"/>
    <n v="116.102"/>
    <n v="92.5"/>
    <n v="0"/>
    <n v="0"/>
    <n v="0"/>
    <n v="17183.921000000002"/>
    <s v="EUR"/>
    <n v="3.38015"/>
    <s v="490TL0201"/>
    <s v="COUVRE COUVERCLE L2SMF NOIR"/>
    <n v="0.3901"/>
    <n v="10648"/>
    <n v="4153.7848000000004"/>
    <n v="14040.415691720002"/>
    <n v="0.12421258849700861"/>
    <n v="2134.4593079381052"/>
    <n v="0.20045635874700463"/>
    <n v="1.5190528737470048"/>
    <n v="1778.4808106037094"/>
    <n v="46.579720686378231"/>
    <n v="255.04309949654964"/>
    <n v="28.444682765814971"/>
    <n v="14.421329949679695"/>
    <n v="11.489664435973296"/>
    <n v="0"/>
    <n v="0"/>
    <n v="0"/>
    <n v="2134.4593079381052"/>
    <s v="stc"/>
    <m/>
    <n v="14375.84"/>
    <s v="F0396/2024"/>
    <n v="447.25"/>
    <m/>
    <m/>
    <m/>
    <m/>
    <s v="STB012409"/>
    <n v="26484.825000000001"/>
    <n v="229"/>
    <m/>
    <m/>
    <m/>
  </r>
  <r>
    <x v="12"/>
    <x v="1"/>
    <d v="2024-06-10T00:00:00"/>
    <x v="27"/>
    <x v="12"/>
    <s v="ACCUMALUX04"/>
    <s v="93011692DU22/05/2024"/>
    <n v="14318.04"/>
    <n v="375"/>
    <n v="2053.2790000000023"/>
    <n v="229"/>
    <n v="116.102"/>
    <n v="92.5"/>
    <n v="0"/>
    <n v="0"/>
    <n v="0"/>
    <n v="17183.921000000002"/>
    <s v="EUR"/>
    <n v="3.38015"/>
    <s v="490TL0501"/>
    <s v="COUVRE COUVERCLE L5 SMF NOIR"/>
    <n v="0.43659999999999999"/>
    <n v="5808"/>
    <n v="2535.7727999999997"/>
    <n v="8571.2924299199985"/>
    <n v="7.5828411555723174E-2"/>
    <n v="1303.0294337290343"/>
    <n v="0.2243507978183599"/>
    <n v="1.7001242878183596"/>
    <n v="1085.7142297913067"/>
    <n v="28.43565433339619"/>
    <n v="155.69688505072389"/>
    <n v="17.364706246260607"/>
    <n v="8.803830238442572"/>
    <n v="7.0141280689043937"/>
    <n v="0"/>
    <n v="0"/>
    <n v="0"/>
    <n v="1303.0294337290343"/>
    <s v="stc"/>
    <m/>
    <n v="14375.84"/>
    <s v="F0396/2024"/>
    <n v="447.25"/>
    <m/>
    <m/>
    <m/>
    <m/>
    <s v="STB012409"/>
    <n v="26484.825000000001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90B0019"/>
    <s v="COUVRE BORNE R+ VERT SMF LIDS"/>
    <n v="4.4999999999999998E-2"/>
    <n v="17000"/>
    <n v="765"/>
    <n v="2585.81475"/>
    <n v="6.5318738366433857E-2"/>
    <n v="1038.9104714902919"/>
    <n v="6.1112380675899525E-2"/>
    <n v="0.21321913067589954"/>
    <n v="937.46759678273202"/>
    <n v="22.229468997079866"/>
    <n v="57.046838658446973"/>
    <n v="14.957991085913353"/>
    <n v="3.034708584504517"/>
    <n v="4.1738673816151231"/>
    <n v="0"/>
    <n v="0"/>
    <n v="0"/>
    <n v="1038.9104714902919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90B0020"/>
    <s v="COUVRE BORNE L- VERT SMF LIDS"/>
    <n v="4.4999999999999998E-2"/>
    <n v="17000"/>
    <n v="765"/>
    <n v="2585.81475"/>
    <n v="6.5318738366433857E-2"/>
    <n v="1038.9104714902919"/>
    <n v="6.1112380675899525E-2"/>
    <n v="0.21321913067589954"/>
    <n v="937.46759678273202"/>
    <n v="22.229468997079866"/>
    <n v="57.046838658446973"/>
    <n v="14.957991085913353"/>
    <n v="3.034708584504517"/>
    <n v="4.1738673816151231"/>
    <n v="0"/>
    <n v="0"/>
    <n v="0"/>
    <n v="1038.9104714902919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90B0025"/>
    <s v="COUVRE BORNE R+ ROUGE SMF LIDS"/>
    <n v="4.4999999999999998E-2"/>
    <n v="22000"/>
    <n v="990"/>
    <n v="3346.3485000000001"/>
    <n v="8.4530132003620292E-2"/>
    <n v="1344.4723748697895"/>
    <n v="6.1112380675899525E-2"/>
    <n v="0.21321913067589954"/>
    <n v="1213.1933605423592"/>
    <n v="28.767548113868067"/>
    <n v="73.825320616813741"/>
    <n v="19.357400228829047"/>
    <n v="3.927269932888199"/>
    <n v="5.4014754350313368"/>
    <n v="0"/>
    <n v="0"/>
    <n v="0"/>
    <n v="1344.4723748697895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90B0026"/>
    <s v="COUVRE BORNE L- NOIR SMF LIDS"/>
    <n v="4.4999999999999998E-2"/>
    <n v="45000"/>
    <n v="2025"/>
    <n v="6844.80375"/>
    <n v="0.17290254273467787"/>
    <n v="2750.0571304154787"/>
    <n v="6.1112380675899525E-2"/>
    <n v="0.21321913067589954"/>
    <n v="2481.5318738366436"/>
    <n v="58.84271205109377"/>
    <n v="151.00633762530083"/>
    <n v="39.59468228624123"/>
    <n v="8.0330521354531346"/>
    <n v="11.048472480745916"/>
    <n v="0"/>
    <n v="0"/>
    <n v="0"/>
    <n v="2750.0571304154787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90B0027"/>
    <s v="COUVRE BORNE R+ NOIR SMF LIDS"/>
    <n v="4.4999999999999998E-2"/>
    <n v="8000"/>
    <n v="360"/>
    <n v="1216.854"/>
    <n v="3.0738229819498288E-2"/>
    <n v="488.89904540719618"/>
    <n v="6.1112380675899525E-2"/>
    <n v="0.21321913067589954"/>
    <n v="441.16122201540333"/>
    <n v="10.460926586861115"/>
    <n v="26.845571133386812"/>
    <n v="7.0390546286651077"/>
    <n v="1.4280981574138905"/>
    <n v="1.9641728854659406"/>
    <n v="0"/>
    <n v="0"/>
    <n v="0"/>
    <n v="488.89904540719618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07T00:00:00"/>
    <x v="117"/>
    <x v="12"/>
    <s v="Monplast02"/>
    <s v="02du20/05/2024"/>
    <n v="14352.2"/>
    <n v="340.32299999999998"/>
    <n v="873.36099999999897"/>
    <n v="229"/>
    <n v="46.46"/>
    <n v="63.9"/>
    <n v="0"/>
    <n v="0"/>
    <n v="0"/>
    <n v="15905.243999999999"/>
    <s v="EUR"/>
    <n v="3.38015"/>
    <s v="400L0306"/>
    <s v="BAC L3B P0 NOIR C40 26651004B74"/>
    <n v="1.1000000000000001"/>
    <n v="6188"/>
    <n v="6806.8"/>
    <n v="23008.005020000001"/>
    <n v="0.58119161870933589"/>
    <n v="9243.9945063269515"/>
    <n v="1.493858194299766"/>
    <n v="5.2120231942997659"/>
    <n v="8341.3783500401314"/>
    <n v="197.7928752540173"/>
    <n v="507.59009330760369"/>
    <n v="133.09288068443792"/>
    <n v="27.002162605235746"/>
    <n v="37.138144435526563"/>
    <n v="0"/>
    <n v="0"/>
    <n v="0"/>
    <n v="9243.9945063269515"/>
    <s v="STC"/>
    <m/>
    <n v="14410"/>
    <s v="F0383/2024"/>
    <n v="405.98399999999998"/>
    <m/>
    <m/>
    <m/>
    <n v="76.661000000000001"/>
    <s v="STB012428"/>
    <n v="11203.505999999999"/>
    <n v="229"/>
    <m/>
    <m/>
    <m/>
  </r>
  <r>
    <x v="12"/>
    <x v="1"/>
    <d v="2024-06-10T00:00:00"/>
    <x v="110"/>
    <x v="0"/>
    <s v="DIXON 10"/>
    <n v="124404120"/>
    <n v="1007"/>
    <n v="1275"/>
    <n v="3844.1319999999832"/>
    <n v="429"/>
    <n v="649.38800000000003"/>
    <n v="215.2"/>
    <n v="201"/>
    <n v="0"/>
    <n v="1640"/>
    <n v="9260.719999999983"/>
    <s v="EUR"/>
    <n v="3.38225"/>
    <s v="600P0002"/>
    <s v="PLOMB DOUX ACHETE "/>
    <n v="2.0013800000000002"/>
    <n v="99300"/>
    <n v="198737.03400000001"/>
    <n v="672178.3332465"/>
    <n v="1"/>
    <n v="9260.719999999983"/>
    <n v="9.3260020140986735E-2"/>
    <n v="6.862427525140987"/>
    <n v="1007"/>
    <n v="1275"/>
    <n v="3844.1319999999832"/>
    <n v="429"/>
    <n v="649.38800000000003"/>
    <n v="215.2"/>
    <n v="201"/>
    <n v="0"/>
    <n v="1640"/>
    <n v="9260.719999999983"/>
    <s v="MSC"/>
    <m/>
    <n v="1198.1400000000001"/>
    <s v="F0398/2024"/>
    <n v="1404.25"/>
    <m/>
    <n v="239"/>
    <m/>
    <n v="257.08800000000002"/>
    <s v="STB012443"/>
    <n v="131681.89499999999"/>
    <n v="429"/>
    <m/>
    <m/>
    <m/>
  </r>
  <r>
    <x v="12"/>
    <x v="1"/>
    <d v="2024-06-13T00:00:00"/>
    <x v="42"/>
    <x v="12"/>
    <s v="METACONCEPT 06"/>
    <s v="6192 du 05/06/2024"/>
    <n v="498.8"/>
    <n v="290"/>
    <n v="712.77200000000084"/>
    <n v="0"/>
    <n v="75.751000000000005"/>
    <n v="390"/>
    <n v="0"/>
    <n v="0"/>
    <n v="0"/>
    <n v="1967.3230000000008"/>
    <s v="EUR"/>
    <n v="3.3828499999999999"/>
    <s v="610P0002"/>
    <s v="ANTIMOINE "/>
    <n v="16.8"/>
    <n v="821"/>
    <n v="13792.800000000001"/>
    <n v="46658.973480000001"/>
    <n v="0.65938100565068991"/>
    <n v="1297.2154181797328"/>
    <n v="1.580043140292001"/>
    <n v="58.411923140291997"/>
    <n v="328.89924561856412"/>
    <n v="191.22049163870008"/>
    <n v="469.98831815965411"/>
    <n v="0"/>
    <n v="49.948770559045414"/>
    <n v="257.15859220376905"/>
    <n v="0"/>
    <n v="0"/>
    <n v="0"/>
    <n v="1297.2154181797328"/>
    <s v="MAGHREB SOLUTION"/>
    <m/>
    <n v="594.572"/>
    <s v="F0407/2024"/>
    <n v="646.1"/>
    <m/>
    <m/>
    <m/>
    <n v="438.7"/>
    <s v="STB0012458"/>
    <n v="13874.895"/>
    <n v="0"/>
    <m/>
    <m/>
    <m/>
  </r>
  <r>
    <x v="12"/>
    <x v="1"/>
    <d v="2024-06-13T00:00:00"/>
    <x v="42"/>
    <x v="12"/>
    <s v="METACONCEPT 06"/>
    <s v="6192 du 05/06/2024"/>
    <n v="498.8"/>
    <n v="290"/>
    <n v="712.77200000000084"/>
    <n v="0"/>
    <n v="75.751000000000005"/>
    <n v="390"/>
    <n v="0"/>
    <n v="0"/>
    <n v="0"/>
    <n v="1967.3230000000008"/>
    <s v="EUR"/>
    <n v="3.3828499999999999"/>
    <s v="600P0014"/>
    <s v="CALCIUM METAL 70%/30% "/>
    <n v="9"/>
    <n v="600"/>
    <n v="5400"/>
    <n v="18267.39"/>
    <n v="0.25815334308579296"/>
    <n v="507.87100937957166"/>
    <n v="0.84645168229928613"/>
    <n v="31.292101682299286"/>
    <n v="128.76688753119353"/>
    <n v="74.864469494879955"/>
    <n v="184.00447465794704"/>
    <n v="0"/>
    <n v="19.555373892091904"/>
    <n v="100.67980380345925"/>
    <n v="0"/>
    <n v="0"/>
    <n v="0"/>
    <n v="507.87100937957166"/>
    <s v="MAGHREB SOLUTION"/>
    <m/>
    <n v="594.572"/>
    <s v="F0407/2024"/>
    <n v="646.1"/>
    <m/>
    <m/>
    <m/>
    <n v="438.7"/>
    <s v="STB0012458"/>
    <n v="13874.895"/>
    <n v="0"/>
    <m/>
    <m/>
    <m/>
  </r>
  <r>
    <x v="12"/>
    <x v="1"/>
    <d v="2024-06-13T00:00:00"/>
    <x v="42"/>
    <x v="12"/>
    <s v="METACONCEPT 06"/>
    <s v="6192 du 05/06/2024"/>
    <n v="498.8"/>
    <n v="290"/>
    <n v="712.77200000000084"/>
    <n v="0"/>
    <n v="75.751000000000005"/>
    <n v="390"/>
    <n v="0"/>
    <n v="0"/>
    <n v="0"/>
    <n v="1967.3230000000008"/>
    <s v="EUR"/>
    <n v="3.3828499999999999"/>
    <s v="600P0013"/>
    <s v="CALCIUM METAL PURE "/>
    <n v="11.5"/>
    <n v="150"/>
    <n v="1725"/>
    <n v="5835.4162500000002"/>
    <n v="8.2465651263517209E-2"/>
    <n v="162.23657244069653"/>
    <n v="1.0815771496046436"/>
    <n v="39.984352149604639"/>
    <n v="41.133866850242384"/>
    <n v="23.915038866419991"/>
    <n v="58.779207182399759"/>
    <n v="0"/>
    <n v="6.2468555488626922"/>
    <n v="32.16160399277171"/>
    <n v="0"/>
    <n v="0"/>
    <n v="0"/>
    <n v="162.23657244069653"/>
    <s v="MAGHREB SOLUTION"/>
    <m/>
    <n v="594.572"/>
    <s v="F0407/2024"/>
    <n v="646.1"/>
    <m/>
    <m/>
    <m/>
    <n v="438.7"/>
    <s v="STB0012458"/>
    <n v="13874.895"/>
    <n v="0"/>
    <m/>
    <m/>
    <m/>
  </r>
  <r>
    <x v="12"/>
    <x v="1"/>
    <d v="2024-06-13T00:00:00"/>
    <x v="10"/>
    <x v="12"/>
    <s v="SORFIN02"/>
    <s v="SOR-67716FDU15/05/2024"/>
    <n v="6283.64"/>
    <n v="290"/>
    <n v="388.89699999999903"/>
    <n v="0"/>
    <n v="58.576000000000001"/>
    <n v="394"/>
    <n v="0"/>
    <n v="0"/>
    <n v="0"/>
    <n v="7415.1129999999994"/>
    <s v="GBP"/>
    <n v="3.9740500000000001"/>
    <s v="690X0018"/>
    <s v="EXPANDER HE-631 A - 8.5KG "/>
    <n v="3.0470000000000002"/>
    <n v="5016.04"/>
    <n v="15283.873880000001"/>
    <n v="60738.878992814003"/>
    <n v="1"/>
    <n v="7415.1129999999994"/>
    <n v="1.4782802768717951"/>
    <n v="13.587210626871796"/>
    <n v="6283.64"/>
    <n v="290"/>
    <n v="388.89699999999903"/>
    <n v="0"/>
    <n v="58.576000000000001"/>
    <n v="394"/>
    <n v="0"/>
    <n v="0"/>
    <n v="0"/>
    <n v="7415.1129999999994"/>
    <s v="STC"/>
    <m/>
    <n v="6353.3919999999998"/>
    <s v="FN0403/2024"/>
    <n v="346.1"/>
    <m/>
    <m/>
    <m/>
    <n v="469.86"/>
    <s v="STB0012451"/>
    <n v="13052.16"/>
    <n v="0"/>
    <m/>
    <m/>
    <m/>
  </r>
  <r>
    <x v="12"/>
    <x v="1"/>
    <d v="2024-06-26T00:00:00"/>
    <x v="4"/>
    <x v="12"/>
    <s v="ACCUMA26"/>
    <s v="24-0745DU13/06/2024"/>
    <n v="7125.63"/>
    <n v="358.411"/>
    <n v="945.97099999999955"/>
    <n v="229"/>
    <n v="57.430999999999997"/>
    <n v="56.9"/>
    <n v="0"/>
    <n v="1416.3917625000001"/>
    <n v="0"/>
    <n v="10189.734762499998"/>
    <s v="EUR"/>
    <n v="3.3663500000000002"/>
    <s v="400L0513"/>
    <s v="BAC L5 C45 P0 NOIR 27231007B77"/>
    <n v="1.3720000000000001"/>
    <n v="144"/>
    <n v="197.56800000000001"/>
    <n v="665.08303680000006"/>
    <n v="1.334351999636911E-2"/>
    <n v="135.96692956111619"/>
    <n v="0.94421478861886243"/>
    <n v="5.5628469886188627"/>
    <n v="95.08098639172762"/>
    <n v="4.7824643454186493"/>
    <n v="12.622582954485278"/>
    <n v="3.0556660791685264"/>
    <n v="0.76633169691147429"/>
    <n v="0.75924628779340231"/>
    <n v="0"/>
    <n v="18.899651805611239"/>
    <n v="0"/>
    <n v="135.96692956111619"/>
    <s v="STC"/>
    <m/>
    <n v="7183.43"/>
    <s v="FN0434/2024"/>
    <n v="427.50900000000001"/>
    <m/>
    <m/>
    <m/>
    <n v="75.661000000000001"/>
    <s v="STB012630"/>
    <n v="12143.880999999999"/>
    <n v="229"/>
    <m/>
    <m/>
    <m/>
  </r>
  <r>
    <x v="12"/>
    <x v="1"/>
    <d v="2024-06-26T00:00:00"/>
    <x v="4"/>
    <x v="12"/>
    <s v="ACCUMA26"/>
    <s v="24-0745DU13/06/2024"/>
    <n v="741"/>
    <n v="358.411"/>
    <n v="945.97099999999955"/>
    <n v="229"/>
    <n v="57.430999999999997"/>
    <n v="56.9"/>
    <n v="0"/>
    <n v="1416.3917625000001"/>
    <n v="0"/>
    <n v="3805.1047625000001"/>
    <s v="EUR"/>
    <n v="3.3663500000000002"/>
    <s v="400M1104"/>
    <s v="BAC M11 P8.5 C46,3 NOIR 22241008B70"/>
    <n v="1.8580000000000001"/>
    <n v="1890"/>
    <n v="3511.6200000000003"/>
    <n v="11821.341987000002"/>
    <n v="0.23717085605791269"/>
    <n v="902.45995391216559"/>
    <n v="0.47749203910696592"/>
    <n v="6.7321703391069665"/>
    <n v="175.74360433891331"/>
    <n v="85.00464369057255"/>
    <n v="224.35675187595962"/>
    <n v="54.312126037262004"/>
    <n v="13.620959434261984"/>
    <n v="13.495021709695232"/>
    <n v="0"/>
    <n v="335.92684682550077"/>
    <n v="0"/>
    <n v="902.45995391216559"/>
    <s v="STC"/>
    <m/>
    <n v="7183.43"/>
    <s v="FN0434/2024"/>
    <n v="427.50900000000001"/>
    <m/>
    <m/>
    <m/>
    <n v="75.661000000000001"/>
    <s v="STB012630"/>
    <n v="12143.880999999999"/>
    <n v="229"/>
    <m/>
    <m/>
    <m/>
  </r>
  <r>
    <x v="12"/>
    <x v="1"/>
    <d v="2024-06-26T00:00:00"/>
    <x v="4"/>
    <x v="12"/>
    <s v="ACCUMA26"/>
    <s v="24-0745DU13/06/2024"/>
    <n v="7125.63"/>
    <n v="358.411"/>
    <n v="945.97099999999955"/>
    <n v="229"/>
    <n v="57.430999999999997"/>
    <n v="56.9"/>
    <n v="0"/>
    <n v="1416.3917625000001"/>
    <n v="0"/>
    <n v="10189.734762499998"/>
    <s v="EUR"/>
    <n v="3.3663500000000002"/>
    <s v="400L0202"/>
    <s v="BAC L2 BASSE P0 NOIR C34"/>
    <n v="1.238"/>
    <n v="1170"/>
    <n v="1448.46"/>
    <n v="4876.0233210000006"/>
    <n v="9.7827355512738912E-2"/>
    <n v="996.8348051916015"/>
    <n v="0.85199555999282184"/>
    <n v="5.0195368599928223"/>
    <n v="697.08153926223781"/>
    <n v="35.062400316676268"/>
    <n v="92.541841321741103"/>
    <n v="22.40246441241721"/>
    <n v="5.6183228544521082"/>
    <n v="5.5663765286748443"/>
    <n v="0"/>
    <n v="138.56186049540239"/>
    <n v="0"/>
    <n v="996.8348051916015"/>
    <s v="STC"/>
    <m/>
    <n v="7183.43"/>
    <s v="FN0434/2024"/>
    <n v="427.50900000000001"/>
    <m/>
    <m/>
    <m/>
    <n v="75.661000000000001"/>
    <s v="STB012630"/>
    <n v="12143.880999999999"/>
    <n v="229"/>
    <m/>
    <m/>
    <m/>
  </r>
  <r>
    <x v="12"/>
    <x v="1"/>
    <d v="2024-06-26T00:00:00"/>
    <x v="4"/>
    <x v="12"/>
    <s v="ACCUMA26"/>
    <s v="24-0745DU13/06/2024"/>
    <n v="7125.63"/>
    <n v="358.411"/>
    <n v="945.97099999999955"/>
    <n v="229"/>
    <n v="57.430999999999997"/>
    <n v="56.9"/>
    <n v="0"/>
    <n v="1416.3917625000001"/>
    <n v="0"/>
    <n v="10189.734762499998"/>
    <s v="EUR"/>
    <n v="3.3663500000000002"/>
    <s v="400M1606"/>
    <s v="BAC M16 GRIS C102 P16 20891032B74"/>
    <n v="5.3840000000000003"/>
    <n v="240"/>
    <n v="1292.1600000000001"/>
    <n v="4349.8628160000007"/>
    <n v="8.7271029713862122E-2"/>
    <n v="889.26864523451115"/>
    <n v="3.7052860218104633"/>
    <n v="21.829714421810465"/>
    <n v="621.86106745998734"/>
    <n v="31.278897030775038"/>
    <n v="82.555863249451832"/>
    <n v="19.985065804474427"/>
    <n v="5.0120625074968155"/>
    <n v="4.9657215907187542"/>
    <n v="0"/>
    <n v="123.60996759160706"/>
    <n v="0"/>
    <n v="889.26864523451115"/>
    <s v="STC"/>
    <m/>
    <n v="7183.43"/>
    <s v="FN0434/2024"/>
    <n v="427.50900000000001"/>
    <m/>
    <m/>
    <m/>
    <n v="75.661000000000001"/>
    <s v="STB012630"/>
    <n v="12143.880999999999"/>
    <n v="229"/>
    <m/>
    <m/>
    <m/>
  </r>
  <r>
    <x v="12"/>
    <x v="1"/>
    <d v="2024-06-26T00:00:00"/>
    <x v="4"/>
    <x v="12"/>
    <s v="ACCUMA26"/>
    <s v="24-0745DU13/06/2024"/>
    <n v="7125.63"/>
    <n v="358.411"/>
    <n v="945.97099999999955"/>
    <n v="229"/>
    <n v="57.430999999999997"/>
    <n v="56.9"/>
    <n v="0"/>
    <n v="1416.3917625000001"/>
    <n v="0"/>
    <n v="10189.734762499998"/>
    <s v="EUR"/>
    <n v="3.3663500000000002"/>
    <s v="420L0307"/>
    <s v="COUV. L3 EURO KAM DROITE NOIR 21152167B70"/>
    <n v="1.1870000000000001"/>
    <n v="7040"/>
    <n v="8356.48"/>
    <n v="28130.836447999998"/>
    <n v="0.56438723871911711"/>
    <n v="5750.956265887573"/>
    <n v="0.81689719685903028"/>
    <n v="4.8127546468590303"/>
    <n v="4021.6146398341025"/>
    <n v="202.28259461655747"/>
    <n v="533.89396059836167"/>
    <n v="129.24467766667783"/>
    <n v="32.41332350687761"/>
    <n v="32.113633883117764"/>
    <n v="0"/>
    <n v="799.39343578187857"/>
    <n v="0"/>
    <n v="5750.956265887573"/>
    <s v="STC"/>
    <m/>
    <n v="7183.43"/>
    <s v="FN0434/2024"/>
    <n v="427.50900000000001"/>
    <m/>
    <m/>
    <m/>
    <n v="75.661000000000001"/>
    <s v="STB012630"/>
    <n v="12143.880999999999"/>
    <n v="229"/>
    <m/>
    <m/>
    <m/>
  </r>
  <r>
    <x v="12"/>
    <x v="1"/>
    <d v="2024-06-24T00:00:00"/>
    <x v="51"/>
    <x v="12"/>
    <s v="MICROPOROUS04"/>
    <s v="A24-0536DU31/05/2024"/>
    <n v="10274"/>
    <n v="375"/>
    <n v="10012.32"/>
    <n v="229"/>
    <n v="119.441"/>
    <n v="252.10000000000005"/>
    <n v="881.56100000000004"/>
    <n v="0"/>
    <n v="0"/>
    <n v="22143.421999999999"/>
    <s v="EUR"/>
    <n v="3.3830499999999999"/>
    <s v="430P1004"/>
    <s v="SEPARATEUR 162X1.2X0.175"/>
    <n v="0.57799999999999996"/>
    <n v="59580"/>
    <n v="34437.24"/>
    <n v="116502.90478199998"/>
    <n v="1"/>
    <n v="22143.421999999999"/>
    <n v="0.3716586438402148"/>
    <n v="2.3270615438402147"/>
    <n v="10274"/>
    <n v="375"/>
    <n v="10012.32"/>
    <n v="229"/>
    <n v="119.441"/>
    <n v="252.10000000000005"/>
    <n v="881.56100000000004"/>
    <n v="0"/>
    <n v="0"/>
    <n v="22143.421999999999"/>
    <s v="STC"/>
    <m/>
    <n v="10331.799999999999"/>
    <s v="FN0419/2024"/>
    <n v="447.25"/>
    <m/>
    <n v="903.40834000000007"/>
    <m/>
    <n v="446.4586599999999"/>
    <s v="STB012624"/>
    <n v="36018.732000000004"/>
    <n v="229"/>
    <m/>
    <m/>
    <m/>
  </r>
  <r>
    <x v="12"/>
    <x v="1"/>
    <d v="2024-06-26T00:00:00"/>
    <x v="27"/>
    <x v="12"/>
    <s v="ACCUMALUX05"/>
    <s v="0093011694DU23/05/2024"/>
    <n v="14271.95"/>
    <n v="375"/>
    <n v="2207.0169999999998"/>
    <n v="229"/>
    <n v="125.928"/>
    <n v="46"/>
    <n v="0"/>
    <n v="0"/>
    <n v="0"/>
    <n v="17254.895"/>
    <s v="EUR"/>
    <n v="3.3633500000000001"/>
    <s v="420L0147"/>
    <s v="COUV L1 SMF D+ NOIR AVEC OM +37"/>
    <n v="1.1426000000000001"/>
    <n v="14400"/>
    <n v="16453.440000000002"/>
    <n v="55338.677424000009"/>
    <n v="0.45124047689475782"/>
    <n v="7786.1070485689725"/>
    <n v="0.54070187837284533"/>
    <n v="4.3836655883728461"/>
    <n v="6440.0815242181388"/>
    <n v="169.21517883553418"/>
    <n v="995.8954035948376"/>
    <n v="103.33406920889954"/>
    <n v="56.823810774403064"/>
    <n v="20.757061937158859"/>
    <n v="0"/>
    <n v="0"/>
    <n v="0"/>
    <n v="7786.1070485689725"/>
    <s v="STC"/>
    <m/>
    <n v="14329.75"/>
    <s v="FN0433/2024"/>
    <n v="447.25"/>
    <m/>
    <m/>
    <m/>
    <n v="55.55"/>
    <s v="STB01236"/>
    <n v="28475.901999999998"/>
    <n v="229"/>
    <m/>
    <m/>
    <m/>
  </r>
  <r>
    <x v="12"/>
    <x v="1"/>
    <d v="2024-06-26T00:00:00"/>
    <x v="27"/>
    <x v="12"/>
    <s v="ACCUMALUX05"/>
    <s v="0093011694DU23/05/2024"/>
    <n v="14271.95"/>
    <n v="375"/>
    <n v="2207.0169999999998"/>
    <n v="229"/>
    <n v="125.928"/>
    <n v="46"/>
    <n v="0"/>
    <n v="0"/>
    <n v="0"/>
    <n v="17254.895"/>
    <s v="EUR"/>
    <n v="3.3633500000000001"/>
    <s v="420L0345"/>
    <s v="COUV L3 SMF NOIR D+ AVEC  OM +37"/>
    <n v="1.2105999999999999"/>
    <n v="10296"/>
    <n v="12464.337599999999"/>
    <n v="41921.929866959996"/>
    <n v="0.34183815924215605"/>
    <n v="5898.3815447166826"/>
    <n v="0.57288088041148821"/>
    <n v="4.644552390411488"/>
    <n v="4878.6971167960892"/>
    <n v="128.18930971580852"/>
    <n v="754.44262869614545"/>
    <n v="78.280938466453733"/>
    <n v="43.046995717046229"/>
    <n v="15.724555325139178"/>
    <n v="0"/>
    <n v="0"/>
    <n v="0"/>
    <n v="5898.3815447166826"/>
    <s v="STC"/>
    <m/>
    <n v="14329.75"/>
    <s v="FN0433/2024"/>
    <n v="447.25"/>
    <m/>
    <m/>
    <m/>
    <n v="55.55"/>
    <s v="STB01237"/>
    <n v="28475.901999999998"/>
    <n v="229"/>
    <m/>
    <m/>
    <m/>
  </r>
  <r>
    <x v="12"/>
    <x v="1"/>
    <d v="2024-06-26T00:00:00"/>
    <x v="27"/>
    <x v="12"/>
    <s v="ACCUMALUX05"/>
    <s v="0093011694DU23/05/2024"/>
    <n v="14271.95"/>
    <n v="375"/>
    <n v="2207.0169999999998"/>
    <n v="229"/>
    <n v="125.928"/>
    <n v="46"/>
    <n v="0"/>
    <n v="0"/>
    <n v="0"/>
    <n v="17254.895"/>
    <s v="EUR"/>
    <n v="3.3633500000000001"/>
    <s v="490TL0101"/>
    <s v="COUVRE COUVERCLE L1SMF NOIR"/>
    <n v="0.3664"/>
    <n v="20592"/>
    <n v="7544.9088000000002"/>
    <n v="25376.169012480001"/>
    <n v="0.20692136386308604"/>
    <n v="3570.406406714344"/>
    <n v="0.17338803451409984"/>
    <n v="1.4057194745141"/>
    <n v="2953.1713589857709"/>
    <n v="77.595511448657263"/>
    <n v="456.67896770901655"/>
    <n v="47.384992324646703"/>
    <n v="26.0571935085507"/>
    <n v="9.5183827377019572"/>
    <n v="0"/>
    <n v="0"/>
    <n v="0"/>
    <n v="3570.406406714344"/>
    <s v="STC"/>
    <m/>
    <n v="14329.75"/>
    <s v="FN0433/2024"/>
    <n v="447.25"/>
    <m/>
    <m/>
    <m/>
    <n v="55.55"/>
    <s v="STB01238"/>
    <n v="28475.901999999998"/>
    <n v="229"/>
    <m/>
    <m/>
    <m/>
  </r>
  <r>
    <x v="12"/>
    <x v="1"/>
    <d v="2024-06-21T00:00:00"/>
    <x v="27"/>
    <x v="12"/>
    <s v="ACCUMALUX06"/>
    <s v="0093011751DU10/06/2024"/>
    <n v="14932.66"/>
    <n v="375"/>
    <n v="2113.6129999999976"/>
    <n v="229"/>
    <n v="120.395"/>
    <n v="25"/>
    <n v="0"/>
    <n v="0"/>
    <n v="0"/>
    <n v="17795.667999999998"/>
    <s v="EUR"/>
    <n v="3.3640500000000002"/>
    <s v="420L0345"/>
    <s v="COUV L3 SMF NOIR D+ AVEC  OM +37"/>
    <n v="1.2105999999999999"/>
    <n v="19008"/>
    <n v="23011.084799999997"/>
    <n v="77410.439821439999"/>
    <n v="0.66263209456326122"/>
    <n v="11791.980760992401"/>
    <n v="0.62036935821719286"/>
    <n v="4.6928882882171932"/>
    <n v="9894.8597732010276"/>
    <n v="248.48703546122294"/>
    <n v="1400.5478092861367"/>
    <n v="151.74274965498682"/>
    <n v="79.777591024943831"/>
    <n v="16.565802364081531"/>
    <n v="0"/>
    <n v="0"/>
    <n v="0"/>
    <n v="11791.980760992401"/>
    <s v="STC"/>
    <m/>
    <n v="14992.41"/>
    <s v="F0416/2024"/>
    <n v="447.25"/>
    <m/>
    <m/>
    <m/>
    <n v="37.700000000000003"/>
    <s v="STB012606"/>
    <n v="27266.228999999999"/>
    <n v="229"/>
    <m/>
    <m/>
    <m/>
  </r>
  <r>
    <x v="12"/>
    <x v="1"/>
    <d v="2024-06-21T00:00:00"/>
    <x v="27"/>
    <x v="12"/>
    <s v="ACCUMALUX06"/>
    <s v="0093011751DU10/06/2024"/>
    <n v="14932.66"/>
    <n v="375"/>
    <n v="2113.6129999999976"/>
    <n v="229"/>
    <n v="120.395"/>
    <n v="25"/>
    <n v="0"/>
    <n v="0"/>
    <n v="0"/>
    <n v="17795.667999999998"/>
    <s v="EUR"/>
    <n v="3.3640500000000002"/>
    <s v="490TL0301"/>
    <s v="COUVRE COUVERCLE L3 SMF NOIR"/>
    <n v="0.40039999999999998"/>
    <n v="29260"/>
    <n v="11715.704"/>
    <n v="39412.214041200001"/>
    <n v="0.33736790543673878"/>
    <n v="6003.6872390075978"/>
    <n v="0.2051841161656732"/>
    <n v="1.5521497361656731"/>
    <n v="5037.8002267989714"/>
    <n v="126.51296453877704"/>
    <n v="713.06519071386094"/>
    <n v="77.257250345013176"/>
    <n v="40.617408975056165"/>
    <n v="8.4341976359184692"/>
    <n v="0"/>
    <n v="0"/>
    <n v="0"/>
    <n v="6003.6872390075978"/>
    <s v="STC"/>
    <m/>
    <n v="14992.68"/>
    <s v="F0416/2024"/>
    <n v="447.25"/>
    <m/>
    <m/>
    <m/>
    <n v="37.700000000000003"/>
    <s v="STB012606"/>
    <n v="27266.228999999999"/>
    <n v="229"/>
    <m/>
    <m/>
    <m/>
  </r>
  <r>
    <x v="12"/>
    <x v="1"/>
    <d v="2024-06-25T00:00:00"/>
    <x v="89"/>
    <x v="12"/>
    <s v="MONBAT10"/>
    <s v="479-478DU14/05/2024"/>
    <n v="12959"/>
    <n v="490"/>
    <n v="4891.8920000000071"/>
    <n v="229"/>
    <n v="340.387"/>
    <n v="139.99199999999999"/>
    <n v="0"/>
    <n v="0"/>
    <n v="820"/>
    <n v="19870.271000000004"/>
    <s v="EUR"/>
    <n v="3.3640500000000002"/>
    <s v="600P0002"/>
    <s v="PLOMB DOUX ACHETE "/>
    <n v="2.136349831971124"/>
    <n v="48197"/>
    <n v="102965.65285151226"/>
    <n v="346381.60447512986"/>
    <n v="1"/>
    <n v="19870.271000000004"/>
    <n v="0.41227194638670467"/>
    <n v="7.5990595986291654"/>
    <n v="12959"/>
    <n v="490"/>
    <n v="4891.8920000000071"/>
    <n v="229"/>
    <n v="340.387"/>
    <n v="139.99199999999999"/>
    <n v="0"/>
    <n v="0"/>
    <n v="820"/>
    <n v="19870.271000000004"/>
    <s v="TUNIWORLD"/>
    <m/>
    <n v="13180.4"/>
    <s v="F0428/2024"/>
    <n v="581.25"/>
    <m/>
    <m/>
    <m/>
    <n v="139.99199999999999"/>
    <m/>
    <n v="72974.274000000005"/>
    <n v="229"/>
    <m/>
    <m/>
    <m/>
  </r>
  <r>
    <x v="12"/>
    <x v="1"/>
    <d v="2024-06-26T00:00:00"/>
    <x v="89"/>
    <x v="12"/>
    <s v="MONBAT11"/>
    <s v="491494-495-492du15/05/2024"/>
    <n v="25918"/>
    <n v="690"/>
    <n v="9774.2249999999767"/>
    <n v="429"/>
    <n v="672.37900000000002"/>
    <n v="388"/>
    <n v="0"/>
    <n v="0"/>
    <n v="1640"/>
    <n v="39511.603999999978"/>
    <s v="EUR"/>
    <n v="3.3640500000000002"/>
    <s v="600P0002"/>
    <s v="PLOMB DOUX ACHETE "/>
    <n v="2.136349831971124"/>
    <n v="96393"/>
    <n v="205929.16935319256"/>
    <n v="692756.02216260741"/>
    <n v="1"/>
    <n v="39511.603999999978"/>
    <n v="0.40990117539655346"/>
    <n v="7.5966888276390137"/>
    <n v="25918"/>
    <n v="690"/>
    <n v="9774.2249999999767"/>
    <n v="429"/>
    <n v="672.37900000000002"/>
    <n v="388"/>
    <n v="0"/>
    <n v="0"/>
    <n v="1640"/>
    <n v="39511.603999999978"/>
    <s v="TUNIWORLD"/>
    <m/>
    <n v="26359.8"/>
    <s v="F0429/2024"/>
    <n v="819.25"/>
    <m/>
    <m/>
    <m/>
    <n v="462.72"/>
    <m/>
    <n v="145936.25899999999"/>
    <n v="429"/>
    <m/>
    <m/>
    <m/>
  </r>
  <r>
    <x v="12"/>
    <x v="1"/>
    <d v="2024-04-19T00:00:00"/>
    <x v="71"/>
    <x v="12"/>
    <s v="ELINOIL03"/>
    <s v="261/2024"/>
    <n v="726"/>
    <n v="419.64600000000002"/>
    <n v="3914.2999999999993"/>
    <n v="429"/>
    <n v="52.396000000000001"/>
    <n v="677"/>
    <n v="822"/>
    <n v="0"/>
    <n v="820"/>
    <n v="7860.3419999999987"/>
    <s v="EUR"/>
    <n v="3.3632499999999999"/>
    <s v="610x0014"/>
    <s v="COKE DE PETROLE "/>
    <n v="0.32500000000000001"/>
    <n v="44470"/>
    <n v="14452.75"/>
    <n v="48608.211437499995"/>
    <n v="1"/>
    <n v="7860.3419999999987"/>
    <n v="0.1767560602653474"/>
    <n v="1.2698123102653471"/>
    <n v="726"/>
    <n v="419.64600000000002"/>
    <n v="3914.2999999999993"/>
    <n v="429"/>
    <n v="52.396000000000001"/>
    <n v="677"/>
    <n v="822"/>
    <n v="0"/>
    <n v="820"/>
    <n v="7860.3419999999987"/>
    <s v="MSC"/>
    <m/>
    <n v="863.56"/>
    <s v="FN243/2024"/>
    <n v="600.37900000000002"/>
    <m/>
    <n v="977.8"/>
    <s v="STB12078"/>
    <n v="807.63"/>
    <s v="STB12077"/>
    <n v="13707.21"/>
    <n v="429"/>
    <m/>
    <m/>
    <m/>
  </r>
  <r>
    <x v="12"/>
    <x v="1"/>
    <d v="2024-07-01T00:00:00"/>
    <x v="42"/>
    <x v="12"/>
    <s v="METACONCEPT05"/>
    <s v="6191du05/06/2024"/>
    <n v="407.2"/>
    <n v="290"/>
    <n v="932.46700000000055"/>
    <n v="0"/>
    <n v="144.81700000000001"/>
    <n v="432"/>
    <n v="0"/>
    <n v="0"/>
    <n v="0"/>
    <n v="2206.4840000000004"/>
    <s v="EUR"/>
    <n v="3.3675999999999999"/>
    <s v="610M0004"/>
    <s v="ETAIN METAL"/>
    <n v="35.25"/>
    <n v="1201"/>
    <n v="42335.25"/>
    <n v="142568.18789999999"/>
    <n v="1"/>
    <n v="2206.4840000000004"/>
    <n v="1.8372056619483768"/>
    <n v="120.54510566194837"/>
    <n v="407.2"/>
    <n v="290"/>
    <n v="932.46700000000055"/>
    <n v="0"/>
    <n v="144.81700000000001"/>
    <n v="432"/>
    <n v="0"/>
    <n v="0"/>
    <n v="0"/>
    <n v="2206.4840000000004"/>
    <s v="MAGHREB SOLUTION"/>
    <m/>
    <n v="485.56799999999998"/>
    <s v="F0438/2024"/>
    <n v="456.1"/>
    <m/>
    <m/>
    <m/>
    <n v="485.56799999999998"/>
    <s v="STB0012637"/>
    <n v="27938.052"/>
    <n v="0"/>
    <m/>
    <m/>
    <m/>
  </r>
  <r>
    <x v="12"/>
    <x v="1"/>
    <d v="2024-07-15T00:00:00"/>
    <x v="75"/>
    <x v="0"/>
    <s v="yucry05"/>
    <s v="2024R05-invdu27/04/2024"/>
    <n v="3805.3029999999999"/>
    <n v="80"/>
    <n v="29"/>
    <n v="0"/>
    <n v="14.119"/>
    <n v="110.2"/>
    <n v="0"/>
    <n v="0"/>
    <n v="45"/>
    <n v="4083.6219999999998"/>
    <s v="EUR"/>
    <n v="3.1196000000000002"/>
    <s v="460D1848"/>
    <s v="Magic eye 19.16 / 57,7mm      "/>
    <n v="0.13"/>
    <n v="15000"/>
    <n v="1950"/>
    <n v="6083.22"/>
    <n v="1"/>
    <n v="4083.6219999999998"/>
    <n v="0.27224146666666665"/>
    <n v="0.67778946666666662"/>
    <n v="3805.3029999999999"/>
    <n v="80"/>
    <n v="29"/>
    <n v="0"/>
    <n v="14.119"/>
    <n v="110.2"/>
    <n v="0"/>
    <n v="0"/>
    <n v="45"/>
    <n v="4083.6219999999998"/>
    <s v="DHL"/>
    <m/>
    <n v="3837.0590000000002"/>
    <s v="FN0473/2024"/>
    <n v="141.19999999999999"/>
    <m/>
    <m/>
    <s v="stb0012565"/>
    <n v="132.13800000000001"/>
    <s v="STB012566"/>
    <n v="655.64800000000002"/>
    <n v="0"/>
    <m/>
    <m/>
    <m/>
  </r>
  <r>
    <x v="12"/>
    <x v="1"/>
    <d v="2024-07-04T00:00:00"/>
    <x v="90"/>
    <x v="0"/>
    <s v="METALSA02"/>
    <s v="835du 19/06/2024"/>
    <n v="1819.096"/>
    <n v="88.236000000000004"/>
    <n v="1052.0059999999999"/>
    <n v="0"/>
    <n v="18.317"/>
    <n v="0"/>
    <n v="0"/>
    <n v="605.40300000000002"/>
    <n v="0"/>
    <n v="3583.058"/>
    <s v="EUR"/>
    <n v="3.3633500000000001"/>
    <s v="690x0003"/>
    <s v="FLUX COS "/>
    <n v="12"/>
    <n v="240"/>
    <n v="2880"/>
    <n v="9686.4480000000003"/>
    <n v="1"/>
    <n v="3583.058"/>
    <n v="14.929408333333333"/>
    <n v="55.289608333333334"/>
    <n v="1819.096"/>
    <n v="88.236000000000004"/>
    <n v="1052.0059999999999"/>
    <n v="0"/>
    <n v="18.317"/>
    <n v="0"/>
    <n v="0"/>
    <n v="605.40300000000002"/>
    <n v="0"/>
    <n v="3583.058"/>
    <s v="TNA CARGO"/>
    <m/>
    <n v="2031.663"/>
    <s v="F0456/2024"/>
    <n v="206.001"/>
    <m/>
    <m/>
    <m/>
    <m/>
    <s v="stb012644"/>
    <n v="3403.6129999999998"/>
    <m/>
    <m/>
    <m/>
    <m/>
  </r>
  <r>
    <x v="12"/>
    <x v="1"/>
    <d v="2024-07-16T00:00:00"/>
    <x v="21"/>
    <x v="0"/>
    <s v="GLATFELTER03"/>
    <s v="50998201DU03/07/2024"/>
    <n v="5771.6"/>
    <n v="290"/>
    <n v="448.81700000000092"/>
    <n v="0"/>
    <n v="76.988"/>
    <n v="147"/>
    <n v="0"/>
    <n v="0"/>
    <n v="0"/>
    <n v="6734.4050000000016"/>
    <s v="EUR"/>
    <n v="3.3826000000000001"/>
    <s v="430P2010"/>
    <s v="SEP PAPIER G  laize 103 mm 12,5 g/m²"/>
    <n v="4.5374999999999999E-2"/>
    <n v="303120"/>
    <n v="13754.07"/>
    <n v="46524.517182000003"/>
    <n v="0.64913482953572044"/>
    <n v="4371.5368416995043"/>
    <n v="1.4421802724002059E-2"/>
    <n v="0.16790727772400207"/>
    <n v="3746.5465821483645"/>
    <n v="188.24910056535893"/>
    <n v="291.34274678773403"/>
    <n v="0"/>
    <n v="49.975592256296046"/>
    <n v="95.422819941750902"/>
    <n v="0"/>
    <n v="0"/>
    <n v="0"/>
    <n v="4371.5368416995043"/>
    <s v="TNA CARGO"/>
    <m/>
    <n v="5869.5730000000003"/>
    <s v="F0478/2024"/>
    <n v="346.1"/>
    <m/>
    <m/>
    <m/>
    <n v="174.74"/>
    <s v="STB0012573"/>
    <n v="15109.388000000001"/>
    <m/>
    <m/>
    <m/>
    <m/>
  </r>
  <r>
    <x v="12"/>
    <x v="1"/>
    <d v="2024-07-16T00:00:00"/>
    <x v="21"/>
    <x v="0"/>
    <s v="GLATFELTER03"/>
    <s v="50998201DU03/07/2024"/>
    <n v="5771.6"/>
    <n v="290"/>
    <n v="448.81700000000092"/>
    <n v="0"/>
    <n v="76.988"/>
    <n v="147"/>
    <n v="0"/>
    <n v="0"/>
    <n v="0"/>
    <n v="6734.4050000000016"/>
    <s v="EUR"/>
    <n v="3.3826000000000001"/>
    <s v="430P2011"/>
    <s v="SEP PAPIER G  laize 128 mm 12,5 g/m²"/>
    <n v="4.5374999999999999E-2"/>
    <n v="163840"/>
    <n v="7434.24"/>
    <n v="25147.060224000001"/>
    <n v="0.35086517046427962"/>
    <n v="2362.8681583004977"/>
    <n v="1.4421802724002061E-2"/>
    <n v="0.16790727772400207"/>
    <n v="2025.0534178516364"/>
    <n v="101.75089943464108"/>
    <n v="157.47425321226692"/>
    <n v="0"/>
    <n v="27.01240774370396"/>
    <n v="51.577180058249105"/>
    <n v="0"/>
    <n v="0"/>
    <n v="0"/>
    <n v="2362.8681583004977"/>
    <s v="TNA CARGO"/>
    <m/>
    <n v="5869.5730000000003"/>
    <s v="F0478/2024"/>
    <n v="346.1"/>
    <m/>
    <m/>
    <m/>
    <n v="174.74"/>
    <s v="STB0012573"/>
    <n v="15109.388000000001"/>
    <m/>
    <m/>
    <m/>
    <m/>
  </r>
  <r>
    <x v="12"/>
    <x v="1"/>
    <d v="2024-07-12T00:00:00"/>
    <x v="110"/>
    <x v="0"/>
    <s v="DIXON11"/>
    <s v="124407812DU30/04/2024"/>
    <n v="1007"/>
    <n v="1765"/>
    <n v="4069.6110000000044"/>
    <n v="429"/>
    <n v="669.42200000000003"/>
    <n v="823.6"/>
    <n v="1041"/>
    <n v="0"/>
    <n v="1640"/>
    <n v="11444.633000000005"/>
    <s v="EUR"/>
    <n v="3.3715999999999999"/>
    <s v="600P0002"/>
    <s v="PLOMB DOUX ACHETE "/>
    <n v="2.09144"/>
    <n v="98444"/>
    <n v="205889.71935999999"/>
    <n v="694177.7777941759"/>
    <n v="1"/>
    <n v="11444.633000000005"/>
    <n v="0.1162552618747715"/>
    <n v="7.16775436587477"/>
    <n v="1007"/>
    <n v="1765"/>
    <n v="4069.6110000000044"/>
    <n v="429"/>
    <n v="669.42200000000003"/>
    <n v="823.6"/>
    <n v="1041"/>
    <n v="0"/>
    <n v="1640"/>
    <n v="11444.633000000005"/>
    <s v="MSC"/>
    <m/>
    <n v="1198.1400000000001"/>
    <s v="F0466/2024"/>
    <n v="2087.35"/>
    <m/>
    <n v="1238.5999999999999"/>
    <m/>
    <n v="981.08399999999995"/>
    <s v="STB012507"/>
    <n v="135990.00700000001"/>
    <n v="429"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00N50A03"/>
    <s v="BAC N50 P0 C40 NOIR A LISTEAUX MONBAT"/>
    <n v="1.9970000000000001"/>
    <n v="320"/>
    <n v="639.04000000000008"/>
    <n v="2161.6167040000005"/>
    <n v="0.23999014562246315"/>
    <n v="627.24712423425774"/>
    <n v="1.9601472632320553"/>
    <n v="8.7151994632320573"/>
    <n v="509.35508506911583"/>
    <n v="20.307966122572832"/>
    <n v="82.732042890577404"/>
    <n v="0"/>
    <n v="4.0524735989809129"/>
    <n v="10.799556553010841"/>
    <n v="0"/>
    <n v="0"/>
    <n v="0"/>
    <n v="627.24712423425774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20N50A05"/>
    <s v="COUV N50 T-AKUMSAN D+ NOIR AVEC OM"/>
    <n v="1.53"/>
    <n v="324"/>
    <n v="495.72"/>
    <n v="1676.8224720000001"/>
    <n v="0.1861666170943406"/>
    <n v="486.57195860260111"/>
    <n v="1.5017653043290158"/>
    <n v="6.6771433043290163"/>
    <n v="395.1200281210285"/>
    <n v="15.753419138523101"/>
    <n v="64.17740407754917"/>
    <n v="0"/>
    <n v="3.1436094962550354"/>
    <n v="8.377497769245327"/>
    <n v="0"/>
    <n v="0"/>
    <n v="0"/>
    <n v="486.57195860260111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90T50A01"/>
    <s v="COUVRE COUVERCLE N50 T-AKUMSAN NOIR"/>
    <n v="0.84"/>
    <n v="300"/>
    <n v="252"/>
    <n v="852.41520000000003"/>
    <n v="9.4638076954276271E-2"/>
    <n v="247.34957953654379"/>
    <n v="0.82449859845514595"/>
    <n v="3.6658825984551462"/>
    <n v="200.85985452775597"/>
    <n v="8.0082740718708578"/>
    <n v="32.624678906524636"/>
    <n v="0"/>
    <n v="1.598058567449909"/>
    <n v="4.2587134629424321"/>
    <n v="0"/>
    <n v="0"/>
    <n v="0"/>
    <n v="247.34957953654379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00N70A02"/>
    <s v="BAC N70 P0 C46,5 B01 NOIR 200541"/>
    <n v="2.1032000000000002"/>
    <n v="280"/>
    <n v="588.89600000000007"/>
    <n v="1991.9996096000002"/>
    <n v="0.22115867050025984"/>
    <n v="578.02848409028763"/>
    <n v="2.0643874431795988"/>
    <n v="9.1786717631795991"/>
    <n v="469.38716226975151"/>
    <n v="18.714446697731987"/>
    <n v="76.240249640225116"/>
    <n v="0"/>
    <n v="3.7344853100673876"/>
    <n v="9.952140172511692"/>
    <n v="0"/>
    <n v="0"/>
    <n v="0"/>
    <n v="578.02848409028763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20N70A05"/>
    <s v="COUV N70 T-AKUMSAN D+ NOIR AVEC OM"/>
    <n v="1.49"/>
    <n v="288"/>
    <n v="429.12"/>
    <n v="1451.5413120000001"/>
    <n v="0.16115512532785331"/>
    <n v="421.20099829651457"/>
    <n v="1.4625034663073422"/>
    <n v="6.5025774663073426"/>
    <n v="342.03563799583588"/>
    <n v="13.636946705242948"/>
    <n v="55.555167509396234"/>
    <n v="0"/>
    <n v="2.721265446286131"/>
    <n v="7.2519806397533992"/>
    <n v="0"/>
    <n v="0"/>
    <n v="0"/>
    <n v="421.20099829651457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118"/>
    <x v="0"/>
    <s v="ATI01"/>
    <s v="FT000400DU02/07/2024"/>
    <n v="2122.4"/>
    <n v="84.62"/>
    <n v="344.73100000000022"/>
    <n v="0"/>
    <n v="16.885999999999999"/>
    <n v="45"/>
    <n v="0"/>
    <n v="0"/>
    <n v="0"/>
    <n v="2613.6370000000002"/>
    <s v="EUR"/>
    <n v="3.3826000000000001"/>
    <s v="490T70A01"/>
    <s v="COUVRE COUVERCLE N70 T-AKUMSAN NOIR"/>
    <n v="0.86"/>
    <n v="300"/>
    <n v="258"/>
    <n v="872.71080000000006"/>
    <n v="9.6891364500806654E-2"/>
    <n v="253.23885523979482"/>
    <n v="0.84412951746598275"/>
    <n v="3.753165517465983"/>
    <n v="205.64223201651205"/>
    <n v="8.1989472640582601"/>
    <n v="33.401456975727598"/>
    <n v="0"/>
    <n v="1.6361075809606211"/>
    <n v="4.3601114025362993"/>
    <n v="0"/>
    <n v="0"/>
    <n v="0"/>
    <n v="253.23885523979482"/>
    <s v="TNA CARGO"/>
    <m/>
    <n v="2197.2550000000001"/>
    <s v="F0475/2024"/>
    <n v="101.69799999999999"/>
    <m/>
    <m/>
    <m/>
    <n v="53.36"/>
    <s v="STB0012564"/>
    <n v="2513.8000000000002"/>
    <m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00L0618"/>
    <s v="Bac L6 Noir P0 C52"/>
    <n v="1.7769999999999999"/>
    <n v="288"/>
    <n v="511.77599999999995"/>
    <n v="1729.5725808"/>
    <n v="3.901130145914293E-2"/>
    <n v="411.7968091603563"/>
    <n v="1.4298500318067928"/>
    <n v="7.4353103818067927"/>
    <n v="278.87696983685834"/>
    <n v="13.126873816685544"/>
    <n v="51.252306642294293"/>
    <n v="8.9335880341437317"/>
    <n v="2.0246085231266"/>
    <n v="2.1105114089396326"/>
    <n v="0"/>
    <n v="55.471950898308215"/>
    <n v="0"/>
    <n v="411.7968091603563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20L0631"/>
    <s v="COUV L6 EK DROITE FAI NOIR"/>
    <n v="2.1030000000000002"/>
    <n v="128"/>
    <n v="269.18400000000003"/>
    <n v="909.72078720000013"/>
    <n v="2.0519168878528754E-2"/>
    <n v="216.59693357449618"/>
    <n v="1.6921635435507514"/>
    <n v="8.7993571935507529"/>
    <n v="146.68374102842822"/>
    <n v="6.9044746167672617"/>
    <n v="26.957694208402401"/>
    <n v="4.6988896731830847"/>
    <n v="1.0649038264578854"/>
    <n v="1.1100870363284057"/>
    <n v="0"/>
    <n v="29.177143184928951"/>
    <n v="0"/>
    <n v="216.59693357449618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00L0202"/>
    <s v="BAC L2 BASSE P0 NOIR C34"/>
    <n v="1.238"/>
    <n v="1170"/>
    <n v="1448.46"/>
    <n v="4895.1429930000004"/>
    <n v="0.11041219148906978"/>
    <n v="1165.4927276707188"/>
    <n v="0.99614763048779376"/>
    <n v="5.1800305304877945"/>
    <n v="789.29480032259403"/>
    <n v="37.1524879019656"/>
    <n v="145.05743934670167"/>
    <n v="25.284391850996979"/>
    <n v="5.7301719138997438"/>
    <n v="5.9732995595586749"/>
    <n v="0"/>
    <n v="157.00013677500218"/>
    <n v="0"/>
    <n v="1165.4927276707188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00M1104"/>
    <s v="BAC M11 P8.5 C46,3 NOIR 22241008B70"/>
    <n v="1.8580000000000001"/>
    <n v="2268"/>
    <n v="4213.9440000000004"/>
    <n v="14241.234445200002"/>
    <n v="0.32121756337918661"/>
    <n v="3390.7191685042449"/>
    <n v="1.4950260884057518"/>
    <n v="7.774229988405752"/>
    <n v="2296.2622979237208"/>
    <n v="108.08617668389911"/>
    <n v="422.00953163387146"/>
    <n v="73.558822013833733"/>
    <n v="16.670549104253027"/>
    <n v="17.377870178813996"/>
    <n v="0"/>
    <n v="456.75392096585324"/>
    <n v="0"/>
    <n v="3390.7191685042449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00M1606"/>
    <s v="BAC M16 GRIS C102 P16 20891032B74"/>
    <n v="5.3840000000000003"/>
    <n v="240"/>
    <n v="1292.1600000000001"/>
    <n v="4366.919328"/>
    <n v="9.8497864873394084E-2"/>
    <n v="1039.7270777149495"/>
    <n v="4.3321961571456225"/>
    <n v="22.527693357145623"/>
    <n v="704.12380679124237"/>
    <n v="33.143448053383501"/>
    <n v="129.40462341123265"/>
    <n v="22.556011056007247"/>
    <n v="5.1118421911994067"/>
    <n v="5.3287344896506204"/>
    <n v="0"/>
    <n v="140.05861172223382"/>
    <n v="0"/>
    <n v="1039.7270777149495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20L0111"/>
    <s v="COUV L1 EK DROITE NOIR 25032084B70"/>
    <n v="0.98899999999999999"/>
    <n v="1120"/>
    <n v="1107.68"/>
    <n v="3743.4599440000002"/>
    <n v="8.4435453011206946E-2"/>
    <n v="891.28659720413521"/>
    <n v="0.7957916046465493"/>
    <n v="4.1381665546465491"/>
    <n v="603.59696810497417"/>
    <n v="28.41160114828801"/>
    <n v="110.92969389251654"/>
    <n v="19.335718739566392"/>
    <n v="4.3820311403756183"/>
    <n v="4.567958007906296"/>
    <n v="0"/>
    <n v="120.06262617050828"/>
    <n v="0"/>
    <n v="891.28659720413521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41"/>
    <n v="104"/>
    <n v="51.898000000000003"/>
    <n v="54.1"/>
    <n v="0"/>
    <n v="1421.9456625"/>
    <n v="0"/>
    <n v="9158.0526625000002"/>
    <s v="EUR"/>
    <n v="3.3795500000000001"/>
    <s v="420M1125"/>
    <s v="COUV M11 G FLAT NOIR M18 22482045B70"/>
    <n v="0.90800000000000003"/>
    <n v="1392"/>
    <n v="1263.9360000000001"/>
    <n v="4271.5349088000003"/>
    <n v="9.6346425625788004E-2"/>
    <n v="882.34563972460603"/>
    <n v="0.63386899405503305"/>
    <n v="3.7025003940550332"/>
    <n v="688.74398515702069"/>
    <n v="32.419512412395775"/>
    <n v="3.950203450657308"/>
    <n v="10.020028265081953"/>
    <n v="5.0001867971271459"/>
    <n v="5.2123416263551308"/>
    <n v="0"/>
    <n v="136.99938201596811"/>
    <n v="0"/>
    <n v="882.34563972460603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20M1208"/>
    <s v="COUV.M12 GAUCHE NOIR AVEC BOUCHON 21822014B70"/>
    <n v="1.296"/>
    <n v="1120"/>
    <n v="1451.52"/>
    <n v="4905.4844160000002"/>
    <n v="0.11064544701974136"/>
    <n v="1167.954934253346"/>
    <n v="1.0428169055833447"/>
    <n v="5.4227137055833445"/>
    <n v="790.96225547426343"/>
    <n v="37.230975822225744"/>
    <n v="145.36388603104291"/>
    <n v="25.337807367520771"/>
    <n v="5.7422774094305371"/>
    <n v="5.9859186837680074"/>
    <n v="0"/>
    <n v="157.33181346509477"/>
    <n v="0"/>
    <n v="1167.954934253346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7T00:00:00"/>
    <x v="4"/>
    <x v="0"/>
    <s v="ACCUMA 27"/>
    <s v="24-0855DU08/07/2024"/>
    <n v="7148.62"/>
    <n v="336.48899999999998"/>
    <n v="1313.7810000000009"/>
    <n v="229"/>
    <n v="51.898000000000003"/>
    <n v="54.1"/>
    <n v="0"/>
    <n v="1421.9456625"/>
    <n v="0"/>
    <n v="10555.833662499999"/>
    <s v="EUR"/>
    <n v="3.3795500000000001"/>
    <s v="460D1810"/>
    <s v="BOUCHON KAMINA D18 ROUGE 24593044B72"/>
    <n v="0.03"/>
    <n v="52000"/>
    <n v="1560"/>
    <n v="5272.098"/>
    <n v="0.11891458426394159"/>
    <n v="1255.2425715355073"/>
    <n v="2.413928022183668E-2"/>
    <n v="0.12552578022183669"/>
    <n v="850.07517536089813"/>
    <n v="40.013449544389438"/>
    <n v="156.22772142886555"/>
    <n v="27.231439796442626"/>
    <n v="6.1714290941300414"/>
    <n v="6.4332790086792402"/>
    <n v="0"/>
    <n v="169.09007730210251"/>
    <n v="0"/>
    <n v="1255.2425715355073"/>
    <s v="STC"/>
    <m/>
    <n v="7206.42"/>
    <s v="F0477/2024"/>
    <n v="401.42200000000003"/>
    <m/>
    <m/>
    <m/>
    <n v="65.188999999999993"/>
    <s v="STB012676"/>
    <n v="11543.602000000001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00M1413"/>
    <s v="BAC M14 NOIR PO C60 35321017B70"/>
    <n v="2.5499999999999998"/>
    <n v="770"/>
    <n v="1963.4999999999998"/>
    <n v="6641.6369249999998"/>
    <n v="0.15054629097182287"/>
    <n v="2581.1066742955718"/>
    <n v="3.3520865899942489"/>
    <n v="11.977589089994249"/>
    <n v="2332.4242242668197"/>
    <n v="54.642432317423804"/>
    <n v="145.16200287521571"/>
    <n v="34.475100632547438"/>
    <n v="7.5831672225416904"/>
    <n v="6.8197469810235756"/>
    <n v="0"/>
    <n v="0"/>
    <n v="0"/>
    <n v="2581.1066742955718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20M1407"/>
    <s v="COUV.M14 GAUCHE NOIR 35422055P70"/>
    <n v="1.3"/>
    <n v="840"/>
    <n v="1092"/>
    <n v="3693.7446"/>
    <n v="8.3726279470960327E-2"/>
    <n v="1435.481786774008"/>
    <n v="1.7089068890166763"/>
    <n v="6.106221889016676"/>
    <n v="1297.1771086831513"/>
    <n v="30.389374123059234"/>
    <n v="80.731809085681476"/>
    <n v="19.173317998849914"/>
    <n v="4.2173764232317428"/>
    <n v="3.7928004600345027"/>
    <n v="0"/>
    <n v="0"/>
    <n v="0"/>
    <n v="1435.481786774008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00M1510"/>
    <s v="BAC M15 NOIR PO C78 35331021B70"/>
    <n v="2.65"/>
    <n v="1584"/>
    <n v="4197.5999999999995"/>
    <n v="14198.591879999998"/>
    <n v="0.32184013801035072"/>
    <n v="5517.9288902587678"/>
    <n v="3.4835409660724546"/>
    <n v="12.447298466072453"/>
    <n v="4986.2917870040246"/>
    <n v="116.81541833237492"/>
    <n v="310.32952547441073"/>
    <n v="73.701391604370315"/>
    <n v="16.211409591719377"/>
    <n v="14.579358251868886"/>
    <n v="0"/>
    <n v="0"/>
    <n v="0"/>
    <n v="5517.9288902587678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20M1502"/>
    <s v="COUV.M15 GAUCHE NOIR 35402026B70"/>
    <n v="1.42"/>
    <n v="1440"/>
    <n v="2044.8"/>
    <n v="6916.6382400000002"/>
    <n v="0.15677975848188616"/>
    <n v="2687.9790820471535"/>
    <n v="1.8666521403105232"/>
    <n v="6.6698731403105231"/>
    <n v="2428.9997727429559"/>
    <n v="56.904937918343883"/>
    <n v="151.17253041978159"/>
    <n v="35.90256469235193"/>
    <n v="7.8971532144910883"/>
    <n v="7.1021230592294424"/>
    <n v="0"/>
    <n v="0"/>
    <n v="0"/>
    <n v="2687.9790820471535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m/>
    <s v="Vent plug M27"/>
    <n v="4.2000000000000003E-2"/>
    <n v="15000"/>
    <n v="630"/>
    <n v="2131.0065"/>
    <n v="4.8303622771707876E-2"/>
    <n v="828.16256929269684"/>
    <n v="5.5210837952846453E-2"/>
    <n v="0.19727793795284645"/>
    <n v="748.37140885566407"/>
    <n v="17.532331224841862"/>
    <n v="46.576043703277769"/>
    <n v="11.061529614721103"/>
    <n v="2.4331017826336976"/>
    <n v="2.1881541115583665"/>
    <n v="0"/>
    <n v="0"/>
    <n v="0"/>
    <n v="828.16256929269684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90C0019"/>
    <s v="Spacer 20 mm"/>
    <n v="0.14000000000000001"/>
    <n v="4080"/>
    <n v="571.20000000000005"/>
    <n v="1932.1125600000003"/>
    <n v="4.3795284646348485E-2"/>
    <n v="750.86739615871193"/>
    <n v="0.18403612650948822"/>
    <n v="0.65759312650948831"/>
    <n v="678.52341069580234"/>
    <n v="15.895980310523294"/>
    <n v="42.228946290971855"/>
    <n v="10.029120184013804"/>
    <n v="2.2060122829212196"/>
    <n v="1.9839263944795862"/>
    <n v="0"/>
    <n v="0"/>
    <n v="0"/>
    <n v="750.86739615871193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90C0020"/>
    <s v="Spacer 24 mm"/>
    <n v="0.15"/>
    <n v="8556"/>
    <n v="1283.3999999999999"/>
    <n v="4341.1646700000001"/>
    <n v="9.8401380103507768E-2"/>
    <n v="1687.0854625876939"/>
    <n v="0.19718156411730878"/>
    <n v="0.70456406411730876"/>
    <n v="1524.539470040253"/>
    <n v="35.715863323749282"/>
    <n v="94.882054744105872"/>
    <n v="22.533916043703279"/>
    <n v="4.9565759171937902"/>
    <n v="4.457582518688902"/>
    <n v="0"/>
    <n v="0"/>
    <n v="0"/>
    <n v="1687.0854625876939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8T00:00:00"/>
    <x v="112"/>
    <x v="0"/>
    <s v="AKUMPAST 04"/>
    <s v="0000012345DU25/06/2024"/>
    <n v="15493.07"/>
    <n v="362.96100000000001"/>
    <n v="964.23500000000058"/>
    <n v="229"/>
    <n v="50.371000000000002"/>
    <n v="45.3"/>
    <n v="0"/>
    <n v="0"/>
    <n v="0"/>
    <n v="17144.936999999998"/>
    <s v="EUR"/>
    <n v="3.3825500000000002"/>
    <s v="490C0023"/>
    <s v="Spacer 32 mm"/>
    <n v="0.18"/>
    <n v="7000"/>
    <n v="1260"/>
    <n v="4262.0129999999999"/>
    <n v="9.6607245543415751E-2"/>
    <n v="1656.3251385853937"/>
    <n v="0.23661787694077052"/>
    <n v="0.84547687694077056"/>
    <n v="1496.7428177113281"/>
    <n v="35.064662449683723"/>
    <n v="93.152087406555538"/>
    <n v="22.123059229442205"/>
    <n v="4.8662035652673952"/>
    <n v="4.376308223116733"/>
    <n v="0"/>
    <n v="0"/>
    <n v="0"/>
    <n v="1656.3251385853937"/>
    <s v="STC"/>
    <m/>
    <n v="15550.87"/>
    <s v="F0479/20224"/>
    <n v="432.92399999999998"/>
    <m/>
    <m/>
    <m/>
    <n v="54.716999999999999"/>
    <s v="STB012690"/>
    <n v="12380.428"/>
    <n v="229"/>
    <m/>
    <m/>
    <m/>
  </r>
  <r>
    <x v="12"/>
    <x v="1"/>
    <d v="2024-07-19T00:00:00"/>
    <x v="42"/>
    <x v="0"/>
    <s v="METACONCEPT 07"/>
    <s v="6219DU02/07/2024"/>
    <n v="327.2"/>
    <n v="290"/>
    <n v="420.39999999999964"/>
    <n v="0"/>
    <n v="76.988"/>
    <n v="366"/>
    <n v="0"/>
    <n v="0"/>
    <n v="0"/>
    <n v="1480.5879999999997"/>
    <s v="EUR"/>
    <n v="3.3826000000000001"/>
    <s v="610P0002"/>
    <s v="ANTIMOINE"/>
    <n v="18.14"/>
    <n v="1175"/>
    <n v="21314.5"/>
    <n v="72098.4277"/>
    <n v="1"/>
    <n v="1480.5879999999997"/>
    <n v="1.260074893617021"/>
    <n v="62.62043889361702"/>
    <n v="327.2"/>
    <n v="290"/>
    <n v="420.39999999999964"/>
    <n v="0"/>
    <n v="76.988"/>
    <n v="366"/>
    <n v="0"/>
    <n v="0"/>
    <n v="0"/>
    <n v="1480.5879999999997"/>
    <s v="MAGHREB SOLUTION"/>
    <m/>
    <n v="390.36799999999999"/>
    <s v="F0476/2024"/>
    <n v="346.1"/>
    <m/>
    <m/>
    <m/>
    <n v="410.14"/>
    <s v="STB0012572"/>
    <n v="14133.758"/>
    <n v="0"/>
    <m/>
    <m/>
    <m/>
  </r>
  <r>
    <x v="12"/>
    <x v="1"/>
    <d v="2024-07-22T00:00:00"/>
    <x v="27"/>
    <x v="0"/>
    <s v="Accumalux08"/>
    <s v="0093011825du01/07/2024"/>
    <n v="14334.8"/>
    <n v="375"/>
    <n v="1894.2780000000021"/>
    <n v="229"/>
    <n v="106.657"/>
    <n v="22"/>
    <n v="0"/>
    <n v="0"/>
    <n v="0"/>
    <n v="16961.735000000001"/>
    <s v="EUR"/>
    <n v="3.3835500000000001"/>
    <s v="420L0147"/>
    <s v="COUV L1 SMF D+ NOIR AVEC OM +37"/>
    <n v="1.1426000000000001"/>
    <n v="6300"/>
    <n v="7198.38"/>
    <n v="24356.078648999999"/>
    <n v="0.23617444061158618"/>
    <n v="4005.928275426963"/>
    <n v="0.63586163102015281"/>
    <n v="4.5019058610201528"/>
    <n v="3385.5133712789657"/>
    <n v="88.565415229344822"/>
    <n v="447.38004701283472"/>
    <n v="54.083946900053235"/>
    <n v="25.189657312309947"/>
    <n v="5.1958376934548962"/>
    <n v="0"/>
    <n v="0"/>
    <n v="0"/>
    <n v="4005.928275426963"/>
    <s v="STC"/>
    <m/>
    <n v="14392.6"/>
    <s v="F0484/2024"/>
    <n v="447.25"/>
    <m/>
    <m/>
    <m/>
    <n v="26.99"/>
    <s v="STB012727"/>
    <n v="24425.579000000002"/>
    <n v="229"/>
    <m/>
    <m/>
    <m/>
  </r>
  <r>
    <x v="12"/>
    <x v="1"/>
    <d v="2024-07-22T00:00:00"/>
    <x v="27"/>
    <x v="0"/>
    <s v="Accumalux08"/>
    <s v="0093011825du01/07/2024"/>
    <n v="14334.8"/>
    <n v="375"/>
    <n v="1894.2780000000021"/>
    <n v="229"/>
    <n v="106.657"/>
    <n v="22"/>
    <n v="0"/>
    <n v="0"/>
    <n v="0"/>
    <n v="16961.735000000001"/>
    <s v="EUR"/>
    <n v="3.3835500000000001"/>
    <s v="420L0345"/>
    <s v="COUV L3 SMF NOIR D+ AVEC  OM +37"/>
    <n v="1.2105999999999999"/>
    <n v="10296"/>
    <n v="12464.337599999999"/>
    <n v="42173.709486479995"/>
    <n v="0.40894728539948716"/>
    <n v="6936.4554839154707"/>
    <n v="0.6737039125792027"/>
    <n v="4.7698295425792026"/>
    <n v="5862.1775467445686"/>
    <n v="153.35523202480769"/>
    <n v="774.65984589197058"/>
    <n v="93.648928356482557"/>
    <n v="43.617090618853098"/>
    <n v="8.9968402787887172"/>
    <n v="0"/>
    <n v="0"/>
    <n v="0"/>
    <n v="6936.4554839154707"/>
    <s v="STC"/>
    <m/>
    <n v="14392.6"/>
    <s v="F0484/2024"/>
    <n v="447.25"/>
    <m/>
    <m/>
    <m/>
    <n v="26.99"/>
    <s v="STB012727"/>
    <n v="24425.579000000002"/>
    <n v="229"/>
    <m/>
    <m/>
    <m/>
  </r>
  <r>
    <x v="12"/>
    <x v="1"/>
    <d v="2024-07-22T00:00:00"/>
    <x v="27"/>
    <x v="0"/>
    <s v="Accumalux08"/>
    <s v="0093011825du01/07/2024"/>
    <n v="14334.8"/>
    <n v="375"/>
    <n v="1894.2780000000021"/>
    <n v="229"/>
    <n v="106.657"/>
    <n v="22"/>
    <n v="0"/>
    <n v="0"/>
    <n v="0"/>
    <n v="16961.735000000001"/>
    <s v="EUR"/>
    <n v="3.3835500000000001"/>
    <s v="420L0545"/>
    <s v="COUV L5 SMF D+ NOIR AVEC OM +37"/>
    <n v="1.3001"/>
    <n v="6534"/>
    <n v="8494.8534"/>
    <n v="28742.761221569999"/>
    <n v="0.27871093910330252"/>
    <n v="4727.4210906713552"/>
    <n v="0.72351103316059917"/>
    <n v="5.1224643881605987"/>
    <n v="3995.2655698580206"/>
    <n v="104.51660216373844"/>
    <n v="527.95600030272624"/>
    <n v="63.824805054656281"/>
    <n v="29.726472631940936"/>
    <n v="6.1316406602726552"/>
    <n v="0"/>
    <n v="0"/>
    <n v="0"/>
    <n v="4727.4210906713552"/>
    <s v="STC"/>
    <m/>
    <n v="14392.6"/>
    <s v="F0484/2024"/>
    <n v="447.25"/>
    <m/>
    <m/>
    <m/>
    <n v="26.99"/>
    <s v="STB012727"/>
    <n v="24425.579000000002"/>
    <n v="229"/>
    <m/>
    <m/>
    <m/>
  </r>
  <r>
    <x v="12"/>
    <x v="1"/>
    <d v="2024-07-22T00:00:00"/>
    <x v="27"/>
    <x v="0"/>
    <s v="Accumalux08"/>
    <s v="0093011825du01/07/2024"/>
    <n v="14334.8"/>
    <n v="375"/>
    <n v="1894.2780000000021"/>
    <n v="229"/>
    <n v="106.657"/>
    <n v="22"/>
    <n v="0"/>
    <n v="0"/>
    <n v="0"/>
    <n v="16961.735000000001"/>
    <s v="EUR"/>
    <n v="3.3835500000000001"/>
    <s v="490TL0101"/>
    <s v="COUVRE COUVERCLE L1SMF NOIR"/>
    <n v="0.3664"/>
    <n v="6336"/>
    <n v="2321.5104000000001"/>
    <n v="7854.9465139200001"/>
    <n v="7.6167334885624216E-2"/>
    <n v="1291.9301499862133"/>
    <n v="0.20390311710640993"/>
    <n v="1.44363583710641"/>
    <n v="1091.8435121184459"/>
    <n v="28.562750582109082"/>
    <n v="144.28210679247061"/>
    <n v="17.442319688807945"/>
    <n v="8.1237794368960223"/>
    <n v="1.6756813674837328"/>
    <n v="0"/>
    <n v="0"/>
    <n v="0"/>
    <n v="1291.9301499862133"/>
    <s v="STC"/>
    <m/>
    <n v="14392.6"/>
    <s v="F0484/2024"/>
    <n v="447.25"/>
    <m/>
    <m/>
    <m/>
    <n v="26.99"/>
    <s v="STB012727"/>
    <n v="24425.579000000002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00N5003"/>
    <s v="BAC N50 P0 C40 NOIR A LISTEAUX MONBAT"/>
    <n v="1.994"/>
    <n v="1120"/>
    <n v="2233.2800000000002"/>
    <n v="7556.4145440000011"/>
    <n v="0.13997510071804181"/>
    <n v="1115.0755262942946"/>
    <n v="0.99560314847704878"/>
    <n v="7.7424018484770496"/>
    <n v="823.33354242352198"/>
    <n v="50.881648986511792"/>
    <n v="135.27487681103048"/>
    <n v="32.054298064431578"/>
    <n v="8.37275062455039"/>
    <n v="7.7686180898513202"/>
    <n v="0"/>
    <n v="0"/>
    <n v="57.389791294397142"/>
    <n v="1115.0755262942946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20N5006"/>
    <s v="COUV N50 T-AKUMSAN G+ NOIR AVEC OM"/>
    <n v="1.1173999999999999"/>
    <n v="2116"/>
    <n v="2364.4184"/>
    <n v="8000.1278773200002"/>
    <n v="0.14819445106730514"/>
    <n v="1180.5528602593108"/>
    <n v="0.55791723074636612"/>
    <n v="4.3386960007463662"/>
    <n v="871.67976117788885"/>
    <n v="53.869423935220752"/>
    <n v="143.21822959491587"/>
    <n v="33.936529294412878"/>
    <n v="8.8643992850419249"/>
    <n v="8.2247920342354348"/>
    <n v="0"/>
    <n v="0"/>
    <n v="60.759724937595109"/>
    <n v="1180.5528602593108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90T5001"/>
    <s v="COUVRE COUVERCLE N50 T-AKUMSAN NOIR"/>
    <n v="0.46550000000000002"/>
    <n v="2160"/>
    <n v="1005.48"/>
    <n v="3402.0918540000002"/>
    <n v="6.3020384488275835E-2"/>
    <n v="502.03563376665136"/>
    <n v="0.23242390452159786"/>
    <n v="1.8074664295215981"/>
    <n v="370.68590156003847"/>
    <n v="22.908224863410709"/>
    <n v="60.904222997543926"/>
    <n v="14.431668047815167"/>
    <n v="3.7696273185507074"/>
    <n v="3.4976313390993088"/>
    <n v="0"/>
    <n v="0"/>
    <n v="25.838357640193092"/>
    <n v="502.03563376665136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00N7002"/>
    <s v="BAC N70 P0 C46,5 B01 NOIR 200541"/>
    <n v="2.0116999999999998"/>
    <n v="960"/>
    <n v="1931.2319999999997"/>
    <n v="6534.4200335999994"/>
    <n v="0.12104366389790142"/>
    <n v="964.26311917734574"/>
    <n v="1.0044407491430685"/>
    <n v="7.8111282841430674"/>
    <n v="711.97883104745608"/>
    <n v="43.999977045206656"/>
    <n v="116.9791387078736"/>
    <n v="27.718999032619426"/>
    <n v="7.2403477997168713"/>
    <n v="6.7179233463335288"/>
    <n v="0"/>
    <n v="0"/>
    <n v="49.62790219813958"/>
    <n v="964.26311917734574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00NS4002"/>
    <s v="BAC NS40 P0 NOIR SANS LISTEAUX 27181001B70"/>
    <n v="1.294"/>
    <n v="500"/>
    <n v="647"/>
    <n v="2189.1568499999998"/>
    <n v="4.0551964001187955E-2"/>
    <n v="323.04675880875146"/>
    <n v="0.64609351761750289"/>
    <n v="5.0244072176175028"/>
    <n v="238.52665225498757"/>
    <n v="14.740841674251827"/>
    <n v="39.190269601992"/>
    <n v="9.2863997562720417"/>
    <n v="2.4256562786950586"/>
    <n v="2.2506340020659317"/>
    <n v="0"/>
    <n v="0"/>
    <n v="16.62630524048706"/>
    <n v="323.04675880875146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00NS4003"/>
    <s v="BAC NS40 P0 NOIR V250 LISTEAUX KOREAN 2B221014B70"/>
    <n v="1.3394999999999999"/>
    <n v="3000"/>
    <n v="4018.4999999999995"/>
    <n v="13596.795674999999"/>
    <n v="0.25186718290382348"/>
    <n v="2006.4349308701201"/>
    <n v="0.66881164362337331"/>
    <n v="5.2010768686233728"/>
    <n v="1481.4827698402896"/>
    <n v="91.554980321454352"/>
    <n v="243.40973476909559"/>
    <n v="57.67758488497558"/>
    <n v="15.065687412575105"/>
    <n v="13.978628651162204"/>
    <n v="0"/>
    <n v="0"/>
    <n v="103.26554499056763"/>
    <n v="2006.4349308701201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20NS4007"/>
    <s v="COUV NS40 D+ AVEC OM "/>
    <n v="0.93159999999999998"/>
    <n v="2856"/>
    <n v="2660.6495999999997"/>
    <n v="9002.4409540799988"/>
    <n v="0.16676130880830775"/>
    <n v="1328.4609422037108"/>
    <n v="0.46514738872678951"/>
    <n v="3.617262568726789"/>
    <n v="980.89001841046615"/>
    <n v="60.618569558363909"/>
    <n v="161.16163081983333"/>
    <n v="38.188339717102473"/>
    <n v="9.9749944476777372"/>
    <n v="9.2552526388610801"/>
    <n v="0"/>
    <n v="0"/>
    <n v="68.372136611406177"/>
    <n v="1328.4609422037108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22T00:00:00"/>
    <x v="16"/>
    <x v="0"/>
    <s v="akumsan 02"/>
    <s v="AKD2024000000355DU05/07/2024"/>
    <n v="5882"/>
    <n v="363.505"/>
    <n v="966.42099999999846"/>
    <n v="229"/>
    <n v="59.816000000000003"/>
    <n v="55.5"/>
    <n v="0"/>
    <n v="0"/>
    <n v="410"/>
    <n v="7966.2419999999984"/>
    <s v="EUR"/>
    <n v="3.3835500000000001"/>
    <s v="490TNS4001"/>
    <s v="COUVRE COUVERCLE NS40 T-AKUMSAN NOIR"/>
    <n v="0.38969999999999999"/>
    <n v="2808"/>
    <n v="1094.2775999999999"/>
    <n v="3702.5429734799995"/>
    <n v="6.8585944115156644E-2"/>
    <n v="546.37222861981354"/>
    <n v="0.19457700449423559"/>
    <n v="1.5131464394942356"/>
    <n v="403.42252328535136"/>
    <n v="24.931333615580016"/>
    <n v="66.282896697713696"/>
    <n v="15.706181202370871"/>
    <n v="4.1025368331922101"/>
    <n v="3.8065198983911936"/>
    <n v="0"/>
    <n v="0"/>
    <n v="28.120237087214225"/>
    <n v="546.37222861981354"/>
    <s v="TUNIWORLD"/>
    <m/>
    <n v="6003.65"/>
    <s v="F0483/2024"/>
    <n v="433.57100000000003"/>
    <m/>
    <m/>
    <m/>
    <n v="67.045000000000002"/>
    <s v="STB012726"/>
    <n v="12408.727999999999"/>
    <n v="229"/>
    <m/>
    <m/>
    <m/>
  </r>
  <r>
    <x v="12"/>
    <x v="1"/>
    <d v="2024-07-04T00:00:00"/>
    <x v="76"/>
    <x v="2"/>
    <s v="WUXI03"/>
    <s v="HFNOUR20240504BRU"/>
    <n v="0"/>
    <n v="82.031999999999996"/>
    <n v="2010.212"/>
    <n v="0"/>
    <n v="9.8260000000000005"/>
    <n v="250.69200000000001"/>
    <n v="0"/>
    <n v="0"/>
    <n v="0"/>
    <n v="2352.7620000000002"/>
    <s v="USD"/>
    <n v="3.1337999999999999"/>
    <s v="810xpm095 "/>
    <s v="SIDE BRUSH"/>
    <n v="4.5"/>
    <n v="300"/>
    <n v="1350"/>
    <n v="4230.63"/>
    <n v="0.87096774193548387"/>
    <n v="2049.1798064516129"/>
    <n v="6.8305993548387098"/>
    <n v="20.932699354838711"/>
    <n v="0"/>
    <n v="71.447225806451613"/>
    <n v="1750.829806451613"/>
    <n v="0"/>
    <n v="8.5581290322580656"/>
    <n v="218.34464516129032"/>
    <n v="0"/>
    <n v="0"/>
    <n v="0"/>
    <n v="2049.1798064516129"/>
    <m/>
    <m/>
    <m/>
    <s v="F0451/2024"/>
    <n v="549.30999999999995"/>
    <m/>
    <m/>
    <m/>
    <m/>
    <s v="STB012607"/>
    <n v="4126.1959999999999"/>
    <m/>
    <m/>
    <m/>
    <m/>
  </r>
  <r>
    <x v="12"/>
    <x v="1"/>
    <d v="2024-07-04T00:00:00"/>
    <x v="76"/>
    <x v="2"/>
    <s v="WUXI03"/>
    <s v="HFNOUR20240504BRU"/>
    <n v="0"/>
    <n v="82.031999999999996"/>
    <n v="2010.212"/>
    <n v="0"/>
    <n v="9.8260000000000005"/>
    <n v="250.69200000000001"/>
    <n v="0"/>
    <n v="0"/>
    <n v="0"/>
    <n v="2352.7620000000002"/>
    <s v="USD"/>
    <n v="3.1337999999999999"/>
    <s v="810xpm096  "/>
    <s v="TOP BRUSH"/>
    <n v="2"/>
    <n v="100"/>
    <n v="200"/>
    <n v="626.76"/>
    <n v="0.12903225806451613"/>
    <n v="303.58219354838712"/>
    <n v="3.0358219354838711"/>
    <n v="9.3034219354838719"/>
    <n v="0"/>
    <n v="10.584774193548386"/>
    <n v="259.38219354838708"/>
    <n v="0"/>
    <n v="1.2678709677419355"/>
    <n v="32.347354838709677"/>
    <n v="0"/>
    <n v="0"/>
    <n v="0"/>
    <n v="303.58219354838712"/>
    <m/>
    <m/>
    <m/>
    <s v="F0451/2024"/>
    <n v="549.30999999999995"/>
    <m/>
    <m/>
    <m/>
    <m/>
    <s v="STB012607"/>
    <n v="4126.1959999999999"/>
    <m/>
    <m/>
    <m/>
    <m/>
  </r>
  <r>
    <x v="12"/>
    <x v="1"/>
    <d v="2024-07-24T00:00:00"/>
    <x v="51"/>
    <x v="0"/>
    <s v="MICROPOROUS05"/>
    <s v="A24-0692DU15/07/2024"/>
    <n v="10256"/>
    <n v="375"/>
    <n v="11107.216"/>
    <n v="229"/>
    <n v="133.94200000000001"/>
    <n v="25.5"/>
    <n v="0"/>
    <n v="0"/>
    <n v="0"/>
    <n v="22126.657999999999"/>
    <s v="EUR"/>
    <n v="3.3810500000000001"/>
    <s v="430P1001"/>
    <s v="SEPARATEUR LV 160X1.3X0.2 "/>
    <n v="1.599"/>
    <n v="4087"/>
    <n v="6535.1130000000003"/>
    <n v="22095.543808650003"/>
    <n v="0.16784159746070712"/>
    <n v="3713.773625186735"/>
    <n v="0.90867962446457917"/>
    <n v="6.3149785744645799"/>
    <n v="1721.3834235570123"/>
    <n v="62.940599047765168"/>
    <n v="1864.2528767811255"/>
    <n v="38.435725818501929"/>
    <n v="22.481039247082034"/>
    <n v="4.2799607352480313"/>
    <n v="0"/>
    <n v="0"/>
    <n v="0"/>
    <n v="3713.773625186735"/>
    <s v="STC"/>
    <m/>
    <n v="10313.799999999999"/>
    <m/>
    <n v="447.25"/>
    <m/>
    <m/>
    <m/>
    <n v="31.155000000000001"/>
    <s v="stb012751"/>
    <n v="39960.11"/>
    <n v="229"/>
    <m/>
    <m/>
    <m/>
  </r>
  <r>
    <x v="12"/>
    <x v="1"/>
    <d v="2024-07-24T00:00:00"/>
    <x v="51"/>
    <x v="0"/>
    <s v="MICROPOROUS05"/>
    <s v="A24-0692DU15/07/2024"/>
    <n v="10256"/>
    <n v="375"/>
    <n v="11107.216"/>
    <n v="229"/>
    <n v="133.94200000000001"/>
    <n v="25.5"/>
    <n v="0"/>
    <n v="0"/>
    <n v="0"/>
    <n v="22126.657999999999"/>
    <s v="EUR"/>
    <n v="3.3810500000000001"/>
    <s v="430P1004"/>
    <s v="SEPARATEUR 162X1.2X0.175"/>
    <n v="0.57699999999999996"/>
    <n v="35169"/>
    <n v="20292.512999999999"/>
    <n v="68610.001078650006"/>
    <n v="0.52117351274754786"/>
    <n v="11531.828075223631"/>
    <n v="0.32789752552599255"/>
    <n v="2.2787633755259926"/>
    <n v="5345.1555467388507"/>
    <n v="195.44006728033045"/>
    <n v="5788.7867795657676"/>
    <n v="119.34873441918846"/>
    <n v="69.807022644432053"/>
    <n v="13.28992457506247"/>
    <n v="0"/>
    <n v="0"/>
    <n v="0"/>
    <n v="11531.828075223631"/>
    <s v="STC"/>
    <m/>
    <n v="10313.799999999999"/>
    <m/>
    <n v="447.25"/>
    <m/>
    <m/>
    <m/>
    <n v="31.155000000000001"/>
    <s v="stb012752"/>
    <n v="39960.11"/>
    <n v="229"/>
    <m/>
    <m/>
    <m/>
  </r>
  <r>
    <x v="12"/>
    <x v="1"/>
    <d v="2024-07-24T00:00:00"/>
    <x v="51"/>
    <x v="0"/>
    <s v="MICROPOROUS05"/>
    <s v="A24-0692DU15/07/2024"/>
    <n v="10256"/>
    <n v="375"/>
    <n v="11107.216"/>
    <n v="229"/>
    <n v="133.94200000000001"/>
    <n v="25.5"/>
    <n v="0"/>
    <n v="0"/>
    <n v="0"/>
    <n v="22126.657999999999"/>
    <s v="EUR"/>
    <n v="3.3810500000000001"/>
    <s v="430P1002"/>
    <s v="SEPARATEUR 162X1.0X0.175"/>
    <n v="0.55600000000000005"/>
    <n v="21778"/>
    <n v="12108.568000000001"/>
    <n v="40939.673836400005"/>
    <n v="0.31098488979174488"/>
    <n v="6881.0562995896298"/>
    <n v="0.31596364678067912"/>
    <n v="2.1958274467806795"/>
    <n v="3189.4610297041354"/>
    <n v="116.61933367190433"/>
    <n v="3454.1763436531055"/>
    <n v="71.215539762309575"/>
    <n v="41.653938108485896"/>
    <n v="7.9301146896894945"/>
    <n v="0"/>
    <n v="0"/>
    <n v="0"/>
    <n v="6881.0562995896298"/>
    <s v="STC"/>
    <m/>
    <n v="10313.799999999999"/>
    <m/>
    <n v="447.25"/>
    <m/>
    <m/>
    <m/>
    <n v="31.155000000000001"/>
    <s v="stb012753"/>
    <n v="39960.11"/>
    <n v="229"/>
    <m/>
    <m/>
    <m/>
  </r>
  <r>
    <x v="12"/>
    <x v="1"/>
    <d v="2024-07-29T00:00:00"/>
    <x v="27"/>
    <x v="0"/>
    <s v="ACCUMALUX07"/>
    <s v="0093011837du03/07/2024"/>
    <n v="14322.32"/>
    <n v="375"/>
    <n v="2278.1970000000001"/>
    <n v="229"/>
    <n v="129.172"/>
    <n v="93.272999999999996"/>
    <n v="0"/>
    <n v="0"/>
    <n v="0"/>
    <n v="17426.962"/>
    <s v="EUR"/>
    <n v="3.3810500000000001"/>
    <s v="420L0245"/>
    <s v="COUV L2 SMF NOIR D+ AVEC OM +37"/>
    <n v="1.1787000000000001"/>
    <n v="19602"/>
    <n v="23104.877400000001"/>
    <n v="78118.74573327"/>
    <n v="0.61498269979673548"/>
    <n v="10717.280140015117"/>
    <n v="0.54674421691741237"/>
    <n v="4.5319878519174122"/>
    <n v="8807.97902095278"/>
    <n v="230.6185124237758"/>
    <n v="1401.0517417288233"/>
    <n v="140.83103825345242"/>
    <n v="79.438545298143907"/>
    <n v="57.361281358140907"/>
    <n v="0"/>
    <n v="0"/>
    <n v="0"/>
    <n v="10717.280140015117"/>
    <s v="STC"/>
    <m/>
    <n v="14380.03"/>
    <m/>
    <n v="447.25"/>
    <m/>
    <m/>
    <m/>
    <n v="93.272999999999996"/>
    <s v="stb12757"/>
    <n v="29397.781999999999"/>
    <n v="229"/>
    <m/>
    <m/>
    <m/>
  </r>
  <r>
    <x v="12"/>
    <x v="1"/>
    <d v="2024-07-29T00:00:00"/>
    <x v="27"/>
    <x v="0"/>
    <s v="ACCUMALUX07"/>
    <s v="0093011837du03/07/2024"/>
    <n v="14322.32"/>
    <n v="375"/>
    <n v="2278.1970000000001"/>
    <n v="229"/>
    <n v="129.172"/>
    <n v="93.272999999999996"/>
    <n v="0"/>
    <n v="0"/>
    <n v="0"/>
    <n v="17426.962"/>
    <s v="EUR"/>
    <n v="3.3810500000000001"/>
    <s v="490TL0201"/>
    <s v="COUVRE COUVERCLE L2SMF NOIR"/>
    <n v="0.3901"/>
    <n v="19602"/>
    <n v="7646.7402000000002"/>
    <n v="25854.010953210003"/>
    <n v="0.20353334282744256"/>
    <n v="3546.9678311868142"/>
    <n v="0.18094928227664597"/>
    <n v="1.4998968872766461"/>
    <n v="2915.0696666443373"/>
    <n v="76.325003560290966"/>
    <n v="463.68905102945121"/>
    <n v="46.609135507484346"/>
    <n v="26.290808959706411"/>
    <n v="18.98416548554405"/>
    <n v="0"/>
    <n v="0"/>
    <n v="0"/>
    <n v="3546.9678311868142"/>
    <s v="STC"/>
    <m/>
    <n v="14380.03"/>
    <m/>
    <n v="447.25"/>
    <m/>
    <m/>
    <m/>
    <n v="93.272999999999996"/>
    <s v="stb12757"/>
    <n v="29397.781999999999"/>
    <n v="229"/>
    <m/>
    <m/>
    <m/>
  </r>
  <r>
    <x v="12"/>
    <x v="1"/>
    <d v="2024-07-29T00:00:00"/>
    <x v="27"/>
    <x v="0"/>
    <s v="ACCUMALUX07"/>
    <s v="0093011837du03/07/2024"/>
    <n v="14322.32"/>
    <n v="375"/>
    <n v="2278.1970000000001"/>
    <n v="229"/>
    <n v="129.172"/>
    <n v="93.272999999999996"/>
    <n v="0"/>
    <n v="0"/>
    <n v="0"/>
    <n v="17426.962"/>
    <s v="EUR"/>
    <n v="3.3810500000000001"/>
    <s v="490TL0301"/>
    <s v="COUVRE COUVERCLE L3 SMF NOIR"/>
    <n v="0.40039999999999998"/>
    <n v="10120"/>
    <n v="4052.0479999999998"/>
    <n v="13700.1768904"/>
    <n v="0.10785339284016121"/>
    <n v="1879.5569785965615"/>
    <n v="0.1857269741696207"/>
    <n v="1.5394993941696207"/>
    <n v="1544.7108053424977"/>
    <n v="40.445022315060456"/>
    <n v="245.71127600827677"/>
    <n v="24.698426960396919"/>
    <n v="13.931638459949303"/>
    <n v="10.059809510380356"/>
    <n v="0"/>
    <n v="0"/>
    <n v="0"/>
    <n v="1879.5569785965615"/>
    <s v="STC"/>
    <m/>
    <n v="14380.03"/>
    <m/>
    <n v="447.25"/>
    <m/>
    <m/>
    <m/>
    <n v="93.272999999999996"/>
    <s v="stb12757"/>
    <n v="29397.781999999999"/>
    <n v="229"/>
    <m/>
    <m/>
    <m/>
  </r>
  <r>
    <x v="12"/>
    <x v="1"/>
    <d v="2024-07-29T00:00:00"/>
    <x v="27"/>
    <x v="0"/>
    <s v="ACCUMALUX07"/>
    <s v="0093011837du03/07/2024"/>
    <n v="14322.32"/>
    <n v="375"/>
    <n v="2278.1970000000001"/>
    <n v="229"/>
    <n v="129.172"/>
    <n v="93.272999999999996"/>
    <n v="0"/>
    <n v="0"/>
    <n v="0"/>
    <n v="17426.962"/>
    <s v="EUR"/>
    <n v="3.3810500000000001"/>
    <s v="490TL0501"/>
    <s v="COUVRE COUVERCLE L5 SMF NOIR"/>
    <n v="0.43659999999999999"/>
    <n v="6336"/>
    <n v="2766.2975999999999"/>
    <n v="9352.9905004800003"/>
    <n v="7.3630564535660761E-2"/>
    <n v="1283.1570502015077"/>
    <n v="0.20251847383230867"/>
    <n v="1.6786849038323088"/>
    <n v="1054.5605070603849"/>
    <n v="27.611461700872784"/>
    <n v="167.74493123344874"/>
    <n v="16.861399278666315"/>
    <n v="9.5110072822003708"/>
    <n v="6.8677436459346861"/>
    <n v="0"/>
    <n v="0"/>
    <n v="0"/>
    <n v="1283.1570502015077"/>
    <s v="STC"/>
    <m/>
    <n v="14380.03"/>
    <m/>
    <n v="447.25"/>
    <m/>
    <m/>
    <m/>
    <n v="93.272999999999996"/>
    <s v="stb12757"/>
    <n v="29397.781999999999"/>
    <n v="229"/>
    <m/>
    <m/>
    <m/>
  </r>
  <r>
    <x v="12"/>
    <x v="1"/>
    <d v="2024-08-20T00:00:00"/>
    <x v="80"/>
    <x v="0"/>
    <s v="GOONVEAN03"/>
    <s v="18127du12/07/2024"/>
    <n v="5047.8900000000003"/>
    <n v="218.74299999999999"/>
    <n v="263.70900000000074"/>
    <n v="0"/>
    <n v="46.268999999999998"/>
    <n v="141"/>
    <n v="0"/>
    <n v="0"/>
    <n v="0"/>
    <n v="5717.6110000000017"/>
    <s v="GBP"/>
    <n v="3.944"/>
    <s v="600A0017"/>
    <s v="FIBRE DE VERRE 1.5mm Primafloc+ fibre"/>
    <n v="3.52"/>
    <n v="2880"/>
    <n v="10137.6"/>
    <n v="39982.6944"/>
    <n v="1"/>
    <n v="5717.6110000000017"/>
    <n v="1.9852815972222229"/>
    <n v="15.868161597222223"/>
    <n v="5047.8900000000003"/>
    <n v="218.74299999999999"/>
    <n v="263.70900000000074"/>
    <n v="0"/>
    <n v="46.268999999999998"/>
    <n v="141"/>
    <n v="0"/>
    <n v="0"/>
    <n v="0"/>
    <n v="5717.6110000000017"/>
    <s v="TNA CARGO"/>
    <m/>
    <n v="5160.1270000000004"/>
    <s v="F0556/2024"/>
    <n v="261.30399999999997"/>
    <m/>
    <m/>
    <m/>
    <n v="167.6"/>
    <s v="STB0012812"/>
    <n v="8754.0220000000008"/>
    <m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20l0148"/>
    <s v="COUV L1 SMF D+ NOIR AVEC sans OM "/>
    <n v="1.1426000000000001"/>
    <n v="6300"/>
    <n v="7198.38"/>
    <n v="24268.258413"/>
    <n v="0.22112879528931689"/>
    <n v="3785.1480503261955"/>
    <n v="0.60081715084542786"/>
    <n v="4.4529216608454281"/>
    <n v="3160.5717581906774"/>
    <n v="82.923298233493838"/>
    <n v="442.22574803211205"/>
    <n v="50.638494121253565"/>
    <n v="25.061632014114728"/>
    <n v="23.727119734543702"/>
    <n v="0"/>
    <n v="0"/>
    <n v="0"/>
    <n v="3785.1480503261955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20l0246"/>
    <s v="COUV L2 SMF D+ NOIR AVEC sans OM "/>
    <n v="1.1787000000000001"/>
    <n v="2673"/>
    <n v="3150.6651000000002"/>
    <n v="10621.994784885001"/>
    <n v="9.678605157314496E-2"/>
    <n v="1656.7246881236874"/>
    <n v="0.6197997336788954"/>
    <n v="4.5936099786788951"/>
    <n v="1383.3533565298035"/>
    <n v="36.29476933992936"/>
    <n v="193.55816595486337"/>
    <n v="22.164005810250195"/>
    <n v="10.969247155042384"/>
    <n v="10.385143333798453"/>
    <n v="0"/>
    <n v="0"/>
    <n v="0"/>
    <n v="1656.7246881236874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20l0346"/>
    <s v="COUV L3 SMF D+ NOIR AVEC sans OM "/>
    <n v="1.2105999999999999"/>
    <n v="4752"/>
    <n v="5752.7711999999992"/>
    <n v="19394.605185119999"/>
    <n v="0.17672078509763001"/>
    <n v="3024.9987763431059"/>
    <n v="0.63657381657051892"/>
    <n v="4.7179301265705185"/>
    <n v="2525.8525093219159"/>
    <n v="66.270294411611246"/>
    <n v="353.41612240220593"/>
    <n v="40.469059787357274"/>
    <n v="20.028650179039897"/>
    <n v="18.9621402409757"/>
    <n v="0"/>
    <n v="0"/>
    <n v="0"/>
    <n v="3024.9987763431059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20l0546"/>
    <s v="COUV L4 SMF D+ NOIR AVEC sans OM "/>
    <n v="1.3001"/>
    <n v="6534"/>
    <n v="8494.8534"/>
    <n v="28639.12401009"/>
    <n v="0.26095547866344337"/>
    <n v="4466.8769618743172"/>
    <n v="0.68363589866457253"/>
    <n v="5.0667280336645728"/>
    <n v="3729.8105609887298"/>
    <n v="97.85830449879127"/>
    <n v="521.87337973795911"/>
    <n v="59.758804613928532"/>
    <n v="29.575389174321352"/>
    <n v="28.000522860587473"/>
    <n v="0"/>
    <n v="0"/>
    <n v="0"/>
    <n v="4466.8769618743172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90TL0101"/>
    <s v="COUVRE COUVERCLE L1SMF NOIR"/>
    <n v="0.3664"/>
    <n v="6072"/>
    <n v="2224.7808"/>
    <n v="7500.5147500800003"/>
    <n v="6.8343585374320712E-2"/>
    <n v="1169.8638731941289"/>
    <n v="0.19266532825990265"/>
    <n v="1.4279279682599026"/>
    <n v="976.82803139662849"/>
    <n v="25.628844515370268"/>
    <n v="136.67732927234749"/>
    <n v="15.650681050719443"/>
    <n v="7.7457202483986372"/>
    <n v="7.3332667106646126"/>
    <n v="0"/>
    <n v="0"/>
    <n v="0"/>
    <n v="1169.8638731941289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90TL0201"/>
    <s v="COUVRE COUVERCLE L2SMF NOIR"/>
    <n v="0.3901"/>
    <n v="2662"/>
    <n v="1038.4462000000001"/>
    <n v="3500.9655963700002"/>
    <n v="3.1900282727331572E-2"/>
    <n v="546.04961245428092"/>
    <n v="0.20512757793173589"/>
    <n v="1.5202912129317359"/>
    <n v="455.94755099347742"/>
    <n v="11.962606022749339"/>
    <n v="63.795971813950402"/>
    <n v="7.3051647445589296"/>
    <n v="3.6154185429021237"/>
    <n v="3.4229003366426776"/>
    <n v="0"/>
    <n v="0"/>
    <n v="0"/>
    <n v="546.04961245428092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90TL0301"/>
    <s v="COUVRE COUVERCLE L3 SMF NOIR"/>
    <n v="0.40039999999999998"/>
    <n v="4620"/>
    <n v="1849.848"/>
    <n v="6236.4850548000004"/>
    <n v="5.6825933016644341E-2"/>
    <n v="972.71171438571071"/>
    <n v="0.21054366112244821"/>
    <n v="1.5604322011224483"/>
    <n v="812.20737801359587"/>
    <n v="21.309724881241628"/>
    <n v="113.64368309893428"/>
    <n v="13.013138660811554"/>
    <n v="6.4403671184413858"/>
    <n v="6.0974226126859374"/>
    <n v="0"/>
    <n v="0"/>
    <n v="0"/>
    <n v="972.71171438571071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3T00:00:00"/>
    <x v="27"/>
    <x v="0"/>
    <s v="Accumalux09"/>
    <s v="0093011866duu15/07/2024"/>
    <n v="14292.9"/>
    <n v="375"/>
    <n v="1999.8559999999998"/>
    <n v="229"/>
    <n v="113.33499999999999"/>
    <n v="107.3"/>
    <n v="0"/>
    <n v="0"/>
    <n v="0"/>
    <n v="17117.391"/>
    <s v="EUR"/>
    <n v="3.3713500000000001"/>
    <s v="490TL0501"/>
    <s v="COUVRE COUVERCLE L5 SMF NOIR"/>
    <n v="0.43659999999999999"/>
    <n v="6512"/>
    <n v="2843.1392000000001"/>
    <n v="9585.2173419200008"/>
    <n v="8.7339088258168121E-2"/>
    <n v="1495.0173232985726"/>
    <n v="0.22957882728786433"/>
    <n v="1.7015102372878643"/>
    <n v="1248.328854565171"/>
    <n v="32.752158096813048"/>
    <n v="174.66559968762704"/>
    <n v="20.000651211120498"/>
    <n v="9.8985755677394831"/>
    <n v="9.3714841701014393"/>
    <n v="0"/>
    <n v="0"/>
    <n v="0"/>
    <n v="1495.0173232985726"/>
    <s v="STC"/>
    <m/>
    <n v="14350.7"/>
    <s v="F0531/2024"/>
    <n v="447.25"/>
    <m/>
    <m/>
    <m/>
    <n v="128.49700000000001"/>
    <s v="stb12774"/>
    <n v="25792.937999999998"/>
    <n v="229"/>
    <m/>
    <m/>
    <m/>
  </r>
  <r>
    <x v="12"/>
    <x v="1"/>
    <d v="2024-08-15T00:00:00"/>
    <x v="119"/>
    <x v="0"/>
    <s v="meta entreprice01"/>
    <s v="SINV-01970DU12/07/2024"/>
    <n v="1453.7280000000001"/>
    <n v="3675"/>
    <n v="4147.4239999999991"/>
    <n v="429"/>
    <n v="681.63300000000004"/>
    <n v="861.6"/>
    <n v="1554"/>
    <n v="0"/>
    <n v="1700"/>
    <n v="14502.384999999998"/>
    <s v="USD"/>
    <n v="3.1123500000000002"/>
    <s v="600P0002"/>
    <s v="PLOMB DOUX ACHETE "/>
    <n v="2.2766999999999999"/>
    <n v="99870"/>
    <n v="227374.02899999998"/>
    <n v="707667.55915814999"/>
    <n v="1"/>
    <n v="14502.384999999998"/>
    <n v="0.14521262641433863"/>
    <n v="7.2310998714143393"/>
    <n v="1453.7280000000001"/>
    <n v="3675"/>
    <n v="4147.4239999999991"/>
    <n v="429"/>
    <n v="681.63300000000004"/>
    <n v="861.6"/>
    <n v="1554"/>
    <n v="0"/>
    <n v="1700"/>
    <n v="14502.384999999998"/>
    <s v="AKKON"/>
    <m/>
    <n v="1850.26"/>
    <s v="F0551/2024"/>
    <n v="3904.25"/>
    <m/>
    <m/>
    <m/>
    <n v="1026.3040000000001"/>
    <s v="STB012792"/>
    <n v="138661.56299999999"/>
    <n v="4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60D2711"/>
    <s v="BOUCHON D27 BLEU "/>
    <n v="0.03"/>
    <n v="9000"/>
    <n v="270"/>
    <n v="910.2645"/>
    <n v="2.2661919414214565E-2"/>
    <n v="230.0871366224172"/>
    <n v="2.5565237402490802E-2"/>
    <n v="0.1267057374024908"/>
    <n v="161.62254307023684"/>
    <n v="8.6447517512627741"/>
    <n v="19.969366120934108"/>
    <n v="5.1895795458551355"/>
    <n v="1.0896304092742648"/>
    <n v="1.425434731154096"/>
    <n v="0"/>
    <n v="32.145830993699988"/>
    <n v="0"/>
    <n v="230.0871366224172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00L0306"/>
    <s v="BAC L3B P0 NOIR C40 26651004B74"/>
    <n v="1.323"/>
    <n v="2080"/>
    <n v="2751.8399999999997"/>
    <n v="9277.4157839999989"/>
    <n v="0.23097028266967481"/>
    <n v="2345.0480964556759"/>
    <n v="1.1274269694498442"/>
    <n v="5.5877230194498431"/>
    <n v="1647.2569589718537"/>
    <n v="88.107309848870173"/>
    <n v="203.52777950456041"/>
    <n v="52.892194731355531"/>
    <n v="11.105513131323304"/>
    <n v="14.528030779922545"/>
    <n v="0"/>
    <n v="327.63030948779027"/>
    <n v="0"/>
    <n v="2345.0480964556759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00M1104"/>
    <s v="BAC M11 P8.5 C46,3 NOIR 22241008B70"/>
    <n v="1.8580000000000001"/>
    <n v="882"/>
    <n v="1638.7560000000001"/>
    <n v="5524.8200406000005"/>
    <n v="0.1375457644872615"/>
    <n v="1396.5062061585406"/>
    <n v="1.5833403697942638"/>
    <n v="7.8473086697942644"/>
    <n v="980.96263774670024"/>
    <n v="52.469032595897694"/>
    <n v="121.20340202547222"/>
    <n v="31.497980067582883"/>
    <n v="6.6134754480765077"/>
    <n v="8.6516285862487479"/>
    <n v="0"/>
    <n v="195.10804968856232"/>
    <n v="0"/>
    <n v="1396.5062061585406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00M1202"/>
    <s v="BAC M12 P12.5 C49 NOIR 21631003B70"/>
    <n v="2.266"/>
    <n v="1320"/>
    <n v="2991.12"/>
    <n v="10084.112412"/>
    <n v="0.25105377925276101"/>
    <n v="2548.9564299779431"/>
    <n v="1.9310275984681387"/>
    <n v="9.5705066984681384"/>
    <n v="1790.4904482527661"/>
    <n v="95.768480956433734"/>
    <n v="221.22507552462383"/>
    <n v="57.491315448882268"/>
    <n v="12.071167814031256"/>
    <n v="15.791282714998667"/>
    <n v="0"/>
    <n v="356.11865926620715"/>
    <n v="0"/>
    <n v="2548.9564299779431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20L0507"/>
    <s v="COUV. L5 EK DROITE NOIR 21162166B70"/>
    <n v="1.486"/>
    <n v="1440"/>
    <n v="2139.84"/>
    <n v="7214.1495840000007"/>
    <n v="0.17960326533078849"/>
    <n v="1823.5172534448639"/>
    <n v="1.2663314260033778"/>
    <n v="6.2761575260033782"/>
    <n v="1280.9125280126505"/>
    <n v="68.512539212674568"/>
    <n v="158.26388296377647"/>
    <n v="41.129147760750563"/>
    <n v="8.6356842036349732"/>
    <n v="11.297045389306597"/>
    <n v="0"/>
    <n v="254.76642590207032"/>
    <n v="0"/>
    <n v="1823.5172534448639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20M1014"/>
    <s v="COUV M10 G FLAT NOIR 22462007B70"/>
    <n v="0.74399999999999999"/>
    <n v="1344"/>
    <n v="999.93600000000004"/>
    <n v="3371.1342336000002"/>
    <n v="8.3927663153229831E-2"/>
    <n v="852.12004090990138"/>
    <n v="0.63401788758177191"/>
    <n v="3.1423022875817717"/>
    <n v="598.56370084251978"/>
    <n v="32.01554995240997"/>
    <n v="73.955881783342107"/>
    <n v="19.219434862089631"/>
    <n v="4.0354098997335965"/>
    <n v="5.2790500123381561"/>
    <n v="0"/>
    <n v="119.05101355746812"/>
    <n v="0"/>
    <n v="852.12004090990138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2T00:00:00"/>
    <x v="4"/>
    <x v="0"/>
    <s v="ACCUMA28"/>
    <s v="24-0922DU22/07/2024"/>
    <n v="7131.9"/>
    <n v="381.46600000000001"/>
    <n v="881.18600000000151"/>
    <n v="229"/>
    <n v="48.082000000000001"/>
    <n v="62.9"/>
    <n v="0"/>
    <n v="1418.4955125000001"/>
    <n v="0"/>
    <n v="10153.029512500001"/>
    <s v="EUR"/>
    <n v="3.3713500000000001"/>
    <s v="420M1611"/>
    <s v="COUV M16 GAUCHE GRIS 36352070B70"/>
    <n v="2.0339999999999998"/>
    <n v="552"/>
    <n v="1122.7679999999998"/>
    <n v="3785.2438967999992"/>
    <n v="9.4237325692069815E-2"/>
    <n v="956.79434893065945"/>
    <n v="1.7333230958888759"/>
    <n v="8.5906489958888734"/>
    <n v="672.09118310327267"/>
    <n v="35.948335682451102"/>
    <n v="83.04061207729238"/>
    <n v="21.580347583483988"/>
    <n v="4.531119093926101"/>
    <n v="5.9275277860311908"/>
    <n v="0"/>
    <n v="133.67522360420199"/>
    <n v="0"/>
    <n v="956.79434893065945"/>
    <s v="STC"/>
    <m/>
    <n v="7189.7"/>
    <s v="F0538/2024"/>
    <n v="381.46600000000001"/>
    <m/>
    <m/>
    <m/>
    <n v="75.661000000000001"/>
    <s v="STB012775"/>
    <n v="10237.504000000001"/>
    <n v="229"/>
    <m/>
    <m/>
    <m/>
  </r>
  <r>
    <x v="12"/>
    <x v="1"/>
    <d v="2024-08-15T00:00:00"/>
    <x v="4"/>
    <x v="0"/>
    <s v="ACCUMA29"/>
    <s v="24-0944du29/07/2024"/>
    <n v="7131.9"/>
    <n v="269.95299999999997"/>
    <n v="590.87700000000041"/>
    <n v="229"/>
    <n v="36.156999999999996"/>
    <n v="36.5"/>
    <n v="0"/>
    <n v="1419.8419125"/>
    <n v="0"/>
    <n v="9714.2289124999988"/>
    <s v="EUR"/>
    <n v="3.3745500000000002"/>
    <s v="400L0306"/>
    <s v="BAC L3B P0 NOIR C40 26651004B74"/>
    <n v="1.323"/>
    <n v="6240"/>
    <n v="8255.52"/>
    <n v="27858.665016000003"/>
    <n v="1"/>
    <n v="9714.2289124999988"/>
    <n v="1.5567674539262819"/>
    <n v="6.0212971039262824"/>
    <n v="7131.9"/>
    <n v="269.95299999999997"/>
    <n v="590.87700000000041"/>
    <n v="229"/>
    <n v="36.156999999999996"/>
    <n v="36.5"/>
    <n v="0"/>
    <n v="1419.8419125"/>
    <n v="0"/>
    <n v="9714.2289124999988"/>
    <s v="STC"/>
    <m/>
    <n v="7189.7"/>
    <s v="F0548/2024"/>
    <n v="322.24400000000003"/>
    <m/>
    <m/>
    <m/>
    <n v="44.244999999999997"/>
    <s v="stb012872"/>
    <n v="7545.0020000000004"/>
    <n v="229"/>
    <m/>
    <m/>
    <m/>
  </r>
  <r>
    <x v="12"/>
    <x v="1"/>
    <d v="2024-08-14T00:00:00"/>
    <x v="4"/>
    <x v="0"/>
    <s v="ACCUMA30"/>
    <s v="24-0946DU29/07/2024"/>
    <n v="7111"/>
    <n v="334.161"/>
    <n v="808.08300000000054"/>
    <n v="229"/>
    <n v="47.890999999999998"/>
    <n v="107.3"/>
    <n v="0"/>
    <n v="1419.4211625"/>
    <n v="0"/>
    <n v="10056.8561625"/>
    <s v="EUR"/>
    <n v="3.3735499999999998"/>
    <s v="400M1009"/>
    <s v="BAC M10 P15,4 C33 NOIR 30241013B70"/>
    <n v="1.821"/>
    <n v="4860"/>
    <n v="8850.06"/>
    <n v="29856.119912999995"/>
    <n v="0.74684882565780486"/>
    <n v="7510.9512147725827"/>
    <n v="1.5454632129161694"/>
    <n v="7.6886977629161688"/>
    <n v="5310.8419992526506"/>
    <n v="249.56775043063774"/>
    <n v="603.51583958403637"/>
    <n v="171.02838107563733"/>
    <n v="35.76733710957793"/>
    <n v="80.136878993082462"/>
    <n v="0"/>
    <n v="1060.0930283269613"/>
    <n v="0"/>
    <n v="7510.9512147725827"/>
    <s v="STC"/>
    <m/>
    <n v="7168.8"/>
    <s v="F0547/2024"/>
    <n v="395.80200000000002"/>
    <m/>
    <m/>
    <m/>
    <n v="128.49700000000001"/>
    <s v="STB012794"/>
    <n v="10122.986000000001"/>
    <n v="229"/>
    <m/>
    <m/>
    <m/>
  </r>
  <r>
    <x v="12"/>
    <x v="1"/>
    <d v="2024-08-14T00:00:00"/>
    <x v="4"/>
    <x v="0"/>
    <s v="ACCUMA30"/>
    <s v="24-0946DU29/07/2024"/>
    <n v="7111"/>
    <n v="334.161"/>
    <n v="808.08300000000054"/>
    <n v="229"/>
    <n v="47.890999999999998"/>
    <n v="107.3"/>
    <n v="0"/>
    <n v="1419.4211625"/>
    <n v="0"/>
    <n v="10056.8561625"/>
    <s v="EUR"/>
    <n v="3.3735499999999998"/>
    <s v="420M1014"/>
    <s v="COUV M10 G FLAT NOIR 22462007B70"/>
    <n v="0.74399999999999999"/>
    <n v="4032"/>
    <n v="2999.808"/>
    <n v="10120.002278399999"/>
    <n v="0.25315117434219525"/>
    <n v="2545.9049477274184"/>
    <n v="0.63142483822604623"/>
    <n v="3.1413460382260463"/>
    <n v="1800.1580007473503"/>
    <n v="84.593249569362314"/>
    <n v="204.56716041596431"/>
    <n v="57.971618924362716"/>
    <n v="12.123662890422072"/>
    <n v="27.163121006917549"/>
    <n v="0"/>
    <n v="359.32813417303896"/>
    <n v="0"/>
    <n v="2545.9049477274184"/>
    <s v="STC"/>
    <m/>
    <n v="7168.8"/>
    <s v="F0547/2024"/>
    <n v="395.80200000000002"/>
    <m/>
    <m/>
    <m/>
    <n v="128.49700000000001"/>
    <s v="STB012794"/>
    <n v="10122.986000000001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00M1009"/>
    <s v="BAC M10 P15,4 C33 NOIR 30241013B70"/>
    <n v="1.821"/>
    <n v="162"/>
    <n v="295.00200000000001"/>
    <n v="995.49899910000011"/>
    <n v="1.9793794345347168E-2"/>
    <n v="201.54811207836821"/>
    <n v="1.2441241486319026"/>
    <n v="7.3891796986319029"/>
    <n v="141.14954747667065"/>
    <n v="7.1316051336568584"/>
    <n v="18.87407569109061"/>
    <n v="4.5327789050845011"/>
    <n v="1.1424384282304025"/>
    <n v="0.61360762470576224"/>
    <n v="0"/>
    <n v="28.10405881892941"/>
    <n v="0"/>
    <n v="201.54811207836821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00L0618"/>
    <s v="BAC L6 NOIR P0 C58,8 "/>
    <n v="1.7769999999999999"/>
    <n v="432"/>
    <n v="767.66399999999999"/>
    <n v="2590.5205512000002"/>
    <n v="5.1508068902334864E-2"/>
    <n v="524.47518969542057"/>
    <n v="1.2140629391097699"/>
    <n v="7.2106382891097702"/>
    <n v="367.30403934254991"/>
    <n v="18.558099685166741"/>
    <n v="49.114746480787865"/>
    <n v="11.795347778634683"/>
    <n v="2.9728912128360614"/>
    <n v="1.5967501359723808"/>
    <n v="0"/>
    <n v="73.133315059472906"/>
    <n v="0"/>
    <n v="524.47518969542057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00M1009"/>
    <s v="BAC M10 P15,4 C33 NOIR "/>
    <n v="1.821"/>
    <n v="3240"/>
    <n v="5900.04"/>
    <n v="19909.979982000001"/>
    <n v="0.39587588690694336"/>
    <n v="4030.9622415673643"/>
    <n v="1.2441241486319026"/>
    <n v="7.3891796986319029"/>
    <n v="2822.9909495334132"/>
    <n v="142.63210267313715"/>
    <n v="377.4815138218122"/>
    <n v="90.655578101690026"/>
    <n v="22.848768564608051"/>
    <n v="12.272152494115245"/>
    <n v="0"/>
    <n v="562.08117637858822"/>
    <n v="0"/>
    <n v="4030.9622415673643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20L0307"/>
    <s v="COUV. L3 EURO KAM DROITE NOIR"/>
    <n v="1.1870000000000001"/>
    <n v="2640"/>
    <n v="3133.6800000000003"/>
    <n v="10574.759844000002"/>
    <n v="0.21026100658343849"/>
    <n v="2140.9593421662939"/>
    <n v="0.81096944779026281"/>
    <n v="4.8165602977902635"/>
    <n v="1499.3712379464998"/>
    <n v="75.755989366979975"/>
    <n v="200.49122891253899"/>
    <n v="48.149770507607414"/>
    <n v="12.135634516976319"/>
    <n v="6.518091204086593"/>
    <n v="0"/>
    <n v="298.53738971160442"/>
    <n v="0"/>
    <n v="2140.9593421662939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20M1125"/>
    <s v="COUV M11 G FLAT NOIR M18 "/>
    <n v="0.90800000000000003"/>
    <n v="1392"/>
    <n v="1263.9360000000001"/>
    <n v="4265.2152288000007"/>
    <n v="8.4806507242936383E-2"/>
    <n v="863.53283905832643"/>
    <n v="0.62035405104764829"/>
    <n v="3.6844454510476488"/>
    <n v="604.75520314937933"/>
    <n v="30.555360527093764"/>
    <n v="80.865972883893335"/>
    <n v="19.420690158632432"/>
    <n v="4.8947771785405587"/>
    <n v="2.6290017245310278"/>
    <n v="0"/>
    <n v="120.4118334362559"/>
    <n v="0"/>
    <n v="863.53283905832643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20L0111"/>
    <s v="COUV L1 EK DROITE NOIR 25032084B70"/>
    <n v="0.98899999999999999"/>
    <n v="1120"/>
    <n v="1107.68"/>
    <n v="3737.9215440000003"/>
    <n v="7.4322174495271731E-2"/>
    <n v="756.77728553354518"/>
    <n v="0.67569400494066534"/>
    <n v="4.0131239549406654"/>
    <n v="529.99142632578275"/>
    <n v="26.777907859773929"/>
    <n v="70.868794657348914"/>
    <n v="17.019777959417226"/>
    <n v="4.2896529453435983"/>
    <n v="2.3039874093534238"/>
    <n v="0"/>
    <n v="105.52573837652534"/>
    <n v="0"/>
    <n v="756.77728553354518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60D2709"/>
    <s v="BOUCHON D27 ROUGE 39153003B70"/>
    <n v="0.03"/>
    <n v="54000"/>
    <n v="1620"/>
    <n v="5466.7710000000006"/>
    <n v="0.10869738794808989"/>
    <n v="1106.7990778603416"/>
    <n v="2.0496279219635958E-2"/>
    <n v="0.12173277921963596"/>
    <n v="775.12107345782897"/>
    <n v="39.163125390757052"/>
    <n v="103.64676381708188"/>
    <n v="24.891701840112585"/>
    <n v="6.2736871401999039"/>
    <n v="3.3696190263907866"/>
    <n v="0"/>
    <n v="154.3331071879704"/>
    <n v="0"/>
    <n v="1106.7990778603416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15T00:00:00"/>
    <x v="4"/>
    <x v="0"/>
    <s v="ACCUMA31"/>
    <s v="24-0958DU31/07/2024"/>
    <n v="7131"/>
    <n v="360.29500000000002"/>
    <n v="953.53499999999985"/>
    <n v="229"/>
    <n v="57.716999999999999"/>
    <n v="31"/>
    <n v="0"/>
    <n v="1419.8419125"/>
    <n v="0"/>
    <n v="10182.388912500001"/>
    <s v="EUR"/>
    <n v="3.3745500000000002"/>
    <s v="400M1202"/>
    <s v="BAC M12 P12.5 C49 NOIR 21631003B70"/>
    <n v="2.266"/>
    <n v="360"/>
    <n v="815.76"/>
    <n v="2752.8229080000001"/>
    <n v="5.4735173575638146E-2"/>
    <n v="557.33482454034083"/>
    <n v="1.5481522903898357"/>
    <n v="9.1948825903898364"/>
    <n v="390.3165227678756"/>
    <n v="19.720809363434547"/>
    <n v="52.191903735446111"/>
    <n v="12.534354748821135"/>
    <n v="3.1591500132651067"/>
    <n v="1.6967903808447826"/>
    <n v="0"/>
    <n v="77.715293530653526"/>
    <n v="0"/>
    <n v="557.33482454034083"/>
    <s v="STC"/>
    <m/>
    <n v="7189.7"/>
    <s v="F0549/2024"/>
    <n v="429.75099999999998"/>
    <m/>
    <m/>
    <m/>
    <n v="37.700000000000003"/>
    <s v="STB012871"/>
    <n v="12241.85"/>
    <n v="229"/>
    <m/>
    <m/>
    <m/>
  </r>
  <r>
    <x v="12"/>
    <x v="1"/>
    <d v="2024-08-22T00:00:00"/>
    <x v="110"/>
    <x v="0"/>
    <s v="DIXON12"/>
    <s v="124410383DU22/08/2024"/>
    <n v="1182.5999999999999"/>
    <n v="1525"/>
    <n v="3988.0320000000065"/>
    <n v="429"/>
    <n v="672.85599999999999"/>
    <n v="116"/>
    <n v="0"/>
    <n v="0"/>
    <n v="1720"/>
    <n v="9633.4880000000067"/>
    <s v="EUR"/>
    <n v="3.3840499999999998"/>
    <s v="600P0002"/>
    <s v="PLOMB DOUX ACHETE "/>
    <n v="2.09144"/>
    <n v="98538"/>
    <n v="206086.31471999999"/>
    <n v="697406.39332821593"/>
    <n v="1"/>
    <n v="9633.4880000000067"/>
    <n v="9.7764192494266239E-2"/>
    <n v="7.1753017244942656"/>
    <n v="1182.5999999999999"/>
    <n v="1525"/>
    <n v="3988.0320000000065"/>
    <n v="429"/>
    <n v="672.85599999999999"/>
    <n v="116"/>
    <n v="0"/>
    <n v="0"/>
    <n v="1720"/>
    <n v="9633.4880000000067"/>
    <s v="MSC"/>
    <m/>
    <n v="1408.2940000000001"/>
    <s v="F0566/2024"/>
    <n v="1701.75"/>
    <m/>
    <m/>
    <m/>
    <n v="139.04"/>
    <s v="STB12799"/>
    <n v="136622.45000000001"/>
    <n v="4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20L0307"/>
    <s v="COUV. L3 EURO KAM DROITE NOIR 21152167B70"/>
    <n v="1.1870000000000001"/>
    <n v="880"/>
    <n v="1044.56"/>
    <n v="3526.5912439999997"/>
    <n v="8.3751518986489235E-2"/>
    <n v="868.84155568189942"/>
    <n v="0.9873199496385221"/>
    <n v="4.9948099996385213"/>
    <n v="597.48249893442437"/>
    <n v="27.389091751113604"/>
    <n v="107.03754007093576"/>
    <n v="19.179097847906036"/>
    <n v="4.3305397922343989"/>
    <n v="5.267970544250173"/>
    <n v="0"/>
    <n v="108.15481674103513"/>
    <n v="0"/>
    <n v="868.84155568189942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00L0306"/>
    <s v="BAC L3B P0 NOIR C40 26651004B74"/>
    <n v="1.323"/>
    <n v="832"/>
    <n v="1100.7359999999999"/>
    <n v="3716.2498463999996"/>
    <n v="8.8255640655502995E-2"/>
    <n v="915.5674912260389"/>
    <n v="1.1004416961851429"/>
    <n v="5.5670881461851423"/>
    <n v="629.61485787995184"/>
    <n v="28.862065652287836"/>
    <n v="112.79397421643711"/>
    <n v="20.210541710110185"/>
    <n v="4.5634344113740939"/>
    <n v="5.5512797972311381"/>
    <n v="0"/>
    <n v="113.97133755864674"/>
    <n v="0"/>
    <n v="915.5674912260389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00M1009"/>
    <s v="BAC M10 P15,4 C33 NOIR 30241013B70"/>
    <n v="1.821"/>
    <n v="3564"/>
    <n v="6490.0439999999999"/>
    <n v="21911.362050600001"/>
    <n v="0.52036363951247466"/>
    <n v="5398.2728856207177"/>
    <n v="1.5146669151573282"/>
    <n v="7.6626360651573275"/>
    <n v="3712.2690006455991"/>
    <n v="170.17348030248559"/>
    <n v="665.04398475160474"/>
    <n v="119.1632734483567"/>
    <n v="26.906442708271527"/>
    <n v="32.730872925334658"/>
    <n v="0"/>
    <n v="671.98583083906578"/>
    <n v="0"/>
    <n v="5398.2728856207177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20L0111"/>
    <s v="COUV L1 EK DROITE NOIR 25032084B70"/>
    <n v="0.98899999999999999"/>
    <n v="280"/>
    <n v="276.92"/>
    <n v="934.9234580000001"/>
    <n v="2.2203100480334879E-2"/>
    <n v="230.33583863007547"/>
    <n v="0.82262799510741236"/>
    <n v="4.1616403451074131"/>
    <n v="158.39669679570423"/>
    <n v="7.2610355438829552"/>
    <n v="28.376383928585753"/>
    <n v="5.0845100099966878"/>
    <n v="1.1480557165366756"/>
    <n v="1.3965750202130638"/>
    <n v="0"/>
    <n v="28.672581615156098"/>
    <n v="0"/>
    <n v="230.33583863007547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20M1014"/>
    <s v="COUV M10 G FLAT NOIR 22462007B70"/>
    <n v="0.74399999999999999"/>
    <n v="2688"/>
    <n v="1999.8720000000001"/>
    <n v="6751.8678528"/>
    <n v="0.1603472445609139"/>
    <n v="1663.4486287476755"/>
    <n v="0.61884249581386741"/>
    <n v="3.1306980958138677"/>
    <n v="1143.9156392251141"/>
    <n v="52.438038694266552"/>
    <n v="204.92971139689675"/>
    <n v="36.719519004449282"/>
    <n v="8.2910749745111758"/>
    <n v="10.085841682881483"/>
    <n v="0"/>
    <n v="207.06880376955601"/>
    <n v="0"/>
    <n v="1663.4486287476755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15T00:00:00"/>
    <x v="4"/>
    <x v="0"/>
    <s v="ACCUMA32"/>
    <s v="24-1001DU02/08/2024"/>
    <n v="7133.99"/>
    <n v="327.02800000000002"/>
    <n v="1278.0370000000003"/>
    <n v="229"/>
    <n v="51.707000000000001"/>
    <n v="62.9"/>
    <n v="0"/>
    <n v="1291.377375"/>
    <m/>
    <n v="10374.039375"/>
    <s v="EUR"/>
    <n v="3.37615"/>
    <s v="460D1815"/>
    <s v="BOUCHON D18 NOIR FILETAGE 29963006D40"/>
    <n v="0.03"/>
    <n v="52000"/>
    <n v="1560"/>
    <n v="5266.7939999999999"/>
    <n v="0.12507885580428429"/>
    <n v="1297.5729750935925"/>
    <n v="2.4953326444107547E-2"/>
    <n v="0.12623782644410755"/>
    <n v="892.31130651920614"/>
    <n v="40.904288055963484"/>
    <n v="159.85540563554011"/>
    <n v="28.643057979181105"/>
    <n v="6.4674523970721278"/>
    <n v="7.8674600300894824"/>
    <n v="0"/>
    <n v="161.52400447654017"/>
    <n v="0"/>
    <n v="1297.5729750935925"/>
    <s v="STC"/>
    <m/>
    <n v="7191.79"/>
    <s v="F0550/2024"/>
    <n v="390.16300000000001"/>
    <m/>
    <m/>
    <m/>
    <n v="75.661000000000001"/>
    <s v="stb012796"/>
    <n v="11054.371999999999"/>
    <n v="229"/>
    <m/>
    <m/>
    <m/>
  </r>
  <r>
    <x v="12"/>
    <x v="1"/>
    <d v="2024-08-21T00:00:00"/>
    <x v="21"/>
    <x v="0"/>
    <s v="GLATFELTER04"/>
    <s v="50999582DU02/08/2024"/>
    <n v="5842.1559999999999"/>
    <n v="290"/>
    <n v="413.62200000000121"/>
    <n v="0"/>
    <n v="70.691999999999993"/>
    <n v="117"/>
    <n v="0"/>
    <n v="0"/>
    <n v="0"/>
    <n v="6733.4700000000012"/>
    <s v="EUR"/>
    <n v="3.3837999999999999"/>
    <s v="430P2010"/>
    <s v="SEP PAPIER G  laize 103 mm 12,5 g/m²"/>
    <n v="4.6625E-2"/>
    <n v="252240"/>
    <n v="11760.69"/>
    <n v="39795.822822000002"/>
    <n v="0.60786581839213416"/>
    <n v="4093.0462521688842"/>
    <n v="1.622679294389821E-2"/>
    <n v="0.1739964679438982"/>
    <n v="3551.246938114517"/>
    <n v="176.28108733371892"/>
    <n v="251.42667553499206"/>
    <n v="0"/>
    <n v="42.971250433776746"/>
    <n v="71.120300751879697"/>
    <n v="0"/>
    <n v="0"/>
    <n v="0"/>
    <n v="4093.0462521688842"/>
    <s v="TNA CARGO"/>
    <m/>
    <n v="5934.299"/>
    <s v="F0565/2024"/>
    <n v="346.1"/>
    <m/>
    <m/>
    <m/>
    <n v="139.04"/>
    <s v="STB165901"/>
    <n v="13901.04"/>
    <m/>
    <m/>
    <m/>
    <m/>
  </r>
  <r>
    <x v="12"/>
    <x v="1"/>
    <d v="2024-08-21T00:00:00"/>
    <x v="21"/>
    <x v="0"/>
    <s v="GLATFELTER04"/>
    <s v="50999582DU02/08/2024"/>
    <n v="5842.1559999999999"/>
    <n v="290"/>
    <n v="413.62200000000121"/>
    <n v="0"/>
    <n v="70.691999999999993"/>
    <n v="117"/>
    <n v="0"/>
    <n v="0"/>
    <n v="0"/>
    <n v="6733.4700000000012"/>
    <s v="EUR"/>
    <n v="3.3837999999999999"/>
    <s v="430P2011"/>
    <s v="SEP PAPIER G  laize 128 mm 12,5 g/m²"/>
    <n v="4.6625E-2"/>
    <n v="162720"/>
    <n v="7586.82"/>
    <n v="25672.281515999999"/>
    <n v="0.39213418160786578"/>
    <n v="2640.4237478311165"/>
    <n v="1.622679294389821E-2"/>
    <n v="0.1739964679438982"/>
    <n v="2290.9090618854825"/>
    <n v="113.71891266628107"/>
    <n v="162.19532446500912"/>
    <n v="0"/>
    <n v="27.720749566223244"/>
    <n v="45.879699248120296"/>
    <n v="0"/>
    <n v="0"/>
    <n v="0"/>
    <n v="2640.4237478311165"/>
    <s v="TNA CARGO"/>
    <m/>
    <n v="5934.299"/>
    <s v="F0565/2024"/>
    <n v="346.1"/>
    <m/>
    <m/>
    <m/>
    <n v="139.04"/>
    <s v="STB165901"/>
    <n v="13901.04"/>
    <m/>
    <m/>
    <m/>
    <m/>
  </r>
  <r>
    <x v="12"/>
    <x v="1"/>
    <d v="2024-08-27T00:00:00"/>
    <x v="51"/>
    <x v="0"/>
    <s v="MICROPROUS06"/>
    <s v="A24-0757du06/08/2024"/>
    <n v="10262"/>
    <n v="375"/>
    <n v="10277.482"/>
    <n v="229"/>
    <n v="123.44799999999999"/>
    <n v="713.43899999999996"/>
    <n v="0"/>
    <n v="0"/>
    <n v="0"/>
    <n v="21980.368999999999"/>
    <s v="EUR"/>
    <n v="3.3840499999999998"/>
    <s v="430P1004"/>
    <s v="SEPARATEUR 162X1.2X0.175"/>
    <n v="0.55600000000000005"/>
    <n v="41728"/>
    <n v="23200.768000000004"/>
    <n v="78512.558950400009"/>
    <n v="0.64866998815713206"/>
    <n v="14258.005698919393"/>
    <n v="0.34168917031536122"/>
    <n v="2.2232209703153614"/>
    <n v="6656.6514184684893"/>
    <n v="243.25124555892452"/>
    <n v="6666.6941272251379"/>
    <n v="148.54542728798324"/>
    <n v="80.077012698021633"/>
    <n v="462.7864676808361"/>
    <n v="0"/>
    <n v="0"/>
    <n v="0"/>
    <n v="14258.005698919393"/>
    <s v="STC"/>
    <m/>
    <n v="10319.799999999999"/>
    <s v="F0583/2024"/>
    <n v="447.25"/>
    <m/>
    <m/>
    <m/>
    <n v="849.80200000000002"/>
    <s v="stb012905"/>
    <n v="36973.254000000001"/>
    <n v="229"/>
    <m/>
    <m/>
    <m/>
  </r>
  <r>
    <x v="12"/>
    <x v="1"/>
    <d v="2024-08-27T00:00:00"/>
    <x v="51"/>
    <x v="0"/>
    <s v="MICROPROUS06"/>
    <s v="A24-0757du06/08/2024"/>
    <n v="10262"/>
    <n v="375"/>
    <n v="10277.482"/>
    <n v="229"/>
    <n v="123.44799999999999"/>
    <n v="713.43899999999996"/>
    <n v="0"/>
    <n v="0"/>
    <n v="0"/>
    <n v="21980.368999999999"/>
    <s v="EUR"/>
    <n v="3.3840499999999998"/>
    <s v="430P1002"/>
    <s v="SEPARATEUR 162X1.0X0.175"/>
    <n v="0.57699999999999996"/>
    <n v="21778"/>
    <n v="12565.905999999999"/>
    <n v="42523.654199299992"/>
    <n v="0.351330011842868"/>
    <n v="7722.3633010806079"/>
    <n v="0.35459469653230818"/>
    <n v="2.3071915465323078"/>
    <n v="3605.3485815315112"/>
    <n v="131.7487544410755"/>
    <n v="3610.7878727748625"/>
    <n v="80.45457271201677"/>
    <n v="43.370987301978367"/>
    <n v="250.6525323191639"/>
    <n v="0"/>
    <n v="0"/>
    <n v="0"/>
    <n v="7722.3633010806079"/>
    <s v="STC"/>
    <m/>
    <n v="10319.799999999999"/>
    <s v="F0583/2024"/>
    <n v="447.25"/>
    <m/>
    <m/>
    <m/>
    <n v="849.80200000000002"/>
    <s v="stb012908"/>
    <n v="36973.254000000001"/>
    <n v="229"/>
    <m/>
    <m/>
    <m/>
  </r>
  <r>
    <x v="12"/>
    <x v="1"/>
    <d v="2024-08-21T00:00:00"/>
    <x v="10"/>
    <x v="0"/>
    <s v="SORFIN03"/>
    <s v="sor-68072f du19/07/2024"/>
    <n v="7795.1909999999998"/>
    <n v="290"/>
    <n v="467.06400000000031"/>
    <n v="0"/>
    <n v="75.08"/>
    <n v="594.80999999999995"/>
    <n v="0"/>
    <n v="226.00785000000002"/>
    <m/>
    <n v="9448.1528500000004"/>
    <s v="GBP"/>
    <n v="3.9650500000000002"/>
    <s v="690X0018"/>
    <s v="EXPANDER HE-631 A - 8.5KG "/>
    <n v="3.0470000000000002"/>
    <n v="6018.61"/>
    <n v="18338.704669999999"/>
    <n v="72713.880951783503"/>
    <n v="1"/>
    <n v="9448.1528500000004"/>
    <n v="1.569823073766202"/>
    <n v="13.651330423766202"/>
    <n v="7795.1909999999998"/>
    <n v="290"/>
    <n v="467.06400000000031"/>
    <n v="0"/>
    <n v="75.08"/>
    <n v="594.80999999999995"/>
    <n v="0"/>
    <n v="226.00785000000002"/>
    <n v="0"/>
    <n v="9448.1528500000004"/>
    <s v="STC"/>
    <m/>
    <n v="7867.6239999999998"/>
    <s v="F0564/2024"/>
    <n v="346.1"/>
    <m/>
    <m/>
    <m/>
    <n v="594.80999999999995"/>
    <s v="stb0012800"/>
    <n v="15735.887000000001"/>
    <s v=" "/>
    <m/>
    <m/>
    <m/>
  </r>
  <r>
    <x v="12"/>
    <x v="1"/>
    <d v="2024-08-30T00:00:00"/>
    <x v="75"/>
    <x v="0"/>
    <s v="YUCRY06"/>
    <s v="TN.NAS-2024R03-INV"/>
    <n v="3775.2869999999998"/>
    <n v="267.30599999999998"/>
    <n v="128.33500000000049"/>
    <n v="0"/>
    <n v="60.387999999999998"/>
    <n v="364"/>
    <n v="0"/>
    <n v="0"/>
    <n v="150"/>
    <n v="4745.3159999999998"/>
    <s v="USD"/>
    <n v="3.0642999999999998"/>
    <s v="460D1848"/>
    <s v="Magic eye 19.16 / 57,7 MM (W) SMF L1B-L5B"/>
    <n v="0.13"/>
    <n v="45000"/>
    <n v="5850"/>
    <n v="17926.154999999999"/>
    <n v="0.33333333333333331"/>
    <n v="1581.7719999999999"/>
    <n v="3.5150488888888887E-2"/>
    <n v="0.43350948888888885"/>
    <n v="1258.4289999999999"/>
    <n v="89.10199999999999"/>
    <n v="42.778333333333492"/>
    <n v="0"/>
    <n v="20.129333333333332"/>
    <n v="121.33333333333333"/>
    <n v="0"/>
    <n v="0"/>
    <n v="50"/>
    <n v="1581.7719999999999"/>
    <s v="TUNIWORLD"/>
    <m/>
    <n v="3906.3490000000002"/>
    <s v="F0582/2024"/>
    <n v="469.09399999999999"/>
    <m/>
    <m/>
    <m/>
    <n v="434.16"/>
    <s v="STB0012907"/>
    <n v="4106.1980000000003"/>
    <m/>
    <m/>
    <m/>
    <m/>
  </r>
  <r>
    <x v="12"/>
    <x v="1"/>
    <d v="2024-08-30T00:00:00"/>
    <x v="75"/>
    <x v="0"/>
    <s v="YUCRY06"/>
    <s v="TN.NAS-2024R03-INV"/>
    <n v="3775.2869999999998"/>
    <n v="267.30599999999998"/>
    <n v="128.33500000000049"/>
    <n v="0"/>
    <n v="60.387999999999998"/>
    <n v="364"/>
    <n v="0"/>
    <n v="0"/>
    <n v="150"/>
    <n v="4745.3159999999998"/>
    <s v="USD"/>
    <n v="3.0642999999999998"/>
    <s v="460D1847"/>
    <s v="Magic eye 19.16 / 62.5mm"/>
    <n v="0.13"/>
    <n v="90000"/>
    <n v="11700"/>
    <n v="35852.31"/>
    <n v="0.66666666666666663"/>
    <n v="3163.5439999999999"/>
    <n v="3.5150488888888887E-2"/>
    <n v="0.43350948888888885"/>
    <n v="2516.8579999999997"/>
    <n v="178.20399999999998"/>
    <n v="85.556666666666985"/>
    <n v="0"/>
    <n v="40.258666666666663"/>
    <n v="242.66666666666666"/>
    <n v="0"/>
    <n v="0"/>
    <n v="100"/>
    <n v="3163.5439999999999"/>
    <s v="TUNIWORLD"/>
    <m/>
    <n v="3906.3490000000002"/>
    <s v="F0582/2024"/>
    <n v="469.09399999999999"/>
    <m/>
    <m/>
    <m/>
    <n v="434.16"/>
    <s v="STB0012907"/>
    <n v="4106.1980000000003"/>
    <m/>
    <m/>
    <m/>
    <m/>
  </r>
  <r>
    <x v="12"/>
    <x v="1"/>
    <d v="2024-08-28T00:00:00"/>
    <x v="42"/>
    <x v="0"/>
    <s v="METACONCEPT08"/>
    <s v="6240DU24/07/2024"/>
    <n v="752"/>
    <n v="290"/>
    <n v="985.75399999999718"/>
    <n v="0"/>
    <n v="172.38800000000001"/>
    <n v="725"/>
    <n v="0"/>
    <n v="0"/>
    <n v="0"/>
    <n v="2925.1419999999971"/>
    <s v="EUR"/>
    <n v="3.3744499999999999"/>
    <s v="600P0014"/>
    <s v="CALCIUM METAL 70%/30% "/>
    <n v="9.5"/>
    <n v="960"/>
    <n v="9120"/>
    <n v="30774.984"/>
    <n v="0.17976996540610862"/>
    <n v="525.85267614795487"/>
    <n v="0.54776320432078629"/>
    <n v="32.605038204320785"/>
    <n v="135.18701398539369"/>
    <n v="52.133289967771503"/>
    <n v="177.2089624789327"/>
    <n v="0"/>
    <n v="30.990184796428256"/>
    <n v="130.33322491942874"/>
    <n v="0"/>
    <n v="0"/>
    <n v="0"/>
    <n v="525.85267614795487"/>
    <s v="MAGHREB SOLUTION"/>
    <m/>
    <n v="895.88"/>
    <s v="F0584/2024"/>
    <n v="346.1"/>
    <m/>
    <m/>
    <m/>
    <n v="827.75"/>
    <s v="STB0012791"/>
    <n v="33544.226999999999"/>
    <m/>
    <m/>
    <m/>
    <m/>
  </r>
  <r>
    <x v="12"/>
    <x v="1"/>
    <d v="2024-08-28T00:00:00"/>
    <x v="42"/>
    <x v="0"/>
    <s v="METACONCEPT08"/>
    <s v="6240DU24/07/2024"/>
    <n v="752"/>
    <n v="290"/>
    <n v="985.75399999999718"/>
    <n v="0"/>
    <n v="172.38800000000001"/>
    <n v="725"/>
    <n v="0"/>
    <n v="0"/>
    <n v="0"/>
    <n v="2925.1419999999971"/>
    <s v="EUR"/>
    <n v="3.3744499999999999"/>
    <s v="610M0001"/>
    <s v="ARSENIC METAL "/>
    <n v="5.2"/>
    <n v="500"/>
    <n v="2600"/>
    <n v="8773.57"/>
    <n v="5.1250209435952022E-2"/>
    <n v="149.91414012989941"/>
    <n v="0.2998282802597988"/>
    <n v="17.846968280259798"/>
    <n v="38.540157495835921"/>
    <n v="14.862560736426087"/>
    <n v="50.520098952327302"/>
    <n v="0"/>
    <n v="8.8349211042448967"/>
    <n v="37.156401841065218"/>
    <n v="0"/>
    <n v="0"/>
    <n v="0"/>
    <n v="149.91414012989941"/>
    <s v="MAGHREB SOLUTION"/>
    <m/>
    <n v="895.88"/>
    <s v="F0584/2024"/>
    <n v="346.1"/>
    <m/>
    <m/>
    <m/>
    <n v="827.75"/>
    <s v="STB0012791"/>
    <n v="33544.226999999999"/>
    <m/>
    <m/>
    <m/>
    <m/>
  </r>
  <r>
    <x v="12"/>
    <x v="1"/>
    <d v="2024-08-28T00:00:00"/>
    <x v="42"/>
    <x v="0"/>
    <s v="METACONCEPT08"/>
    <s v="6240DU24/07/2024"/>
    <n v="752"/>
    <n v="290"/>
    <n v="985.75399999999718"/>
    <n v="0"/>
    <n v="172.38800000000001"/>
    <n v="725"/>
    <n v="0"/>
    <n v="0"/>
    <n v="0"/>
    <n v="2925.1419999999971"/>
    <s v="EUR"/>
    <n v="3.3744499999999999"/>
    <s v="610P0002"/>
    <s v="ANTIMOINE "/>
    <n v="20.5"/>
    <n v="1903"/>
    <n v="39011.5"/>
    <n v="131642.35617499999"/>
    <n v="0.76897982515793928"/>
    <n v="2249.3751837221425"/>
    <n v="1.1820153356395915"/>
    <n v="70.358240335639593"/>
    <n v="578.27282851877032"/>
    <n v="223.00414929580239"/>
    <n v="758.02493856873707"/>
    <n v="0"/>
    <n v="132.56289409932685"/>
    <n v="557.51037323950595"/>
    <n v="0"/>
    <n v="0"/>
    <n v="0"/>
    <n v="2249.3751837221425"/>
    <s v="MAGHREB SOLUTION"/>
    <m/>
    <n v="895.88"/>
    <s v="F0584/2024"/>
    <n v="346.1"/>
    <m/>
    <m/>
    <m/>
    <n v="827.75"/>
    <s v="STB0012791"/>
    <n v="33544.226999999999"/>
    <m/>
    <m/>
    <m/>
    <m/>
  </r>
  <r>
    <x v="12"/>
    <x v="1"/>
    <d v="2024-08-28T00:00:00"/>
    <x v="116"/>
    <x v="0"/>
    <s v="KRINES EOOD03"/>
    <s v="03du14/08/2024"/>
    <n v="4974.95"/>
    <n v="82.96"/>
    <n v="181.45200000000023"/>
    <n v="0"/>
    <n v="13.833"/>
    <n v="47"/>
    <n v="0"/>
    <n v="0"/>
    <n v="0"/>
    <n v="5300.1949999999997"/>
    <s v="EUR"/>
    <n v="3.3943500000000002"/>
    <s v="490B0019"/>
    <s v="COUVRE BORNE R+ VERT SMF LIDS"/>
    <n v="4.4999999999999998E-2"/>
    <n v="15000"/>
    <n v="675"/>
    <n v="2291.1862500000002"/>
    <n v="0.39473684210526316"/>
    <n v="2092.1822368421053"/>
    <n v="0.13947881578947369"/>
    <n v="0.2922245657894737"/>
    <n v="1963.796052631579"/>
    <n v="32.747368421052627"/>
    <n v="71.625789473684307"/>
    <n v="0"/>
    <n v="5.4603947368421055"/>
    <n v="18.55263157894737"/>
    <n v="0"/>
    <n v="0"/>
    <n v="0"/>
    <n v="2092.1822368421053"/>
    <s v="STC"/>
    <m/>
    <n v="5447.2470000000003"/>
    <s v="F0589/2024"/>
    <n v="99.721999999999994"/>
    <m/>
    <m/>
    <m/>
    <n v="56.93"/>
    <s v="STB0012948"/>
    <n v="2242.4580000000001"/>
    <m/>
    <m/>
    <m/>
    <m/>
  </r>
  <r>
    <x v="12"/>
    <x v="1"/>
    <d v="2024-08-28T00:00:00"/>
    <x v="116"/>
    <x v="0"/>
    <s v="KRINES EOOD03"/>
    <s v="03du14/08/2024"/>
    <n v="4974.95"/>
    <n v="82.96"/>
    <n v="181.45200000000023"/>
    <n v="0"/>
    <n v="13.833"/>
    <n v="47"/>
    <n v="0"/>
    <n v="0"/>
    <n v="0"/>
    <n v="5300.1949999999997"/>
    <s v="EUR"/>
    <n v="3.3943500000000002"/>
    <s v="490B0020"/>
    <s v="COUVRE BORNE L- VERT SMF LIDS"/>
    <n v="4.4999999999999998E-2"/>
    <n v="15000"/>
    <n v="675"/>
    <n v="2291.1862500000002"/>
    <n v="0.39473684210526316"/>
    <n v="2092.1822368421053"/>
    <n v="0.13947881578947369"/>
    <n v="0.2922245657894737"/>
    <n v="1963.796052631579"/>
    <n v="32.747368421052627"/>
    <n v="71.625789473684307"/>
    <n v="0"/>
    <n v="5.4603947368421055"/>
    <n v="18.55263157894737"/>
    <n v="0"/>
    <n v="0"/>
    <n v="0"/>
    <n v="2092.1822368421053"/>
    <s v="STC"/>
    <m/>
    <n v="5447.2470000000003"/>
    <s v="F0589/2024"/>
    <n v="99.721999999999994"/>
    <m/>
    <m/>
    <m/>
    <n v="56.93"/>
    <s v="STB0012948"/>
    <n v="2242.4580000000001"/>
    <m/>
    <m/>
    <m/>
    <m/>
  </r>
  <r>
    <x v="12"/>
    <x v="1"/>
    <d v="2024-08-28T00:00:00"/>
    <x v="116"/>
    <x v="0"/>
    <s v="KRINES EOOD03"/>
    <s v="03du14/08/2024"/>
    <n v="4974.95"/>
    <n v="82.96"/>
    <n v="181.45200000000023"/>
    <n v="0"/>
    <n v="13.833"/>
    <n v="47"/>
    <n v="0"/>
    <n v="0"/>
    <n v="0"/>
    <n v="5300.1949999999997"/>
    <s v="EUR"/>
    <n v="3.3943500000000002"/>
    <s v="490B0027"/>
    <s v="COUVRE BORNE R+ NOIR SMF LIDS"/>
    <n v="4.4999999999999998E-2"/>
    <n v="8000"/>
    <n v="360"/>
    <n v="1221.9660000000001"/>
    <n v="0.21052631578947367"/>
    <n v="1115.8305263157893"/>
    <n v="0.13947881578947366"/>
    <n v="0.29222456578947364"/>
    <n v="1047.3578947368419"/>
    <n v="17.465263157894736"/>
    <n v="38.200421052631626"/>
    <n v="0"/>
    <n v="2.9122105263157891"/>
    <n v="9.8947368421052619"/>
    <n v="0"/>
    <n v="0"/>
    <n v="0"/>
    <n v="1115.8305263157893"/>
    <s v="STC"/>
    <m/>
    <n v="5447.2470000000003"/>
    <s v="F0589/2024"/>
    <n v="99.721999999999994"/>
    <m/>
    <m/>
    <m/>
    <n v="56.93"/>
    <s v="STB0012948"/>
    <n v="2242.4580000000001"/>
    <m/>
    <m/>
    <m/>
    <m/>
  </r>
  <r>
    <x v="12"/>
    <x v="1"/>
    <d v="2024-08-23T00:00:00"/>
    <x v="21"/>
    <x v="0"/>
    <s v="GLATFELTER05"/>
    <s v="51000093du14/08/2024"/>
    <n v="3226.38"/>
    <n v="80.350999999999999"/>
    <n v="66.5"/>
    <n v="0"/>
    <n v="14.978"/>
    <n v="67.031999999999996"/>
    <n v="0"/>
    <n v="0"/>
    <n v="0"/>
    <n v="3455.2410000000004"/>
    <s v="EUR"/>
    <n v="3.3840499999999998"/>
    <s v="430P2013  "/>
    <s v="SEP PAPIER laize 125mm "/>
    <n v="4.6625E-2"/>
    <n v="43680"/>
    <n v="2036.58"/>
    <n v="6891.8885489999993"/>
    <n v="1"/>
    <n v="3455.2410000000004"/>
    <n v="7.9103502747252752E-2"/>
    <n v="0.23688483399725274"/>
    <n v="3226.38"/>
    <n v="80.350999999999999"/>
    <n v="66.5"/>
    <n v="0"/>
    <n v="14.978"/>
    <n v="67.031999999999996"/>
    <n v="0"/>
    <n v="0"/>
    <n v="0"/>
    <n v="3455.2410000000004"/>
    <s v="STC"/>
    <m/>
    <n v="3228.33"/>
    <s v="F0571/2024"/>
    <n v="96.617999999999995"/>
    <m/>
    <m/>
    <m/>
    <n v="67.031999999999996"/>
    <s v="STB0012906"/>
    <n v="1983.194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12"/>
    <s v="AUTOMATIC SWITCH "/>
    <n v="60.7"/>
    <n v="1"/>
    <n v="60.7"/>
    <n v="204.11589000000001"/>
    <n v="2.0790020790020788E-2"/>
    <n v="27.02642411642411"/>
    <n v="27.02642411642411"/>
    <n v="231.14231411642413"/>
    <n v="17.235343035343032"/>
    <n v="1.7054677754677754"/>
    <n v="5.3243243243243175"/>
    <n v="0"/>
    <n v="0.36891891891891893"/>
    <n v="2.3923700623700621"/>
    <n v="0"/>
    <n v="0"/>
    <n v="0"/>
    <n v="27.0264241164241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13"/>
    <s v="AUX CONTACT"/>
    <n v="8.1999999999999993"/>
    <n v="4"/>
    <n v="32.799999999999997"/>
    <n v="110.29655999999999"/>
    <n v="1.1234146324755877E-2"/>
    <n v="14.60406443193922"/>
    <n v="3.6510161079848049"/>
    <n v="31.225156107984802"/>
    <n v="9.3133319861491177"/>
    <n v="0.92157072545869889"/>
    <n v="2.8770648737699767"/>
    <n v="0"/>
    <n v="0.19934992653279304"/>
    <n v="1.292746920028633"/>
    <n v="0"/>
    <n v="0"/>
    <n v="0"/>
    <n v="14.60406443193922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14"/>
    <s v="AUTOMATIC SWITCH "/>
    <n v="62.8"/>
    <n v="1"/>
    <n v="62.8"/>
    <n v="211.17755999999997"/>
    <n v="2.1509280158374059E-2"/>
    <n v="27.961440436761681"/>
    <n v="27.961440436761681"/>
    <n v="239.13900043676165"/>
    <n v="17.831623436895264"/>
    <n v="1.7644707792318992"/>
    <n v="5.5085266485595898"/>
    <n v="0"/>
    <n v="0.38168217641034768"/>
    <n v="2.4751373956645781"/>
    <n v="0"/>
    <n v="0"/>
    <n v="0"/>
    <n v="27.96144043676168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18"/>
    <s v="AUTOMATIC SWITCH "/>
    <n v="67.099999999999994"/>
    <n v="1"/>
    <n v="67.099999999999994"/>
    <n v="225.63716999999997"/>
    <n v="2.2982049341192662E-2"/>
    <n v="29.875997664119559"/>
    <n v="29.875997664119559"/>
    <n v="255.51316766411952"/>
    <n v="19.052578544835541"/>
    <n v="1.8852864536060576"/>
    <n v="5.8857028362794335"/>
    <n v="0"/>
    <n v="0.40781646555946383"/>
    <n v="2.644613363839063"/>
    <n v="0"/>
    <n v="0"/>
    <n v="0"/>
    <n v="29.875997664119559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0"/>
    <s v="AUTOMATIC SWITCH "/>
    <n v="71.2"/>
    <n v="1"/>
    <n v="71.2"/>
    <n v="239.42424"/>
    <n v="2.4386317631787151E-2"/>
    <n v="31.701505718111971"/>
    <n v="31.701505718111971"/>
    <n v="271.12574571811194"/>
    <n v="20.216745043104183"/>
    <n v="2.0004827942883954"/>
    <n v="6.2453359455006821"/>
    <n v="0"/>
    <n v="0.43273520637606305"/>
    <n v="2.8062067288426427"/>
    <n v="0"/>
    <n v="0"/>
    <n v="0"/>
    <n v="31.70150571811197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2"/>
    <s v="TRANSFORMER 400KVA"/>
    <n v="260"/>
    <n v="1"/>
    <n v="260"/>
    <n v="874.30199999999991"/>
    <n v="8.9051159891357562E-2"/>
    <n v="115.76392537512797"/>
    <n v="115.76392537512797"/>
    <n v="990.0659253751279"/>
    <n v="73.825192573133251"/>
    <n v="7.3051337993677352"/>
    <n v="22.806002048176644"/>
    <n v="0"/>
    <n v="1.58021283227214"/>
    <n v="10.247384122178188"/>
    <n v="0"/>
    <n v="0"/>
    <n v="0"/>
    <n v="115.76392537512797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3"/>
    <s v="TRANSFORMER 50 KVA"/>
    <n v="48.5"/>
    <n v="1"/>
    <n v="48.5"/>
    <n v="163.09094999999999"/>
    <n v="1.6611466364349393E-2"/>
    <n v="21.594424541129641"/>
    <n v="21.594424541129641"/>
    <n v="184.68537454112965"/>
    <n v="13.771237845372934"/>
    <n v="1.3626884202666738"/>
    <n v="4.2541965359098741"/>
    <n v="0"/>
    <n v="0.29477047063537998"/>
    <n v="1.9115312689447777"/>
    <n v="0"/>
    <n v="0"/>
    <n v="0"/>
    <n v="21.59442454112964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4"/>
    <s v="TRANSFORMER 220/300V"/>
    <n v="609"/>
    <n v="1"/>
    <n v="609"/>
    <n v="2047.8842999999999"/>
    <n v="0.20858521682244907"/>
    <n v="271.15473289789588"/>
    <n v="271.15473289789588"/>
    <n v="2319.0390328978956"/>
    <n v="172.92131645014672"/>
    <n v="17.110871091595964"/>
    <n v="53.418674028229141"/>
    <n v="0"/>
    <n v="3.7013446725143591"/>
    <n v="24.002526655409682"/>
    <n v="0"/>
    <n v="0"/>
    <n v="0"/>
    <n v="271.15473289789588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5"/>
    <s v="SWITCH 10A"/>
    <n v="21.2"/>
    <n v="1"/>
    <n v="21.2"/>
    <n v="71.289239999999992"/>
    <n v="7.2610945757568476E-3"/>
    <n v="9.4392123767412031"/>
    <n v="9.4392123767412031"/>
    <n v="80.728452376741188"/>
    <n v="6.0195926251939413"/>
    <n v="0.59564937133306151"/>
    <n v="1.8595663208513264"/>
    <n v="0"/>
    <n v="0.12884812324680528"/>
    <n v="0.83555593611606771"/>
    <n v="0"/>
    <n v="0"/>
    <n v="0"/>
    <n v="9.439212376741203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6"/>
    <s v="SWITCH 6A"/>
    <n v="19.14"/>
    <n v="1"/>
    <n v="19.14"/>
    <n v="64.362077999999997"/>
    <n v="6.5555353858483996E-3"/>
    <n v="8.5220058910767289"/>
    <n v="8.5220058910767289"/>
    <n v="72.884083891076727"/>
    <n v="5.4346699455760401"/>
    <n v="0.53777023430730175"/>
    <n v="1.6788726123157731"/>
    <n v="0"/>
    <n v="0.11632797542187985"/>
    <n v="0.75436512345573281"/>
    <n v="0"/>
    <n v="0"/>
    <n v="0"/>
    <n v="8.5220058910767289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7"/>
    <s v="SWITCH 4A"/>
    <n v="27.9"/>
    <n v="1"/>
    <n v="27.9"/>
    <n v="93.819329999999994"/>
    <n v="9.5558744652649089E-3"/>
    <n v="12.422359684484887"/>
    <n v="12.422359684484887"/>
    <n v="106.24168968448488"/>
    <n v="7.9220110491939142"/>
    <n v="0.78389705000907628"/>
    <n v="2.4472594505543399"/>
    <n v="0"/>
    <n v="0.16956899238612583"/>
    <n v="1.0996231423414289"/>
    <n v="0"/>
    <n v="0"/>
    <n v="0"/>
    <n v="12.422359684484887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8"/>
    <s v="SWITCH 3A"/>
    <n v="27.9"/>
    <n v="1"/>
    <n v="27.9"/>
    <n v="93.819329999999994"/>
    <n v="9.5558744652649089E-3"/>
    <n v="12.422359684484887"/>
    <n v="12.422359684484887"/>
    <n v="106.24168968448488"/>
    <n v="7.9220110491939142"/>
    <n v="0.78389705000907628"/>
    <n v="2.4472594505543399"/>
    <n v="0"/>
    <n v="0.16956899238612583"/>
    <n v="1.0996231423414289"/>
    <n v="0"/>
    <n v="0"/>
    <n v="0"/>
    <n v="12.422359684484887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29"/>
    <s v="SWITCH 1A"/>
    <n v="27.9"/>
    <n v="1"/>
    <n v="27.9"/>
    <n v="93.819329999999994"/>
    <n v="9.5558744652649089E-3"/>
    <n v="12.422359684484887"/>
    <n v="12.422359684484887"/>
    <n v="106.24168968448488"/>
    <n v="7.9220110491939142"/>
    <n v="0.78389705000907628"/>
    <n v="2.4472594505543399"/>
    <n v="0"/>
    <n v="0.16956899238612583"/>
    <n v="1.0996231423414289"/>
    <n v="0"/>
    <n v="0"/>
    <n v="0"/>
    <n v="12.422359684484887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0"/>
    <s v="SWITCH 0,5A"/>
    <n v="30.67"/>
    <n v="1"/>
    <n v="30.67"/>
    <n v="103.13400900000001"/>
    <n v="1.0504611822568989E-2"/>
    <n v="13.65569073559683"/>
    <n v="13.65569073559683"/>
    <n v="116.78969973559684"/>
    <n v="8.708533293146143"/>
    <n v="0.86172482164080189"/>
    <n v="2.6902310877599147"/>
    <n v="0"/>
    <n v="0.18640433679148671"/>
    <n v="1.2087971962584811"/>
    <n v="0"/>
    <n v="0"/>
    <n v="0"/>
    <n v="13.65569073559683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1"/>
    <s v="SWITCH 0,50A"/>
    <n v="51.1"/>
    <n v="1"/>
    <n v="51.1"/>
    <n v="171.83396999999999"/>
    <n v="1.7501977963262968E-2"/>
    <n v="22.752063794880918"/>
    <n v="22.752063794880918"/>
    <n v="194.5860337948809"/>
    <n v="14.509489771104265"/>
    <n v="1.4357397582603511"/>
    <n v="4.4822565563916408"/>
    <n v="0"/>
    <n v="0.31057259895810135"/>
    <n v="2.0140051101665595"/>
    <n v="0"/>
    <n v="0"/>
    <n v="0"/>
    <n v="22.752063794880918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2"/>
    <s v="CONTACTOR 9A"/>
    <n v="30.29"/>
    <n v="4"/>
    <n v="121.16"/>
    <n v="407.42473199999995"/>
    <n v="4.1497840509372622E-2"/>
    <n v="53.94598922480963"/>
    <n v="13.486497306202407"/>
    <n v="115.3426803062024"/>
    <n v="34.40253973908009"/>
    <n v="3.4041923505053644"/>
    <n v="10.627596954450315"/>
    <n v="0"/>
    <n v="0.73637917983881718"/>
    <n v="4.7752810009350357"/>
    <n v="0"/>
    <n v="0"/>
    <n v="0"/>
    <n v="53.94598922480963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3"/>
    <s v="TRANSFORMER 10/20 MA"/>
    <n v="31.7"/>
    <n v="6"/>
    <n v="190.2"/>
    <n v="639.58553999999992"/>
    <n v="6.5144348505139268E-2"/>
    <n v="84.685763870574391"/>
    <n v="14.114293978429066"/>
    <n v="120.71188397842904"/>
    <n v="54.005967797730555"/>
    <n v="5.3439863409220898"/>
    <n v="16.683467652166147"/>
    <n v="0"/>
    <n v="1.1559864642236963"/>
    <n v="7.4963556155318907"/>
    <n v="0"/>
    <n v="0"/>
    <n v="0"/>
    <n v="84.685763870574391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4"/>
    <s v="TRANSFORMER 200/20 MA"/>
    <n v="45.4"/>
    <n v="6"/>
    <n v="272.39999999999998"/>
    <n v="915.99947999999983"/>
    <n v="9.3298215209253077E-2"/>
    <n v="121.2849741237879"/>
    <n v="20.21416235396465"/>
    <n v="172.88074235396462"/>
    <n v="77.346086372774991"/>
    <n v="7.6535324882606579"/>
    <n v="23.893672915089684"/>
    <n v="0"/>
    <n v="1.655576828888196"/>
    <n v="10.736105518774378"/>
    <n v="0"/>
    <n v="0"/>
    <n v="0"/>
    <n v="121.2849741237879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7T00:00:00"/>
    <x v="9"/>
    <x v="2"/>
    <s v="SOVEMA04"/>
    <s v="80527DU17/07/2024"/>
    <n v="829.02"/>
    <n v="82.033000000000001"/>
    <n v="256.09999999999968"/>
    <n v="0"/>
    <n v="17.745000000000001"/>
    <n v="115.07299999999999"/>
    <n v="0"/>
    <n v="0"/>
    <n v="0"/>
    <n v="1299.9709999999998"/>
    <s v="EUR"/>
    <n v="3.3626999999999998"/>
    <s v="702ELE135"/>
    <s v="SEAL KIT FOR CYLINDER PLLER "/>
    <n v="306"/>
    <n v="3"/>
    <n v="918"/>
    <n v="3086.9585999999999"/>
    <n v="0.31441909530871637"/>
    <n v="408.73570574756724"/>
    <n v="136.24523524918908"/>
    <n v="1165.2314352491892"/>
    <n v="260.65971839283202"/>
    <n v="25.79274164545993"/>
    <n v="80.52273030856216"/>
    <n v="0"/>
    <n v="5.5793668462531727"/>
    <n v="36.181148554459917"/>
    <n v="0"/>
    <n v="0"/>
    <n v="0"/>
    <n v="408.73570574756724"/>
    <s v="STC"/>
    <m/>
    <n v="857.68799999999999"/>
    <s v="F0546/2024"/>
    <n v="98.619"/>
    <m/>
    <m/>
    <m/>
    <n v="137.93600000000001"/>
    <s v="STB0012793"/>
    <n v="2282.2399999999998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00D2304"/>
    <s v="BAC D23 P0 C33 NOIR A LISTEAUX MONBAT"/>
    <n v="1.9126000000000001"/>
    <n v="2310"/>
    <n v="4418.1059999999998"/>
    <n v="14951.091609299998"/>
    <n v="0.14552481035060927"/>
    <n v="2484.1083671600891"/>
    <n v="1.0753715875151901"/>
    <n v="7.5477056175151889"/>
    <n v="1848.3018847744675"/>
    <n v="42.202195001676685"/>
    <n v="309.18695991445611"/>
    <n v="62.430143640411373"/>
    <n v="15.454007235182949"/>
    <n v="55.187373829261546"/>
    <n v="0"/>
    <n v="0"/>
    <n v="151.34580276463365"/>
    <n v="2484.1083671600891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20D2304"/>
    <s v="COUV D23 T-AKUMSAN D+ NOIR AVEC OM"/>
    <n v="1.1063000000000001"/>
    <n v="4000"/>
    <n v="4425.2"/>
    <n v="14975.098059999998"/>
    <n v="0.14575847450548179"/>
    <n v="2488.097014050099"/>
    <n v="0.62202425351252477"/>
    <n v="4.3657987685125246"/>
    <n v="1851.2696391856541"/>
    <n v="42.26995760658972"/>
    <n v="309.68341072247955"/>
    <n v="62.530385562851691"/>
    <n v="15.478821200109639"/>
    <n v="55.275986286713852"/>
    <n v="0"/>
    <n v="0"/>
    <n v="151.58881348570105"/>
    <n v="2488.097014050099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90T2301"/>
    <s v="COUVRE COUVERCLE D23 T-AKUMSAN NOIR"/>
    <n v="0.4556"/>
    <n v="3840"/>
    <n v="1749.5039999999999"/>
    <n v="5920.4090111999994"/>
    <n v="5.7625651762912053E-2"/>
    <n v="983.66981796725679"/>
    <n v="0.2561640150956398"/>
    <n v="1.7979371950956398"/>
    <n v="731.89994550164022"/>
    <n v="16.711439011244494"/>
    <n v="122.43341900764278"/>
    <n v="24.721404606289269"/>
    <n v="6.1195560889624447"/>
    <n v="21.853375918049135"/>
    <n v="0"/>
    <n v="0"/>
    <n v="59.930677833428533"/>
    <n v="983.66981796725679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00N7002"/>
    <s v="BAC N70 P0 C46,5 B01 NOIR 200541"/>
    <n v="2.0116999999999998"/>
    <n v="3360"/>
    <n v="6759.311999999999"/>
    <n v="22873.849773599995"/>
    <n v="0.22264010797853137"/>
    <n v="3800.4664205534218"/>
    <n v="1.1310911965932804"/>
    <n v="7.9387845815932785"/>
    <n v="2827.7386530288481"/>
    <n v="64.565631313774091"/>
    <n v="473.02874317485862"/>
    <n v="95.512606322789964"/>
    <n v="23.643266266780138"/>
    <n v="84.431808148698437"/>
    <n v="0"/>
    <n v="0"/>
    <n v="231.54571229767262"/>
    <n v="3800.4664205534218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20N7005"/>
    <s v="COUV N70 T-AKUMSAN D+ NOIR AVEC OM"/>
    <n v="1.1609"/>
    <n v="1080"/>
    <n v="1253.7719999999999"/>
    <n v="4242.8271365999999"/>
    <n v="4.1297092582863355E-2"/>
    <n v="704.94132909238476"/>
    <n v="0.65272345286331923"/>
    <n v="4.5812670978633196"/>
    <n v="524.51189506939249"/>
    <n v="11.976156849030373"/>
    <n v="87.741207002699227"/>
    <n v="17.71645271804838"/>
    <n v="4.3855447468371738"/>
    <n v="15.661096420199268"/>
    <n v="0"/>
    <n v="0"/>
    <n v="42.948976286177889"/>
    <n v="704.94132909238476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20N7006"/>
    <s v="COUV N70 T-AKUMSAN  G+ NOIR AVEC OM "/>
    <n v="1.1609"/>
    <n v="3240"/>
    <n v="3761.3160000000003"/>
    <n v="12728.481409800001"/>
    <n v="0.12389127774859009"/>
    <n v="2114.8239872771546"/>
    <n v="0.65272345286331934"/>
    <n v="4.5812670978633196"/>
    <n v="1573.5356852081779"/>
    <n v="35.928470547091123"/>
    <n v="263.22362100809772"/>
    <n v="53.149358154145148"/>
    <n v="13.156634240511524"/>
    <n v="46.983289260597815"/>
    <n v="0"/>
    <n v="0"/>
    <n v="128.84692885853369"/>
    <n v="2114.8239872771546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90T7001"/>
    <s v="COUVRE COUVERCLE N70 T-AKUMSAN NOIR"/>
    <n v="0.4884"/>
    <n v="4224"/>
    <n v="2063.0016000000001"/>
    <n v="6981.3005644799996"/>
    <n v="6.795172333868936E-2"/>
    <n v="1159.9358494397038"/>
    <n v="0.27460602496205111"/>
    <n v="1.9273760449620512"/>
    <n v="863.05076102129328"/>
    <n v="19.705999768219915"/>
    <n v="144.37254176397281"/>
    <n v="29.151289312297735"/>
    <n v="7.216133259952116"/>
    <n v="25.769332041731165"/>
    <n v="0"/>
    <n v="0"/>
    <n v="70.669792272236933"/>
    <n v="1159.9358494397038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00NS6002"/>
    <s v="BAC NS60 P0 C34 NOIR 27251002B74"/>
    <n v="1.3846000000000001"/>
    <n v="2700"/>
    <n v="3738.42"/>
    <n v="12651.000200999999"/>
    <n v="0.12313712290083685"/>
    <n v="2101.9505647801616"/>
    <n v="0.77850020917783758"/>
    <n v="5.4640558391778375"/>
    <n v="1563.9572097361549"/>
    <n v="35.70976564124269"/>
    <n v="261.62131797729637"/>
    <n v="52.825825724459008"/>
    <n v="13.076546766454369"/>
    <n v="46.697291117684351"/>
    <n v="0"/>
    <n v="0"/>
    <n v="128.06260781687033"/>
    <n v="2101.9505647801616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20NS6042"/>
    <s v="COUV NS60 D+  AVEC OM NOIR"/>
    <n v="1.0261"/>
    <n v="1000"/>
    <n v="1026.0999999999999"/>
    <n v="3472.3737049999995"/>
    <n v="3.3797968609345308E-2"/>
    <n v="576.93129036355572"/>
    <n v="0.57693129036355573"/>
    <n v="4.0493049953635554"/>
    <n v="429.26597142917819"/>
    <n v="9.8014108967101397"/>
    <n v="71.808313238347694"/>
    <n v="14.499328533409138"/>
    <n v="3.5891752764694247"/>
    <n v="12.81720363572202"/>
    <n v="0"/>
    <n v="0"/>
    <n v="35.149887353719123"/>
    <n v="576.93129036355572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20NS6044"/>
    <s v="COUV NS60 R+ AVEC OM akumsan"/>
    <n v="0.99390000000000001"/>
    <n v="500"/>
    <n v="496.95"/>
    <n v="1681.7036474999998"/>
    <n v="1.6368678004496786E-2"/>
    <n v="279.41331716808207"/>
    <n v="0.5588266343361642"/>
    <n v="3.9222339293361639"/>
    <n v="207.8975972144334"/>
    <n v="4.7469166213040683"/>
    <n v="34.777449823405995"/>
    <n v="7.0221628639291209"/>
    <n v="1.738271760687536"/>
    <n v="6.2074937596453159"/>
    <n v="0"/>
    <n v="0"/>
    <n v="17.023425124676656"/>
    <n v="279.41331716808207"/>
    <s v="TUNIWORLD/STTAT"/>
    <m/>
    <n v="15199.82"/>
    <s v="F0586/2024"/>
    <n v="343.25"/>
    <m/>
    <m/>
    <m/>
    <m/>
    <m/>
    <n v="23986.17"/>
    <m/>
    <m/>
    <m/>
    <m/>
  </r>
  <r>
    <x v="12"/>
    <x v="1"/>
    <d v="2024-08-26T00:00:00"/>
    <x v="16"/>
    <x v="0"/>
    <s v="akumsan03"/>
    <s v="akd2024000000374du26/07/2024"/>
    <n v="12700.94"/>
    <n v="290"/>
    <n v="2124.6339999999982"/>
    <n v="429"/>
    <n v="106.19499999999999"/>
    <n v="379.22999999999996"/>
    <n v="0"/>
    <n v="0"/>
    <n v="1040"/>
    <n v="17069.998999999996"/>
    <s v="EUR"/>
    <n v="3.3840499999999998"/>
    <s v="490TNS6001"/>
    <s v="COUVRE COUVERCLENS60 T-AKUMSAN NOIR"/>
    <n v="0.42180000000000001"/>
    <n v="1584"/>
    <n v="668.13120000000004"/>
    <n v="2260.9893873599999"/>
    <n v="2.2007092217643714E-2"/>
    <n v="375.66104214808593"/>
    <n v="0.23715974883086233"/>
    <n v="1.6645520388308623"/>
    <n v="279.51075783075976"/>
    <n v="6.382056743116677"/>
    <n v="46.757016366741198"/>
    <n v="9.4410425613691533"/>
    <n v="2.337043158052674"/>
    <n v="8.3457495816970244"/>
    <n v="0"/>
    <n v="0"/>
    <n v="22.887375906349462"/>
    <n v="375.66104214808593"/>
    <s v="TUNIWORLD/STTAT"/>
    <m/>
    <n v="15199.82"/>
    <s v="F0586/2024"/>
    <n v="343.25"/>
    <m/>
    <m/>
    <m/>
    <m/>
    <m/>
    <n v="23986.17"/>
    <m/>
    <m/>
    <m/>
    <m/>
  </r>
  <r>
    <x v="12"/>
    <x v="1"/>
    <d v="2024-09-06T00:00:00"/>
    <x v="110"/>
    <x v="0"/>
    <s v="DIXON13"/>
    <s v="124413484DU30/06/2024"/>
    <n v="1208"/>
    <n v="1425"/>
    <n v="4016.127999999997"/>
    <n v="429"/>
    <n v="680.87"/>
    <n v="128"/>
    <n v="0"/>
    <n v="0"/>
    <n v="1690"/>
    <n v="9576.997999999996"/>
    <s v="EUR"/>
    <n v="3.3831500000000001"/>
    <s v="600P0002"/>
    <s v="PLOMB DOUX ACHETE "/>
    <n v="2.1255999999999999"/>
    <n v="97664"/>
    <n v="207594.59839999999"/>
    <n v="702323.66557695996"/>
    <n v="1"/>
    <n v="9576.997999999996"/>
    <n v="9.8060677424639545E-2"/>
    <n v="7.2892843174246389"/>
    <n v="1208"/>
    <n v="1425"/>
    <n v="4016.127999999997"/>
    <n v="429"/>
    <n v="680.87"/>
    <n v="128"/>
    <n v="0"/>
    <n v="0"/>
    <n v="1690"/>
    <n v="9576.997999999996"/>
    <s v="MSC"/>
    <m/>
    <n v="1437.14"/>
    <s v="F0628/2024"/>
    <n v="1582.75"/>
    <m/>
    <m/>
    <m/>
    <n v="153.32"/>
    <s v="STB107423"/>
    <n v="137587.06299999999"/>
    <n v="429"/>
    <m/>
    <m/>
    <m/>
  </r>
  <r>
    <x v="12"/>
    <x v="1"/>
    <d v="2024-09-09T00:00:00"/>
    <x v="110"/>
    <x v="0"/>
    <s v="DIXON14"/>
    <s v="124415139DU30/06/2024"/>
    <n v="1208"/>
    <n v="1315"/>
    <n v="4037.0299999999988"/>
    <n v="429"/>
    <n v="682.77800000000002"/>
    <n v="68.92"/>
    <n v="0"/>
    <n v="0"/>
    <n v="1640"/>
    <n v="9380.7279999999992"/>
    <s v="EUR"/>
    <n v="3.38165"/>
    <s v="600P0002"/>
    <s v="PLOMB DOUX ACHETE "/>
    <n v="2.1255999999999999"/>
    <n v="98217"/>
    <n v="208770.0552"/>
    <n v="705987.25716708007"/>
    <n v="1"/>
    <n v="9380.7279999999992"/>
    <n v="9.5510227353716767E-2"/>
    <n v="7.2835454673537177"/>
    <n v="1208"/>
    <n v="1315"/>
    <n v="4037.0299999999988"/>
    <n v="429"/>
    <n v="682.77800000000002"/>
    <n v="68.92"/>
    <n v="0"/>
    <n v="0"/>
    <n v="1640"/>
    <n v="9380.7279999999992"/>
    <s v="MSC"/>
    <m/>
    <n v="1437.14"/>
    <s v="F0637/2024"/>
    <n v="1451.85"/>
    <m/>
    <m/>
    <m/>
    <n v="81.92"/>
    <s v="STB107796"/>
    <n v="138304.72500000001"/>
    <n v="429"/>
    <m/>
    <m/>
    <m/>
  </r>
  <r>
    <x v="12"/>
    <x v="1"/>
    <d v="2024-09-05T00:00:00"/>
    <x v="4"/>
    <x v="0"/>
    <s v="ACCUMA 33"/>
    <s v="24-1037DU28/08/2024"/>
    <n v="7150.71"/>
    <n v="333.05"/>
    <n v="844.16400000000067"/>
    <n v="229"/>
    <n v="51.707000000000001"/>
    <n v="31"/>
    <n v="0"/>
    <n v="1423.8390374999999"/>
    <n v="0"/>
    <n v="10063.470037500001"/>
    <s v="EUR"/>
    <n v="3.3840499999999998"/>
    <s v="400L0202"/>
    <s v="BAC L2 BASSE P0 NOIR C34 25181011B77"/>
    <n v="1.238"/>
    <n v="468"/>
    <n v="579.38400000000001"/>
    <n v="1960.6644251999999"/>
    <n v="4.5109564612943943E-2"/>
    <n v="453.95875188703172"/>
    <n v="0.96999733309194813"/>
    <n v="5.1594512330919473"/>
    <n v="322.56541477342438"/>
    <n v="15.023740494340981"/>
    <n v="38.079870501921242"/>
    <n v="10.330090296364164"/>
    <n v="2.3324802574414925"/>
    <n v="1.3983965030012622"/>
    <n v="0"/>
    <n v="64.228759060538167"/>
    <n v="0"/>
    <n v="453.95875188703172"/>
    <s v="STC"/>
    <m/>
    <n v="7208.51"/>
    <s v="F0622/2024"/>
    <n v="397.33"/>
    <m/>
    <m/>
    <m/>
    <n v="37.700000000000003"/>
    <s v="STB012971"/>
    <n v="10825.368"/>
    <n v="229"/>
    <m/>
    <m/>
    <m/>
  </r>
  <r>
    <x v="12"/>
    <x v="1"/>
    <d v="2024-09-05T00:00:00"/>
    <x v="4"/>
    <x v="0"/>
    <s v="ACCUMA 33"/>
    <s v="24-1037DU28/08/2024"/>
    <n v="7150.71"/>
    <n v="333.05"/>
    <n v="844.16400000000067"/>
    <n v="229"/>
    <n v="51.707000000000001"/>
    <n v="31"/>
    <n v="0"/>
    <n v="1423.8390374999999"/>
    <n v="0"/>
    <n v="10063.470037500001"/>
    <s v="EUR"/>
    <n v="3.3840499999999998"/>
    <s v="400M1104"/>
    <s v="BAC M11 P8.5 C46,3 NOIR 22241008B70"/>
    <n v="1.8580000000000001"/>
    <n v="3024"/>
    <n v="5618.5920000000006"/>
    <n v="19013.596257600002"/>
    <n v="0.4374512220871995"/>
    <n v="4402.2772663422911"/>
    <n v="1.4557795192930856"/>
    <n v="7.743344419293086"/>
    <n v="3128.0868282911583"/>
    <n v="145.69312951614179"/>
    <n v="369.28057344201898"/>
    <n v="100.17632985796868"/>
    <n v="22.619290340462825"/>
    <n v="13.560987884703184"/>
    <n v="0"/>
    <n v="622.86012700983679"/>
    <n v="0"/>
    <n v="4402.2772663422911"/>
    <s v="STC"/>
    <m/>
    <n v="7208.51"/>
    <s v="F0622/2024"/>
    <n v="397.33"/>
    <m/>
    <m/>
    <m/>
    <n v="37.700000000000003"/>
    <s v="STB012971"/>
    <n v="10825.368"/>
    <n v="229"/>
    <m/>
    <m/>
    <m/>
  </r>
  <r>
    <x v="12"/>
    <x v="1"/>
    <d v="2024-09-05T00:00:00"/>
    <x v="4"/>
    <x v="0"/>
    <s v="ACCUMA 33"/>
    <s v="24-1037DU28/08/2024"/>
    <n v="7150.71"/>
    <n v="333.05"/>
    <n v="844.16400000000067"/>
    <n v="229"/>
    <n v="51.707000000000001"/>
    <n v="31"/>
    <n v="0"/>
    <n v="1423.8390374999999"/>
    <n v="0"/>
    <n v="10063.470037500001"/>
    <s v="EUR"/>
    <n v="3.3840499999999998"/>
    <s v="420L0111"/>
    <s v="COUV L1 EK DROITE NOIR 25032084B70"/>
    <n v="0.98899999999999999"/>
    <n v="1568"/>
    <n v="1550.752"/>
    <n v="5247.8223055999997"/>
    <n v="0.12073814178964563"/>
    <n v="1215.0446722835256"/>
    <n v="0.77490093895633017"/>
    <n v="4.12172638895633"/>
    <n v="863.36343787663691"/>
    <n v="40.211838123041481"/>
    <n v="101.9227927257145"/>
    <n v="27.649034469828852"/>
    <n v="6.2430070975172072"/>
    <n v="3.7428823954790147"/>
    <n v="0"/>
    <n v="171.91167959530756"/>
    <n v="0"/>
    <n v="1215.0446722835256"/>
    <s v="STC"/>
    <m/>
    <n v="7208.51"/>
    <s v="F0622/2024"/>
    <n v="397.33"/>
    <m/>
    <m/>
    <m/>
    <n v="37.700000000000003"/>
    <s v="STB012971"/>
    <n v="10825.368"/>
    <n v="229"/>
    <m/>
    <m/>
    <m/>
  </r>
  <r>
    <x v="12"/>
    <x v="1"/>
    <d v="2024-09-05T00:00:00"/>
    <x v="4"/>
    <x v="0"/>
    <s v="ACCUMA 33"/>
    <s v="24-1037DU28/08/2024"/>
    <n v="7150.71"/>
    <n v="333.05"/>
    <n v="844.16400000000067"/>
    <n v="229"/>
    <n v="51.707000000000001"/>
    <n v="31"/>
    <n v="0"/>
    <n v="1423.8390374999999"/>
    <n v="0"/>
    <n v="10063.470037500001"/>
    <s v="EUR"/>
    <n v="3.3840499999999998"/>
    <s v="420L0507"/>
    <s v="COUV. L5 EK DROITE NOIR 21162166B70"/>
    <n v="1.486"/>
    <n v="2720"/>
    <n v="4041.92"/>
    <n v="13678.059375999999"/>
    <n v="0.3146950060760228"/>
    <n v="3166.9237645969361"/>
    <n v="1.164310207572403"/>
    <n v="6.1930085075724026"/>
    <n v="2250.2927268978769"/>
    <n v="104.8091717736194"/>
    <n v="265.6541951091599"/>
    <n v="72.065156391409218"/>
    <n v="16.271934679172912"/>
    <n v="9.7555451883567059"/>
    <n v="0"/>
    <n v="448.07503455734093"/>
    <n v="0"/>
    <n v="3166.9237645969361"/>
    <s v="STC"/>
    <m/>
    <n v="7208.51"/>
    <s v="F0622/2024"/>
    <n v="397.33"/>
    <m/>
    <m/>
    <m/>
    <n v="37.700000000000003"/>
    <s v="STB012971"/>
    <n v="10825.368"/>
    <n v="229"/>
    <m/>
    <m/>
    <m/>
  </r>
  <r>
    <x v="12"/>
    <x v="1"/>
    <d v="2024-09-05T00:00:00"/>
    <x v="4"/>
    <x v="0"/>
    <s v="ACCUMA 33"/>
    <s v="24-1037DU28/08/2024"/>
    <n v="7150.71"/>
    <n v="333.05"/>
    <n v="844.16400000000067"/>
    <n v="229"/>
    <n v="51.707000000000001"/>
    <n v="31"/>
    <n v="0"/>
    <n v="1423.8390374999999"/>
    <n v="0"/>
    <n v="10063.470037500001"/>
    <s v="EUR"/>
    <n v="3.3840499999999998"/>
    <s v="420M1126"/>
    <s v="COUV M11 D FLAT NOIR M18 22482044B70"/>
    <n v="0.90800000000000003"/>
    <n v="1160"/>
    <n v="1053.28"/>
    <n v="3564.3521839999999"/>
    <n v="8.2006065434188036E-2"/>
    <n v="825.26558239021585"/>
    <n v="0.71143584688811712"/>
    <n v="3.7841532468881169"/>
    <n v="586.40159216090274"/>
    <n v="27.312120092856325"/>
    <n v="69.226568221185957"/>
    <n v="18.779388984429062"/>
    <n v="4.2402876254055606"/>
    <n v="2.5421880284598291"/>
    <n v="0"/>
    <n v="116.7634372769763"/>
    <n v="0"/>
    <n v="825.26558239021585"/>
    <s v="STC"/>
    <m/>
    <n v="7208.51"/>
    <s v="F0622/2024"/>
    <n v="397.33"/>
    <m/>
    <m/>
    <m/>
    <n v="37.700000000000003"/>
    <s v="STB012971"/>
    <n v="10825.368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60D1818"/>
    <s v="BOUCHON D18 ROUGE FILETEE 29963003D40"/>
    <n v="0.03"/>
    <n v="137700"/>
    <n v="4131"/>
    <n v="13979.510549999999"/>
    <n v="0.20773579747917062"/>
    <n v="2805.4520101097332"/>
    <n v="2.037365294197337E-2"/>
    <n v="0.12189515294197335"/>
    <n v="1485.4584443922802"/>
    <n v="96.1008650076366"/>
    <n v="857.57761971887896"/>
    <n v="47.571497622730071"/>
    <n v="15.378888823180482"/>
    <n v="7.5823566079897278"/>
    <n v="0"/>
    <n v="295.7823379370372"/>
    <n v="0"/>
    <n v="2805.4520101097332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00M1009"/>
    <s v="BAC M10 P15,4 C33 NOIR 30241013B70"/>
    <n v="1.821"/>
    <n v="972"/>
    <n v="1770.0119999999999"/>
    <n v="5989.8091085999995"/>
    <n v="8.9008679343428168E-2"/>
    <n v="1202.0536730376059"/>
    <n v="1.2366807335777839"/>
    <n v="7.3990357835777836"/>
    <n v="636.47525346784528"/>
    <n v="41.176394159742649"/>
    <n v="367.44678717837144"/>
    <n v="20.382987569645049"/>
    <n v="6.5894015404733315"/>
    <n v="3.2488167960351282"/>
    <n v="0"/>
    <n v="126.73403232549289"/>
    <n v="0"/>
    <n v="1202.0536730376059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00M1606"/>
    <s v="BAC M16 GRIS C102 P16 20891032B74"/>
    <n v="5.3840000000000003"/>
    <n v="1260"/>
    <n v="6783.84"/>
    <n v="22956.853751999999"/>
    <n v="0.34113929130261361"/>
    <n v="4607.0533924625552"/>
    <n v="3.6563915813194883"/>
    <n v="21.876116781319489"/>
    <n v="2439.3881417105122"/>
    <n v="157.81478868879339"/>
    <n v="1408.2956571662357"/>
    <n v="78.120897708298514"/>
    <n v="25.254882874423789"/>
    <n v="12.451584132545397"/>
    <n v="0"/>
    <n v="485.72744018174546"/>
    <n v="0"/>
    <n v="4607.0533924625552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20M1604"/>
    <s v="COUV. M16 GAUCHE NOIR 36352052D40"/>
    <n v="1.8140000000000001"/>
    <n v="644"/>
    <n v="1168.2160000000001"/>
    <n v="3953.3013548000004"/>
    <n v="5.8746134686014723E-2"/>
    <n v="793.3609115086789"/>
    <n v="1.2319268812246567"/>
    <n v="7.3705935812246572"/>
    <n v="420.07657276063236"/>
    <n v="27.176608113231957"/>
    <n v="242.51655691055677"/>
    <n v="13.452864843097371"/>
    <n v="4.3490350969403559"/>
    <n v="2.1442339160395374"/>
    <n v="0"/>
    <n v="83.645039868180561"/>
    <n v="0"/>
    <n v="793.3609115086789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20M1611"/>
    <s v="COUV M16 GAUCHE GRIS 36352070B70"/>
    <n v="2.0339999999999998"/>
    <n v="552"/>
    <n v="1122.7679999999998"/>
    <n v="3799.5030503999992"/>
    <n v="5.6460688904404116E-2"/>
    <n v="762.49618554511846"/>
    <n v="1.3813336694657943"/>
    <n v="8.2644913694657927"/>
    <n v="403.73401275561156"/>
    <n v="26.119335754755291"/>
    <n v="233.08174992411671"/>
    <n v="12.929497759108543"/>
    <n v="4.1798412602819415"/>
    <n v="2.0608151450107504"/>
    <n v="0"/>
    <n v="80.390932946233676"/>
    <n v="0"/>
    <n v="762.49618554511846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60D2711"/>
    <s v="BOUCHON D27 BLEU "/>
    <n v="0.03"/>
    <n v="12000"/>
    <n v="360"/>
    <n v="1218.2579999999998"/>
    <n v="1.8103337470951688E-2"/>
    <n v="244.48383530368045"/>
    <n v="2.037365294197337E-2"/>
    <n v="0.12189515294197335"/>
    <n v="129.45171628690895"/>
    <n v="8.3748030507744318"/>
    <n v="74.734433090969844"/>
    <n v="4.1456642808479369"/>
    <n v="1.3402081763120246"/>
    <n v="0.66077181768973658"/>
    <n v="0"/>
    <n v="25.776238600177535"/>
    <n v="0"/>
    <n v="244.48383530368045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60D1810"/>
    <s v="BOUCHON KAMINA D18 ROUGE 24593044B72"/>
    <n v="0.03"/>
    <n v="65000"/>
    <n v="1950"/>
    <n v="6598.8974999999991"/>
    <n v="9.8059744634321641E-2"/>
    <n v="1324.2874412282692"/>
    <n v="2.0373652941973373E-2"/>
    <n v="0.12189515294197337"/>
    <n v="701.19679655409016"/>
    <n v="45.363516525028167"/>
    <n v="404.81151257608661"/>
    <n v="22.455681521259656"/>
    <n v="7.2594609550234663"/>
    <n v="3.5791806791527399"/>
    <n v="0"/>
    <n v="139.6212924176283"/>
    <n v="0"/>
    <n v="1324.2874412282692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06T00:00:00"/>
    <x v="4"/>
    <x v="0"/>
    <s v="ACCUMA34"/>
    <s v="24-1044DU28/08/2024"/>
    <n v="7150.71"/>
    <n v="462.61099999999999"/>
    <n v="4128.2129999999979"/>
    <n v="229"/>
    <n v="74.031000000000006"/>
    <n v="36.5"/>
    <n v="0"/>
    <n v="1423.8390374999999"/>
    <n v="0"/>
    <n v="13504.904037499999"/>
    <s v="EUR"/>
    <n v="3.3840499999999998"/>
    <s v="460D1825"/>
    <s v="BOUCHON M18 NOIR NON DEV 28463007P70"/>
    <n v="0.04"/>
    <n v="65000"/>
    <n v="2600"/>
    <n v="8798.5299999999988"/>
    <n v="0.13074632617909551"/>
    <n v="1765.7165883043588"/>
    <n v="2.7164870589297826E-2"/>
    <n v="0.16252687058929782"/>
    <n v="934.92906207212002"/>
    <n v="60.484688700037552"/>
    <n v="539.74868343478215"/>
    <n v="29.940908695012872"/>
    <n v="9.6792812733646212"/>
    <n v="4.7722409055369859"/>
    <n v="0"/>
    <n v="186.1617232235044"/>
    <n v="0"/>
    <n v="1765.7165883043588"/>
    <s v="STC"/>
    <m/>
    <n v="7208.51"/>
    <s v="F0627/2024"/>
    <n v="1034.8610000000001"/>
    <m/>
    <m/>
    <m/>
    <n v="44.244999999999997"/>
    <s v="STB012798"/>
    <n v="18627.225999999999"/>
    <n v="229"/>
    <m/>
    <m/>
    <m/>
  </r>
  <r>
    <x v="12"/>
    <x v="1"/>
    <d v="2024-09-16T00:00:00"/>
    <x v="89"/>
    <x v="0"/>
    <s v="MONBAT"/>
    <s v="59-60-61-86-87-88du04/07/2024-05/07/2024"/>
    <n v="38433"/>
    <n v="775"/>
    <n v="6326.8649999999907"/>
    <n v="629"/>
    <n v="1033.8499999999999"/>
    <n v="100.96"/>
    <n v="0"/>
    <n v="0"/>
    <n v="3380"/>
    <n v="50678.674999999988"/>
    <s v="EUR"/>
    <n v="3.3758499999999998"/>
    <s v="600P0002"/>
    <s v="PLOMB DOUX ACHETE "/>
    <n v="2.204510154076166"/>
    <n v="144103"/>
    <n v="317676.52673283772"/>
    <n v="1072428.3027710503"/>
    <n v="1"/>
    <n v="50678.674999999988"/>
    <n v="0.35168369152619994"/>
    <n v="7.7937792951642244"/>
    <n v="38433"/>
    <n v="775"/>
    <n v="6326.8649999999907"/>
    <n v="629"/>
    <n v="1033.8499999999999"/>
    <n v="100.96"/>
    <n v="0"/>
    <n v="0"/>
    <n v="3380"/>
    <n v="50678.674999999988"/>
    <s v="tuniworld/sttat"/>
    <m/>
    <n v="42839.26"/>
    <s v="f0655/2024"/>
    <n v="923.25"/>
    <m/>
    <m/>
    <m/>
    <m/>
    <s v="stb003038"/>
    <n v="216922.394"/>
    <n v="629"/>
    <m/>
    <m/>
    <m/>
  </r>
  <r>
    <x v="12"/>
    <x v="1"/>
    <d v="2024-09-20T00:00:00"/>
    <x v="120"/>
    <x v="0"/>
    <s v="ELBAT01"/>
    <s v="5000009237du18/07/2024"/>
    <n v="39752"/>
    <n v="775"/>
    <n v="18759.926999999996"/>
    <n v="829"/>
    <n v="1423.0820000000001"/>
    <n v="405.36200000000002"/>
    <n v="0"/>
    <n v="0"/>
    <n v="4500"/>
    <n v="66444.370999999999"/>
    <s v="EUR"/>
    <n v="3.3758499999999998"/>
    <s v="600P0002"/>
    <s v="PLOMB DOUX ACHETE "/>
    <n v="2.1609700000000003"/>
    <n v="198680"/>
    <n v="429341.51960000006"/>
    <n v="1449392.56894166"/>
    <n v="1"/>
    <n v="66444.370999999999"/>
    <n v="0.33442908697402857"/>
    <n v="7.6295396614740287"/>
    <n v="39752"/>
    <n v="775"/>
    <n v="18759.926999999996"/>
    <n v="829"/>
    <n v="1423.0820000000001"/>
    <n v="405.36200000000002"/>
    <n v="0"/>
    <n v="0"/>
    <n v="4500"/>
    <n v="66444.370999999999"/>
    <s v="tuniworld/sttat"/>
    <m/>
    <n v="45889.161999999997"/>
    <s v="F0656/2024"/>
    <n v="923.25"/>
    <m/>
    <m/>
    <m/>
    <m/>
    <s v="stb"/>
    <n v="280219.34899999999"/>
    <n v="8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20M1014"/>
    <s v="COUV M10 G FLAT NOIR 22462007B70"/>
    <n v="0.74399999999999999"/>
    <n v="4032"/>
    <n v="2999.808"/>
    <n v="10126.9018368"/>
    <n v="0.17703166874357776"/>
    <n v="1823.3183403662522"/>
    <n v="0.45221188997178874"/>
    <n v="2.9638442899717887"/>
    <n v="1263.6821468753444"/>
    <n v="66.386875778841656"/>
    <n v="188.35532240309195"/>
    <n v="40.540252142279307"/>
    <n v="9.3844487600970563"/>
    <n v="11.13529196397104"/>
    <n v="0"/>
    <n v="243.8340024426268"/>
    <n v="0"/>
    <n v="1823.3183403662522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00L0202"/>
    <s v="BAC L2 BASSE P0 NOIR C34 25181011B77"/>
    <n v="1.238"/>
    <n v="1872"/>
    <n v="2317.5360000000001"/>
    <n v="7823.6539056000001"/>
    <n v="0.13676784162630284"/>
    <n v="1408.6254497818004"/>
    <n v="0.75247085992617546"/>
    <n v="4.9317731599261752"/>
    <n v="976.27210406162624"/>
    <n v="51.287940609863568"/>
    <n v="145.51605984808768"/>
    <n v="31.31983573242335"/>
    <n v="7.2500632846103139"/>
    <n v="8.6026972382944482"/>
    <n v="0"/>
    <n v="188.37674900689498"/>
    <n v="0"/>
    <n v="1408.6254497818004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00L0306"/>
    <s v="BAC L3B P0 NOIR C40 26651004B74"/>
    <n v="1.323"/>
    <n v="2496"/>
    <n v="3302.2080000000001"/>
    <n v="11147.758876800001"/>
    <n v="0.19487760309272878"/>
    <n v="2007.1205924193023"/>
    <n v="0.80413485273209229"/>
    <n v="5.270384402732093"/>
    <n v="1391.0694600684237"/>
    <n v="73.079101159773288"/>
    <n v="207.34275409695206"/>
    <n v="44.626971108234891"/>
    <n v="10.330461739945552"/>
    <n v="12.257801234532639"/>
    <n v="0"/>
    <n v="268.41404301144007"/>
    <n v="0"/>
    <n v="2007.1205924193023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00M1202"/>
    <s v="BAC M12 P12.5 C49 NOIR 21631003B70"/>
    <n v="2.266"/>
    <n v="240"/>
    <n v="543.84"/>
    <n v="1835.922264"/>
    <n v="3.2094354948552485E-2"/>
    <n v="330.55230408905589"/>
    <n v="1.3773012670377329"/>
    <n v="9.0269773670377322"/>
    <n v="229.0949616631089"/>
    <n v="12.035383105707181"/>
    <n v="34.147238268481694"/>
    <n v="7.3496072832185195"/>
    <n v="1.7013217558227671"/>
    <n v="2.0187349262639511"/>
    <n v="0"/>
    <n v="44.205057086452925"/>
    <n v="0"/>
    <n v="330.55230408905589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20L0307"/>
    <s v="COUV. L3 EURO KAM DROITE NOIR 21152167B70"/>
    <n v="1.1870000000000001"/>
    <n v="2068"/>
    <n v="2454.7159999999999"/>
    <n v="8286.7530085999988"/>
    <n v="0.14486342784990247"/>
    <n v="1492.0050560537493"/>
    <n v="0.72147246424262534"/>
    <n v="4.7286064142426243"/>
    <n v="1034.0597747753384"/>
    <n v="54.323785443713426"/>
    <n v="154.12947214889363"/>
    <n v="33.173724977627664"/>
    <n v="7.67921031032333"/>
    <n v="9.1119096117588647"/>
    <n v="0"/>
    <n v="199.52717878609403"/>
    <n v="0"/>
    <n v="1492.0050560537493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20M1014"/>
    <s v="COUV M10 G FLAT NOIR 22462007B70"/>
    <n v="0.74399999999999999"/>
    <n v="1344"/>
    <n v="999.93600000000004"/>
    <n v="3375.6339456000001"/>
    <n v="5.901055624785926E-2"/>
    <n v="607.7727801220841"/>
    <n v="0.45221188997178874"/>
    <n v="2.9638442899717887"/>
    <n v="421.22738229178151"/>
    <n v="22.128958592947221"/>
    <n v="62.785107467697323"/>
    <n v="13.513417380759771"/>
    <n v="3.1281495866990192"/>
    <n v="3.7117639879903472"/>
    <n v="0"/>
    <n v="81.278000814208951"/>
    <n v="0"/>
    <n v="607.7727801220841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20M1125"/>
    <s v="COUV M11 G FLAT NOIR M18 22482045B70"/>
    <n v="0.90800000000000003"/>
    <n v="2784"/>
    <n v="2527.8720000000003"/>
    <n v="8533.7166912000012"/>
    <n v="0.14918068040693455"/>
    <n v="1536.4701273209218"/>
    <n v="0.55189300550320464"/>
    <n v="3.6171648055032053"/>
    <n v="1064.877057460368"/>
    <n v="55.942755152600455"/>
    <n v="158.72287344848371"/>
    <n v="34.162375813188014"/>
    <n v="7.9080678683716004"/>
    <n v="9.3834647975961829"/>
    <n v="0"/>
    <n v="205.47353278031397"/>
    <n v="0"/>
    <n v="1536.4701273209218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20M1208"/>
    <s v="COUV.M12 GAUCHE NOIR AVEC BOUCHON 21822014B70"/>
    <n v="1.296"/>
    <n v="1120"/>
    <n v="1451.52"/>
    <n v="4900.1137919999992"/>
    <n v="8.5660484875924717E-2"/>
    <n v="882.25080985463808"/>
    <n v="0.78772393737021262"/>
    <n v="5.1628255373702112"/>
    <n v="611.45910332677954"/>
    <n v="32.122681828471769"/>
    <n v="91.139672130528353"/>
    <n v="19.61625103658676"/>
    <n v="4.5408623032727693"/>
    <n v="5.3880444986956642"/>
    <n v="0"/>
    <n v="117.98419473030329"/>
    <n v="0"/>
    <n v="882.25080985463808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90B0006"/>
    <s v="COUVRE BORNE D+ NOIR COUV DR - 32163005D40"/>
    <n v="7.9000000000000001E-2"/>
    <n v="2200"/>
    <n v="173.8"/>
    <n v="586.72272999999996"/>
    <n v="1.0256691104108602E-2"/>
    <n v="105.63766999609797"/>
    <n v="4.801712272549908E-2"/>
    <n v="0.31470927272549903"/>
    <n v="73.214004738614904"/>
    <n v="3.8462591640407258"/>
    <n v="10.912750093891804"/>
    <n v="2.3487822628408699"/>
    <n v="0.54370719542879697"/>
    <n v="0.64514587044843108"/>
    <n v="0"/>
    <n v="14.127020670832447"/>
    <n v="0"/>
    <n v="105.63766999609797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18T00:00:00"/>
    <x v="4"/>
    <x v="0"/>
    <s v="ACCUMA35"/>
    <s v="24-1083DU04/09/2024"/>
    <n v="7138.17"/>
    <n v="375"/>
    <n v="1063.9639999999999"/>
    <n v="229"/>
    <n v="53.01"/>
    <n v="62.9"/>
    <n v="0"/>
    <n v="1377.3467999999998"/>
    <n v="0"/>
    <n v="10299.390799999999"/>
    <s v="EUR"/>
    <n v="3.3758499999999998"/>
    <s v="490B0007"/>
    <s v="COUVRE BORNE G- NOIR COUV DR - 2B233004D40"/>
    <n v="7.9000000000000001E-2"/>
    <n v="2200"/>
    <n v="173.8"/>
    <n v="586.72272999999996"/>
    <n v="1.0256691104108602E-2"/>
    <n v="105.63766999609797"/>
    <n v="4.801712272549908E-2"/>
    <n v="0.31470927272549903"/>
    <n v="73.214004738614904"/>
    <n v="3.8462591640407258"/>
    <n v="10.912750093891804"/>
    <n v="2.3487822628408699"/>
    <n v="0.54370719542879697"/>
    <n v="0.64514587044843108"/>
    <n v="0"/>
    <n v="14.127020670832447"/>
    <n v="0"/>
    <n v="105.63766999609797"/>
    <s v="STC"/>
    <m/>
    <n v="7195.97"/>
    <s v="F0664/2024"/>
    <n v="447.25"/>
    <m/>
    <m/>
    <m/>
    <n v="62.9"/>
    <s v="STB013044"/>
    <n v="13672.029"/>
    <n v="229"/>
    <m/>
    <m/>
    <m/>
  </r>
  <r>
    <x v="12"/>
    <x v="1"/>
    <d v="2024-09-20T00:00:00"/>
    <x v="51"/>
    <x v="0"/>
    <s v="microporous 07"/>
    <s v="A24-0842du05/09/2024"/>
    <n v="10253"/>
    <n v="375"/>
    <n v="11071.952999999998"/>
    <n v="229"/>
    <n v="133.751"/>
    <n v="45.3"/>
    <n v="0"/>
    <n v="0"/>
    <n v="0"/>
    <n v="22108.003999999997"/>
    <s v="EUR"/>
    <n v="3.3797999999999999"/>
    <s v="430P0001"/>
    <s v="SEPARATEUR 123X1.0X0.25 "/>
    <n v="0.83599999999999997"/>
    <n v="9734"/>
    <n v="8137.6239999999998"/>
    <n v="27503.5415952"/>
    <n v="0.20963235360414029"/>
    <n v="4634.5529120097472"/>
    <n v="0.47612008547459905"/>
    <n v="3.3016328854745991"/>
    <n v="2149.3605215032503"/>
    <n v="78.612132601552602"/>
    <n v="2321.0395663844215"/>
    <n v="48.005808975348124"/>
    <n v="28.038536926907369"/>
    <n v="9.4963456182675543"/>
    <n v="0"/>
    <n v="0"/>
    <n v="0"/>
    <n v="4634.5529120097472"/>
    <s v="STC"/>
    <m/>
    <n v="10310.799999999999"/>
    <s v="F0670/2024"/>
    <n v="447.25"/>
    <m/>
    <m/>
    <m/>
    <n v="54.716999999999999"/>
    <s v="STB013051"/>
    <n v="39833.171999999999"/>
    <n v="229"/>
    <m/>
    <m/>
    <m/>
  </r>
  <r>
    <x v="12"/>
    <x v="1"/>
    <d v="2024-09-20T00:00:00"/>
    <x v="51"/>
    <x v="0"/>
    <s v="microporous 07"/>
    <s v="A24-0842du05/09/2024"/>
    <n v="10253"/>
    <n v="375"/>
    <n v="11071.952999999998"/>
    <n v="229"/>
    <n v="133.751"/>
    <n v="45.3"/>
    <n v="0"/>
    <n v="0"/>
    <n v="0"/>
    <n v="22108.003999999997"/>
    <s v="EUR"/>
    <n v="3.3797999999999999"/>
    <s v="430P1004"/>
    <s v="SEPARATEUR 161X1.2X0.2 "/>
    <n v="0.57699999999999996"/>
    <n v="33718"/>
    <n v="19455.286"/>
    <n v="65754.975622800004"/>
    <n v="0.50118528383981376"/>
    <n v="11080.206259871737"/>
    <n v="0.32861398243880824"/>
    <n v="2.2787585824388086"/>
    <n v="5138.6527152096105"/>
    <n v="187.94448143993017"/>
    <n v="5549.0999069660766"/>
    <n v="114.77142999931735"/>
    <n v="67.034032898858925"/>
    <n v="22.70369335794356"/>
    <n v="0"/>
    <n v="0"/>
    <n v="0"/>
    <n v="11080.206259871737"/>
    <s v="STC"/>
    <m/>
    <n v="10310.799999999999"/>
    <s v="F0670/2024"/>
    <n v="447.25"/>
    <m/>
    <m/>
    <m/>
    <n v="54.716999999999999"/>
    <s v="STB013051"/>
    <n v="39833.171999999999"/>
    <n v="229"/>
    <m/>
    <m/>
    <m/>
  </r>
  <r>
    <x v="12"/>
    <x v="1"/>
    <d v="2024-09-20T00:00:00"/>
    <x v="51"/>
    <x v="0"/>
    <s v="microporous 07"/>
    <s v="A24-0842du05/09/2024"/>
    <n v="10253"/>
    <n v="375"/>
    <n v="11071.952999999998"/>
    <n v="229"/>
    <n v="133.751"/>
    <n v="45.3"/>
    <n v="0"/>
    <n v="0"/>
    <n v="0"/>
    <n v="22108.003999999997"/>
    <s v="EUR"/>
    <n v="3.3797999999999999"/>
    <s v="430P1002"/>
    <s v="SEPARATEUR 162X1.0X0.175 FRQI-175A206 "/>
    <n v="0.55600000000000005"/>
    <n v="20190"/>
    <n v="11225.640000000001"/>
    <n v="37940.418072"/>
    <n v="0.28918236255604601"/>
    <n v="6393.2448281185143"/>
    <n v="0.31665402813860893"/>
    <n v="2.195822828138609"/>
    <n v="2964.9867632871396"/>
    <n v="108.44338595851725"/>
    <n v="3201.8135266495005"/>
    <n v="66.222761025334535"/>
    <n v="38.678430174233711"/>
    <n v="13.099961023788884"/>
    <n v="0"/>
    <n v="0"/>
    <n v="0"/>
    <n v="6393.2448281185143"/>
    <s v="STC"/>
    <m/>
    <n v="10310.799999999999"/>
    <s v="F0670/2024"/>
    <n v="447.25"/>
    <m/>
    <m/>
    <m/>
    <n v="54.716999999999999"/>
    <s v="STB013051"/>
    <n v="39833.171999999999"/>
    <n v="229"/>
    <m/>
    <m/>
    <m/>
  </r>
  <r>
    <x v="12"/>
    <x v="1"/>
    <d v="2024-09-16T00:00:00"/>
    <x v="121"/>
    <x v="9"/>
    <s v="CHANGXING JIGUANG NEW ENERGY TECHNOLOGY "/>
    <s v="CJT20240419NOUDU13/06/2024"/>
    <n v="28006"/>
    <n v="390"/>
    <n v="648.72600000000239"/>
    <n v="229"/>
    <n v="237.26"/>
    <n v="843.5"/>
    <n v="1780"/>
    <n v="0"/>
    <n v="458.6"/>
    <n v="32593.085999999999"/>
    <s v="EUR"/>
    <n v="3.0393500000000002"/>
    <m/>
    <s v="CURING AND DRYING CHAMBER"/>
    <n v="37842"/>
    <n v="2"/>
    <n v="75684"/>
    <n v="230030.16540000003"/>
    <n v="1"/>
    <n v="32593.085999999999"/>
    <n v="16296.543"/>
    <n v="131311.6257"/>
    <n v="28006"/>
    <n v="390"/>
    <n v="648.72600000000239"/>
    <n v="229"/>
    <n v="237.26"/>
    <n v="843.5"/>
    <n v="1780"/>
    <n v="0"/>
    <n v="458.6"/>
    <n v="32593.085999999999"/>
    <s v="TUNIWORLD"/>
    <m/>
    <n v="28111.5"/>
    <s v="F0654/2024"/>
    <n v="465.1"/>
    <m/>
    <m/>
    <m/>
    <n v="1004.765"/>
    <s v="STB12970"/>
    <n v="18639.615000000002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00N5003"/>
    <s v="BAC N50 P0 C40 NOIR A LISTEAUX MONBAT"/>
    <n v="1.994"/>
    <n v="2240"/>
    <n v="4466.5600000000004"/>
    <n v="15110.595808"/>
    <n v="0.32609031484547885"/>
    <n v="2665.7553887399904"/>
    <n v="1.1900693699732099"/>
    <n v="7.93587106997321"/>
    <n v="1992.2487785484529"/>
    <n v="108.15665735700389"/>
    <n v="273.47759908705018"/>
    <n v="74.674682099614657"/>
    <n v="17.141263490167443"/>
    <n v="53.31576647723579"/>
    <n v="0"/>
    <n v="0"/>
    <n v="146.74064168046547"/>
    <n v="2665.7553887399904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20N5006"/>
    <s v="COUV N50 T-AKUMSAN G+ NOIR AVEC OM"/>
    <n v="1.1173999999999999"/>
    <n v="1380"/>
    <n v="1542.0119999999999"/>
    <n v="5216.7036965999996"/>
    <n v="0.11257772840295585"/>
    <n v="920.31155934359538"/>
    <n v="0.66689243430695322"/>
    <n v="4.4471125043069533"/>
    <n v="687.7936316778588"/>
    <n v="37.339443223507189"/>
    <n v="94.413987391509437"/>
    <n v="25.78029980427689"/>
    <n v="5.9177608712297776"/>
    <n v="18.406458593883283"/>
    <n v="0"/>
    <n v="0"/>
    <n v="50.659977781330134"/>
    <n v="920.31155934359538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90T5001"/>
    <s v="COUVRE COUVERCLE N50 T-AKUMSAN NOIR"/>
    <n v="0.46550000000000002"/>
    <n v="1680"/>
    <n v="782.04000000000008"/>
    <n v="2645.6804220000004"/>
    <n v="5.709442385678426E-2"/>
    <n v="466.74114849240181"/>
    <n v="0.27782211219785824"/>
    <n v="1.8526318871978584"/>
    <n v="348.81838255302341"/>
    <n v="18.936907221546633"/>
    <n v="47.882581134035313"/>
    <n v="13.074623063203596"/>
    <n v="3.0012254844557216"/>
    <n v="9.334938300584227"/>
    <n v="0"/>
    <n v="0"/>
    <n v="25.692490735552916"/>
    <n v="466.74114849240181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00N7002"/>
    <s v="BAC N70 P0 C46,5 B01 NOIR 200541"/>
    <n v="2.0116999999999998"/>
    <n v="1440"/>
    <n v="2896.848"/>
    <n v="9800.181626399999"/>
    <n v="0.21149029149490786"/>
    <n v="1728.9117724514308"/>
    <n v="1.2006331753134936"/>
    <n v="8.006314860313493"/>
    <n v="1292.0999358881395"/>
    <n v="70.146465412156559"/>
    <n v="177.36760190395364"/>
    <n v="48.431276752333901"/>
    <n v="11.117198662721327"/>
    <n v="34.578662659417432"/>
    <n v="0"/>
    <n v="0"/>
    <n v="95.170631172708539"/>
    <n v="1728.9117724514308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20N7005"/>
    <s v="COUV N70 T-AKUMSAN D+ NOIR AVEC OM"/>
    <n v="1.1609"/>
    <n v="1260"/>
    <n v="1462.7340000000002"/>
    <n v="4948.5022587000003"/>
    <n v="0.10678987645865871"/>
    <n v="872.99645427201267"/>
    <n v="0.69285432878731168"/>
    <n v="4.6202370737873117"/>
    <n v="652.43275022417538"/>
    <n v="35.419745854178551"/>
    <n v="89.559970631312979"/>
    <n v="24.454881709032847"/>
    <n v="5.6135166459258539"/>
    <n v="17.460144800990701"/>
    <n v="0"/>
    <n v="0"/>
    <n v="48.055444406396418"/>
    <n v="872.99645427201267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90T7001"/>
    <s v="COUVRE COUVERCLE N70 T-AKUMSAN NOIR"/>
    <n v="0.4884"/>
    <n v="1344"/>
    <n v="656.40959999999995"/>
    <n v="2220.6664972799999"/>
    <n v="4.7922520492637476E-2"/>
    <n v="391.76176485274163"/>
    <n v="0.29148940837257564"/>
    <n v="1.9437710283725755"/>
    <n v="292.78263894976868"/>
    <n v="15.894797829436522"/>
    <n v="40.190509346273416"/>
    <n v="10.974257192813981"/>
    <n v="2.5190952122159818"/>
    <n v="7.8353321005462275"/>
    <n v="0"/>
    <n v="0"/>
    <n v="21.565134221686865"/>
    <n v="391.76176485274163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20NS6042"/>
    <s v="COUV NS60 D+  AVEC OM NOIR"/>
    <n v="1.0261"/>
    <n v="1300"/>
    <n v="1333.93"/>
    <n v="4512.7518865000002"/>
    <n v="9.7386277959286255E-2"/>
    <n v="796.12298630309124"/>
    <n v="0.61240229715622407"/>
    <n v="4.0837499021562245"/>
    <n v="594.98146519225941"/>
    <n v="32.300788514702191"/>
    <n v="81.673586328223251"/>
    <n v="22.301457652676554"/>
    <n v="5.1192070872078412"/>
    <n v="15.922656446343302"/>
    <n v="0"/>
    <n v="0"/>
    <n v="43.823825081678812"/>
    <n v="796.12298630309124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4T00:00:00"/>
    <x v="16"/>
    <x v="0"/>
    <s v="AKUMSAN04"/>
    <s v="AKD202400000417DU16/08/2024"/>
    <n v="6109.5"/>
    <n v="331.67700000000002"/>
    <n v="838.65600000000086"/>
    <n v="229"/>
    <n v="52.566000000000003"/>
    <n v="163.5"/>
    <n v="0"/>
    <n v="0"/>
    <n v="450"/>
    <n v="8174.8990000000003"/>
    <s v="EUR"/>
    <n v="3.3830499999999999"/>
    <s v="490TNS6001"/>
    <s v="COUVRE COUVERCLENS60 T-AKUMSAN NOIR"/>
    <n v="0.42180000000000001"/>
    <n v="1320"/>
    <n v="556.77600000000007"/>
    <n v="1883.6010468000002"/>
    <n v="4.0648566489290716E-2"/>
    <n v="332.29792554473619"/>
    <n v="0.25174085268540619"/>
    <n v="1.6787113426854063"/>
    <n v="248.34241696632162"/>
    <n v="13.482194587468477"/>
    <n v="34.090164177642627"/>
    <n v="9.3085217260475748"/>
    <n v="2.1367325460760558"/>
    <n v="6.6460406209990319"/>
    <n v="0"/>
    <n v="0"/>
    <n v="18.291854920180821"/>
    <n v="332.29792554473619"/>
    <s v="TUNIWORLD"/>
    <m/>
    <n v="6235.9"/>
    <s v="F0646/2024"/>
    <n v="395.69600000000003"/>
    <m/>
    <m/>
    <m/>
    <n v="195.565"/>
    <s v="STB013011"/>
    <n v="10754.03"/>
    <n v="229"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18"/>
    <s v="PIPE 5000903400"/>
    <n v="71.8"/>
    <n v="4"/>
    <n v="287.2"/>
    <n v="970.11851999999999"/>
    <n v="8.6898638426626332E-2"/>
    <n v="171.05849246596065"/>
    <n v="42.764623116490164"/>
    <n v="285.29425311649015"/>
    <n v="0"/>
    <n v="7.3630085325264751"/>
    <n v="156.48420042360061"/>
    <n v="0"/>
    <n v="1.6497706505295009"/>
    <n v="5.5615128593040852"/>
    <n v="0"/>
    <n v="0"/>
    <n v="0"/>
    <n v="171.05849246596065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19"/>
    <s v="Mixer 5000904300"/>
    <n v="141.80000000000001"/>
    <n v="2"/>
    <n v="283.60000000000002"/>
    <n v="957.95826000000011"/>
    <n v="8.5809379727685348E-2"/>
    <n v="168.91430523449321"/>
    <n v="84.457152617246606"/>
    <n v="563.43628261724666"/>
    <n v="0"/>
    <n v="7.2707145537065063"/>
    <n v="154.52269930408474"/>
    <n v="0"/>
    <n v="1.6290910741301063"/>
    <n v="5.4918003025718622"/>
    <n v="0"/>
    <n v="0"/>
    <n v="0"/>
    <n v="168.91430523449321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0"/>
    <s v="Mixer 5000904400"/>
    <n v="141.80000000000001"/>
    <n v="2"/>
    <n v="283.60000000000002"/>
    <n v="957.95826000000011"/>
    <n v="8.5809379727685348E-2"/>
    <n v="168.91430523449321"/>
    <n v="84.457152617246606"/>
    <n v="563.43628261724666"/>
    <n v="0"/>
    <n v="7.2707145537065063"/>
    <n v="154.52269930408474"/>
    <n v="0"/>
    <n v="1.6290910741301063"/>
    <n v="5.4918003025718622"/>
    <n v="0"/>
    <n v="0"/>
    <n v="0"/>
    <n v="168.91430523449321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1"/>
    <s v="Mixer 5000904100"/>
    <n v="141.80000000000001"/>
    <n v="2"/>
    <n v="283.60000000000002"/>
    <n v="957.95826000000011"/>
    <n v="8.5809379727685348E-2"/>
    <n v="168.91430523449321"/>
    <n v="84.457152617246606"/>
    <n v="563.43628261724666"/>
    <n v="0"/>
    <n v="7.2707145537065063"/>
    <n v="154.52269930408474"/>
    <n v="0"/>
    <n v="1.6290910741301063"/>
    <n v="5.4918003025718622"/>
    <n v="0"/>
    <n v="0"/>
    <n v="0"/>
    <n v="168.91430523449321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2"/>
    <s v="cooling block 5000903300"/>
    <n v="349.8"/>
    <n v="2"/>
    <n v="699.6"/>
    <n v="2363.1438600000001"/>
    <n v="0.21167927382753407"/>
    <n v="416.68705198184568"/>
    <n v="208.34352599092284"/>
    <n v="1389.915455990923"/>
    <n v="0"/>
    <n v="17.935796550680788"/>
    <n v="381.18505089258701"/>
    <n v="0"/>
    <n v="4.0187310136157341"/>
    <n v="13.54747352496218"/>
    <n v="0"/>
    <n v="0"/>
    <n v="0"/>
    <n v="416.68705198184568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3"/>
    <s v="V STUB 5000903300"/>
    <n v="69.8"/>
    <n v="2"/>
    <n v="139.6"/>
    <n v="471.54785999999996"/>
    <n v="4.2239031770045385E-2"/>
    <n v="83.14681597579424"/>
    <n v="41.57340798789712"/>
    <n v="277.34733798789711"/>
    <n v="0"/>
    <n v="3.5789554009077151"/>
    <n v="76.062654523449311"/>
    <n v="0"/>
    <n v="0.80190801815431156"/>
    <n v="2.7032980332829046"/>
    <n v="0"/>
    <n v="0"/>
    <n v="0"/>
    <n v="83.14681597579424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4"/>
    <s v="MIXER 5000904200"/>
    <n v="141.80000000000001"/>
    <n v="2"/>
    <n v="283.60000000000002"/>
    <n v="957.95826000000011"/>
    <n v="8.5809379727685348E-2"/>
    <n v="168.91430523449321"/>
    <n v="84.457152617246606"/>
    <n v="563.43628261724666"/>
    <n v="0"/>
    <n v="7.2707145537065063"/>
    <n v="154.52269930408474"/>
    <n v="0"/>
    <n v="1.6290910741301063"/>
    <n v="5.4918003025718622"/>
    <n v="0"/>
    <n v="0"/>
    <n v="0"/>
    <n v="168.91430523449321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5"/>
    <s v="MIXER 5000904000"/>
    <n v="141.80000000000001"/>
    <n v="2"/>
    <n v="283.60000000000002"/>
    <n v="957.95826000000011"/>
    <n v="8.5809379727685348E-2"/>
    <n v="168.91430523449321"/>
    <n v="84.457152617246606"/>
    <n v="563.43628261724666"/>
    <n v="0"/>
    <n v="7.2707145537065063"/>
    <n v="154.52269930408474"/>
    <n v="0"/>
    <n v="1.6290910741301063"/>
    <n v="5.4918003025718622"/>
    <n v="0"/>
    <n v="0"/>
    <n v="0"/>
    <n v="168.91430523449321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6"/>
    <s v="GANG 5000911201"/>
    <n v="297.8"/>
    <n v="2"/>
    <n v="595.6"/>
    <n v="2011.8474600000002"/>
    <n v="0.18021180030257189"/>
    <n v="354.74386529500759"/>
    <n v="177.3719326475038"/>
    <n v="1183.2956626475038"/>
    <n v="0"/>
    <n v="15.269526051437218"/>
    <n v="324.51946299546142"/>
    <n v="0"/>
    <n v="3.4213210287443272"/>
    <n v="11.533555219364601"/>
    <n v="0"/>
    <n v="0"/>
    <n v="0"/>
    <n v="354.74386529500759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7"/>
    <s v="POST BURNER WELD PIN 5000913700"/>
    <n v="8"/>
    <n v="10"/>
    <n v="80"/>
    <n v="270.22800000000001"/>
    <n v="2.4205748865355526E-2"/>
    <n v="47.648605143721632"/>
    <n v="4.7648605143721632"/>
    <n v="31.787660514372163"/>
    <n v="0"/>
    <n v="2.0509773071104389"/>
    <n v="43.588913767019669"/>
    <n v="0"/>
    <n v="0.45954614220877466"/>
    <n v="1.5491679273827537"/>
    <n v="0"/>
    <n v="0"/>
    <n v="0"/>
    <n v="47.648605143721632"/>
    <m/>
    <m/>
    <m/>
    <s v="F0657/2024"/>
    <n v="365.83"/>
    <m/>
    <m/>
    <m/>
    <m/>
    <s v="stb102264"/>
    <n v="4004.2469999999998"/>
    <m/>
    <m/>
    <m/>
    <m/>
  </r>
  <r>
    <x v="12"/>
    <x v="1"/>
    <d v="2024-09-16T00:00:00"/>
    <x v="89"/>
    <x v="2"/>
    <s v="MONBAT PDR"/>
    <s v="7000047964DI04/07/2024"/>
    <m/>
    <n v="84.730999999999995"/>
    <n v="1800.7669999999998"/>
    <n v="0"/>
    <n v="18.984999999999999"/>
    <n v="64"/>
    <n v="0"/>
    <n v="0"/>
    <n v="0"/>
    <n v="1968.4829999999997"/>
    <s v="EUR"/>
    <n v="3.37785"/>
    <s v="710ELE128"/>
    <s v="POST BURNER WELD PIN 5000913600"/>
    <n v="8.5"/>
    <n v="10"/>
    <n v="85"/>
    <n v="287.11725000000001"/>
    <n v="2.5718608169440247E-2"/>
    <n v="50.62664296520424"/>
    <n v="5.062664296520424"/>
    <n v="33.774389296520425"/>
    <n v="0"/>
    <n v="2.1791633888048416"/>
    <n v="46.313220877458399"/>
    <n v="0"/>
    <n v="0.48826777609682309"/>
    <n v="1.6459909228441758"/>
    <n v="0"/>
    <n v="0"/>
    <n v="0"/>
    <n v="50.62664296520424"/>
    <m/>
    <m/>
    <m/>
    <s v="F0657/2024"/>
    <n v="365.83"/>
    <m/>
    <m/>
    <m/>
    <m/>
    <s v="stb102264"/>
    <n v="4004.2469999999998"/>
    <m/>
    <m/>
    <m/>
    <m/>
  </r>
  <r>
    <x v="12"/>
    <x v="1"/>
    <d v="2024-10-01T00:00:00"/>
    <x v="116"/>
    <x v="0"/>
    <s v="krines EOOD 04"/>
    <s v="04DU09/09/2024"/>
    <n v="2875.4079999999999"/>
    <n v="89.659000000000006"/>
    <n v="208.34400000000005"/>
    <n v="0"/>
    <n v="17.84"/>
    <n v="43"/>
    <n v="0"/>
    <n v="0"/>
    <n v="0"/>
    <n v="3234.2510000000002"/>
    <s v="EUR"/>
    <n v="3.3825500000000002"/>
    <s v="490B0019"/>
    <s v="COUVRE BORNE R+ VERT SMF LIDS"/>
    <n v="4.4999999999999998E-2"/>
    <n v="14000"/>
    <n v="630"/>
    <n v="2131.0065"/>
    <n v="0.22222222222222224"/>
    <n v="718.72244444444459"/>
    <n v="5.1337317460317472E-2"/>
    <n v="0.20355206746031748"/>
    <n v="638.97955555555563"/>
    <n v="19.924222222222227"/>
    <n v="46.298666666666684"/>
    <n v="0"/>
    <n v="3.9644444444444447"/>
    <n v="9.5555555555555554"/>
    <n v="0"/>
    <n v="0"/>
    <n v="0"/>
    <n v="718.72244444444459"/>
    <s v="TNA CARGO"/>
    <m/>
    <n v="2939.2869999999998"/>
    <s v="F0719/2024"/>
    <n v="107.694"/>
    <m/>
    <m/>
    <m/>
    <n v="43"/>
    <s v="STB131008"/>
    <n v="2590.761"/>
    <m/>
    <m/>
    <m/>
    <m/>
  </r>
  <r>
    <x v="12"/>
    <x v="1"/>
    <d v="2024-10-01T00:00:00"/>
    <x v="116"/>
    <x v="0"/>
    <s v="krines EOOD 04"/>
    <s v="04DU09/09/2024"/>
    <n v="2875.4079999999999"/>
    <n v="89.659000000000006"/>
    <n v="208.34400000000005"/>
    <n v="0"/>
    <n v="17.84"/>
    <n v="43"/>
    <n v="0"/>
    <n v="0"/>
    <n v="0"/>
    <n v="3234.2510000000002"/>
    <s v="EUR"/>
    <n v="3.3825500000000002"/>
    <s v="490B0020"/>
    <s v="COUVRE BORNE L- VERT SMF LIDS"/>
    <n v="4.4999999999999998E-2"/>
    <n v="18000"/>
    <n v="810"/>
    <n v="2739.8655000000003"/>
    <n v="0.28571428571428575"/>
    <n v="924.07171428571451"/>
    <n v="5.1337317460317472E-2"/>
    <n v="0.20355206746031748"/>
    <n v="821.54514285714299"/>
    <n v="25.61685714285715"/>
    <n v="59.526857142857168"/>
    <n v="0"/>
    <n v="5.0971428571428579"/>
    <n v="12.285714285714288"/>
    <n v="0"/>
    <n v="0"/>
    <n v="0"/>
    <n v="924.07171428571451"/>
    <s v="TNA CARGO"/>
    <m/>
    <n v="2939.2869999999998"/>
    <s v="F0719/2024"/>
    <n v="107.694"/>
    <m/>
    <m/>
    <m/>
    <n v="43"/>
    <s v="STB131008"/>
    <n v="2590.761"/>
    <m/>
    <m/>
    <m/>
    <m/>
  </r>
  <r>
    <x v="12"/>
    <x v="1"/>
    <d v="2024-10-01T00:00:00"/>
    <x v="116"/>
    <x v="0"/>
    <s v="krines EOOD 04"/>
    <s v="04DU09/09/2024"/>
    <n v="2875.4079999999999"/>
    <n v="89.659000000000006"/>
    <n v="208.34400000000005"/>
    <n v="0"/>
    <n v="17.84"/>
    <n v="43"/>
    <n v="0"/>
    <n v="0"/>
    <n v="0"/>
    <n v="3234.2510000000002"/>
    <s v="EUR"/>
    <n v="3.3825500000000002"/>
    <s v="490B0021"/>
    <s v="COUVRE BORNE R+ BLEU SMF LIDS"/>
    <n v="4.4999999999999998E-2"/>
    <n v="15000"/>
    <n v="675"/>
    <n v="2283.2212500000001"/>
    <n v="0.23809523809523811"/>
    <n v="770.05976190476201"/>
    <n v="5.1337317460317465E-2"/>
    <n v="0.20355206746031748"/>
    <n v="684.62095238095242"/>
    <n v="21.347380952380956"/>
    <n v="49.605714285714299"/>
    <n v="0"/>
    <n v="4.2476190476190476"/>
    <n v="10.238095238095239"/>
    <n v="0"/>
    <n v="0"/>
    <n v="0"/>
    <n v="770.05976190476201"/>
    <s v="TNA CARGO"/>
    <m/>
    <n v="2939.2869999999998"/>
    <s v="F0719/2024"/>
    <n v="107.694"/>
    <m/>
    <m/>
    <m/>
    <n v="43"/>
    <s v="STB131008"/>
    <n v="2590.761"/>
    <m/>
    <m/>
    <m/>
    <m/>
  </r>
  <r>
    <x v="12"/>
    <x v="1"/>
    <d v="2024-10-01T00:00:00"/>
    <x v="116"/>
    <x v="0"/>
    <s v="krines EOOD 04"/>
    <s v="04DU09/09/2024"/>
    <n v="2875.4079999999999"/>
    <n v="89.659000000000006"/>
    <n v="208.34400000000005"/>
    <n v="0"/>
    <n v="17.84"/>
    <n v="43"/>
    <n v="0"/>
    <n v="0"/>
    <n v="0"/>
    <n v="3234.2510000000002"/>
    <s v="EUR"/>
    <n v="3.3825500000000002"/>
    <s v="490B0022"/>
    <s v="COUVRE BORNE L- BLEU SMF LIDS"/>
    <n v="4.4999999999999998E-2"/>
    <n v="16000"/>
    <n v="720"/>
    <n v="2435.4360000000001"/>
    <n v="0.25396825396825401"/>
    <n v="821.39707936507955"/>
    <n v="5.1337317460317472E-2"/>
    <n v="0.20355206746031748"/>
    <n v="730.26234920634931"/>
    <n v="22.770539682539688"/>
    <n v="52.912761904761929"/>
    <n v="0"/>
    <n v="4.5307936507936519"/>
    <n v="10.920634920634923"/>
    <n v="0"/>
    <n v="0"/>
    <n v="0"/>
    <n v="821.39707936507955"/>
    <s v="TNA CARGO"/>
    <m/>
    <n v="2939.2869999999998"/>
    <s v="F0719/2024"/>
    <n v="107.694"/>
    <m/>
    <m/>
    <m/>
    <n v="43"/>
    <s v="STB131008"/>
    <n v="2590.761"/>
    <m/>
    <m/>
    <m/>
    <m/>
  </r>
  <r>
    <x v="12"/>
    <x v="1"/>
    <d v="2024-10-01T00:00:00"/>
    <x v="21"/>
    <x v="0"/>
    <s v="GLATFELTER06"/>
    <s v="51001429DU12/09/2024"/>
    <n v="4058.24"/>
    <n v="188.33500000000001"/>
    <n v="220.3779999999997"/>
    <n v="0"/>
    <n v="39.877000000000002"/>
    <n v="87"/>
    <n v="0"/>
    <n v="0"/>
    <n v="0"/>
    <n v="4593.83"/>
    <s v="EUR"/>
    <n v="3.3880499999999998"/>
    <s v="430P2013  "/>
    <s v="SEP PAPIER laize 125mm "/>
    <n v="4.6625E-2"/>
    <n v="209840"/>
    <n v="9783.7899999999991"/>
    <n v="33147.969709499994"/>
    <n v="1"/>
    <n v="4593.83"/>
    <n v="2.189206061761342E-2"/>
    <n v="0.17985989186761339"/>
    <n v="4058.24"/>
    <n v="188.33500000000001"/>
    <n v="220.3779999999997"/>
    <n v="0"/>
    <n v="39.877000000000002"/>
    <n v="87"/>
    <n v="0"/>
    <n v="0"/>
    <n v="0"/>
    <n v="4593.83"/>
    <s v="TNA CARGO"/>
    <m/>
    <n v="4133.5190000000002"/>
    <s v="F0718/2024"/>
    <n v="225.119"/>
    <m/>
    <m/>
    <m/>
    <n v="103.34"/>
    <s v="STB013083"/>
    <n v="7266.33"/>
    <m/>
    <m/>
    <m/>
    <m/>
  </r>
  <r>
    <x v="12"/>
    <x v="1"/>
    <d v="2024-10-03T00:00:00"/>
    <x v="42"/>
    <x v="0"/>
    <s v="metaconcept09"/>
    <s v="05/07/2024du24/09/2024"/>
    <n v="508.8"/>
    <n v="290"/>
    <n v="616.25699999999779"/>
    <n v="0"/>
    <n v="109.901"/>
    <n v="500"/>
    <n v="0"/>
    <n v="0"/>
    <n v="0"/>
    <n v="2024.9579999999978"/>
    <s v="EUR"/>
    <n v="3.3825500000000002"/>
    <s v="600P0014"/>
    <s v="CALCIUM METAL 70%/30% "/>
    <n v="9.6999999999999993"/>
    <n v="1120"/>
    <n v="10864"/>
    <n v="36748.023200000003"/>
    <n v="0.34528898565003896"/>
    <n v="699.19569380393079"/>
    <n v="0.6242818694677954"/>
    <n v="33.435016869467795"/>
    <n v="175.68303589873983"/>
    <n v="100.13380583851129"/>
    <n v="212.78675442973528"/>
    <n v="0"/>
    <n v="37.947604811924933"/>
    <n v="172.64449282501948"/>
    <n v="0"/>
    <n v="0"/>
    <n v="0"/>
    <n v="699.19569380393079"/>
    <s v="MAGHREB SOLUTION"/>
    <m/>
    <n v="606.47199999999998"/>
    <s v="F732/2024"/>
    <n v="346.1"/>
    <m/>
    <m/>
    <m/>
    <n v="560"/>
    <s v="stb13109"/>
    <n v="20858.187999999998"/>
    <m/>
    <m/>
    <m/>
    <m/>
  </r>
  <r>
    <x v="12"/>
    <x v="1"/>
    <d v="2024-10-03T00:00:00"/>
    <x v="42"/>
    <x v="0"/>
    <s v="metaconcept09"/>
    <s v="05/07/2024du24/09/2024"/>
    <n v="508.8"/>
    <n v="290"/>
    <n v="616.25699999999779"/>
    <n v="0"/>
    <n v="109.901"/>
    <n v="500"/>
    <n v="0"/>
    <n v="0"/>
    <n v="0"/>
    <n v="2024.9579999999978"/>
    <s v="EUR"/>
    <n v="3.3825500000000002"/>
    <s v="610P0002"/>
    <s v="ANTIMOINE "/>
    <n v="22.15"/>
    <n v="930"/>
    <n v="20599.5"/>
    <n v="69678.838725000009"/>
    <n v="0.65471101434996115"/>
    <n v="1325.7623061960671"/>
    <n v="1.4255508668774914"/>
    <n v="76.349033366877492"/>
    <n v="333.11696410126024"/>
    <n v="189.86619416148872"/>
    <n v="403.47024557026253"/>
    <n v="0"/>
    <n v="71.953395188075078"/>
    <n v="327.35550717498057"/>
    <n v="0"/>
    <n v="0"/>
    <n v="0"/>
    <n v="1325.7623061960671"/>
    <s v="MAGHREB SOLUTION"/>
    <m/>
    <n v="606.47199999999998"/>
    <s v="f732/2024"/>
    <n v="346.1"/>
    <m/>
    <m/>
    <m/>
    <n v="560"/>
    <s v="stb13109"/>
    <n v="20858.187999999998"/>
    <m/>
    <m/>
    <m/>
    <m/>
  </r>
  <r>
    <x v="12"/>
    <x v="1"/>
    <d v="2024-10-03T00:00:00"/>
    <x v="120"/>
    <x v="0"/>
    <s v="ELBAT02"/>
    <s v="500009330du15/08/2024"/>
    <n v="40168"/>
    <n v="1475"/>
    <n v="8654.7239999999874"/>
    <n v="829"/>
    <n v="1418.4069999999999"/>
    <m/>
    <n v="0"/>
    <n v="0"/>
    <n v="4808.76"/>
    <n v="57353.890999999989"/>
    <s v="EUR"/>
    <n v="3.3848500000000001"/>
    <s v="600P0002"/>
    <s v="PLOMB DOUX ACHETE "/>
    <n v="2.0303700000000005"/>
    <n v="202360"/>
    <n v="410865.67320000008"/>
    <n v="1390718.6739310203"/>
    <n v="1"/>
    <n v="57353.890999999989"/>
    <n v="0.28342503953350456"/>
    <n v="7.155922934033506"/>
    <n v="40168"/>
    <n v="1475"/>
    <n v="8654.7239999999874"/>
    <n v="829"/>
    <n v="1418.4069999999999"/>
    <n v="0"/>
    <n v="0"/>
    <n v="0"/>
    <n v="4808.76"/>
    <n v="57353.890999999989"/>
    <s v="tuniworld"/>
    <m/>
    <n v="41043"/>
    <s v="F0730/2024"/>
    <n v="5123.25"/>
    <m/>
    <m/>
    <m/>
    <m/>
    <m/>
    <m/>
    <m/>
    <m/>
    <m/>
    <m/>
  </r>
  <r>
    <x v="12"/>
    <x v="1"/>
    <d v="2024-10-01T00:00:00"/>
    <x v="97"/>
    <x v="0"/>
    <s v="Amer sil04"/>
    <s v="CI24-00695DU27/06/2024"/>
    <n v="1478.6"/>
    <n v="80"/>
    <n v="454.33500000000004"/>
    <n v="0"/>
    <n v="15.741"/>
    <n v="211.565"/>
    <n v="0"/>
    <n v="0"/>
    <n v="0"/>
    <n v="2240.241"/>
    <s v="EUR"/>
    <n v="3.3735499999999998"/>
    <s v="430T280"/>
    <s v="GAINE TUBULAIRE 274mm "/>
    <n v="0.32950000000000002"/>
    <n v="1180"/>
    <n v="388.81"/>
    <n v="1311.6699755"/>
    <n v="0.17213643267752576"/>
    <n v="385.62709407793301"/>
    <n v="0.32680262209994321"/>
    <n v="1.4383873470999431"/>
    <n v="254.52092935698957"/>
    <n v="13.770914614202061"/>
    <n v="78.207606140543675"/>
    <n v="0"/>
    <n v="2.7095995867769331"/>
    <n v="36.418044379420735"/>
    <n v="0"/>
    <n v="0"/>
    <n v="0"/>
    <n v="385.62709407793301"/>
    <s v="STC"/>
    <m/>
    <n v="1482.5"/>
    <s v="F0720/2024"/>
    <n v="396.2"/>
    <m/>
    <m/>
    <m/>
    <n v="252.76300000000001"/>
    <s v="STB012795"/>
    <n v="1891.271"/>
    <m/>
    <m/>
    <m/>
    <m/>
  </r>
  <r>
    <x v="12"/>
    <x v="1"/>
    <d v="2024-10-01T00:00:00"/>
    <x v="97"/>
    <x v="0"/>
    <s v="Amer sil04"/>
    <s v="CI24-00695DU27/06/2024"/>
    <n v="1478.6"/>
    <n v="80"/>
    <n v="454.33500000000004"/>
    <n v="0"/>
    <n v="15.741"/>
    <n v="211.565"/>
    <n v="0"/>
    <n v="0"/>
    <n v="0"/>
    <n v="2240.241"/>
    <s v="EUR"/>
    <n v="3.3735499999999998"/>
    <s v="430T405"/>
    <s v="GAINE TUBULAIRE 399mm "/>
    <n v="0.47989999999999999"/>
    <n v="2296"/>
    <n v="1101.8504"/>
    <n v="3717.1474169200001"/>
    <n v="0.48781820735141801"/>
    <n v="1092.8303486551481"/>
    <n v="0.47597140620868822"/>
    <n v="2.0949380512086884"/>
    <n v="721.2880013898066"/>
    <n v="39.025456588113443"/>
    <n v="221.63288523700652"/>
    <n v="0"/>
    <n v="7.6787464019186711"/>
    <n v="103.20525903830276"/>
    <n v="0"/>
    <n v="0"/>
    <n v="0"/>
    <n v="1092.8303486551481"/>
    <s v="STC"/>
    <m/>
    <n v="1482.5"/>
    <s v="F0720/2024"/>
    <n v="396.2"/>
    <m/>
    <m/>
    <m/>
    <n v="252.76300000000001"/>
    <s v="STB012795"/>
    <n v="1891.271"/>
    <m/>
    <m/>
    <m/>
    <m/>
  </r>
  <r>
    <x v="12"/>
    <x v="1"/>
    <d v="2024-10-01T00:00:00"/>
    <x v="97"/>
    <x v="0"/>
    <s v="Amer sil04"/>
    <s v="CI24-00695DU27/06/2024"/>
    <n v="1478.6"/>
    <n v="80"/>
    <n v="454.33500000000004"/>
    <n v="0"/>
    <n v="15.741"/>
    <n v="211.565"/>
    <n v="0"/>
    <n v="0"/>
    <n v="0"/>
    <n v="2240.241"/>
    <s v="EUR"/>
    <n v="3.3735499999999998"/>
    <s v="430T540"/>
    <s v="GAINE TUBULAIRE 534mm "/>
    <n v="0.64219999999999999"/>
    <n v="1196"/>
    <n v="768.07119999999998"/>
    <n v="2591.1265967599998"/>
    <n v="0.34004535997105634"/>
    <n v="761.78355726691916"/>
    <n v="0.63694277363454777"/>
    <n v="2.8034365836345478"/>
    <n v="502.79106925320389"/>
    <n v="27.203628797684509"/>
    <n v="154.4945086224499"/>
    <n v="0"/>
    <n v="5.3526540113043977"/>
    <n v="71.941696582276535"/>
    <n v="0"/>
    <n v="0"/>
    <n v="0"/>
    <n v="761.78355726691916"/>
    <s v="STC"/>
    <m/>
    <n v="1482.5"/>
    <s v="F0720/2024"/>
    <n v="396.2"/>
    <m/>
    <m/>
    <m/>
    <n v="252.76300000000001"/>
    <s v="STB012795"/>
    <n v="1891.271"/>
    <m/>
    <m/>
    <m/>
    <m/>
  </r>
  <r>
    <x v="12"/>
    <x v="1"/>
    <d v="2024-10-11T00:00:00"/>
    <x v="110"/>
    <x v="0"/>
    <s v="DIXON15"/>
    <s v="124416467DU31/07/2024"/>
    <n v="1007"/>
    <n v="1375"/>
    <n v="3858.1639999999898"/>
    <n v="429"/>
    <n v="675.72699999999998"/>
    <n v="215.2"/>
    <n v="201"/>
    <n v="0"/>
    <n v="1640"/>
    <n v="9401.0909999999894"/>
    <s v="EUR"/>
    <n v="3.37575"/>
    <s v="600P0002"/>
    <s v="PLOMB DOUX ACHETE "/>
    <n v="2.0657000000000001"/>
    <n v="96746"/>
    <n v="199848.21220000001"/>
    <n v="674637.60233415"/>
    <n v="1"/>
    <n v="9401.0909999999894"/>
    <n v="9.7172916709734658E-2"/>
    <n v="7.0704596917097344"/>
    <n v="1007"/>
    <n v="1375"/>
    <n v="3858.1639999999898"/>
    <n v="429"/>
    <n v="675.72699999999998"/>
    <n v="215.2"/>
    <n v="201"/>
    <n v="0"/>
    <n v="1640"/>
    <n v="9401.0909999999894"/>
    <s v="MSC"/>
    <m/>
    <n v="1198.1400000000001"/>
    <s v="F0748/2024"/>
    <n v="804.25"/>
    <m/>
    <n v="239"/>
    <m/>
    <n v="258.08799999999997"/>
    <s v="STB013217"/>
    <n v="132163.64199999999"/>
    <n v="429"/>
    <m/>
    <m/>
    <m/>
  </r>
  <r>
    <x v="12"/>
    <x v="1"/>
    <d v="2024-10-11T00:00:00"/>
    <x v="89"/>
    <x v="0"/>
    <s v="MONBAT14"/>
    <s v="140-139-125-124DU24/07/2024"/>
    <n v="25898"/>
    <n v="1384"/>
    <n v="9841.3519999999844"/>
    <n v="429"/>
    <n v="677.05399999999997"/>
    <n v="388"/>
    <n v="0"/>
    <n v="0"/>
    <n v="1669.048"/>
    <n v="40286.453999999983"/>
    <s v="EUR"/>
    <n v="3.3838499999999998"/>
    <s v="600P0002"/>
    <s v="PLOMB DOUX ACHETE "/>
    <n v="2.1457000000000002"/>
    <n v="96071"/>
    <n v="206139.54470000003"/>
    <n v="697545.29833309504"/>
    <n v="1"/>
    <n v="40286.453999999983"/>
    <n v="0.4193404253104473"/>
    <n v="7.6800673703104474"/>
    <n v="25898"/>
    <n v="1384"/>
    <n v="9841.3519999999844"/>
    <n v="429"/>
    <n v="677.05399999999997"/>
    <n v="388"/>
    <n v="0"/>
    <n v="0"/>
    <n v="1669.048"/>
    <n v="40286.453999999983"/>
    <s v="TUNIWORLD"/>
    <m/>
    <n v="26336"/>
    <s v="F0745/2024"/>
    <n v="813.25"/>
    <m/>
    <m/>
    <m/>
    <n v="462.72"/>
    <s v="STB013174"/>
    <n v="146939.41899999999"/>
    <n v="429"/>
    <m/>
    <m/>
    <m/>
  </r>
  <r>
    <x v="12"/>
    <x v="1"/>
    <d v="2024-10-10T00:00:00"/>
    <x v="89"/>
    <x v="0"/>
    <s v="MONBAT15"/>
    <s v="401-402-403-404-405-406du23/08/2024"/>
    <n v="51672"/>
    <n v="1575"/>
    <n v="6109.0929999999935"/>
    <n v="629"/>
    <n v="985.19600000000003"/>
    <n v="385.13200000000001"/>
    <n v="0"/>
    <n v="0"/>
    <n v="2510"/>
    <n v="63865.420999999995"/>
    <s v="EUR"/>
    <n v="3.3787500000000001"/>
    <s v="600P0002"/>
    <s v="PLOMB DOUX ACHETE "/>
    <n v="2.0997699999999999"/>
    <n v="143992"/>
    <n v="302350.08184"/>
    <n v="1021565.3390169"/>
    <n v="1"/>
    <n v="63865.420999999995"/>
    <n v="0.44353450886160339"/>
    <n v="7.5381323963616031"/>
    <n v="51672"/>
    <n v="1575"/>
    <n v="6109.0929999999935"/>
    <n v="629"/>
    <n v="985.19600000000003"/>
    <n v="385.13200000000001"/>
    <n v="0"/>
    <n v="0"/>
    <n v="2510"/>
    <n v="63865.420999999995"/>
    <s v="TUNIWORLD"/>
    <m/>
    <n v="52328.5"/>
    <s v="F0736/2024"/>
    <n v="1042.25"/>
    <m/>
    <m/>
    <m/>
    <n v="385.13200000000001"/>
    <s v="STB013176"/>
    <n v="209445.54300000001"/>
    <n v="6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60D2711"/>
    <s v="BOUCHON D27 BLEU "/>
    <n v="0.03"/>
    <n v="18000"/>
    <n v="540"/>
    <n v="1830.357"/>
    <n v="3.8928525497030762E-2"/>
    <n v="397.15074018986746"/>
    <n v="2.2063930010548193E-2"/>
    <n v="0.1237504300105482"/>
    <n v="279.01748150318321"/>
    <n v="14.598197061386536"/>
    <n v="35.067010410352808"/>
    <n v="8.914632338820045"/>
    <n v="2.116855359477539"/>
    <n v="3.6008886084753455"/>
    <n v="0"/>
    <n v="53.835674908171939"/>
    <n v="0"/>
    <n v="397.15074018986746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00M1104"/>
    <s v="BAC M11 P8.5 C46,3 NOIR 22241008B70"/>
    <n v="1.8580000000000001"/>
    <n v="2268"/>
    <n v="4213.9440000000004"/>
    <n v="14283.373885200001"/>
    <n v="0.30378264156862927"/>
    <n v="3099.2055161456497"/>
    <n v="1.366492731986618"/>
    <n v="7.6642766319866187"/>
    <n v="2177.3408186582406"/>
    <n v="113.91849058823598"/>
    <n v="273.64892243822919"/>
    <n v="69.566224919216097"/>
    <n v="16.519092483218923"/>
    <n v="28.099894345098207"/>
    <n v="0"/>
    <n v="420.11207271341056"/>
    <n v="0"/>
    <n v="3099.2055161456497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00M1202"/>
    <s v="BAC M12 P12.5 C49 NOIR 21631003B70"/>
    <n v="2.266"/>
    <n v="240"/>
    <n v="543.84"/>
    <n v="1843.3728719999999"/>
    <n v="3.9205350567231866E-2"/>
    <n v="399.97492323121759"/>
    <n v="1.6665621801300732"/>
    <n v="9.3472824801300725"/>
    <n v="281.0016058160947"/>
    <n v="14.70200646271195"/>
    <n v="35.316375817715311"/>
    <n v="8.978025279896098"/>
    <n v="2.1319085531449344"/>
    <n v="3.6264949274689475"/>
    <n v="0"/>
    <n v="54.218506374185594"/>
    <n v="0"/>
    <n v="399.97492323121759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00M1606"/>
    <s v="BAC M16 GRIS C102 P16 20891032B74"/>
    <n v="5.3840000000000003"/>
    <n v="300"/>
    <n v="1615.2"/>
    <n v="5474.80116"/>
    <n v="0.1164395451533409"/>
    <n v="1187.9219917679147"/>
    <n v="3.9597399725597158"/>
    <n v="22.209077172559716"/>
    <n v="834.57228911841025"/>
    <n v="43.664829432502835"/>
    <n v="104.88932447185529"/>
    <n v="26.664655840115067"/>
    <n v="6.3317495863483719"/>
    <n v="10.770657926684033"/>
    <n v="0"/>
    <n v="161.02848539199871"/>
    <n v="0"/>
    <n v="1187.9219917679147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20L0111"/>
    <s v="COUV L1 EK DROITE NOIR 25032084B70"/>
    <n v="0.98899999999999999"/>
    <n v="4480"/>
    <n v="4430.72"/>
    <n v="15018.146976"/>
    <n v="0.31940999350037802"/>
    <n v="3258.6365325445358"/>
    <n v="0.72737422601440527"/>
    <n v="4.0796391760144051"/>
    <n v="2289.3487697144146"/>
    <n v="119.77874756264175"/>
    <n v="287.72611919510814"/>
    <n v="73.144888511586572"/>
    <n v="17.368876626563555"/>
    <n v="29.545424398784967"/>
    <n v="0"/>
    <n v="441.72370653543618"/>
    <n v="0"/>
    <n v="3258.6365325445358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4"/>
    <x v="0"/>
    <s v="ACCUMA 36"/>
    <s v="24-1151DU18/09/2024"/>
    <n v="7167.43"/>
    <n v="375"/>
    <n v="900.80500000000029"/>
    <n v="229"/>
    <n v="54.378"/>
    <n v="92.5"/>
    <n v="0"/>
    <n v="1382.9364"/>
    <n v="0"/>
    <n v="10202.049400000002"/>
    <s v="EUR"/>
    <n v="3.3895499999999998"/>
    <s v="420M1125"/>
    <s v="COUV M11 G FLAT NOIR M18 22482045B70"/>
    <n v="0.90800000000000003"/>
    <n v="2784"/>
    <n v="2527.8720000000003"/>
    <n v="8568.3485376000008"/>
    <n v="0.18223394371338919"/>
    <n v="1859.1596961208163"/>
    <n v="0.66780161498592538"/>
    <n v="3.7455130149859253"/>
    <n v="1306.1490351896571"/>
    <n v="68.337728892520943"/>
    <n v="164.15724766673961"/>
    <n v="41.731573110366128"/>
    <n v="9.909517391246677"/>
    <n v="16.856639793488501"/>
    <n v="0"/>
    <n v="252.01795407679708"/>
    <n v="0"/>
    <n v="1859.1596961208163"/>
    <s v="stc"/>
    <m/>
    <n v="7225.23"/>
    <s v="F0722/2024"/>
    <n v="447.25"/>
    <m/>
    <m/>
    <m/>
    <n v="110.88500000000001"/>
    <s v="STB013080"/>
    <n v="11558.936"/>
    <n v="229"/>
    <m/>
    <m/>
    <m/>
  </r>
  <r>
    <x v="12"/>
    <x v="1"/>
    <d v="2024-10-01T00:00:00"/>
    <x v="51"/>
    <x v="0"/>
    <s v="MICROPOROUS08"/>
    <s v="A24-0888DU18/09/2024"/>
    <n v="10166.055"/>
    <n v="375"/>
    <n v="10337.954000000002"/>
    <n v="229"/>
    <n v="124.688"/>
    <n v="92.5"/>
    <n v="0"/>
    <n v="0"/>
    <n v="0"/>
    <n v="21325.197"/>
    <s v="EUR"/>
    <n v="3.3895499999999998"/>
    <s v="430P1004"/>
    <s v="SEPARATEUR 161X1.2X0.2 "/>
    <n v="0.57699999999999996"/>
    <n v="42660"/>
    <n v="24614.82"/>
    <n v="83433.163130999994"/>
    <n v="0.68437858248325001"/>
    <n v="14594.508094036055"/>
    <n v="0.34211223849123429"/>
    <n v="2.2978825884912339"/>
    <n v="6957.4303103467564"/>
    <n v="256.64196843121874"/>
    <n v="7075.0743042970453"/>
    <n v="156.72269538866425"/>
    <n v="85.333796692671484"/>
    <n v="63.305018879700626"/>
    <n v="0"/>
    <n v="0"/>
    <n v="0"/>
    <n v="14594.508094036055"/>
    <s v="STC"/>
    <m/>
    <n v="10223.855"/>
    <s v="F0721/2024"/>
    <n v="447.25"/>
    <m/>
    <m/>
    <m/>
    <n v="110.88500000000001"/>
    <s v="STB013081"/>
    <n v="37190.936000000002"/>
    <n v="229"/>
    <m/>
    <m/>
    <m/>
  </r>
  <r>
    <x v="12"/>
    <x v="1"/>
    <d v="2024-10-01T00:00:00"/>
    <x v="51"/>
    <x v="0"/>
    <s v="MICROPOROUS08"/>
    <s v="A24-0888DU18/09/2024"/>
    <n v="10166.055"/>
    <n v="375"/>
    <n v="10337.954000000002"/>
    <n v="229"/>
    <n v="124.688"/>
    <n v="92.5"/>
    <n v="0"/>
    <n v="0"/>
    <n v="0"/>
    <n v="21325.197"/>
    <s v="EUR"/>
    <n v="3.3895499999999998"/>
    <s v="430P1002"/>
    <s v="SEPARATEUR 162X1.0X0.175 FRQI-175A206 "/>
    <n v="0.55600000000000005"/>
    <n v="20417"/>
    <n v="11351.852000000001"/>
    <n v="38477.669946599999"/>
    <n v="0.31562141751674994"/>
    <n v="6730.6889059639434"/>
    <n v="0.32966101317352908"/>
    <n v="2.2142508131735288"/>
    <n v="3208.6246896532434"/>
    <n v="118.35803156878123"/>
    <n v="3262.8796957029554"/>
    <n v="72.277304611335737"/>
    <n v="39.354203307328518"/>
    <n v="29.194981120299371"/>
    <n v="0"/>
    <n v="0"/>
    <n v="0"/>
    <n v="6730.6889059639434"/>
    <s v="STC"/>
    <m/>
    <n v="10223.855"/>
    <s v="F0721/2024"/>
    <n v="447.25"/>
    <m/>
    <m/>
    <m/>
    <n v="110.88500000000001"/>
    <s v="STB013081"/>
    <n v="37190.936000000002"/>
    <n v="229"/>
    <m/>
    <m/>
    <m/>
  </r>
  <r>
    <x v="12"/>
    <x v="1"/>
    <d v="2024-10-17T00:00:00"/>
    <x v="24"/>
    <x v="0"/>
    <s v="METACONCEPT10"/>
    <s v="6307DU09/10/2024"/>
    <n v="418.2"/>
    <n v="290"/>
    <n v="1205.4259999999995"/>
    <n v="0"/>
    <n v="208.83099999999999"/>
    <n v="170"/>
    <n v="0"/>
    <n v="0"/>
    <n v="0"/>
    <n v="2292.4569999999994"/>
    <s v="EUR"/>
    <n v="3.3727999999999998"/>
    <s v="610P0002"/>
    <s v="ANTIMOINE "/>
    <n v="30.9"/>
    <n v="2012"/>
    <n v="62170.799999999996"/>
    <n v="209689.67423999996"/>
    <n v="1"/>
    <n v="2292.4569999999994"/>
    <n v="1.1393921471172959"/>
    <n v="105.35891214711728"/>
    <n v="418.2"/>
    <n v="290"/>
    <n v="1205.4259999999995"/>
    <n v="0"/>
    <n v="208.83099999999999"/>
    <n v="170"/>
    <n v="0"/>
    <n v="0"/>
    <n v="0"/>
    <n v="2292.4569999999994"/>
    <s v="MAGHREB SOLUTION"/>
    <m/>
    <n v="498.65800000000002"/>
    <s v="F0772/2024"/>
    <n v="346.1"/>
    <m/>
    <m/>
    <m/>
    <n v="203.3"/>
    <s v="STB0013245"/>
    <n v="41086.305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Terminal cap x gray R+ X8"/>
    <n v="0.1"/>
    <n v="480"/>
    <n v="48"/>
    <n v="162.04079999999999"/>
    <n v="1.3298977641093843E-3"/>
    <n v="25.843593383758627"/>
    <n v="5.384081954949714E-2"/>
    <n v="0.39142581954949712"/>
    <n v="8.5186601280026615"/>
    <n v="0.49871166154101909"/>
    <n v="15.472061175297153"/>
    <n v="0.17155681157011057"/>
    <n v="0.16582229241127092"/>
    <n v="0.21219316765023691"/>
    <n v="0"/>
    <n v="0"/>
    <n v="0.80458814728617745"/>
    <n v="25.843593383758627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Terminal cap x gray L- X8"/>
    <n v="0.1"/>
    <n v="480"/>
    <n v="48"/>
    <n v="162.04079999999999"/>
    <n v="1.3298977641093843E-3"/>
    <n v="25.843593383758627"/>
    <n v="5.384081954949714E-2"/>
    <n v="0.39142581954949712"/>
    <n v="8.5186601280026615"/>
    <n v="0.49871166154101909"/>
    <n v="15.472061175297153"/>
    <n v="0.17155681157011057"/>
    <n v="0.16582229241127092"/>
    <n v="0.21219316765023691"/>
    <n v="0"/>
    <n v="0"/>
    <n v="0.80458814728617745"/>
    <n v="25.843593383758627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plug PM black"/>
    <n v="0.1"/>
    <n v="600"/>
    <n v="60"/>
    <n v="202.55099999999999"/>
    <n v="1.6623722051367304E-3"/>
    <n v="32.304491729698285"/>
    <n v="5.384081954949714E-2"/>
    <n v="0.39142581954949712"/>
    <n v="10.648325160003326"/>
    <n v="0.62338957692627384"/>
    <n v="19.340076469121442"/>
    <n v="0.21444601446263822"/>
    <n v="0.20727786551408864"/>
    <n v="0.2652414595627961"/>
    <n v="0"/>
    <n v="0"/>
    <n v="1.0057351841077218"/>
    <n v="32.304491729698285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Rubber washer 27,4x17,2x1,5Na"/>
    <n v="0.01"/>
    <n v="600"/>
    <n v="6"/>
    <n v="20.255099999999999"/>
    <n v="1.6623722051367304E-4"/>
    <n v="3.2304491729698284"/>
    <n v="5.3840819549497137E-3"/>
    <n v="3.9142581954949712E-2"/>
    <n v="1.0648325160003327"/>
    <n v="6.2338957692627386E-2"/>
    <n v="1.9340076469121441"/>
    <n v="2.1444601446263822E-2"/>
    <n v="2.0727786551408865E-2"/>
    <n v="2.6524145956279613E-2"/>
    <n v="0"/>
    <n v="0"/>
    <n v="0.10057351841077218"/>
    <n v="3.2304491729698284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Handle with rope black 330mm"/>
    <n v="0.1"/>
    <n v="360"/>
    <n v="36"/>
    <n v="121.53059999999999"/>
    <n v="9.9742332308203822E-4"/>
    <n v="19.382695037818969"/>
    <n v="5.384081954949714E-2"/>
    <n v="0.39142581954949712"/>
    <n v="6.3889950960019961"/>
    <n v="0.37403374615576435"/>
    <n v="11.604045881472864"/>
    <n v="0.12866760867758292"/>
    <n v="0.12436671930845318"/>
    <n v="0.15914487573767766"/>
    <n v="0"/>
    <n v="0"/>
    <n v="0.60344111046463311"/>
    <n v="19.382695037818969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3020+S1"/>
    <n v="0.1"/>
    <n v="180"/>
    <n v="18"/>
    <n v="60.765299999999996"/>
    <n v="4.9871166154101911E-4"/>
    <n v="9.6913475189094846"/>
    <n v="5.384081954949714E-2"/>
    <n v="0.39142581954949712"/>
    <n v="3.1944975480009981"/>
    <n v="0.18701687307788217"/>
    <n v="5.8020229407364319"/>
    <n v="6.4333804338791462E-2"/>
    <n v="6.218335965422659E-2"/>
    <n v="7.957243786883883E-2"/>
    <n v="0"/>
    <n v="0"/>
    <n v="0.30172055523231656"/>
    <n v="9.6913475189094846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S2"/>
    <n v="0.1"/>
    <n v="180"/>
    <n v="18"/>
    <n v="60.765299999999996"/>
    <n v="4.9871166154101911E-4"/>
    <n v="9.6913475189094846"/>
    <n v="5.384081954949714E-2"/>
    <n v="0.39142581954949712"/>
    <n v="3.1944975480009981"/>
    <n v="0.18701687307788217"/>
    <n v="5.8020229407364319"/>
    <n v="6.4333804338791462E-2"/>
    <n v="6.218335965422659E-2"/>
    <n v="7.957243786883883E-2"/>
    <n v="0"/>
    <n v="0"/>
    <n v="0.30172055523231656"/>
    <n v="9.6913475189094846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cover lid MF type c black"/>
    <n v="0.3"/>
    <n v="80"/>
    <n v="24"/>
    <n v="81.020399999999995"/>
    <n v="6.6494888205469215E-4"/>
    <n v="12.921796691879313"/>
    <n v="0.16152245864849141"/>
    <n v="1.1742774586484912"/>
    <n v="4.2593300640013307"/>
    <n v="0.24935583077050955"/>
    <n v="7.7360305876485764"/>
    <n v="8.5778405785055287E-2"/>
    <n v="8.2911146205635458E-2"/>
    <n v="0.10609658382511845"/>
    <n v="0"/>
    <n v="0"/>
    <n v="0.40229407364308872"/>
    <n v="12.921796691879313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cover lid l2"/>
    <n v="0.3"/>
    <n v="220"/>
    <n v="66"/>
    <n v="222.80609999999999"/>
    <n v="1.8286094256504033E-3"/>
    <n v="35.534940902668112"/>
    <n v="0.16152245864849141"/>
    <n v="1.1742774586484912"/>
    <n v="11.713157676003659"/>
    <n v="0.68572853461890126"/>
    <n v="21.274084116033585"/>
    <n v="0.23589061590890203"/>
    <n v="0.2280056520654975"/>
    <n v="0.29176560551907571"/>
    <n v="0"/>
    <n v="0"/>
    <n v="1.1063087025184939"/>
    <n v="35.534940902668112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cover lid l3 x grey"/>
    <n v="0.3"/>
    <n v="260"/>
    <n v="78"/>
    <n v="263.31629999999996"/>
    <n v="2.1610838666777494E-3"/>
    <n v="41.995839248607766"/>
    <n v="0.16152245864849141"/>
    <n v="1.1742774586484912"/>
    <n v="13.842822708004324"/>
    <n v="0.81040645000415601"/>
    <n v="25.14209940985787"/>
    <n v="0.27877981880142966"/>
    <n v="0.26946122516831522"/>
    <n v="0.34481389743163493"/>
    <n v="0"/>
    <n v="0"/>
    <n v="1.3074557393400383"/>
    <n v="41.995839248607766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EFB 56002 DIN"/>
    <n v="37.19"/>
    <n v="220"/>
    <n v="8181.7999999999993"/>
    <n v="27620.529529999996"/>
    <n v="0.22668661513312832"/>
    <n v="4405.1481739007568"/>
    <n v="20.023400790457984"/>
    <n v="145.57126229045798"/>
    <n v="1452.0411132352535"/>
    <n v="85.007480674923116"/>
    <n v="2637.2772942509632"/>
    <n v="29.242573352173554"/>
    <n v="28.265100667719505"/>
    <n v="36.169209564181422"/>
    <n v="0"/>
    <n v="0"/>
    <n v="137.14540215554263"/>
    <n v="4405.1481739007568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EFB 57002 DIN "/>
    <n v="42.95"/>
    <n v="260"/>
    <n v="11167"/>
    <n v="37698.116949999996"/>
    <n v="0.30939517357936447"/>
    <n v="6012.4043190923458"/>
    <n v="23.124631996509024"/>
    <n v="168.11738949650902"/>
    <n v="1981.8307843626192"/>
    <n v="116.02319009226167"/>
    <n v="3599.5105655113189"/>
    <n v="39.911977391738013"/>
    <n v="38.5778654032638"/>
    <n v="49.365856315629074"/>
    <n v="0"/>
    <n v="0"/>
    <n v="187.18408001551549"/>
    <n v="6012.4043190923458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MF 73011 SHD "/>
    <n v="123.79"/>
    <n v="80"/>
    <n v="9903.2000000000007"/>
    <n v="33431.717720000001"/>
    <n v="0.27438007369850115"/>
    <n v="5331.9640416258007"/>
    <n v="66.649550520322506"/>
    <n v="484.54602202032254"/>
    <n v="1757.5415620757492"/>
    <n v="102.89252763693793"/>
    <n v="3192.1440881500575"/>
    <n v="35.395029507106649"/>
    <n v="34.211902629318715"/>
    <n v="43.778987039038043"/>
    <n v="0"/>
    <n v="0"/>
    <n v="165.99994458759321"/>
    <n v="5331.9640416258007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4"/>
    <d v="2024-10-01T00:00:00"/>
    <x v="89"/>
    <x v="0"/>
    <s v="MONBAT01"/>
    <s v="7000048007DU08/07/2024"/>
    <n v="6405.5"/>
    <n v="375"/>
    <n v="11634.023000000001"/>
    <n v="129"/>
    <n v="124.688"/>
    <n v="159.55599999999998"/>
    <n v="0"/>
    <n v="0"/>
    <n v="605"/>
    <n v="19432.767"/>
    <s v="EUR"/>
    <n v="3.3758499999999998"/>
    <m/>
    <s v="61011 MF NATO"/>
    <n v="64.39"/>
    <n v="100"/>
    <n v="6439"/>
    <n v="21737.098149999998"/>
    <n v="0.1784002438145901"/>
    <n v="3466.8103707921205"/>
    <n v="34.668103707921205"/>
    <n v="252.03908520792118"/>
    <n v="1142.7427617543569"/>
    <n v="66.900091430471292"/>
    <n v="2075.512539744549"/>
    <n v="23.013631452082123"/>
    <n v="22.244369600753611"/>
    <n v="28.464829302080737"/>
    <n v="0"/>
    <n v="0"/>
    <n v="107.93214750782701"/>
    <n v="3466.8103707921205"/>
    <s v="Tuniworld"/>
    <m/>
    <n v="6515.75"/>
    <s v="F0678/2024"/>
    <n v="447.25"/>
    <m/>
    <m/>
    <s v="STTAT"/>
    <n v="1218.106"/>
    <s v="STB10685"/>
    <n v="53787.366000000002"/>
    <m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00M1413"/>
    <s v="BAC M14 NOIR PO C60 35321017B70"/>
    <n v="2.5499999999999998"/>
    <n v="2002"/>
    <n v="5105.0999999999995"/>
    <n v="17246.04882"/>
    <n v="0.16333967908621161"/>
    <n v="5427.4628131411482"/>
    <n v="2.7110203861843898"/>
    <n v="11.32543038618439"/>
    <n v="4418.9100081588258"/>
    <n v="44.918411748708195"/>
    <n v="343.79817323905365"/>
    <n v="102.7406581452271"/>
    <n v="0.55179410388904004"/>
    <n v="0"/>
    <n v="0"/>
    <n v="0"/>
    <n v="516.54376774544471"/>
    <n v="5427.4628131411482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20M1407"/>
    <s v="COUV.M14 GAUCHE NOIR 35422055P70"/>
    <n v="1.3"/>
    <n v="2520"/>
    <n v="3276"/>
    <n v="11066.983200000001"/>
    <n v="0.10481690636548339"/>
    <n v="3482.8638373098279"/>
    <n v="1.3820888243292968"/>
    <n v="5.7737488243292967"/>
    <n v="2835.6641763586049"/>
    <n v="28.824649250507935"/>
    <n v="220.61914860260131"/>
    <n v="65.92983410388905"/>
    <n v="0.35409247308387604"/>
    <n v="0"/>
    <n v="0"/>
    <n v="0"/>
    <n v="331.471936521141"/>
    <n v="3482.8638373098279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00M1510"/>
    <s v="BAC M15 NOIR PO C78 35331021B70"/>
    <n v="2.65"/>
    <n v="4224"/>
    <n v="11193.6"/>
    <n v="37814.219519999999"/>
    <n v="0.3581436273176663"/>
    <n v="11900.422664624935"/>
    <n v="2.817334911132797"/>
    <n v="11.769564911132797"/>
    <n v="9689.038621638485"/>
    <n v="98.489497512358227"/>
    <n v="753.82249749636071"/>
    <n v="225.27234158281212"/>
    <n v="1.2098808018045404"/>
    <n v="0"/>
    <n v="0"/>
    <n v="0"/>
    <n v="1132.5898255931147"/>
    <n v="11900.422664624935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20M1502"/>
    <s v="COUV.M15 GAUCHE NOIR 35402026B70"/>
    <n v="1.42"/>
    <n v="4320"/>
    <n v="6134.4"/>
    <n v="20723.230079999998"/>
    <n v="0.19627253675470732"/>
    <n v="6521.7582184351049"/>
    <n v="1.5096662542673853"/>
    <n v="6.3067102542673847"/>
    <n v="5309.8590730934748"/>
    <n v="53.974947607544514"/>
    <n v="413.11541672399181"/>
    <n v="123.4554256187109"/>
    <n v="0.66304788366475231"/>
    <n v="0"/>
    <n v="0"/>
    <n v="0"/>
    <n v="620.6903075077189"/>
    <n v="6521.7582184351049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60D2702"/>
    <s v="Vent plug M27"/>
    <n v="4.2000000000000003E-2"/>
    <n v="37500"/>
    <n v="1575"/>
    <n v="5320.665"/>
    <n v="5.0392743444943933E-2"/>
    <n v="1674.4537679374171"/>
    <n v="4.4652100478331125E-2"/>
    <n v="0.18653650047833112"/>
    <n v="1363.3000847877906"/>
    <n v="13.858004447359582"/>
    <n v="106.06689836663523"/>
    <n v="31.697035626869734"/>
    <n v="0.1702367659057096"/>
    <n v="0"/>
    <n v="0"/>
    <n v="0"/>
    <n v="159.36150794285624"/>
    <n v="1674.4537679374171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90C0019"/>
    <s v="INSERT 20 MM(monbat) "/>
    <n v="0.14000000000000001"/>
    <n v="4420"/>
    <n v="618.80000000000007"/>
    <n v="2090.4301600000003"/>
    <n v="1.9798748980146864E-2"/>
    <n v="657.87428038074529"/>
    <n v="0.14884033492777043"/>
    <n v="0.62178833492777053"/>
    <n v="535.62545553440316"/>
    <n v="5.4446559695403876"/>
    <n v="41.672505847158028"/>
    <n v="12.453413108512377"/>
    <n v="6.688413380473214E-2"/>
    <n v="0"/>
    <n v="0"/>
    <n v="0"/>
    <n v="62.61136578732664"/>
    <n v="657.87428038074529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90C0020"/>
    <s v="INSERT 24 MM(monbat) "/>
    <n v="0.15"/>
    <n v="3864"/>
    <n v="579.6"/>
    <n v="1958.0047200000001"/>
    <n v="1.8544529587739368E-2"/>
    <n v="616.19898660096953"/>
    <n v="0.15947178742261117"/>
    <n v="0.66620178742261116"/>
    <n v="501.69443120190698"/>
    <n v="5.0997456366283265"/>
    <n v="39.032618598921765"/>
    <n v="11.664509110688062"/>
    <n v="6.2647129853301134E-2"/>
    <n v="0"/>
    <n v="0"/>
    <n v="0"/>
    <n v="58.645034922971099"/>
    <n v="616.19898660096953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4T00:00:00"/>
    <x v="122"/>
    <x v="0"/>
    <s v="AKUMLAST 05"/>
    <s v="000012469DU06/08/2024"/>
    <n v="27053.5"/>
    <n v="275"/>
    <n v="2104.8050000000003"/>
    <n v="629"/>
    <n v="3.3782000000000001"/>
    <n v="0"/>
    <n v="0"/>
    <n v="0"/>
    <n v="3162.39"/>
    <n v="33228.073199999999"/>
    <s v="EUR"/>
    <n v="3.3782000000000001"/>
    <s v="490C0023"/>
    <s v="INSERT 32 MM(monbat) "/>
    <n v="0.18"/>
    <n v="15400"/>
    <n v="2772"/>
    <n v="9364.3703999999998"/>
    <n v="8.8691228463101318E-2"/>
    <n v="2947.0386315698538"/>
    <n v="0.19136614490713336"/>
    <n v="0.79944214490713328"/>
    <n v="2399.4081492265113"/>
    <n v="24.390087827352861"/>
    <n v="186.677741125278"/>
    <n v="55.786782703290726"/>
    <n v="0.29961670799404888"/>
    <n v="0"/>
    <n v="0"/>
    <n v="0"/>
    <n v="280.47625397942699"/>
    <n v="2947.0386315698538"/>
    <s v="Tuniworld"/>
    <m/>
    <n v="27432.6"/>
    <s v="F0759/2024"/>
    <n v="328.25"/>
    <m/>
    <m/>
    <m/>
    <m/>
    <s v="STB000224"/>
    <n v="27152.145"/>
    <n v="629"/>
    <m/>
    <m/>
    <m/>
  </r>
  <r>
    <x v="12"/>
    <x v="1"/>
    <d v="2024-10-10T00:00:00"/>
    <x v="123"/>
    <x v="0"/>
    <s v="monbat recycling01  "/>
    <s v="500000061du19/07/2024"/>
    <n v="535"/>
    <n v="423.21500000000003"/>
    <n v="5881.362000000001"/>
    <n v="229"/>
    <n v="79.849999999999994"/>
    <n v="138.5"/>
    <n v="0"/>
    <n v="0"/>
    <n v="434.8"/>
    <n v="7721.7270000000017"/>
    <s v="EUR"/>
    <n v="3.3875500000000001"/>
    <m/>
    <s v="regranulated polypropylene "/>
    <n v="1.05"/>
    <n v="21090"/>
    <n v="22144.5"/>
    <n v="75015.600975000008"/>
    <n v="1"/>
    <n v="7721.7270000000017"/>
    <n v="0.36613214793741117"/>
    <n v="3.9230596479374116"/>
    <n v="535"/>
    <n v="423.21500000000003"/>
    <n v="5881.362000000001"/>
    <n v="229"/>
    <n v="79.849999999999994"/>
    <n v="138.5"/>
    <n v="0"/>
    <n v="0"/>
    <n v="434.8"/>
    <n v="7721.7270000000017"/>
    <s v="ARKAS TUNISIE "/>
    <m/>
    <n v="637.65"/>
    <s v="F0737/2024"/>
    <n v="495.46499999999997"/>
    <m/>
    <m/>
    <m/>
    <n v="165.815"/>
    <s v="STB010149"/>
    <n v="21148.1"/>
    <n v="229"/>
    <m/>
    <m/>
    <m/>
  </r>
  <r>
    <x v="12"/>
    <x v="1"/>
    <d v="2024-10-22T00:00:00"/>
    <x v="110"/>
    <x v="0"/>
    <s v="DIXON16"/>
    <s v="1000911du12/08/2024"/>
    <n v="1007"/>
    <n v="1375"/>
    <n v="3858.4439999999886"/>
    <n v="429"/>
    <n v="654.63499999999999"/>
    <n v="116"/>
    <n v="201"/>
    <n v="0"/>
    <n v="1680"/>
    <n v="9321.0789999999888"/>
    <s v="EUR"/>
    <n v="3.3678499999999998"/>
    <s v="600P0002"/>
    <s v="PLOMB DOUX ACHETE "/>
    <n v="2.0657213417337772"/>
    <n v="96979"/>
    <n v="200331.58999999997"/>
    <n v="674686.74538149987"/>
    <n v="1"/>
    <n v="9321.0789999999888"/>
    <n v="9.6114406211653958E-2"/>
    <n v="7.0531540269697546"/>
    <n v="1007"/>
    <n v="1375"/>
    <n v="3858.4439999999886"/>
    <n v="429"/>
    <n v="654.63499999999999"/>
    <n v="116"/>
    <n v="201"/>
    <n v="0"/>
    <n v="1680"/>
    <n v="9321.0789999999888"/>
    <s v="MSC"/>
    <m/>
    <n v="1198.1400000000001"/>
    <s v="F0778/2024"/>
    <n v="804.25"/>
    <m/>
    <n v="239"/>
    <s v="STAM"/>
    <n v="139.04"/>
    <s v="STB013246"/>
    <n v="132173.26999999999"/>
    <n v="429"/>
    <m/>
    <m/>
    <m/>
  </r>
  <r>
    <x v="12"/>
    <x v="1"/>
    <d v="2024-10-25T00:00:00"/>
    <x v="57"/>
    <x v="0"/>
    <s v="RASASS01"/>
    <s v="024du18/09/2024"/>
    <n v="1176.2"/>
    <n v="1375"/>
    <n v="3719.7090000000026"/>
    <n v="429"/>
    <n v="633.64700000000005"/>
    <n v="194.4"/>
    <n v="0"/>
    <n v="0"/>
    <n v="1700"/>
    <n v="9227.9560000000019"/>
    <s v="USD"/>
    <n v="3.1000999999999999"/>
    <s v="600P0002"/>
    <s v="PLOMB DOUX ACHETE "/>
    <n v="2.1474000000000002"/>
    <n v="97695"/>
    <n v="209790.24300000002"/>
    <n v="650370.73232429998"/>
    <n v="1"/>
    <n v="9227.9560000000019"/>
    <n v="9.445678898613033E-2"/>
    <n v="6.7516115289861309"/>
    <n v="1176.2"/>
    <n v="1375"/>
    <n v="3719.7090000000026"/>
    <n v="429"/>
    <n v="633.64700000000005"/>
    <n v="194.4"/>
    <n v="0"/>
    <n v="0"/>
    <n v="1700"/>
    <n v="9227.9560000000019"/>
    <s v="Maersk"/>
    <m/>
    <n v="1273.1500000000001"/>
    <s v="F0797/2024"/>
    <n v="804.25"/>
    <m/>
    <m/>
    <s v="STAM"/>
    <n v="232.33600000000001"/>
    <s v="STB013255"/>
    <n v="127410.00900000001"/>
    <n v="429"/>
    <m/>
    <m/>
    <m/>
  </r>
  <r>
    <x v="12"/>
    <x v="1"/>
    <d v="2024-10-18T00:00:00"/>
    <x v="76"/>
    <x v="0"/>
    <s v="WUXI HUANFA ET TECHNOLOGY01"/>
    <s v="HF-NOUR20240808CBD"/>
    <n v="385.4"/>
    <n v="110.13"/>
    <n v="6981.683"/>
    <n v="0"/>
    <n v="27.38"/>
    <n v="102.15"/>
    <n v="0"/>
    <n v="0"/>
    <n v="0"/>
    <n v="7606.7429999999995"/>
    <s v="USD"/>
    <n v="3.0819000000000001"/>
    <s v="705MEC034"/>
    <s v="suction PiPE"/>
    <n v="15"/>
    <n v="20"/>
    <n v="300"/>
    <n v="924.57"/>
    <n v="5.281690140845071E-2"/>
    <n v="401.76459507042256"/>
    <n v="20.088229753521126"/>
    <n v="66.31672975352113"/>
    <n v="20.355633802816904"/>
    <n v="5.8167253521126767"/>
    <n v="368.75086267605639"/>
    <n v="0"/>
    <n v="1.4461267605633803"/>
    <n v="5.3952464788732399"/>
    <n v="0"/>
    <n v="0"/>
    <n v="0"/>
    <n v="401.76459507042256"/>
    <s v="TUNISHIP"/>
    <m/>
    <n v="459.62599999999998"/>
    <s v="F0774/0779/2024"/>
    <n v="235.20500000000001"/>
    <m/>
    <m/>
    <m/>
    <m/>
    <s v="STB0013241"/>
    <n v="11572.016"/>
    <m/>
    <m/>
    <m/>
    <m/>
  </r>
  <r>
    <x v="12"/>
    <x v="1"/>
    <d v="2024-10-18T00:00:00"/>
    <x v="76"/>
    <x v="0"/>
    <s v="WUXI HUANFA ET TECHNOLOGY01"/>
    <s v="HF-NOUR20240808CBD"/>
    <n v="385.4"/>
    <n v="110.13"/>
    <n v="6981.683"/>
    <n v="0"/>
    <n v="27.38"/>
    <n v="102.15"/>
    <n v="0"/>
    <n v="0"/>
    <n v="0"/>
    <n v="7606.7429999999995"/>
    <s v="USD"/>
    <n v="3.0819000000000001"/>
    <s v="820pom013"/>
    <s v="electropompe magnetique "/>
    <n v="120"/>
    <n v="6"/>
    <n v="720"/>
    <n v="2218.9679999999998"/>
    <n v="0.12676056338028169"/>
    <n v="964.23502816901396"/>
    <n v="160.70583802816898"/>
    <n v="530.53383802816893"/>
    <n v="48.853521126760562"/>
    <n v="13.960140845070422"/>
    <n v="885.00207042253521"/>
    <n v="0"/>
    <n v="3.4707042253521125"/>
    <n v="12.948591549295775"/>
    <n v="0"/>
    <n v="0"/>
    <n v="0"/>
    <n v="964.23502816901396"/>
    <s v="TUNISHIP"/>
    <m/>
    <n v="459.62599999999998"/>
    <s v="F0774/0779/2024"/>
    <n v="235.20500000000001"/>
    <m/>
    <m/>
    <m/>
    <m/>
    <s v="STB0013241"/>
    <n v="11572.016"/>
    <m/>
    <m/>
    <m/>
    <m/>
  </r>
  <r>
    <x v="12"/>
    <x v="1"/>
    <d v="2024-10-18T00:00:00"/>
    <x v="76"/>
    <x v="0"/>
    <s v="WUXI HUANFA ET TECHNOLOGY01"/>
    <s v="HF-NOUR20240808CBD"/>
    <n v="385.4"/>
    <n v="110.13"/>
    <n v="6981.683"/>
    <n v="0"/>
    <n v="27.38"/>
    <n v="102.15"/>
    <n v="0"/>
    <n v="0"/>
    <n v="0"/>
    <n v="7606.7429999999995"/>
    <s v="USD"/>
    <n v="3.0819000000000001"/>
    <s v="705mec035"/>
    <s v="reservoir ACIDE"/>
    <n v="95"/>
    <n v="8"/>
    <n v="760"/>
    <n v="2342.2440000000001"/>
    <n v="0.13380281690140847"/>
    <n v="1017.8036408450705"/>
    <n v="127.22545510563381"/>
    <n v="420.0059551056338"/>
    <n v="51.56760563380282"/>
    <n v="14.735704225352114"/>
    <n v="934.16885211267618"/>
    <n v="0"/>
    <n v="3.6635211267605636"/>
    <n v="13.667957746478876"/>
    <n v="0"/>
    <n v="0"/>
    <n v="0"/>
    <n v="1017.8036408450705"/>
    <s v="TUNISHIP"/>
    <m/>
    <n v="459.62599999999998"/>
    <s v="F0774/0779/2024"/>
    <n v="235.20500000000001"/>
    <m/>
    <m/>
    <m/>
    <m/>
    <s v="STB0013241"/>
    <n v="11572.016"/>
    <m/>
    <m/>
    <m/>
    <m/>
  </r>
  <r>
    <x v="12"/>
    <x v="1"/>
    <d v="2024-10-18T00:00:00"/>
    <x v="76"/>
    <x v="0"/>
    <s v="WUXI HUANFA ET TECHNOLOGY01"/>
    <s v="HF-NOUR20240808CBD"/>
    <n v="385.4"/>
    <n v="110.13"/>
    <n v="6981.683"/>
    <n v="0"/>
    <n v="27.38"/>
    <n v="102.15"/>
    <n v="0"/>
    <n v="0"/>
    <n v="0"/>
    <n v="7606.7429999999995"/>
    <s v="USD"/>
    <n v="3.0819000000000001"/>
    <s v="705MEC029"/>
    <s v="racleur Teflon"/>
    <n v="1.95"/>
    <n v="2000"/>
    <n v="3900"/>
    <n v="12019.41"/>
    <n v="0.68661971830985913"/>
    <n v="5222.9397359154927"/>
    <n v="2.6114698679577462"/>
    <n v="8.6211748679577465"/>
    <n v="264.62323943661971"/>
    <n v="75.617429577464776"/>
    <n v="4793.7612147887321"/>
    <n v="0"/>
    <n v="18.799647887323943"/>
    <n v="70.138204225352112"/>
    <n v="0"/>
    <n v="0"/>
    <n v="0"/>
    <n v="5222.9397359154927"/>
    <s v="TUNISHIP"/>
    <m/>
    <n v="459.62599999999998"/>
    <s v="F0774/0779/2024"/>
    <n v="235.20500000000001"/>
    <m/>
    <m/>
    <m/>
    <m/>
    <s v="STB0013241"/>
    <n v="11572.016"/>
    <m/>
    <m/>
    <m/>
    <m/>
  </r>
  <r>
    <x v="12"/>
    <x v="1"/>
    <d v="2024-10-30T00:00:00"/>
    <x v="42"/>
    <x v="0"/>
    <s v="METACONCEPT11"/>
    <s v="6322DU22/10/2024"/>
    <n v="602.29999999999995"/>
    <n v="290"/>
    <n v="728.12799999999697"/>
    <n v="0"/>
    <n v="128.79"/>
    <n v="327"/>
    <n v="0"/>
    <n v="0"/>
    <n v="0"/>
    <n v="2076.2179999999971"/>
    <s v="EUR"/>
    <n v="3.3600500000000002"/>
    <s v="610P0002"/>
    <s v="ANTIMOINE "/>
    <n v="30.9"/>
    <n v="1013"/>
    <n v="31301.699999999997"/>
    <n v="105175.27708499999"/>
    <n v="0.83449614366417213"/>
    <n v="1732.5959144061378"/>
    <n v="1.7103612185647954"/>
    <n v="105.53590621856479"/>
    <n v="502.61702732893082"/>
    <n v="242.00388166260993"/>
    <n v="607.62000809390383"/>
    <n v="0"/>
    <n v="107.47475834250872"/>
    <n v="272.88023897818431"/>
    <n v="0"/>
    <n v="0"/>
    <n v="0"/>
    <n v="1732.5959144061378"/>
    <s v="MAGHREB SOLUTION"/>
    <m/>
    <n v="717.73699999999997"/>
    <s v="F0808/2024"/>
    <n v="346.1"/>
    <m/>
    <m/>
    <s v="MAGHREB SOLUTION"/>
    <n v="363.73"/>
    <s v="STB0013275"/>
    <n v="24699.100999999999"/>
    <m/>
    <m/>
    <m/>
    <m/>
  </r>
  <r>
    <x v="12"/>
    <x v="1"/>
    <d v="2024-10-30T00:00:00"/>
    <x v="42"/>
    <x v="0"/>
    <s v="METACONCEPT11"/>
    <s v="6322DU22/10/2024"/>
    <n v="602.29999999999995"/>
    <n v="290"/>
    <n v="728.12799999999697"/>
    <n v="0"/>
    <n v="128.79"/>
    <n v="327"/>
    <n v="0"/>
    <n v="0"/>
    <n v="0"/>
    <n v="2076.2179999999971"/>
    <s v="EUR"/>
    <n v="3.3600500000000002"/>
    <s v="600P0014"/>
    <s v="CALCIUM METAL 70%/30% "/>
    <n v="9.6999999999999993"/>
    <n v="640"/>
    <n v="6208"/>
    <n v="20859.190399999999"/>
    <n v="0.16550385633582779"/>
    <n v="343.6220855938592"/>
    <n v="0.53690950874040499"/>
    <n v="33.129394508740404"/>
    <n v="99.682972671069066"/>
    <n v="47.996118337390058"/>
    <n v="120.50799190609311"/>
    <n v="0"/>
    <n v="21.31524165749126"/>
    <n v="54.119761021815684"/>
    <n v="0"/>
    <n v="0"/>
    <n v="0"/>
    <n v="343.6220855938592"/>
    <s v="MAGHREB SOLUTION"/>
    <m/>
    <n v="717.73699999999997"/>
    <s v="F0808/2024"/>
    <n v="346.1"/>
    <m/>
    <m/>
    <s v="MAGHREB SOLUTION"/>
    <n v="363.73"/>
    <s v="STB0013275"/>
    <n v="24699.100999999999"/>
    <m/>
    <m/>
    <m/>
    <m/>
  </r>
  <r>
    <x v="12"/>
    <x v="1"/>
    <d v="2024-10-30T00:00:00"/>
    <x v="90"/>
    <x v="0"/>
    <s v="METALSA03"/>
    <s v="1246DU09/10/2024"/>
    <n v="2108.62"/>
    <n v="89.555999999999997"/>
    <n v="977.81"/>
    <n v="0"/>
    <n v="18.317"/>
    <n v="0"/>
    <n v="0"/>
    <n v="605.08800000000008"/>
    <n v="0"/>
    <n v="3799.3910000000001"/>
    <s v="EUR"/>
    <n v="3.3616000000000001"/>
    <s v="690x0003"/>
    <s v="FLUX COS "/>
    <n v="12"/>
    <n v="240"/>
    <n v="2880"/>
    <n v="9681.4080000000013"/>
    <n v="1"/>
    <n v="3799.3910000000001"/>
    <n v="15.830795833333333"/>
    <n v="56.169995833333338"/>
    <n v="2108.62"/>
    <n v="89.555999999999997"/>
    <n v="977.81"/>
    <n v="0"/>
    <n v="18.317"/>
    <n v="0"/>
    <n v="0"/>
    <n v="605.08800000000008"/>
    <n v="0"/>
    <n v="3799.3910000000001"/>
    <s v="STC"/>
    <m/>
    <n v="2379.489"/>
    <s v="F0812/2024"/>
    <n v="107.572"/>
    <m/>
    <m/>
    <m/>
    <m/>
    <s v="STB0013303"/>
    <n v="3496.5039999999999"/>
    <m/>
    <m/>
    <m/>
    <m/>
  </r>
  <r>
    <x v="12"/>
    <x v="1"/>
    <d v="2024-10-30T00:00:00"/>
    <x v="124"/>
    <x v="2"/>
    <s v="INTERCONNECT 01"/>
    <s v="FA2403DU09/10/2024"/>
    <n v="717.63599999999997"/>
    <n v="95"/>
    <n v="29"/>
    <n v="0"/>
    <n v="10.016999999999999"/>
    <n v="57"/>
    <n v="0"/>
    <n v="0"/>
    <n v="0"/>
    <n v="908.65300000000002"/>
    <s v="EUR"/>
    <n v="3.3616000000000001"/>
    <s v="701mec070"/>
    <s v="Echangeur de chaleur "/>
    <n v="530"/>
    <n v="1"/>
    <n v="530"/>
    <n v="1781.6480000000001"/>
    <n v="1"/>
    <n v="908.65300000000002"/>
    <n v="908.65300000000002"/>
    <n v="2690.3010000000004"/>
    <n v="717.63599999999997"/>
    <n v="95"/>
    <n v="29"/>
    <n v="0"/>
    <n v="10.016999999999999"/>
    <n v="57"/>
    <n v="0"/>
    <n v="0"/>
    <n v="0"/>
    <n v="908.65300000000002"/>
    <s v="STC"/>
    <m/>
    <n v="745.29600000000005"/>
    <s v="F0809/2024"/>
    <n v="114.05"/>
    <m/>
    <m/>
    <s v="STC"/>
    <n v="68.83"/>
    <s v="STB0013310"/>
    <n v="194.41900000000001"/>
    <m/>
    <m/>
    <m/>
    <m/>
  </r>
  <r>
    <x v="12"/>
    <x v="1"/>
    <d v="2024-10-16T00:00:00"/>
    <x v="27"/>
    <x v="0"/>
    <s v="Accumalux10"/>
    <s v="0093012012du20/09/2024"/>
    <n v="14372.51"/>
    <n v="375"/>
    <n v="2036.6620000000003"/>
    <n v="229"/>
    <n v="116.102"/>
    <n v="338.5"/>
    <n v="882.07899999999995"/>
    <n v="0"/>
    <n v="0"/>
    <n v="18349.852999999999"/>
    <s v="EUR"/>
    <n v="3.3782000000000001"/>
    <s v="420L0245"/>
    <s v="COUV L2 SMF NOIR D+ AVEC OM +37"/>
    <n v="1.1787000000000001"/>
    <n v="9801"/>
    <n v="11552.438700000001"/>
    <n v="39026.448416340005"/>
    <n v="0.34842532557205586"/>
    <n v="6393.553505724366"/>
    <n v="0.65233685396636731"/>
    <n v="4.6342211939663676"/>
    <n v="5007.7464760376288"/>
    <n v="130.65949708952095"/>
    <n v="709.62462043023447"/>
    <n v="79.789399556000788"/>
    <n v="40.452877149566831"/>
    <n v="117.9419727061409"/>
    <n v="307.33866275527345"/>
    <n v="0"/>
    <n v="0"/>
    <n v="6393.553505724366"/>
    <s v="STC"/>
    <m/>
    <n v="14430.31"/>
    <s v="F0765/2024"/>
    <n v="552.25"/>
    <m/>
    <n v="1049.6740199999999"/>
    <m/>
    <n v="339.45"/>
    <s v="stb013223"/>
    <n v="26269.606"/>
    <n v="229"/>
    <m/>
    <m/>
    <m/>
  </r>
  <r>
    <x v="12"/>
    <x v="1"/>
    <d v="2024-10-16T00:00:00"/>
    <x v="27"/>
    <x v="0"/>
    <s v="Accumalux10"/>
    <s v="0093012012du20/09/2024"/>
    <n v="14372.51"/>
    <n v="375"/>
    <n v="2036.6620000000003"/>
    <n v="229"/>
    <n v="116.102"/>
    <n v="338.5"/>
    <n v="882.07899999999995"/>
    <n v="0"/>
    <n v="0"/>
    <n v="18349.852999999999"/>
    <s v="EUR"/>
    <n v="3.3782000000000001"/>
    <s v="420L0345"/>
    <s v="COUV L3 SMF NOIR D+ AVEC  OM +37"/>
    <n v="1.2105999999999999"/>
    <n v="11088"/>
    <n v="13423.132799999999"/>
    <n v="45346.027224960002"/>
    <n v="0.40484607081593443"/>
    <n v="7428.8658870999861"/>
    <n v="0.66999151218434216"/>
    <n v="4.7596404321843426"/>
    <n v="5818.654201262726"/>
    <n v="151.81727655597541"/>
    <n v="824.53460828012271"/>
    <n v="92.709750216848988"/>
    <n v="47.003438513871622"/>
    <n v="137.04039497119382"/>
    <n v="357.10621729924861"/>
    <n v="0"/>
    <n v="0"/>
    <n v="7428.8658870999861"/>
    <s v="STC"/>
    <m/>
    <n v="14430.31"/>
    <s v="F0765/2024"/>
    <n v="552.25"/>
    <m/>
    <n v="1049.6740199999999"/>
    <m/>
    <n v="339.45"/>
    <s v="stb013223"/>
    <n v="26269.606"/>
    <n v="229"/>
    <m/>
    <m/>
    <m/>
  </r>
  <r>
    <x v="12"/>
    <x v="1"/>
    <d v="2024-10-16T00:00:00"/>
    <x v="27"/>
    <x v="0"/>
    <s v="Accumalux10"/>
    <s v="0093012012du20/09/2024"/>
    <n v="14372.51"/>
    <n v="375"/>
    <n v="2036.6620000000003"/>
    <n v="229"/>
    <n v="116.102"/>
    <n v="338.5"/>
    <n v="882.07899999999995"/>
    <n v="0"/>
    <n v="0"/>
    <n v="18349.852999999999"/>
    <s v="EUR"/>
    <n v="3.3782000000000001"/>
    <s v="490TL0201"/>
    <s v="COUVRE COUVERCLE L2SMF NOIR"/>
    <n v="0.3901"/>
    <n v="9680"/>
    <n v="3776.1680000000001"/>
    <n v="12756.650737600001"/>
    <n v="0.11389046061891495"/>
    <n v="2089.8732104593782"/>
    <n v="0.21589599281605149"/>
    <n v="1.5337318128160515"/>
    <n v="1636.8917841499613"/>
    <n v="42.708922732093107"/>
    <n v="231.95637330504059"/>
    <n v="26.080915481731523"/>
    <n v="13.222910258777263"/>
    <n v="38.551920919502706"/>
    <n v="100.46038361227187"/>
    <n v="0"/>
    <n v="0"/>
    <n v="2089.8732104593782"/>
    <s v="STC"/>
    <m/>
    <n v="14430.31"/>
    <s v="F0765/2024"/>
    <n v="552.25"/>
    <m/>
    <n v="1049.6740199999999"/>
    <m/>
    <n v="339.45"/>
    <s v="stb013223"/>
    <n v="26269.606"/>
    <n v="229"/>
    <m/>
    <m/>
    <m/>
  </r>
  <r>
    <x v="12"/>
    <x v="1"/>
    <d v="2024-10-16T00:00:00"/>
    <x v="27"/>
    <x v="0"/>
    <s v="Accumalux10"/>
    <s v="0093012012du20/09/2024"/>
    <n v="14372.51"/>
    <n v="375"/>
    <n v="2036.6620000000003"/>
    <n v="229"/>
    <n v="116.102"/>
    <n v="338.5"/>
    <n v="882.07899999999995"/>
    <n v="0"/>
    <n v="0"/>
    <n v="18349.852999999999"/>
    <s v="EUR"/>
    <n v="3.3782000000000001"/>
    <s v="490TL0301"/>
    <s v="COUVRE COUVERCLE L3 SMF NOIR"/>
    <n v="0.40039999999999998"/>
    <n v="11000"/>
    <n v="4404.3999999999996"/>
    <n v="14878.944079999999"/>
    <n v="0.13283814299309485"/>
    <n v="2437.5603967162706"/>
    <n v="0.22159639970147915"/>
    <n v="1.5742276797014791"/>
    <n v="1909.2175385496857"/>
    <n v="49.81430362241057"/>
    <n v="270.54639798460255"/>
    <n v="30.419934745418722"/>
    <n v="15.422774077784299"/>
    <n v="44.965711403162608"/>
    <n v="117.17373633320611"/>
    <n v="0"/>
    <n v="0"/>
    <n v="2437.5603967162706"/>
    <s v="STC"/>
    <m/>
    <n v="14430.31"/>
    <s v="F0765/2024"/>
    <n v="552.25"/>
    <m/>
    <n v="1049.6740199999999"/>
    <m/>
    <n v="339.45"/>
    <s v="stb013223"/>
    <n v="26269.606"/>
    <n v="229"/>
    <m/>
    <m/>
    <m/>
  </r>
  <r>
    <x v="12"/>
    <x v="1"/>
    <d v="2024-11-08T00:00:00"/>
    <x v="9"/>
    <x v="2"/>
    <s v="SOVEMA"/>
    <s v="80904DU05/12/2023"/>
    <n v="1462.8140000000001"/>
    <n v="153.28100000000001"/>
    <n v="845.44999999999993"/>
    <m/>
    <m/>
    <m/>
    <m/>
    <m/>
    <m/>
    <n v="2461.5450000000001"/>
    <s v="EUR"/>
    <n v="3.38585"/>
    <s v="812xpm011"/>
    <s v="fut moule"/>
    <n v="3420"/>
    <n v="1"/>
    <n v="3420"/>
    <n v="11579.607"/>
    <n v="1"/>
    <n v="2461.5450000000001"/>
    <n v="2461.5450000000001"/>
    <n v="14041.152"/>
    <n v="1462.8140000000001"/>
    <n v="153.28100000000001"/>
    <n v="845.44999999999993"/>
    <n v="0"/>
    <n v="0"/>
    <n v="0"/>
    <n v="0"/>
    <n v="0"/>
    <n v="0"/>
    <n v="2461.5450000000001"/>
    <m/>
    <m/>
    <m/>
    <s v="F46/2024+F411/2024"/>
    <n v="2402.7429999999999"/>
    <m/>
    <m/>
    <m/>
    <m/>
    <m/>
    <m/>
    <m/>
    <m/>
    <m/>
    <m/>
  </r>
  <r>
    <x v="12"/>
    <x v="1"/>
    <d v="2024-11-11T00:00:00"/>
    <x v="42"/>
    <x v="0"/>
    <s v="METACONCEPT12"/>
    <s v="6331du30/10/2024"/>
    <n v="403.8"/>
    <n v="290"/>
    <n v="1436.3830000000016"/>
    <n v="0"/>
    <n v="247.75399999999999"/>
    <n v="450"/>
    <n v="0"/>
    <n v="0"/>
    <n v="0"/>
    <n v="2827.9370000000017"/>
    <s v="EUR"/>
    <n v="3.3734500000000001"/>
    <s v="610P0002"/>
    <s v="ANTIMOINE "/>
    <n v="36.950000000000003"/>
    <n v="2007"/>
    <n v="74158.650000000009"/>
    <n v="250170.49784250004"/>
    <n v="1"/>
    <n v="2827.9370000000017"/>
    <n v="1.4090368709516701"/>
    <n v="126.05801437095168"/>
    <n v="403.8"/>
    <n v="290"/>
    <n v="1436.3830000000016"/>
    <n v="0"/>
    <n v="247.75399999999999"/>
    <n v="450"/>
    <n v="0"/>
    <n v="0"/>
    <n v="0"/>
    <n v="2827.9370000000017"/>
    <s v="MAGHREB SOLUTION"/>
    <m/>
    <n v="481.52199999999999"/>
    <s v="F0833/2024"/>
    <n v="346.1"/>
    <m/>
    <m/>
    <s v="MAGHREB SOLUTION"/>
    <n v="502.9"/>
    <s v="STB0013348"/>
    <n v="49015.834000000003"/>
    <m/>
    <m/>
    <m/>
    <m/>
  </r>
  <r>
    <x v="12"/>
    <x v="1"/>
    <d v="2024-11-02T00:00:00"/>
    <x v="110"/>
    <x v="0"/>
    <s v="DIXON17"/>
    <s v="1003590DU03/09/2024"/>
    <n v="1007"/>
    <n v="1635"/>
    <n v="3794.2669999999925"/>
    <n v="429"/>
    <n v="644.04600000000005"/>
    <n v="435.2"/>
    <n v="201"/>
    <n v="0"/>
    <n v="1640"/>
    <n v="9785.5129999999917"/>
    <s v="EUR"/>
    <n v="3.3651499999999999"/>
    <s v="600P0002"/>
    <s v="PLOMB DOUX ACHETE "/>
    <n v="2.0197078258018912"/>
    <n v="97613"/>
    <n v="197149.74000000002"/>
    <n v="663438.44756100001"/>
    <n v="1"/>
    <n v="9785.5129999999917"/>
    <n v="0.10024805097681652"/>
    <n v="6.8968678409740507"/>
    <n v="1007"/>
    <n v="1635"/>
    <n v="3794.2669999999925"/>
    <n v="429"/>
    <n v="644.04600000000005"/>
    <n v="435.2"/>
    <n v="201"/>
    <n v="0"/>
    <n v="1640"/>
    <n v="9785.5129999999917"/>
    <s v="MSC"/>
    <m/>
    <n v="1198.1400000000001"/>
    <s v="F0821/2024"/>
    <n v="604.25"/>
    <m/>
    <n v="239"/>
    <s v="STAM"/>
    <n v="518.88800000000003"/>
    <s v="STB0133313"/>
    <n v="129969.84299999999"/>
    <n v="429"/>
    <m/>
    <m/>
    <m/>
  </r>
  <r>
    <x v="12"/>
    <x v="1"/>
    <d v="2024-11-05T00:00:00"/>
    <x v="120"/>
    <x v="0"/>
    <s v="ELBAT03"/>
    <s v="5000009559DU27/09/2024"/>
    <n v="42264"/>
    <n v="2035"/>
    <n v="7963.9689999999828"/>
    <n v="829"/>
    <n v="1309.365"/>
    <n v="184"/>
    <n v="0"/>
    <n v="0"/>
    <n v="3510"/>
    <n v="58095.333999999981"/>
    <s v="EUR"/>
    <n v="3.37195"/>
    <s v="600P0002"/>
    <s v="PLOMB DOUX ACHETE "/>
    <n v="2.0303699909155144"/>
    <n v="198140"/>
    <n v="402297.51"/>
    <n v="1356527.0888445"/>
    <n v="1"/>
    <n v="58095.333999999981"/>
    <n v="0.29320346219844545"/>
    <n v="7.1395095530660146"/>
    <n v="42264"/>
    <n v="2035"/>
    <n v="7963.9689999999828"/>
    <n v="829"/>
    <n v="1309.365"/>
    <n v="184"/>
    <n v="0"/>
    <n v="0"/>
    <n v="3510"/>
    <n v="58095.333999999981"/>
    <s v="TUNIWORLD"/>
    <m/>
    <n v="43017.4"/>
    <s v="F0825/2024"/>
    <n v="1280.25"/>
    <m/>
    <m/>
    <s v="STAM"/>
    <n v="219.96"/>
    <s v="STB013342"/>
    <n v="273129.609"/>
    <n v="829"/>
    <m/>
    <m/>
    <m/>
  </r>
  <r>
    <x v="12"/>
    <x v="1"/>
    <d v="2024-11-01T00:00:00"/>
    <x v="76"/>
    <x v="9"/>
    <s v="WUXI HUANFA ET TECHNOLOGY02"/>
    <s v="HF-NOUR20240808BATH"/>
    <n v="999.15499999999997"/>
    <n v="475"/>
    <n v="419.11000000000058"/>
    <n v="429"/>
    <n v="193.75800000000001"/>
    <n v="0"/>
    <n v="0"/>
    <n v="0"/>
    <n v="840"/>
    <n v="3356.0230000000001"/>
    <s v="USD"/>
    <n v="3.1126"/>
    <m/>
    <s v="BATTERY FORMATION WATERBATH"/>
    <n v="31340"/>
    <n v="2"/>
    <n v="62680"/>
    <n v="195097.76800000001"/>
    <n v="1"/>
    <n v="3356.0230000000001"/>
    <n v="1678.0115000000001"/>
    <n v="99226.895499999999"/>
    <n v="999.15499999999997"/>
    <n v="475"/>
    <n v="419.11000000000058"/>
    <n v="429"/>
    <n v="193.75800000000001"/>
    <n v="0"/>
    <n v="0"/>
    <n v="0"/>
    <n v="840"/>
    <n v="3356.0230000000001"/>
    <s v="marmedsa"/>
    <m/>
    <n v="1078.0550000000001"/>
    <s v="F0811/2024"/>
    <n v="566.25"/>
    <m/>
    <m/>
    <m/>
    <m/>
    <s v="STB000308"/>
    <n v="14089.474"/>
    <n v="429"/>
    <m/>
    <m/>
    <m/>
  </r>
  <r>
    <x v="12"/>
    <x v="1"/>
    <d v="2024-11-18T00:00:00"/>
    <x v="125"/>
    <x v="9"/>
    <s v="Monbat AD"/>
    <s v="9000000311DU11/09/2024"/>
    <n v="6434.8879999999999"/>
    <n v="290"/>
    <n v="2712.4069999999992"/>
    <n v="0"/>
    <n v="73.171999999999997"/>
    <n v="433.16"/>
    <n v="0"/>
    <n v="0"/>
    <n v="0"/>
    <n v="9943.6269999999986"/>
    <s v="EUR"/>
    <n v="3.37365"/>
    <m/>
    <s v="MACHINE ENVELOPEUSE "/>
    <n v="20000"/>
    <n v="1"/>
    <n v="20000"/>
    <n v="67473"/>
    <n v="1"/>
    <n v="9943.6269999999986"/>
    <n v="9943.6269999999986"/>
    <n v="77416.626999999993"/>
    <n v="6434.8879999999999"/>
    <n v="290"/>
    <n v="2712.4069999999992"/>
    <n v="0"/>
    <n v="73.171999999999997"/>
    <n v="433.16"/>
    <n v="0"/>
    <n v="0"/>
    <n v="0"/>
    <n v="9943.6269999999986"/>
    <s v="TNA CARGO"/>
    <m/>
    <n v="7758.6540000000005"/>
    <s v="F0816/2024"/>
    <n v="2119.17"/>
    <m/>
    <m/>
    <s v="TNA CARGO"/>
    <n v="434.16"/>
    <s v="STB0013239"/>
    <n v="6234.7969999999996"/>
    <n v="0"/>
    <m/>
    <m/>
    <m/>
  </r>
  <r>
    <x v="12"/>
    <x v="1"/>
    <d v="2024-11-14T00:00:00"/>
    <x v="89"/>
    <x v="0"/>
    <s v="MONBAT16"/>
    <s v="25-26-27-35-36-37-DU25/09/2024"/>
    <n v="43735.199999999997"/>
    <n v="1835"/>
    <n v="5713.3759999999893"/>
    <n v="629"/>
    <n v="279.71300000000002"/>
    <n v="0"/>
    <n v="0"/>
    <n v="0"/>
    <n v="2460"/>
    <n v="54652.28899999999"/>
    <s v="EUR"/>
    <n v="3.37195"/>
    <s v="600P0002"/>
    <s v="PLOMB DOUX ACHETE "/>
    <n v="1.9664972925062667"/>
    <n v="144414"/>
    <n v="283989.74"/>
    <n v="957599.20379299996"/>
    <n v="1"/>
    <n v="54652.28899999999"/>
    <n v="0.3784417646488567"/>
    <n v="7.0093723101153627"/>
    <n v="43735.199999999997"/>
    <n v="1835"/>
    <n v="5713.3759999999893"/>
    <n v="629"/>
    <n v="279.71300000000002"/>
    <n v="0"/>
    <n v="0"/>
    <n v="0"/>
    <n v="2460"/>
    <n v="54652.28899999999"/>
    <s v="SAVINO DEL BENE"/>
    <m/>
    <n v="43805.599999999999"/>
    <s v="F0836/2024"/>
    <n v="1042.25"/>
    <m/>
    <m/>
    <m/>
    <m/>
    <s v="STB013353"/>
    <n v="195859.253"/>
    <n v="629"/>
    <m/>
    <m/>
    <m/>
  </r>
  <r>
    <x v="12"/>
    <x v="1"/>
    <d v="2024-11-21T00:00:00"/>
    <x v="57"/>
    <x v="0"/>
    <s v="RASASS02"/>
    <s v="30du20/10/2024"/>
    <n v="1007"/>
    <n v="1644"/>
    <n v="3831.333999999988"/>
    <n v="429"/>
    <n v="639.94299999999998"/>
    <n v="254.4"/>
    <n v="201"/>
    <n v="0"/>
    <n v="1640"/>
    <n v="9646.6769999999888"/>
    <s v="EUR"/>
    <n v="3.1637499999999998"/>
    <s v="600P0002"/>
    <s v="PLOMB DOUX ACHETE "/>
    <n v="2.1523599999999998"/>
    <n v="98383"/>
    <n v="211755.63387999998"/>
    <n v="669941.88668784988"/>
    <n v="1"/>
    <n v="9646.6769999999888"/>
    <n v="9.8052275291462848E-2"/>
    <n v="6.9075812252914615"/>
    <n v="1007"/>
    <n v="1644"/>
    <n v="3831.333999999988"/>
    <n v="429"/>
    <n v="639.94299999999998"/>
    <n v="254.4"/>
    <n v="201"/>
    <n v="0"/>
    <n v="1640"/>
    <n v="9646.6769999999888"/>
    <s v="msc"/>
    <m/>
    <n v="1198.1400000000001"/>
    <s v="F0865/2024"/>
    <n v="813.25"/>
    <m/>
    <m/>
    <s v="STAM"/>
    <n v="303.73599999999999"/>
    <s v="STB013445"/>
    <n v="131242.48699999999"/>
    <n v="429"/>
    <m/>
    <m/>
    <m/>
  </r>
  <r>
    <x v="12"/>
    <x v="1"/>
    <d v="2024-11-18T00:00:00"/>
    <x v="51"/>
    <x v="0"/>
    <s v="MICROPOROUS09"/>
    <s v="A24-1029DU25/10/2024"/>
    <n v="10235"/>
    <n v="375"/>
    <n v="10928.298999999999"/>
    <n v="229"/>
    <n v="132.32"/>
    <n v="893.53899999999999"/>
    <n v="0"/>
    <n v="0"/>
    <n v="0"/>
    <n v="22793.157999999999"/>
    <s v="EUR"/>
    <n v="3.37195"/>
    <s v="430P1001"/>
    <s v="SEPARATEUR LV 160X1.3X0.2 "/>
    <n v="1.599"/>
    <n v="4090"/>
    <n v="6539.91"/>
    <n v="22052.249524499999"/>
    <n v="0.17043756276664626"/>
    <n v="3884.8102972750853"/>
    <n v="0.94983136852691574"/>
    <n v="6.3415794185269156"/>
    <n v="1744.4284549166246"/>
    <n v="63.914086037492346"/>
    <n v="1862.5926467451775"/>
    <n v="39.030201873561992"/>
    <n v="22.552298305282633"/>
    <n v="152.29260939694632"/>
    <n v="0"/>
    <n v="0"/>
    <n v="0"/>
    <n v="3884.8102972750853"/>
    <s v="STC"/>
    <m/>
    <n v="10292"/>
    <s v="F0851/2024"/>
    <n v="447.25"/>
    <m/>
    <m/>
    <m/>
    <n v="1064.1210000000001"/>
    <s v="STB013341"/>
    <n v="39316.048999999999"/>
    <n v="229"/>
    <m/>
    <m/>
    <m/>
  </r>
  <r>
    <x v="12"/>
    <x v="1"/>
    <d v="2024-11-18T00:00:00"/>
    <x v="51"/>
    <x v="0"/>
    <s v="MICROPOROUS09"/>
    <s v="A24-1029DU25/10/2024"/>
    <n v="10235"/>
    <n v="375"/>
    <n v="10928.298999999999"/>
    <n v="229"/>
    <n v="132.32"/>
    <n v="893.53899999999999"/>
    <n v="0"/>
    <n v="0"/>
    <n v="0"/>
    <n v="22793.157999999999"/>
    <s v="EUR"/>
    <n v="3.37195"/>
    <s v="430P1004"/>
    <s v="SEPARATEUR 161X1.2X0.2 "/>
    <n v="0.57699999999999996"/>
    <n v="39865"/>
    <n v="23002.105"/>
    <n v="77561.947954749994"/>
    <n v="0.59946126394743771"/>
    <n v="13663.61530403365"/>
    <n v="0.34274715424642294"/>
    <n v="2.288362304246423"/>
    <n v="6135.4860365020249"/>
    <n v="224.79797398028913"/>
    <n v="6551.0919313355189"/>
    <n v="137.27662944396323"/>
    <n v="79.320714445524956"/>
    <n v="535.64201832632955"/>
    <n v="0"/>
    <n v="0"/>
    <n v="0"/>
    <n v="13663.61530403365"/>
    <s v="STC"/>
    <m/>
    <n v="10292"/>
    <s v="F0851/2024"/>
    <n v="447.25"/>
    <m/>
    <m/>
    <m/>
    <n v="1064.1210000000001"/>
    <s v="STB013341"/>
    <n v="39316.048999999999"/>
    <n v="229"/>
    <m/>
    <m/>
    <m/>
  </r>
  <r>
    <x v="12"/>
    <x v="1"/>
    <d v="2024-11-18T00:00:00"/>
    <x v="51"/>
    <x v="0"/>
    <s v="MICROPOROUS09"/>
    <s v="A24-1029DU25/10/2024"/>
    <n v="10235"/>
    <n v="375"/>
    <n v="10928.298999999999"/>
    <n v="229"/>
    <n v="132.32"/>
    <n v="893.53899999999999"/>
    <n v="0"/>
    <n v="0"/>
    <n v="0"/>
    <n v="22793.157999999999"/>
    <s v="EUR"/>
    <n v="3.37195"/>
    <s v="430P1002"/>
    <s v="SEPARATEUR 162X1.0X0.175 FRQI-175A206 "/>
    <n v="0.55600000000000005"/>
    <n v="15880"/>
    <n v="8829.2800000000007"/>
    <n v="29771.890696000002"/>
    <n v="0.23010117328591595"/>
    <n v="5244.7323986912616"/>
    <n v="0.33027282107627592"/>
    <n v="2.205077021076276"/>
    <n v="2355.0855085813496"/>
    <n v="86.287939982218475"/>
    <n v="2514.6144219193015"/>
    <n v="52.693168682474756"/>
    <n v="30.446987249192397"/>
    <n v="205.60437227672404"/>
    <n v="0"/>
    <n v="0"/>
    <n v="0"/>
    <n v="5244.7323986912616"/>
    <s v="STC"/>
    <m/>
    <n v="10292"/>
    <s v="F0851/2024"/>
    <n v="447.25"/>
    <m/>
    <m/>
    <m/>
    <n v="1064.1210000000001"/>
    <s v="STB013341"/>
    <n v="39316.048999999999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20L0147"/>
    <s v="COUV L1 SMF D+ NOIR AVEC OM +37"/>
    <n v="1.1426000000000001"/>
    <n v="3600"/>
    <n v="4113.3600000000006"/>
    <n v="13742.530092000001"/>
    <n v="0.11320176599334364"/>
    <n v="1937.2512539032477"/>
    <n v="0.53812534830645775"/>
    <n v="4.3554948183064575"/>
    <n v="1598.5345897862649"/>
    <n v="42.450662247503864"/>
    <n v="247.35446202967145"/>
    <n v="25.923204412475695"/>
    <n v="14.147277503252129"/>
    <n v="8.8410579240801379"/>
    <n v="0"/>
    <n v="0"/>
    <n v="0"/>
    <n v="1937.2512539032477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20L0245"/>
    <s v="COUV L2 SMF NOIR D+ AVEC OM +37"/>
    <n v="1.1787000000000001"/>
    <n v="12474"/>
    <n v="14703.103800000001"/>
    <n v="49122.334640610003"/>
    <n v="0.40463691866100743"/>
    <n v="6924.6567946446712"/>
    <n v="0.55512720816455596"/>
    <n v="4.4931049731645558"/>
    <n v="5713.9224384731388"/>
    <n v="151.73884449787778"/>
    <n v="884.1624196801198"/>
    <n v="92.661854373370701"/>
    <n v="50.569094272740742"/>
    <n v="31.602143347424679"/>
    <n v="0"/>
    <n v="0"/>
    <n v="0"/>
    <n v="6924.6567946446712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20L0345"/>
    <s v="COUV L3 SMF NOIR D+ AVEC  OM +37"/>
    <n v="1.2105999999999999"/>
    <n v="7128"/>
    <n v="8629.1567999999988"/>
    <n v="28829.581410959996"/>
    <n v="0.23747879806130992"/>
    <n v="4064.0364157106924"/>
    <n v="0.57015101230509158"/>
    <n v="4.6147050823050906"/>
    <n v="3353.4642300915443"/>
    <n v="89.054549272991224"/>
    <n v="518.90922215261503"/>
    <n v="54.382644756039973"/>
    <n v="29.678675308914148"/>
    <n v="18.547094128588302"/>
    <n v="0"/>
    <n v="0"/>
    <n v="0"/>
    <n v="4064.0364157106924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90TL0101"/>
    <s v="COUVRE COUVERCLE L1SMF NOIR"/>
    <n v="0.3664"/>
    <n v="3432"/>
    <n v="1257.4848"/>
    <n v="4201.1938425599992"/>
    <n v="3.4606623312762923E-2"/>
    <n v="592.23214247337319"/>
    <n v="0.17256181307499219"/>
    <n v="1.3966858930749919"/>
    <n v="488.68393452808965"/>
    <n v="12.977483742286097"/>
    <n v="75.618102041758789"/>
    <n v="7.9249167386227093"/>
    <n v="4.3249281418892336"/>
    <n v="2.7027772807267842"/>
    <n v="0"/>
    <n v="0"/>
    <n v="0"/>
    <n v="592.23214247337319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90TL0201"/>
    <s v="COUVRE COUVERCLE L2SMF NOIR"/>
    <n v="0.3901"/>
    <n v="12342"/>
    <n v="4814.6142"/>
    <n v="16085.385311489999"/>
    <n v="0.13250063938401435"/>
    <n v="2267.5178919448772"/>
    <n v="0.18372369890981016"/>
    <n v="1.4870282939098101"/>
    <n v="1871.056103811999"/>
    <n v="49.687739769005383"/>
    <n v="289.52396710266464"/>
    <n v="30.342646418939285"/>
    <n v="16.55913490637781"/>
    <n v="10.34829993589152"/>
    <n v="0"/>
    <n v="0"/>
    <n v="0"/>
    <n v="2267.5178919448772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2T00:00:00"/>
    <x v="27"/>
    <x v="0"/>
    <s v="ACCUMALUX11"/>
    <s v="0093012091DU22/10/2024"/>
    <n v="14121.11"/>
    <n v="375"/>
    <n v="2185.0760000000009"/>
    <n v="229"/>
    <n v="124.974"/>
    <n v="78.099999999999994"/>
    <n v="0"/>
    <n v="0"/>
    <n v="0"/>
    <n v="17113.259999999998"/>
    <s v="EUR"/>
    <n v="3.3409499999999999"/>
    <s v="490TL0301"/>
    <s v="COUVRE COUVERCLE L3 SMF NOIR"/>
    <n v="0.40039999999999998"/>
    <n v="7040"/>
    <n v="2818.8159999999998"/>
    <n v="9417.5233151999983"/>
    <n v="7.7575254587561718E-2"/>
    <n v="1327.5655013231362"/>
    <n v="0.18857464507430913"/>
    <n v="1.5262910250743089"/>
    <n v="1095.4487033089638"/>
    <n v="29.090720470335643"/>
    <n v="169.50782699317108"/>
    <n v="17.764733300551633"/>
    <n v="9.6948898668259389"/>
    <n v="6.0586273832885693"/>
    <n v="0"/>
    <n v="0"/>
    <n v="0"/>
    <n v="1327.5655013231362"/>
    <s v="STC"/>
    <m/>
    <n v="14178.91"/>
    <s v="F0874/2024"/>
    <n v="447.25"/>
    <m/>
    <m/>
    <m/>
    <n v="93.558999999999997"/>
    <s v="STB013433"/>
    <n v="28191.754000000001"/>
    <n v="229"/>
    <m/>
    <m/>
    <m/>
  </r>
  <r>
    <x v="12"/>
    <x v="1"/>
    <d v="2024-11-25T00:00:00"/>
    <x v="126"/>
    <x v="9"/>
    <s v="EFFICHARGE"/>
    <s v="2024E004DU14/08/2024"/>
    <n v="8730.1"/>
    <n v="1775"/>
    <n v="3049.7960000000021"/>
    <m/>
    <n v="74.126000000000005"/>
    <n v="1040"/>
    <n v="0"/>
    <n v="0"/>
    <n v="0"/>
    <n v="14669.022000000003"/>
    <s v="USD"/>
    <n v="3.1644999999999999"/>
    <m/>
    <s v="FORMPLUS BATTERY FORMATION CHARGE"/>
    <n v="23330"/>
    <n v="3"/>
    <n v="69990"/>
    <n v="221483.35499999998"/>
    <n v="0.96285596368138671"/>
    <n v="14124.155314073465"/>
    <n v="4708.051771357822"/>
    <n v="78535.836771357805"/>
    <n v="8405.8288485348749"/>
    <n v="1709.0693355344615"/>
    <n v="2936.5142666116403"/>
    <n v="0"/>
    <n v="71.372661163846473"/>
    <n v="1001.3702022286421"/>
    <n v="0"/>
    <n v="0"/>
    <n v="0"/>
    <n v="14124.155314073465"/>
    <s v="CSA"/>
    <m/>
    <n v="9097.3250000000007"/>
    <s v="F0877/2024"/>
    <n v="1928.25"/>
    <m/>
    <m/>
    <m/>
    <n v="1238.5999999999999"/>
    <s v="STB13439"/>
    <n v="20288.771000000001"/>
    <m/>
    <m/>
    <m/>
    <m/>
  </r>
  <r>
    <x v="12"/>
    <x v="1"/>
    <d v="2024-11-25T00:00:00"/>
    <x v="126"/>
    <x v="9"/>
    <s v="EFFICHARGE"/>
    <s v="2024E004DU14/08/2024"/>
    <n v="8730.1"/>
    <n v="1775"/>
    <n v="3049.7960000000021"/>
    <m/>
    <n v="74.126000000000005"/>
    <n v="1040"/>
    <n v="0"/>
    <n v="0"/>
    <n v="0"/>
    <n v="14669.022000000003"/>
    <s v="USD"/>
    <n v="3.1644999999999999"/>
    <m/>
    <s v="COMPUTER FOR POWER CHARGE "/>
    <n v="1200"/>
    <n v="1"/>
    <n v="1200"/>
    <n v="3797.3999999999996"/>
    <n v="1.650846058605035E-2"/>
    <n v="242.16297152290551"/>
    <n v="242.16297152290551"/>
    <n v="4039.5629715229052"/>
    <n v="144.12051176227817"/>
    <n v="29.302517540239371"/>
    <n v="50.347437061494048"/>
    <n v="0"/>
    <n v="1.2237061494015684"/>
    <n v="17.168799009492364"/>
    <n v="0"/>
    <n v="0"/>
    <n v="0"/>
    <n v="242.16297152290551"/>
    <s v="CSA"/>
    <m/>
    <n v="9097.3250000000007"/>
    <s v="F0877/2024"/>
    <n v="1928.25"/>
    <m/>
    <m/>
    <m/>
    <n v="1238.5999999999999"/>
    <s v="STB13439"/>
    <n v="20288.771000000001"/>
    <m/>
    <m/>
    <m/>
    <m/>
  </r>
  <r>
    <x v="12"/>
    <x v="1"/>
    <d v="2024-11-25T00:00:00"/>
    <x v="126"/>
    <x v="9"/>
    <s v="EFFICHARGE"/>
    <s v="2024E004DU14/08/2024"/>
    <n v="8730.1"/>
    <n v="1775"/>
    <n v="3049.7960000000021"/>
    <m/>
    <n v="74.126000000000005"/>
    <n v="1040"/>
    <n v="0"/>
    <n v="0"/>
    <n v="0"/>
    <n v="14669.022000000003"/>
    <s v="USD"/>
    <n v="3.1644999999999999"/>
    <m/>
    <s v="ALARM SYSTEM FOR HARDKEY"/>
    <n v="1500"/>
    <n v="1"/>
    <n v="1500"/>
    <n v="4746.75"/>
    <n v="2.0635575732562941E-2"/>
    <n v="302.70371440363192"/>
    <n v="302.70371440363192"/>
    <n v="5049.4537144036321"/>
    <n v="180.15063970284774"/>
    <n v="36.62814692529922"/>
    <n v="62.934296326867567"/>
    <n v="0"/>
    <n v="1.5296326867519607"/>
    <n v="21.460998761865458"/>
    <n v="0"/>
    <n v="0"/>
    <n v="0"/>
    <n v="302.70371440363192"/>
    <s v="CSA"/>
    <m/>
    <n v="9097.3250000000007"/>
    <s v="F0877/2024"/>
    <n v="1928.25"/>
    <m/>
    <m/>
    <m/>
    <n v="1238.5999999999999"/>
    <s v="STB13439"/>
    <n v="20288.771000000001"/>
    <m/>
    <m/>
    <m/>
    <m/>
  </r>
  <r>
    <x v="12"/>
    <x v="1"/>
    <d v="2024-11-26T00:00:00"/>
    <x v="110"/>
    <x v="0"/>
    <s v="DIXON18"/>
    <s v="1006099DU29/11/2024"/>
    <n v="1007"/>
    <n v="1635"/>
    <n v="3774.3129999999946"/>
    <n v="429"/>
    <n v="642.23299999999995"/>
    <n v="233.6"/>
    <n v="201"/>
    <n v="0"/>
    <n v="1690"/>
    <n v="9612.1459999999952"/>
    <s v="EUR"/>
    <n v="3.3391999999999999"/>
    <s v="600P0002"/>
    <s v="PLOMB DOUX ACHETE "/>
    <n v="2.019790697912089"/>
    <n v="97849"/>
    <n v="197634.5"/>
    <n v="659941.12239999999"/>
    <n v="1"/>
    <n v="9612.1459999999952"/>
    <n v="9.82344837453627E-2"/>
    <n v="6.8427195822134106"/>
    <n v="1007"/>
    <n v="1635"/>
    <n v="3774.3129999999946"/>
    <n v="429"/>
    <n v="642.23299999999995"/>
    <n v="233.6"/>
    <n v="201"/>
    <n v="0"/>
    <n v="1690"/>
    <n v="9612.1459999999952"/>
    <s v="MSC"/>
    <m/>
    <n v="1198.1400000000001"/>
    <s v="F0883/2024"/>
    <n v="804.25"/>
    <m/>
    <n v="239"/>
    <m/>
    <n v="278.98399999999998"/>
    <s v="STB013454"/>
    <n v="129284.753"/>
    <n v="4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00M1612"/>
    <s v="bac M16 noir akumplast"/>
    <n v="3.55"/>
    <n v="880"/>
    <n v="3124"/>
    <n v="10442.438599999999"/>
    <n v="0.20316584940754132"/>
    <n v="3551.6744744611942"/>
    <n v="4.0359937209786301"/>
    <n v="15.902401220978629"/>
    <n v="3112.6897571634822"/>
    <n v="116.61049308689826"/>
    <n v="256.66876318561958"/>
    <n v="46.524979514326958"/>
    <n v="11.764928007491903"/>
    <n v="7.415553503375258"/>
    <n v="0"/>
    <n v="0"/>
    <n v="0"/>
    <n v="3551.6744744611942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20M1616"/>
    <s v="couv M16 noir akumplast"/>
    <n v="1.69"/>
    <n v="1200"/>
    <n v="2028"/>
    <n v="6778.8941999999997"/>
    <n v="0.13188871402000441"/>
    <n v="2305.6324693365241"/>
    <n v="1.92136039111377"/>
    <n v="7.5704388911137697"/>
    <n v="2020.6577552905062"/>
    <n v="75.699769519919869"/>
    <n v="166.62107930231642"/>
    <n v="30.202515510581009"/>
    <n v="7.6374116514704156"/>
    <n v="4.8139380617301608"/>
    <n v="0"/>
    <n v="0"/>
    <n v="0"/>
    <n v="2305.6324693365241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90c0018"/>
    <s v="INSERT 16 MM(monbat) "/>
    <n v="0.13"/>
    <n v="13920"/>
    <n v="1809.6000000000001"/>
    <n v="6048.8594400000002"/>
    <n v="0.11768531404861933"/>
    <n v="2057.3335880233603"/>
    <n v="0.14779695316259772"/>
    <n v="0.58234145316259767"/>
    <n v="1803.0484585669135"/>
    <n v="67.547486648543895"/>
    <n v="148.677270762067"/>
    <n v="26.949936917133826"/>
    <n v="6.8149211659274487"/>
    <n v="4.2955139627746055"/>
    <n v="0"/>
    <n v="0"/>
    <n v="0"/>
    <n v="2057.3335880233603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90C0019"/>
    <s v="INSERT 20 MM(monbat) "/>
    <n v="0.14000000000000001"/>
    <n v="15300"/>
    <n v="2142"/>
    <n v="7159.9562999999998"/>
    <n v="0.1393025766424307"/>
    <n v="2435.2390282637257"/>
    <n v="0.15916594955972063"/>
    <n v="0.62713694955972055"/>
    <n v="2134.2450255583158"/>
    <n v="79.95508200772602"/>
    <n v="175.98735299090819"/>
    <n v="31.900290051116631"/>
    <n v="8.0667336082098782"/>
    <n v="5.0845440474487207"/>
    <n v="0"/>
    <n v="0"/>
    <n v="0"/>
    <n v="2435.2390282637257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90C0020"/>
    <s v="INSERT 24 MM(monbat) "/>
    <n v="0.15"/>
    <n v="14076"/>
    <n v="2111.4"/>
    <n v="7057.6712100000004"/>
    <n v="0.13731253983325314"/>
    <n v="2400.4498992885301"/>
    <n v="0.17053494595684357"/>
    <n v="0.67193244595684365"/>
    <n v="2103.755810907483"/>
    <n v="78.812866550472805"/>
    <n v="173.47324794818095"/>
    <n v="31.444571621814969"/>
    <n v="7.9514945566640236"/>
    <n v="5.0119077039137396"/>
    <n v="0"/>
    <n v="0"/>
    <n v="0"/>
    <n v="2400.4498992885301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5T00:00:00"/>
    <x v="112"/>
    <x v="0"/>
    <s v="AKUMPLAST08"/>
    <s v="0000012796DU01/11/2024"/>
    <n v="15320.93"/>
    <n v="573.96699999999998"/>
    <n v="1263.3459999999995"/>
    <n v="229"/>
    <n v="57.908000000000001"/>
    <n v="36.5"/>
    <n v="0"/>
    <n v="0"/>
    <n v="0"/>
    <n v="17481.651000000002"/>
    <s v="EUR"/>
    <n v="3.3426499999999999"/>
    <s v="490C0021"/>
    <s v="INSERT 28 MM(monbat) "/>
    <n v="0.17"/>
    <n v="24480"/>
    <n v="4161.6000000000004"/>
    <n v="13910.77224"/>
    <n v="0.27064500604815106"/>
    <n v="4731.3215406266663"/>
    <n v="0.19327293875108931"/>
    <n v="0.7615234387510893"/>
    <n v="4146.5331925132987"/>
    <n v="155.34130218643912"/>
    <n v="341.91828581090732"/>
    <n v="61.977706385026593"/>
    <n v="15.672511010236333"/>
    <n v="9.8785427207575136"/>
    <n v="0"/>
    <n v="0"/>
    <n v="0"/>
    <n v="4731.3215406266663"/>
    <s v="STC"/>
    <m/>
    <n v="15378.73"/>
    <s v="F0878/2024"/>
    <m/>
    <m/>
    <m/>
    <m/>
    <n v="44.244999999999997"/>
    <s v="STB013461"/>
    <n v="13664.022999999999"/>
    <n v="229"/>
    <m/>
    <m/>
    <m/>
  </r>
  <r>
    <x v="12"/>
    <x v="1"/>
    <d v="2024-11-27T00:00:00"/>
    <x v="10"/>
    <x v="0"/>
    <s v="SORFIN04"/>
    <s v="SOR-68293F17/10/2024"/>
    <n v="7214.15"/>
    <n v="290"/>
    <n v="500.64899999999943"/>
    <n v="0"/>
    <n v="66.494"/>
    <n v="1240"/>
    <n v="0"/>
    <n v="0"/>
    <n v="0"/>
    <n v="9311.2929999999978"/>
    <s v="GBP"/>
    <n v="4.0585000000000004"/>
    <s v="690X0018"/>
    <s v="EXPANDER HE-631 A - 8.5KG "/>
    <n v="3.0470000000000002"/>
    <n v="5037.3"/>
    <n v="15348.653100000001"/>
    <n v="62292.508606350013"/>
    <n v="1"/>
    <n v="9311.2929999999978"/>
    <n v="1.8484690211025743"/>
    <n v="14.214718521102576"/>
    <n v="7214.15"/>
    <n v="290"/>
    <n v="500.64899999999943"/>
    <n v="0"/>
    <n v="66.494"/>
    <n v="1240"/>
    <n v="0"/>
    <n v="0"/>
    <n v="0"/>
    <n v="9311.2929999999978"/>
    <s v="STV"/>
    <m/>
    <n v="7366.0389999999998"/>
    <s v="F0884/2024"/>
    <n v="446.1"/>
    <m/>
    <m/>
    <m/>
    <n v="1476.6"/>
    <s v="STB13349"/>
    <n v="13455.642"/>
    <m/>
    <m/>
    <m/>
    <m/>
  </r>
  <r>
    <x v="12"/>
    <x v="1"/>
    <d v="2024-11-26T00:00:00"/>
    <x v="127"/>
    <x v="0"/>
    <s v="INTERCONNECT02"/>
    <s v="FA2404DU21/10/2024"/>
    <n v="421.55200000000002"/>
    <n v="80"/>
    <n v="1241.8579999999997"/>
    <n v="0"/>
    <n v="12.401999999999999"/>
    <n v="36"/>
    <n v="0"/>
    <n v="0"/>
    <n v="0"/>
    <n v="1791.8119999999999"/>
    <s v="EUR"/>
    <n v="3.3391999999999999"/>
    <s v="815XPE501"/>
    <s v="AFFICHAGE DE PROGRAMMATION INTERFACE"/>
    <n v="90"/>
    <n v="6"/>
    <n v="540"/>
    <n v="1803.1679999999999"/>
    <n v="0.42966263526416298"/>
    <n v="769.87466581795036"/>
    <n v="128.31244430299174"/>
    <n v="428.84044430299173"/>
    <n v="181.12514322087844"/>
    <n v="34.373010821133036"/>
    <n v="533.57998090388276"/>
    <n v="0"/>
    <n v="5.3286760025461488"/>
    <n v="15.467854869509868"/>
    <n v="0"/>
    <n v="0"/>
    <n v="0"/>
    <n v="769.87466581795036"/>
    <s v="DHL"/>
    <m/>
    <n v="425"/>
    <s v="F0882/2024"/>
    <n v="96.2"/>
    <m/>
    <m/>
    <m/>
    <n v="43.84"/>
    <s v="STB013443"/>
    <n v="2609.6729999999998"/>
    <m/>
    <m/>
    <m/>
    <m/>
  </r>
  <r>
    <x v="12"/>
    <x v="1"/>
    <d v="2024-11-26T00:00:00"/>
    <x v="127"/>
    <x v="0"/>
    <s v="INTERCONNECT02"/>
    <s v="FA2404DU21/10/2024"/>
    <n v="421.55200000000002"/>
    <n v="80"/>
    <n v="1241.8579999999997"/>
    <n v="0"/>
    <n v="12.401999999999999"/>
    <n v="36"/>
    <n v="0"/>
    <n v="0"/>
    <n v="0"/>
    <n v="1791.8119999999999"/>
    <s v="EUR"/>
    <n v="3.3391999999999999"/>
    <s v="810ACC206"/>
    <s v="ACCOUPLEUR ELASTORMERE "/>
    <n v="179.2"/>
    <n v="4"/>
    <n v="716.8"/>
    <n v="2393.53856"/>
    <n v="0.57033736473583707"/>
    <n v="1021.9373341820497"/>
    <n v="255.48433354551241"/>
    <n v="853.8689735455124"/>
    <n v="240.42685677912161"/>
    <n v="45.626989178866964"/>
    <n v="708.27801909611696"/>
    <n v="0"/>
    <n v="7.0733239974538513"/>
    <n v="20.532145130490136"/>
    <n v="0"/>
    <n v="0"/>
    <n v="0"/>
    <n v="1021.9373341820497"/>
    <s v="DHL"/>
    <m/>
    <n v="425"/>
    <s v="F0882/2024"/>
    <n v="96.2"/>
    <m/>
    <m/>
    <m/>
    <n v="43.84"/>
    <s v="STB013443"/>
    <n v="2609.6729999999998"/>
    <m/>
    <m/>
    <m/>
    <m/>
  </r>
  <r>
    <x v="12"/>
    <x v="1"/>
    <d v="2024-11-11T00:00:00"/>
    <x v="56"/>
    <x v="2"/>
    <s v="AMETEK01"/>
    <s v="FV2409-0462DU30/09/2024"/>
    <m/>
    <n v="128.17099999999999"/>
    <n v="609.6389999999999"/>
    <n v="0"/>
    <n v="0"/>
    <n v="93.2"/>
    <n v="0"/>
    <n v="0"/>
    <n v="0"/>
    <n v="831.01"/>
    <s v="EUR"/>
    <n v="3.3848500000000001"/>
    <s v="810MAN197"/>
    <s v="pressure regulator"/>
    <n v="243"/>
    <n v="1"/>
    <n v="243"/>
    <n v="822.51855"/>
    <n v="0.76415094339622647"/>
    <n v="635.01707547169815"/>
    <n v="635.01707547169815"/>
    <n v="1457.535625471698"/>
    <n v="0"/>
    <n v="97.941990566037731"/>
    <n v="465.85621698113204"/>
    <n v="0"/>
    <n v="0"/>
    <n v="71.218867924528311"/>
    <n v="0"/>
    <n v="0"/>
    <n v="0"/>
    <n v="635.01707547169815"/>
    <m/>
    <m/>
    <m/>
    <s v="F0834/2024"/>
    <n v="557.94100000000003"/>
    <m/>
    <m/>
    <m/>
    <m/>
    <s v="STB013126"/>
    <n v="628.90499999999997"/>
    <m/>
    <m/>
    <m/>
    <m/>
  </r>
  <r>
    <x v="12"/>
    <x v="1"/>
    <d v="2024-11-11T00:00:00"/>
    <x v="56"/>
    <x v="2"/>
    <s v="AMETEK01"/>
    <s v="FV2409-0462DU30/09/2024"/>
    <m/>
    <n v="128.17099999999999"/>
    <n v="609.6389999999999"/>
    <n v="0"/>
    <n v="0"/>
    <n v="93.2"/>
    <n v="0"/>
    <n v="0"/>
    <n v="0"/>
    <n v="831.01"/>
    <s v="EUR"/>
    <n v="3.3848500000000001"/>
    <s v="810MAN198"/>
    <s v="union joint"/>
    <n v="16"/>
    <n v="1"/>
    <n v="16"/>
    <n v="54.157600000000002"/>
    <n v="5.0314465408805034E-2"/>
    <n v="41.81182389937107"/>
    <n v="41.81182389937107"/>
    <n v="95.969423899371066"/>
    <n v="0"/>
    <n v="6.4488553459119498"/>
    <n v="30.673660377358487"/>
    <n v="0"/>
    <n v="0"/>
    <n v="4.6893081761006297"/>
    <n v="0"/>
    <n v="0"/>
    <n v="0"/>
    <n v="41.81182389937107"/>
    <m/>
    <m/>
    <m/>
    <s v="F0834/2024"/>
    <n v="557.94100000000003"/>
    <m/>
    <m/>
    <m/>
    <m/>
    <s v="STB013126"/>
    <n v="628.90499999999997"/>
    <m/>
    <m/>
    <m/>
    <m/>
  </r>
  <r>
    <x v="12"/>
    <x v="1"/>
    <d v="2024-11-11T00:00:00"/>
    <x v="56"/>
    <x v="2"/>
    <s v="AMETEK01"/>
    <s v="FV2409-0462DU30/09/2024"/>
    <m/>
    <n v="128.17099999999999"/>
    <n v="609.6389999999999"/>
    <n v="0"/>
    <n v="0"/>
    <n v="93.2"/>
    <n v="0"/>
    <n v="0"/>
    <n v="0"/>
    <n v="831.01"/>
    <s v="EUR"/>
    <n v="3.3848500000000001"/>
    <s v="812FLE621"/>
    <s v="copper tube "/>
    <n v="59"/>
    <n v="1"/>
    <n v="59"/>
    <n v="199.70615000000001"/>
    <n v="0.18553459119496857"/>
    <n v="154.18110062893084"/>
    <n v="154.18110062893084"/>
    <n v="353.88725062893081"/>
    <n v="0"/>
    <n v="23.780154088050313"/>
    <n v="113.10912264150943"/>
    <n v="0"/>
    <n v="0"/>
    <n v="17.291823899371071"/>
    <n v="0"/>
    <n v="0"/>
    <n v="0"/>
    <n v="154.18110062893084"/>
    <m/>
    <m/>
    <m/>
    <s v="F0834/2024"/>
    <n v="557.94100000000003"/>
    <m/>
    <m/>
    <m/>
    <m/>
    <s v="STB013126"/>
    <n v="628.90499999999997"/>
    <m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00M1413"/>
    <s v="BAC M14 NOIR PO C60 35321017B70"/>
    <n v="2.5499999999999998"/>
    <n v="2002"/>
    <n v="5105.0999999999995"/>
    <n v="16974.968009999997"/>
    <n v="0.16333967908621155"/>
    <n v="5016.898860048952"/>
    <n v="2.5059434865379382"/>
    <n v="10.984948486537938"/>
    <n v="4263.3289638292081"/>
    <n v="61.252379657329335"/>
    <n v="335.80612608104428"/>
    <n v="102.74065814522707"/>
    <n v="17.826565896110957"/>
    <n v="35.036361163992375"/>
    <n v="0"/>
    <n v="0"/>
    <n v="200.90780527604022"/>
    <n v="5016.898860048952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20M1407"/>
    <s v="COUV.M14 GAUCHE NOIR 35422055P70"/>
    <n v="1.3"/>
    <n v="2520"/>
    <n v="3276"/>
    <n v="10893.027599999999"/>
    <n v="0.10481690636548337"/>
    <n v="3219.4003379993278"/>
    <n v="1.2775398166663998"/>
    <n v="5.6001698166663996"/>
    <n v="2735.8260730454813"/>
    <n v="39.306339887056261"/>
    <n v="215.49056219104452"/>
    <n v="65.929834103889036"/>
    <n v="11.439507526916124"/>
    <n v="22.483226415396182"/>
    <n v="0"/>
    <n v="0"/>
    <n v="128.92479482954454"/>
    <n v="3219.4003379993278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00M1510"/>
    <s v="BAC M15 NOIR PO C78 35331021B70"/>
    <n v="2.65"/>
    <n v="4224"/>
    <n v="11193.6"/>
    <n v="37219.839359999998"/>
    <n v="0.35814362731766625"/>
    <n v="11000.207455259242"/>
    <n v="2.6042157801276615"/>
    <n v="11.415730780127662"/>
    <n v="9347.9068166184061"/>
    <n v="134.30386024412485"/>
    <n v="736.29888795533452"/>
    <n v="225.27234158281206"/>
    <n v="39.087079198195461"/>
    <n v="76.821808059639409"/>
    <n v="0"/>
    <n v="0"/>
    <n v="440.51666160072949"/>
    <n v="11000.207455259242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20M1502"/>
    <s v="COUV.M15 GAUCHE NOIR 35402026B70"/>
    <n v="1.42"/>
    <n v="4320"/>
    <n v="6134.4"/>
    <n v="20397.493439999998"/>
    <n v="0.19627253675470729"/>
    <n v="6028.4155779679713"/>
    <n v="1.3954665689740675"/>
    <n v="6.117108568974067"/>
    <n v="5122.9094818346148"/>
    <n v="73.602201283015233"/>
    <n v="403.51199777312064"/>
    <n v="123.45542561871089"/>
    <n v="21.420792116335246"/>
    <n v="42.100459133884712"/>
    <n v="0"/>
    <n v="0"/>
    <n v="241.41522020828998"/>
    <n v="6028.4155779679713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60D2702"/>
    <s v="Vent plug M27"/>
    <n v="4.2000000000000003E-2"/>
    <n v="37500"/>
    <n v="1575"/>
    <n v="5237.0325000000003"/>
    <n v="5.0392743444943933E-2"/>
    <n v="1547.7886240381386"/>
    <n v="4.1274363307683692E-2"/>
    <n v="0.1809285633076837"/>
    <n v="1315.3009966564816"/>
    <n v="18.897278791853974"/>
    <n v="103.60123182261756"/>
    <n v="31.697035626869734"/>
    <n v="5.4997632340942912"/>
    <n v="10.809243468940474"/>
    <n v="0"/>
    <n v="0"/>
    <n v="61.98307443728104"/>
    <n v="1547.7886240381386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90C0019"/>
    <s v="INSERT 20 MM(monbat) "/>
    <n v="0.14000000000000001"/>
    <n v="4420"/>
    <n v="618.80000000000007"/>
    <n v="2057.5718800000004"/>
    <n v="1.9798748980146864E-2"/>
    <n v="608.10895273320659"/>
    <n v="0.13758121102561235"/>
    <n v="0.60309521102561248"/>
    <n v="516.76714713081333"/>
    <n v="7.4245308675550739"/>
    <n v="40.703772858308419"/>
    <n v="12.453413108512377"/>
    <n v="2.1607958661952686"/>
    <n v="4.2468316562415023"/>
    <n v="0"/>
    <n v="0"/>
    <n v="24.352461245580642"/>
    <n v="608.10895273320659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90C0020"/>
    <s v="INSERT 24 MM(monbat) "/>
    <n v="0.15"/>
    <n v="3864"/>
    <n v="579.6"/>
    <n v="1927.2279599999999"/>
    <n v="1.8544529587739365E-2"/>
    <n v="569.58621364603493"/>
    <n v="0.14740844038458462"/>
    <n v="0.64617344038458457"/>
    <n v="484.03076676958517"/>
    <n v="6.9541985954022616"/>
    <n v="38.125253310723259"/>
    <n v="11.66450911068806"/>
    <n v="2.0239128701466989"/>
    <n v="3.9778015965700937"/>
    <n v="0"/>
    <n v="0"/>
    <n v="22.809771392919419"/>
    <n v="569.58621364603493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9T00:00:00"/>
    <x v="112"/>
    <x v="0"/>
    <s v="AKUMPLAST07"/>
    <s v="0000012723/24/25DU10/10/2024"/>
    <n v="26101"/>
    <n v="375"/>
    <n v="2055.8760000000002"/>
    <n v="629"/>
    <n v="109.13800000000001"/>
    <n v="214.5"/>
    <n v="0"/>
    <n v="0"/>
    <n v="1230"/>
    <n v="30714.513999999999"/>
    <s v="EUR"/>
    <n v="3.3250999999999999"/>
    <s v="490C0023"/>
    <s v="INSERT 32 MM(monbat) "/>
    <n v="0.18"/>
    <n v="15400"/>
    <n v="2772"/>
    <n v="9217.1772000000001"/>
    <n v="8.8691228463101318E-2"/>
    <n v="2724.1079783071236"/>
    <n v="0.17689012846150154"/>
    <n v="0.77540812846150153"/>
    <n v="2314.9297541154074"/>
    <n v="33.259210673662992"/>
    <n v="182.3381680078069"/>
    <n v="55.786782703290726"/>
    <n v="9.6795832920059528"/>
    <n v="19.024268505335233"/>
    <n v="0"/>
    <n v="0"/>
    <n v="109.09021100961462"/>
    <n v="2724.1079783071236"/>
    <s v="tuniworld"/>
    <m/>
    <n v="26480.1"/>
    <s v="F0925/2024"/>
    <n v="447.25"/>
    <m/>
    <m/>
    <s v="STB13529"/>
    <n v="256.255"/>
    <s v="STB013527"/>
    <n v="26518.456999999999"/>
    <n v="6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00N5003"/>
    <s v="BAC N50 P0 C40 NOIR A LISTEAUX MONBAT"/>
    <n v="1.994"/>
    <n v="1960"/>
    <n v="3908.24"/>
    <n v="12995.288823999999"/>
    <n v="0.12613984460706204"/>
    <n v="1943.9300449331079"/>
    <n v="0.99180104333321828"/>
    <n v="7.6220504433332179"/>
    <n v="1453.5851133139402"/>
    <n v="59.916426188354471"/>
    <n v="233.26700885603557"/>
    <n v="54.113993336429616"/>
    <n v="13.501882826895313"/>
    <n v="26.110947833661843"/>
    <n v="0"/>
    <n v="0"/>
    <n v="103.43467257779088"/>
    <n v="1943.9300449331079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N5006"/>
    <s v="COUV N50 T-AKUMSAN G+ NOIR AVEC OM"/>
    <n v="1.1173999999999999"/>
    <n v="1932"/>
    <n v="2158.8168000000001"/>
    <n v="7178.2817416799999"/>
    <n v="6.9676584776552863E-2"/>
    <n v="1073.7797164519959"/>
    <n v="0.55578660271842439"/>
    <n v="4.2712533427184241"/>
    <n v="802.92509233108456"/>
    <n v="33.09637776886261"/>
    <n v="128.85102695949033"/>
    <n v="29.891254869141179"/>
    <n v="7.458111957897442"/>
    <n v="14.423053048746443"/>
    <n v="0"/>
    <n v="0"/>
    <n v="57.134799516773349"/>
    <n v="1073.7797164519959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90T5001"/>
    <s v="COUVRE COUVERCLE N50 T-AKUMSAN NOIR"/>
    <n v="0.46550000000000002"/>
    <n v="1920"/>
    <n v="893.76"/>
    <n v="2971.8413759999999"/>
    <n v="2.8846423841935954E-2"/>
    <n v="444.54969934277699"/>
    <n v="0.23153630174102968"/>
    <n v="1.7793703517410295"/>
    <n v="332.4146497849332"/>
    <n v="13.702051324919578"/>
    <n v="53.344912757448462"/>
    <n v="12.375115828190525"/>
    <n v="3.0876923616169827"/>
    <n v="5.9712097352807429"/>
    <n v="0"/>
    <n v="0"/>
    <n v="23.654067550387484"/>
    <n v="444.54969934277699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00D2304"/>
    <s v="BAC D23 P0 C33 NOIR A LISTEAUX MONBAT"/>
    <n v="1.9126000000000001"/>
    <n v="1980"/>
    <n v="3786.9480000000003"/>
    <n v="12591.980794800002"/>
    <n v="0.12222510190137363"/>
    <n v="1883.6002895931019"/>
    <n v="0.95131327757227369"/>
    <n v="7.3108995375722738"/>
    <n v="1408.4731842706692"/>
    <n v="58.056923403152474"/>
    <n v="226.02758086845904"/>
    <n v="52.434568715689288"/>
    <n v="13.082852682421132"/>
    <n v="25.300596093584343"/>
    <n v="0"/>
    <n v="0"/>
    <n v="100.22458355912637"/>
    <n v="1883.6002895931019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D2304"/>
    <s v="COUV D23 T-AKUMSAN D+ NOIR AVEC OM"/>
    <n v="1.1063000000000001"/>
    <n v="1900"/>
    <n v="2101.9700000000003"/>
    <n v="6989.2604470000006"/>
    <n v="6.7841833963294546E-2"/>
    <n v="1045.5045331269437"/>
    <n v="0.55026554375102299"/>
    <n v="4.2288236737510232"/>
    <n v="781.78215785942109"/>
    <n v="32.224871132564907"/>
    <n v="125.45807181880366"/>
    <n v="29.104146770253362"/>
    <n v="7.2617220655970849"/>
    <n v="14.043259630401971"/>
    <n v="0"/>
    <n v="0"/>
    <n v="55.63030384990153"/>
    <n v="1045.5045331269437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90T2301"/>
    <s v="COUVRE COUVERCLE D23 T-AKUMSAN NOIR"/>
    <n v="0.4556"/>
    <n v="1920"/>
    <n v="874.75199999999995"/>
    <n v="2908.6378751999996"/>
    <n v="2.823293383971218E-2"/>
    <n v="435.09525890562657"/>
    <n v="0.22661211401334716"/>
    <n v="1.741527674013347"/>
    <n v="325.34503639530726"/>
    <n v="13.410643573863286"/>
    <n v="52.210402260566092"/>
    <n v="12.111928617236526"/>
    <n v="3.0220250052689521"/>
    <n v="5.8442173048204209"/>
    <n v="0"/>
    <n v="0"/>
    <n v="23.151005748563989"/>
    <n v="435.09525890562657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L0235"/>
    <s v="COUVERCLE  L2 GAUCHE NOIR P GRIS T-AKUMSAN 301456"/>
    <n v="1.2084999999999999"/>
    <n v="1000"/>
    <n v="1208.5"/>
    <n v="4018.3833500000001"/>
    <n v="3.9004769975138298E-2"/>
    <n v="601.09907766709853"/>
    <n v="0.60109907766709858"/>
    <n v="4.6194824276670978"/>
    <n v="449.47536728550369"/>
    <n v="18.527265738190692"/>
    <n v="72.130467986233967"/>
    <n v="16.733046319334331"/>
    <n v="4.1750315733688286"/>
    <n v="8.073987384853627"/>
    <n v="0"/>
    <n v="0"/>
    <n v="31.983911379613403"/>
    <n v="601.09907766709853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00N7002"/>
    <s v="BAC N70 P0 C46,5 B01 NOIR 200541"/>
    <n v="2.0116999999999998"/>
    <n v="2160"/>
    <n v="4345.2719999999999"/>
    <n v="14448.4639272"/>
    <n v="0.14024520880381394"/>
    <n v="2161.306571297202"/>
    <n v="1.0006048941190751"/>
    <n v="7.6897085641190754"/>
    <n v="1616.1296881716305"/>
    <n v="66.616474181811625"/>
    <n v="259.35167802025558"/>
    <n v="60.165194576836178"/>
    <n v="15.01170690515144"/>
    <n v="29.030758222389487"/>
    <n v="0"/>
    <n v="0"/>
    <n v="115.00107121912744"/>
    <n v="2161.306571297202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N7005"/>
    <s v="COUV N70 T-AKUMSAN D+ NOIR AVEC OM"/>
    <n v="1.1609"/>
    <n v="1080"/>
    <n v="1253.7719999999999"/>
    <n v="4168.9172771999993"/>
    <n v="4.0465939976225968E-2"/>
    <n v="623.61703997090058"/>
    <n v="0.57742318515824131"/>
    <n v="4.4375317751582406"/>
    <n v="466.31330591003757"/>
    <n v="19.221321488707336"/>
    <n v="74.832570217655359"/>
    <n v="17.359888249800939"/>
    <n v="4.3314337491152513"/>
    <n v="8.3764495750787749"/>
    <n v="0"/>
    <n v="0"/>
    <n v="33.182070780505292"/>
    <n v="623.61703997090058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N7006"/>
    <s v="COUV N70 T-AKUMSAN  G+ NOIR AVEC OM "/>
    <n v="1.1609"/>
    <n v="1872"/>
    <n v="2173.2048"/>
    <n v="7226.1232804800002"/>
    <n v="7.0140962625458353E-2"/>
    <n v="1080.9362026162278"/>
    <n v="0.57742318515824131"/>
    <n v="4.4375317751582415"/>
    <n v="808.27639691073193"/>
    <n v="33.316957247092716"/>
    <n v="129.70978837726932"/>
    <n v="30.090472966321634"/>
    <n v="7.5078184984664365"/>
    <n v="14.519179263469878"/>
    <n v="0"/>
    <n v="0"/>
    <n v="57.51558935287585"/>
    <n v="1080.9362026162278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90T7001"/>
    <s v="COUVRE COUVERCLE N70 T-AKUMSAN NOIR"/>
    <n v="0.4884"/>
    <n v="2304"/>
    <n v="1125.2736"/>
    <n v="3741.6472473599997"/>
    <n v="3.6318608131647313E-2"/>
    <n v="559.70287387930125"/>
    <n v="0.24292659456566895"/>
    <n v="1.8669054345656688"/>
    <n v="418.52111266585098"/>
    <n v="17.251338862532474"/>
    <n v="67.163021415435864"/>
    <n v="15.580682888476698"/>
    <n v="3.8875074958033968"/>
    <n v="7.5179518832509942"/>
    <n v="0"/>
    <n v="0"/>
    <n v="29.781258667950798"/>
    <n v="559.70287387930125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00NS4003"/>
    <s v="BAC NS40 P0 NOIR V250 LISTEAUX KOREAN 2B221014B70"/>
    <n v="1.3394999999999999"/>
    <n v="2000"/>
    <n v="2679"/>
    <n v="8907.9429"/>
    <n v="8.6465683709884569E-2"/>
    <n v="1332.5150426728649"/>
    <n v="0.66625752133643246"/>
    <n v="5.1202289713364326"/>
    <n v="996.39595279922582"/>
    <n v="41.071199762195171"/>
    <n v="159.89865431122945"/>
    <n v="37.093778311540483"/>
    <n v="9.2552003186223342"/>
    <n v="17.898396527946105"/>
    <n v="0"/>
    <n v="0"/>
    <n v="70.901860642105348"/>
    <n v="1332.5150426728649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20NS4007"/>
    <s v="COUV NS40 D+ AVEC OM "/>
    <n v="0.93159999999999998"/>
    <n v="2040"/>
    <n v="1900.4639999999999"/>
    <n v="6319.2328463999993"/>
    <n v="6.1338155702135883E-2"/>
    <n v="945.27691976791448"/>
    <n v="0.46337103910191885"/>
    <n v="3.5610341991019188"/>
    <n v="706.83637104913305"/>
    <n v="29.135623958514543"/>
    <n v="113.43099520975599"/>
    <n v="26.314068796216294"/>
    <n v="6.5655748482009226"/>
    <n v="12.696998230342128"/>
    <n v="0"/>
    <n v="0"/>
    <n v="50.297287675751427"/>
    <n v="945.27691976791448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s v="490TNS4001"/>
    <s v="COUVRE COUVERCLE NS40 T-AKUMSAN NOIR"/>
    <n v="0.38969999999999999"/>
    <n v="2184"/>
    <n v="851.10479999999995"/>
    <n v="2830.0085704799999"/>
    <n v="2.7469711997299199E-2"/>
    <n v="423.33331425572226"/>
    <n v="0.19383393509877392"/>
    <n v="1.4896254050987738"/>
    <n v="316.54997317207705"/>
    <n v="13.04811319871712"/>
    <n v="50.798996714381509"/>
    <n v="11.784506446841357"/>
    <n v="2.940330502478909"/>
    <n v="5.6862303834409342"/>
    <n v="0"/>
    <n v="0"/>
    <n v="22.525163837785342"/>
    <n v="423.33331425572226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7T00:00:00"/>
    <x v="16"/>
    <x v="0"/>
    <s v="akumsan05"/>
    <s v="akd2024000000638du22/11/22"/>
    <n v="11523.6"/>
    <n v="475"/>
    <n v="1849.273000000001"/>
    <n v="429"/>
    <n v="107.039"/>
    <n v="207"/>
    <n v="0"/>
    <n v="0"/>
    <n v="820"/>
    <n v="15410.912000000002"/>
    <s v="EUR"/>
    <n v="3.3250999999999999"/>
    <m/>
    <s v="echantillons "/>
    <n v="1722.3119999999999"/>
    <n v="1"/>
    <n v="1722.3119999999999"/>
    <n v="5726.8596312"/>
    <n v="5.5588236148465357E-2"/>
    <n v="856.66541551921864"/>
    <n v="856.66541551921864"/>
    <n v="6583.5250467192182"/>
    <n v="640.57659808045537"/>
    <n v="26.404412170521045"/>
    <n v="102.79782422698104"/>
    <n v="23.847353307691638"/>
    <n v="5.9501092090955838"/>
    <n v="11.506764882732329"/>
    <n v="0"/>
    <n v="0"/>
    <n v="45.582353641741591"/>
    <n v="856.66541551921864"/>
    <s v="akkon"/>
    <m/>
    <n v="12525.103999999999"/>
    <s v="F0924/2024"/>
    <n v="566.25"/>
    <m/>
    <m/>
    <m/>
    <m/>
    <s v="STB013530"/>
    <n v="23842.705000000002"/>
    <n v="429"/>
    <m/>
    <m/>
    <m/>
  </r>
  <r>
    <x v="12"/>
    <x v="1"/>
    <d v="2024-12-05T00:00:00"/>
    <x v="120"/>
    <x v="0"/>
    <s v="elbat04"/>
    <s v="5000009649du17/10/2024"/>
    <n v="31698"/>
    <n v="1575"/>
    <n v="5874.7309999999998"/>
    <n v="629"/>
    <n v="973.74800000000005"/>
    <n v="84"/>
    <n v="0"/>
    <n v="0"/>
    <n v="2460"/>
    <n v="43294.478999999999"/>
    <s v="EUR"/>
    <n v="3.3250999999999999"/>
    <s v="600P0002"/>
    <s v="PLOMB DOUX ACHETE "/>
    <n v="2.0082400186940847"/>
    <n v="149780"/>
    <n v="300794.19"/>
    <n v="1000170.7611689999"/>
    <n v="1"/>
    <n v="43294.478999999999"/>
    <n v="0.28905380558151955"/>
    <n v="6.9666526917412206"/>
    <n v="31698"/>
    <n v="1575"/>
    <n v="5874.7309999999998"/>
    <n v="629"/>
    <n v="973.74800000000005"/>
    <n v="84"/>
    <n v="0"/>
    <n v="0"/>
    <n v="2460"/>
    <n v="43294.478999999999"/>
    <s v="tuniworld"/>
    <m/>
    <n v="32263.3"/>
    <s v="F0917/2024"/>
    <n v="1042.25"/>
    <m/>
    <m/>
    <s v="STB13525"/>
    <n v="100.96"/>
    <s v="STB013523"/>
    <n v="201399.11300000001"/>
    <n v="6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20L0631"/>
    <s v="COUV L6 EK DROITE FAI NOIR"/>
    <n v="2.1030000000000002"/>
    <n v="512"/>
    <n v="1076.7360000000001"/>
    <n v="3585.0463488"/>
    <n v="8.1455526104008136E-2"/>
    <n v="696.13538010112643"/>
    <n v="1.3596394142600126"/>
    <n v="8.3616830642600135"/>
    <n v="573.44201644065106"/>
    <n v="30.520896898015227"/>
    <n v="69.299592121402554"/>
    <n v="18.653315477817863"/>
    <n v="4.219559163239829"/>
    <n v="0"/>
    <n v="0"/>
    <n v="0"/>
    <n v="0"/>
    <n v="696.13538010112643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00M1009"/>
    <s v="BAC M10 P15,4 C33 NOIR 30241013B70"/>
    <n v="1.821"/>
    <n v="1782"/>
    <n v="3245.0219999999999"/>
    <n v="10804.463000099999"/>
    <n v="0.24548726357164677"/>
    <n v="2097.9837429105346"/>
    <n v="1.1773197210496826"/>
    <n v="7.2404302710496822"/>
    <n v="1728.2156063085788"/>
    <n v="91.98260473671462"/>
    <n v="208.85221727979555"/>
    <n v="56.216583357907112"/>
    <n v="12.716731227538446"/>
    <n v="0"/>
    <n v="0"/>
    <n v="0"/>
    <n v="0"/>
    <n v="2097.9837429105346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00M1104"/>
    <s v="BAC M11 P8.5 C46,3 NOIR 22241008B70"/>
    <n v="1.8580000000000001"/>
    <n v="252"/>
    <n v="468.21600000000001"/>
    <n v="1558.9485827999999"/>
    <n v="3.5420735082986238E-2"/>
    <n v="302.71275700768712"/>
    <n v="1.2012410992368536"/>
    <n v="7.3875449992368534"/>
    <n v="249.35984974011811"/>
    <n v="13.271936911184445"/>
    <n v="30.134757103611857"/>
    <n v="8.1113483340038481"/>
    <n v="1.834864918768853"/>
    <n v="0"/>
    <n v="0"/>
    <n v="0"/>
    <n v="0"/>
    <n v="302.71275700768712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00M1606"/>
    <s v="BAC M16 GRIS C102 P16 20891032B74"/>
    <n v="5.3840000000000003"/>
    <n v="900"/>
    <n v="4845.6000000000004"/>
    <n v="16133.66748"/>
    <n v="0.36657165478778625"/>
    <n v="3132.795409290688"/>
    <n v="3.4808837881007646"/>
    <n v="21.407180988100766"/>
    <n v="2580.642455406728"/>
    <n v="137.3521996190548"/>
    <n v="311.86670045718563"/>
    <n v="83.944908946403046"/>
    <n v="18.989144861316902"/>
    <n v="0"/>
    <n v="0"/>
    <n v="0"/>
    <n v="0"/>
    <n v="3132.795409290688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20M1604"/>
    <s v="COUV. M16 GAUCHE NOIR 36352052D40"/>
    <n v="1.8140000000000001"/>
    <n v="1150"/>
    <n v="2086.1"/>
    <n v="6945.7742549999994"/>
    <n v="0.15781433239491516"/>
    <n v="1348.7131631420887"/>
    <n v="1.172794054906164"/>
    <n v="7.2125977549061631"/>
    <n v="1111.003431200259"/>
    <n v="59.132083462380344"/>
    <n v="134.26306831429233"/>
    <n v="36.139482118435573"/>
    <n v="8.175098046721395"/>
    <n v="0"/>
    <n v="0"/>
    <n v="0"/>
    <n v="0"/>
    <n v="1348.7131631420887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04T00:00:00"/>
    <x v="4"/>
    <x v="0"/>
    <s v="ACCUMA37"/>
    <s v="24-1445DU22/11/2024"/>
    <n v="7039.94"/>
    <n v="374.69400000000002"/>
    <n v="850.76599999999962"/>
    <n v="229"/>
    <n v="51.802"/>
    <n v="0"/>
    <n v="0"/>
    <n v="0"/>
    <n v="0"/>
    <n v="8546.2019999999993"/>
    <s v="EUR"/>
    <n v="3.3295499999999998"/>
    <s v="420M1611"/>
    <s v="COUV M16 GAUCHE GRIS 36352070B70"/>
    <n v="2.0339999999999998"/>
    <n v="736"/>
    <n v="1497.0239999999999"/>
    <n v="4984.4162591999993"/>
    <n v="0.11325048805865752"/>
    <n v="967.86154754787492"/>
    <n v="1.3150292765596128"/>
    <n v="8.0873339765596128"/>
    <n v="797.27664090366534"/>
    <n v="42.434278372650624"/>
    <n v="96.349664723711783"/>
    <n v="25.934361765432573"/>
    <n v="5.8666017824145769"/>
    <n v="0"/>
    <n v="0"/>
    <n v="0"/>
    <n v="0"/>
    <n v="967.86154754787492"/>
    <s v="STC"/>
    <m/>
    <n v="7097.74"/>
    <s v="F0911/2024"/>
    <n v="446.88600000000002"/>
    <m/>
    <m/>
    <m/>
    <m/>
    <s v="STB013502"/>
    <n v="10910.868"/>
    <n v="229"/>
    <m/>
    <m/>
    <m/>
  </r>
  <r>
    <x v="12"/>
    <x v="1"/>
    <d v="2024-12-10T00:00:00"/>
    <x v="110"/>
    <x v="0"/>
    <s v="DIXON19"/>
    <s v="1007056DU08/10/2024"/>
    <n v="529"/>
    <n v="1175"/>
    <n v="1753.4489999999932"/>
    <n v="229"/>
    <n v="113.717"/>
    <n v="241.2"/>
    <n v="221"/>
    <n v="0"/>
    <n v="820"/>
    <n v="5082.3659999999927"/>
    <s v="EUR"/>
    <n v="3.3345500000000001"/>
    <s v="600P0002"/>
    <s v="PLOMB DOUX ACHETE "/>
    <n v="1.8882376306907056"/>
    <n v="48588"/>
    <n v="91745.69"/>
    <n v="305930.59058950003"/>
    <n v="1"/>
    <n v="5082.3659999999927"/>
    <n v="0.10460125957026412"/>
    <n v="6.4010240509899567"/>
    <n v="529"/>
    <n v="1175"/>
    <n v="1753.4489999999932"/>
    <n v="229"/>
    <n v="113.717"/>
    <n v="241.2"/>
    <n v="221"/>
    <n v="0"/>
    <n v="820"/>
    <n v="5082.3659999999927"/>
    <s v="MSC"/>
    <m/>
    <n v="629.32000000000005"/>
    <s v="F0927/2024"/>
    <n v="766.25"/>
    <s v="MSC"/>
    <n v="262.8"/>
    <s v="stb13562"/>
    <n v="288.02800000000002"/>
    <s v="STB013561"/>
    <n v="59901.767999999996"/>
    <n v="229"/>
    <m/>
    <m/>
    <m/>
  </r>
  <r>
    <x v="12"/>
    <x v="1"/>
    <d v="2024-12-13T00:00:00"/>
    <x v="110"/>
    <x v="0"/>
    <s v="DIXON20"/>
    <s v="1008030DU16/10/2024"/>
    <n v="1007"/>
    <n v="1375"/>
    <n v="3588.3559999999998"/>
    <n v="429"/>
    <n v="598.82600000000002"/>
    <n v="482.4"/>
    <n v="321"/>
    <n v="0"/>
    <n v="1680"/>
    <n v="9481.5819999999985"/>
    <s v="EUR"/>
    <n v="3.3306"/>
    <s v="600P0002"/>
    <s v="PLOMB DOUX ACHETE "/>
    <n v="1.8882184660760879"/>
    <n v="96967"/>
    <n v="183094.88"/>
    <n v="609815.80732799997"/>
    <n v="1"/>
    <n v="9481.5819999999985"/>
    <n v="9.7781533923912242E-2"/>
    <n v="6.38668195703693"/>
    <n v="1007"/>
    <n v="1375"/>
    <n v="3588.3559999999998"/>
    <n v="429"/>
    <n v="598.82600000000002"/>
    <n v="482.4"/>
    <n v="321"/>
    <n v="0"/>
    <n v="1680"/>
    <n v="9481.5819999999985"/>
    <s v="MSC"/>
    <m/>
    <n v="1198.1400000000001"/>
    <s v="F0941/2024"/>
    <n v="904.25"/>
    <s v="MSC"/>
    <n v="381.8"/>
    <s v="stb13584"/>
    <n v="575.05600000000004"/>
    <s v="STB013583"/>
    <n v="119466.90700000001"/>
    <n v="429"/>
    <m/>
    <m/>
    <m/>
  </r>
  <r>
    <x v="12"/>
    <x v="1"/>
    <d v="2024-12-01T00:00:00"/>
    <x v="128"/>
    <x v="2"/>
    <s v="BETTER TECHNOLOGIE01"/>
    <s v="BT240829NBDU29/08/2024"/>
    <n v="2375.058"/>
    <n v="85.754000000000005"/>
    <n v="1969.7170000000001"/>
    <n v="0"/>
    <n v="16.504000000000001"/>
    <n v="68"/>
    <n v="0"/>
    <n v="0"/>
    <n v="0"/>
    <n v="4515.0330000000004"/>
    <s v="USD"/>
    <n v="3.1644999999999999"/>
    <s v="810XPM158"/>
    <s v="Terminal Brush BLACK"/>
    <n v="6.86"/>
    <n v="200"/>
    <n v="1372"/>
    <n v="4341.6939999999995"/>
    <n v="0.5"/>
    <n v="2257.5165000000002"/>
    <n v="11.287582500000001"/>
    <n v="32.996052499999998"/>
    <n v="1187.529"/>
    <n v="42.877000000000002"/>
    <n v="984.85850000000005"/>
    <n v="0"/>
    <n v="8.2520000000000007"/>
    <n v="34"/>
    <n v="0"/>
    <n v="0"/>
    <n v="0"/>
    <n v="2257.5165000000002"/>
    <s v="DHL"/>
    <m/>
    <n v="2387.2930000000001"/>
    <s v="F0890/2024"/>
    <n v="103.047"/>
    <m/>
    <m/>
    <m/>
    <m/>
    <s v="STB013441"/>
    <n v="4490.79"/>
    <n v="0"/>
    <m/>
    <m/>
    <m/>
  </r>
  <r>
    <x v="12"/>
    <x v="1"/>
    <d v="2024-12-01T00:00:00"/>
    <x v="128"/>
    <x v="2"/>
    <s v="BETTER TECHNOLOGIE02"/>
    <s v="BT240829NBDU29/08/2024"/>
    <n v="2375.058"/>
    <n v="85.754000000000005"/>
    <n v="1969.7170000000001"/>
    <n v="0"/>
    <n v="16.504000000000001"/>
    <n v="68"/>
    <n v="0"/>
    <n v="0"/>
    <n v="0"/>
    <n v="4515.0330000000004"/>
    <s v="USD"/>
    <n v="3.1644999999999999"/>
    <s v="810XPM159"/>
    <s v="Terminal Brush RED"/>
    <n v="6.86"/>
    <n v="200"/>
    <n v="1372"/>
    <n v="4341.6939999999995"/>
    <n v="0.5"/>
    <n v="2257.5165000000002"/>
    <n v="11.287582500000001"/>
    <n v="32.996052499999998"/>
    <n v="1187.529"/>
    <n v="42.877000000000002"/>
    <n v="984.85850000000005"/>
    <n v="0"/>
    <n v="8.2520000000000007"/>
    <n v="34"/>
    <n v="0"/>
    <n v="0"/>
    <n v="0"/>
    <n v="2257.5165000000002"/>
    <s v="DHL"/>
    <m/>
    <n v="2387.2930000000001"/>
    <s v="F0890/2024"/>
    <n v="103.047"/>
    <m/>
    <m/>
    <m/>
    <m/>
    <s v="STB013441"/>
    <n v="4490.79"/>
    <n v="0"/>
    <m/>
    <m/>
    <m/>
  </r>
  <r>
    <x v="12"/>
    <x v="1"/>
    <d v="2024-12-14T00:00:00"/>
    <x v="110"/>
    <x v="0"/>
    <s v="DIXON21"/>
    <s v="1008445DU21/10/2024"/>
    <n v="529"/>
    <n v="1175"/>
    <n v="1762.3899999999994"/>
    <n v="229"/>
    <n v="116.102"/>
    <n v="107.6"/>
    <n v="101"/>
    <n v="0"/>
    <n v="820"/>
    <n v="4840.0919999999987"/>
    <s v="EUR"/>
    <n v="3.3256000000000001"/>
    <s v="600P0002"/>
    <s v="PLOMB DOUX ACHETE "/>
    <n v="1.8880827819978765"/>
    <n v="48972"/>
    <n v="92463.19"/>
    <n v="307495.58466400002"/>
    <n v="1"/>
    <n v="4840.0919999999987"/>
    <n v="9.8833864248958569E-2"/>
    <n v="6.3778419640610968"/>
    <n v="529"/>
    <n v="1175"/>
    <n v="1762.3899999999994"/>
    <n v="229"/>
    <n v="116.102"/>
    <n v="107.6"/>
    <n v="101"/>
    <n v="0"/>
    <n v="820"/>
    <n v="4840.0919999999987"/>
    <s v="MSC"/>
    <m/>
    <n v="629.32000000000005"/>
    <s v="F0940/2024"/>
    <n v="566.25"/>
    <s v="MSC"/>
    <n v="120"/>
    <m/>
    <n v="129.04400000000001"/>
    <s v="stb013598"/>
    <n v="60208.752"/>
    <n v="229"/>
    <m/>
    <m/>
    <m/>
  </r>
  <r>
    <x v="12"/>
    <x v="1"/>
    <d v="2024-12-11T00:00:00"/>
    <x v="116"/>
    <x v="0"/>
    <s v="krines EOOD05"/>
    <s v="05du08/11/2024"/>
    <n v="4346.6419999999998"/>
    <n v="80"/>
    <n v="301.26200000000017"/>
    <n v="0"/>
    <n v="16.123000000000001"/>
    <n v="70.45"/>
    <n v="0"/>
    <n v="0"/>
    <n v="0"/>
    <n v="4814.4769999999999"/>
    <s v="EUR"/>
    <n v="3.3331499999999998"/>
    <s v="490B0019"/>
    <s v="COUVRE BORNE R+ VERT SMF LIDS"/>
    <n v="4.4999999999999998E-2"/>
    <n v="18000"/>
    <n v="810"/>
    <n v="2699.8514999999998"/>
    <n v="0.3364485981308411"/>
    <n v="1619.8240373831775"/>
    <n v="8.9990224299065419E-2"/>
    <n v="0.2399819742990654"/>
    <n v="1462.4216074766355"/>
    <n v="26.915887850467289"/>
    <n v="101.35917757009351"/>
    <n v="0"/>
    <n v="5.4245607476635511"/>
    <n v="23.702803738317758"/>
    <n v="0"/>
    <n v="0"/>
    <n v="0"/>
    <n v="1619.8240373831775"/>
    <s v="STC"/>
    <m/>
    <n v="4416.1559999999999"/>
    <s v="F0926/2024"/>
    <n v="196.2"/>
    <m/>
    <m/>
    <m/>
    <n v="70.45"/>
    <s v="stb135666"/>
    <n v="2499.027"/>
    <n v="0"/>
    <m/>
    <m/>
    <m/>
  </r>
  <r>
    <x v="12"/>
    <x v="1"/>
    <d v="2024-12-11T00:00:00"/>
    <x v="116"/>
    <x v="0"/>
    <s v="krines EOOD05"/>
    <s v="05du08/11/2024"/>
    <n v="4346.6419999999998"/>
    <n v="80"/>
    <n v="301.26200000000017"/>
    <n v="0"/>
    <n v="16.123000000000001"/>
    <n v="70.45"/>
    <n v="0"/>
    <n v="0"/>
    <n v="0"/>
    <n v="4814.4769999999999"/>
    <s v="EUR"/>
    <n v="3.3331499999999998"/>
    <s v="490B0020"/>
    <s v="COUVRE BORNE L- VERT SMF LIDS"/>
    <n v="4.4999999999999998E-2"/>
    <n v="19500"/>
    <n v="877.5"/>
    <n v="2924.839125"/>
    <n v="0.3644859813084112"/>
    <n v="1754.8093738317755"/>
    <n v="8.9990224299065405E-2"/>
    <n v="0.23998197429906543"/>
    <n v="1584.290074766355"/>
    <n v="29.158878504672895"/>
    <n v="109.80577570093463"/>
    <n v="0"/>
    <n v="5.8766074766355141"/>
    <n v="25.678037383177571"/>
    <n v="0"/>
    <n v="0"/>
    <n v="0"/>
    <n v="1754.8093738317755"/>
    <s v="STC"/>
    <m/>
    <n v="4416.1559999999999"/>
    <s v="F0926/2024"/>
    <n v="196.2"/>
    <m/>
    <m/>
    <m/>
    <n v="70.45"/>
    <s v="stb135666"/>
    <n v="2499.027"/>
    <n v="0"/>
    <m/>
    <m/>
    <m/>
  </r>
  <r>
    <x v="12"/>
    <x v="1"/>
    <d v="2024-12-11T00:00:00"/>
    <x v="116"/>
    <x v="0"/>
    <s v="krines EOOD05"/>
    <s v="05du08/11/2024"/>
    <n v="4346.6419999999998"/>
    <n v="80"/>
    <n v="301.26200000000017"/>
    <n v="0"/>
    <n v="16.123000000000001"/>
    <n v="70.45"/>
    <n v="0"/>
    <n v="0"/>
    <n v="0"/>
    <n v="4814.4769999999999"/>
    <s v="EUR"/>
    <n v="3.3331499999999998"/>
    <s v="490B0027"/>
    <s v="COUVRE BORNE R+ NOIR SMF LIDS"/>
    <n v="4.4999999999999998E-2"/>
    <n v="16000"/>
    <n v="720"/>
    <n v="2399.8679999999999"/>
    <n v="0.29906542056074764"/>
    <n v="1439.8435887850467"/>
    <n v="8.9990224299065419E-2"/>
    <n v="0.23998197429906543"/>
    <n v="1299.9303177570091"/>
    <n v="23.925233644859812"/>
    <n v="90.097046728972003"/>
    <n v="0"/>
    <n v="4.8218317757009341"/>
    <n v="21.069158878504673"/>
    <n v="0"/>
    <n v="0"/>
    <n v="0"/>
    <n v="1439.8435887850467"/>
    <s v="STC"/>
    <m/>
    <n v="4416.1559999999999"/>
    <s v="F0926/2024"/>
    <n v="196.2"/>
    <m/>
    <m/>
    <m/>
    <n v="70.45"/>
    <s v="stb135666"/>
    <n v="2499.027"/>
    <n v="0"/>
    <m/>
    <m/>
    <m/>
  </r>
  <r>
    <x v="12"/>
    <x v="1"/>
    <d v="2024-12-11T00:00:00"/>
    <x v="27"/>
    <x v="0"/>
    <s v="ACCUMALUX12"/>
    <s v="0093012133du12/11/2024"/>
    <n v="14121.11"/>
    <n v="375"/>
    <n v="1979.0320000000029"/>
    <n v="229"/>
    <n v="112.381"/>
    <n v="1878.18"/>
    <n v="0"/>
    <n v="0"/>
    <n v="0"/>
    <n v="18694.703000000005"/>
    <s v="EUR"/>
    <n v="3.3331499999999998"/>
    <s v="420L0246"/>
    <s v="COUV L2 SMF NOIR D+ sans oeil magic"/>
    <n v="1.1787000000000001"/>
    <n v="5346"/>
    <n v="6301.3302000000003"/>
    <n v="21003.278756129999"/>
    <n v="0.19337944477898167"/>
    <n v="3615.1712864479641"/>
    <n v="0.676238549653566"/>
    <n v="4.6050224546535663"/>
    <n v="2730.7324114629259"/>
    <n v="72.517291792118129"/>
    <n v="382.70410935983818"/>
    <n v="44.283892854386799"/>
    <n v="21.732175383706739"/>
    <n v="363.20140559498782"/>
    <n v="0"/>
    <n v="0"/>
    <n v="0"/>
    <n v="3615.1712864479641"/>
    <s v="STC"/>
    <m/>
    <n v="14178.91"/>
    <s v="F0928/2024"/>
    <n v="447.25"/>
    <m/>
    <m/>
    <m/>
    <n v="2178.0839999999998"/>
    <s v="stb013576"/>
    <n v="25523.238000000001"/>
    <n v="229"/>
    <m/>
    <m/>
    <m/>
  </r>
  <r>
    <x v="12"/>
    <x v="1"/>
    <d v="2024-12-11T00:00:00"/>
    <x v="27"/>
    <x v="0"/>
    <s v="ACCUMALUX12"/>
    <s v="0093012133du12/11/2024"/>
    <n v="14121.11"/>
    <n v="375"/>
    <n v="1979.0320000000029"/>
    <n v="229"/>
    <n v="112.381"/>
    <n v="1878.18"/>
    <n v="0"/>
    <n v="0"/>
    <n v="0"/>
    <n v="18694.703000000005"/>
    <s v="EUR"/>
    <n v="3.3331499999999998"/>
    <s v="420L0345"/>
    <s v="COUV L3 SMF NOIR D+ AVEC  OM +37"/>
    <n v="1.2105999999999999"/>
    <n v="9504"/>
    <n v="11505.542399999998"/>
    <n v="38349.698650559993"/>
    <n v="0.35308979700715126"/>
    <n v="6600.9088873789833"/>
    <n v="0.69454007653398397"/>
    <n v="4.7296514665339835"/>
    <n v="4986.0198634156541"/>
    <n v="132.40867387768174"/>
    <n v="698.77600715065762"/>
    <n v="80.857563514637633"/>
    <n v="39.680584477460663"/>
    <n v="663.16619494289137"/>
    <n v="0"/>
    <n v="0"/>
    <n v="0"/>
    <n v="6600.9088873789833"/>
    <s v="STC"/>
    <m/>
    <n v="14178.91"/>
    <s v="F0928/2024"/>
    <n v="447.25"/>
    <m/>
    <m/>
    <m/>
    <n v="2178.0839999999998"/>
    <s v="stb013576"/>
    <n v="25523.238000000001"/>
    <n v="229"/>
    <m/>
    <m/>
    <m/>
  </r>
  <r>
    <x v="12"/>
    <x v="1"/>
    <d v="2024-12-11T00:00:00"/>
    <x v="27"/>
    <x v="0"/>
    <s v="ACCUMALUX12"/>
    <s v="0093012133du12/11/2024"/>
    <n v="14121.11"/>
    <n v="375"/>
    <n v="1979.0320000000029"/>
    <n v="229"/>
    <n v="112.381"/>
    <n v="1878.18"/>
    <n v="0"/>
    <n v="0"/>
    <n v="0"/>
    <n v="18694.703000000005"/>
    <s v="EUR"/>
    <n v="3.3331499999999998"/>
    <s v="420L0346"/>
    <s v="COUV L3 SMF NOIR D+ sansoeil magic"/>
    <n v="1.2105999999999999"/>
    <n v="5544"/>
    <n v="6711.5663999999997"/>
    <n v="22370.657546159997"/>
    <n v="0.20596904825417159"/>
    <n v="3850.5301843044072"/>
    <n v="0.69454007653398397"/>
    <n v="4.7296514665339835"/>
    <n v="2908.5115869924653"/>
    <n v="77.23839309531435"/>
    <n v="407.61933750455029"/>
    <n v="47.166912050205291"/>
    <n v="23.147007611852057"/>
    <n v="386.84694705001999"/>
    <n v="0"/>
    <n v="0"/>
    <n v="0"/>
    <n v="3850.5301843044072"/>
    <s v="STC"/>
    <m/>
    <n v="14178.91"/>
    <s v="F0928/2024"/>
    <n v="447.25"/>
    <m/>
    <m/>
    <m/>
    <n v="2178.0839999999998"/>
    <s v="stb013576"/>
    <n v="25523.238000000001"/>
    <n v="229"/>
    <m/>
    <m/>
    <m/>
  </r>
  <r>
    <x v="12"/>
    <x v="1"/>
    <d v="2024-12-11T00:00:00"/>
    <x v="27"/>
    <x v="0"/>
    <s v="ACCUMALUX12"/>
    <s v="0093012133du12/11/2024"/>
    <n v="14121.11"/>
    <n v="375"/>
    <n v="1979.0320000000029"/>
    <n v="229"/>
    <n v="112.381"/>
    <n v="1878.18"/>
    <n v="0"/>
    <n v="0"/>
    <n v="0"/>
    <n v="18694.703000000005"/>
    <s v="EUR"/>
    <n v="3.3331499999999998"/>
    <s v="490TL0201"/>
    <s v="COUVRE COUVERCLE L2SMF NOIR"/>
    <n v="0.3901"/>
    <n v="5324"/>
    <n v="2076.8924000000002"/>
    <n v="6922.5939030600002"/>
    <n v="6.3737066052765606E-2"/>
    <n v="1191.5455199478356"/>
    <n v="0.22380644627119375"/>
    <n v="1.5240682612711938"/>
    <n v="900.03812080836894"/>
    <n v="23.901399769787101"/>
    <n v="126.13769330453701"/>
    <n v="14.595788126083324"/>
    <n v="7.162835220075852"/>
    <n v="119.70968271898332"/>
    <n v="0"/>
    <n v="0"/>
    <n v="0"/>
    <n v="1191.5455199478356"/>
    <s v="STC"/>
    <m/>
    <n v="14178.91"/>
    <s v="F0928/2024"/>
    <n v="447.25"/>
    <m/>
    <m/>
    <m/>
    <n v="2178.0839999999998"/>
    <s v="stb013576"/>
    <n v="25523.238000000001"/>
    <n v="229"/>
    <m/>
    <m/>
    <m/>
  </r>
  <r>
    <x v="12"/>
    <x v="1"/>
    <d v="2024-12-11T00:00:00"/>
    <x v="27"/>
    <x v="0"/>
    <s v="ACCUMALUX12"/>
    <s v="0093012133du12/11/2024"/>
    <n v="14121.11"/>
    <n v="375"/>
    <n v="1979.0320000000029"/>
    <n v="229"/>
    <n v="112.381"/>
    <n v="1878.18"/>
    <n v="0"/>
    <n v="0"/>
    <n v="0"/>
    <n v="18694.703000000005"/>
    <s v="EUR"/>
    <n v="3.3331499999999998"/>
    <s v="490TL0301"/>
    <s v="COUVRE COUVERCLE L3 SMF NOIR"/>
    <n v="0.40039999999999998"/>
    <n v="14960"/>
    <n v="5989.9839999999995"/>
    <n v="19965.515169599996"/>
    <n v="0.18382464390692993"/>
    <n v="3436.5471219208157"/>
    <n v="0.22971571670593688"/>
    <n v="1.5643089767059366"/>
    <n v="2595.8080173205876"/>
    <n v="68.934241465098722"/>
    <n v="363.79485268041987"/>
    <n v="42.095843454686957"/>
    <n v="20.658397306904693"/>
    <n v="345.25576969311766"/>
    <n v="0"/>
    <n v="0"/>
    <n v="0"/>
    <n v="3436.5471219208157"/>
    <s v="STC"/>
    <m/>
    <n v="14178.91"/>
    <s v="F0928/2024"/>
    <n v="447.25"/>
    <m/>
    <m/>
    <m/>
    <n v="2178.0839999999998"/>
    <s v="stb013576"/>
    <n v="25523.238000000001"/>
    <n v="229"/>
    <m/>
    <m/>
    <m/>
  </r>
  <r>
    <x v="12"/>
    <x v="1"/>
    <d v="2024-12-20T00:00:00"/>
    <x v="51"/>
    <x v="0"/>
    <s v="MICROPOROUS10"/>
    <s v="A24-1160DU28/11/2024"/>
    <n v="10109"/>
    <n v="375"/>
    <n v="9902.8130000000019"/>
    <n v="229"/>
    <n v="121.349"/>
    <n v="78.099999999999994"/>
    <n v="0"/>
    <n v="0"/>
    <n v="0"/>
    <n v="20815.261999999999"/>
    <s v="EUR"/>
    <n v="3.3290500000000001"/>
    <s v="430P1004"/>
    <s v="SEPARATEUR 161X1.2X0.2 "/>
    <n v="0.57699999999999996"/>
    <n v="53072"/>
    <n v="30622.543999999998"/>
    <n v="101943.9801032"/>
    <n v="0.87571056206796483"/>
    <n v="18228.144785611948"/>
    <n v="0.3434606720231374"/>
    <n v="2.2643225220231371"/>
    <n v="8852.5580719450572"/>
    <n v="328.39146077548679"/>
    <n v="8671.9979382839501"/>
    <n v="200.53771871356395"/>
    <n v="106.26660099638546"/>
    <n v="68.392994897508046"/>
    <n v="0"/>
    <n v="0"/>
    <n v="0"/>
    <n v="18228.144785611948"/>
    <s v="STC"/>
    <m/>
    <n v="10166.799999999999"/>
    <s v="F0961/2024"/>
    <n v="447.25"/>
    <m/>
    <m/>
    <m/>
    <n v="93.558999999999997"/>
    <s v="STB013641"/>
    <n v="35624.527000000002"/>
    <n v="229"/>
    <m/>
    <m/>
    <m/>
  </r>
  <r>
    <x v="12"/>
    <x v="1"/>
    <d v="2024-12-20T00:00:00"/>
    <x v="51"/>
    <x v="0"/>
    <s v="MICROPOROUS10"/>
    <s v="A24-1160DU28/11/2024"/>
    <n v="10109"/>
    <n v="375"/>
    <n v="9902.8130000000019"/>
    <n v="229"/>
    <n v="121.349"/>
    <n v="78.099999999999994"/>
    <n v="0"/>
    <n v="0"/>
    <n v="0"/>
    <n v="20815.261999999999"/>
    <s v="EUR"/>
    <n v="3.3290500000000001"/>
    <s v="430P1002"/>
    <s v="SEPARATEUR 162X1.0X0.175 FRQI-175A206 "/>
    <n v="0.55600000000000005"/>
    <n v="7817"/>
    <n v="4346.2520000000004"/>
    <n v="14468.890220600002"/>
    <n v="0.12428943793203519"/>
    <n v="2587.1172143880503"/>
    <n v="0.33096037026839586"/>
    <n v="2.1819121702683963"/>
    <n v="1256.4419280549437"/>
    <n v="46.608539224513194"/>
    <n v="1230.8150617160513"/>
    <n v="28.46228128643606"/>
    <n v="15.082399003614539"/>
    <n v="9.7070051024919479"/>
    <n v="0"/>
    <n v="0"/>
    <n v="0"/>
    <n v="2587.1172143880503"/>
    <s v="STC"/>
    <m/>
    <n v="10166.799999999999"/>
    <s v="F0961/2024"/>
    <n v="447.25"/>
    <m/>
    <m/>
    <m/>
    <n v="93.558999999999997"/>
    <s v="STB013641"/>
    <n v="35624.523999999998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00M1104"/>
    <s v="BAC M11 P8.5 C46,3 NOIR 22241008B70"/>
    <n v="1.8580000000000001"/>
    <n v="1638"/>
    <n v="3043.404"/>
    <n v="10144.1220426"/>
    <n v="0.2451051911751938"/>
    <n v="2422.5110942739607"/>
    <n v="1.478944501998755"/>
    <n v="7.6719372019987544"/>
    <n v="1723.9890300132254"/>
    <n v="79.467514872438983"/>
    <n v="198.21901915529077"/>
    <n v="56.129088779119378"/>
    <n v="12.018978154466804"/>
    <n v="8.9463394778945737"/>
    <n v="0"/>
    <n v="343.74112382152498"/>
    <n v="0"/>
    <n v="2422.5110942739607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00M1202"/>
    <s v="BAC M12 P12.5 C49 NOIR 21631003B70"/>
    <n v="2.266"/>
    <n v="600"/>
    <n v="1359.6"/>
    <n v="4531.7507399999995"/>
    <n v="0.10949746334098051"/>
    <n v="1082.2244052300898"/>
    <n v="1.8037073420501497"/>
    <n v="9.3566252420501481"/>
    <n v="770.16902297755439"/>
    <n v="35.501048569486024"/>
    <n v="88.551693578484247"/>
    <n v="25.074919105084536"/>
    <n v="5.3693176123883202"/>
    <n v="3.9966574119457885"/>
    <n v="0"/>
    <n v="153.56174597514669"/>
    <n v="0"/>
    <n v="1082.2244052300898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00B9001"/>
    <s v="BAC COMPACT B90 C49 P19,5 T2 OPAQUE 34911011B70"/>
    <n v="2.895"/>
    <n v="504"/>
    <n v="1459.08"/>
    <n v="4863.3325019999993"/>
    <n v="0.11750923713706814"/>
    <n v="1161.4092271132095"/>
    <n v="2.3043833871293837"/>
    <n v="11.953852637129383"/>
    <n v="826.52119597388207"/>
    <n v="38.098609846105958"/>
    <n v="95.030895165118267"/>
    <n v="26.909615304388602"/>
    <n v="5.7621829522532737"/>
    <n v="4.2890871555029868"/>
    <n v="0"/>
    <n v="164.79764071595838"/>
    <n v="0"/>
    <n v="1161.4092271132095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20M1125"/>
    <s v="COUV M11 G FLAT NOIR M18 22482045B70"/>
    <n v="0.90800000000000003"/>
    <n v="2784"/>
    <n v="2527.8720000000003"/>
    <n v="8425.7765568000013"/>
    <n v="0.20358603387076432"/>
    <n v="2012.1541421725497"/>
    <n v="0.72275651658496753"/>
    <n v="3.7492567165849682"/>
    <n v="1431.956978855779"/>
    <n v="66.006256729511463"/>
    <n v="164.64206145162564"/>
    <n v="46.621201756405029"/>
    <n v="9.9830447568867999"/>
    <n v="7.4308902362828979"/>
    <n v="0"/>
    <n v="285.51370838605925"/>
    <n v="0"/>
    <n v="2012.1541421725497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20B9002"/>
    <s v="COUVB90 COMPACT DROITE NOIR 34922028B70"/>
    <n v="1.6970000000000001"/>
    <n v="850"/>
    <n v="1442.45"/>
    <n v="4807.9022175"/>
    <n v="0.11616991467799158"/>
    <n v="1148.1719574317028"/>
    <n v="1.3507905381549445"/>
    <n v="7.0071460881549443"/>
    <n v="817.10084377314899"/>
    <n v="37.664377397069075"/>
    <n v="93.947771699238473"/>
    <n v="26.60291046126007"/>
    <n v="5.6965079361499953"/>
    <n v="4.2402018857466928"/>
    <n v="0"/>
    <n v="162.9193442790897"/>
    <n v="0"/>
    <n v="1148.1719574317028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12T00:00:00"/>
    <x v="4"/>
    <x v="0"/>
    <s v="Accuma38"/>
    <s v="24-1510du04/12/2024"/>
    <n v="7033.67"/>
    <n v="324.21800000000002"/>
    <n v="808.70999999999913"/>
    <n v="229"/>
    <n v="49.036000000000001"/>
    <n v="36.5"/>
    <n v="0"/>
    <n v="1402.4228624999998"/>
    <n v="0"/>
    <n v="9883.5568624999978"/>
    <s v="EUR"/>
    <n v="3.3331499999999998"/>
    <s v="400M1608"/>
    <s v="BAC M16 P0 C102 NOIR 20891024P70"/>
    <n v="5.3840000000000003"/>
    <n v="480"/>
    <n v="2584.3200000000002"/>
    <n v="8613.9262080000008"/>
    <n v="0.20813215979800148"/>
    <n v="2057.0860362784838"/>
    <n v="4.2855959089135078"/>
    <n v="22.231275508913509"/>
    <n v="1463.932928406409"/>
    <n v="67.480192585388451"/>
    <n v="168.3185589502416"/>
    <n v="47.662264593742336"/>
    <n v="10.205968587854802"/>
    <n v="7.5968238326270541"/>
    <n v="0"/>
    <n v="291.88929932222061"/>
    <n v="0"/>
    <n v="2057.0860362784838"/>
    <s v="STC"/>
    <m/>
    <n v="7091.4709999999995"/>
    <s v="F0936/2024"/>
    <n v="386.81900000000002"/>
    <m/>
    <m/>
    <m/>
    <n v="44.244999999999997"/>
    <s v="stb013567"/>
    <n v="10366.194"/>
    <n v="229"/>
    <m/>
    <m/>
    <m/>
  </r>
  <r>
    <x v="12"/>
    <x v="1"/>
    <d v="2024-12-06T00:00:00"/>
    <x v="21"/>
    <x v="0"/>
    <s v="GLATFELTER07"/>
    <s v="51004920DU21/11/2024"/>
    <n v="3171.5120000000002"/>
    <n v="200.03299999999999"/>
    <n v="237.04700000000048"/>
    <n v="0"/>
    <n v="43.884"/>
    <n v="223"/>
    <n v="0"/>
    <n v="0"/>
    <n v="0"/>
    <n v="3875.4760000000006"/>
    <s v="EUR"/>
    <n v="3.3345500000000001"/>
    <s v="430P2010"/>
    <s v="SEP PAPIER G  laize 103 mm 12,5 g/m²"/>
    <n v="4.6625E-2"/>
    <n v="240000"/>
    <n v="11190"/>
    <n v="37313.614500000003"/>
    <n v="1"/>
    <n v="3875.4760000000006"/>
    <n v="1.6147816666666669E-2"/>
    <n v="0.1716212104166667"/>
    <n v="3171.5120000000002"/>
    <n v="200.03299999999999"/>
    <n v="237.04700000000048"/>
    <n v="0"/>
    <n v="43.884"/>
    <n v="223"/>
    <n v="0"/>
    <n v="0"/>
    <n v="0"/>
    <n v="3875.4760000000006"/>
    <s v="STC"/>
    <m/>
    <n v="3265.607"/>
    <s v="F0915/2024"/>
    <n v="239.03899999999999"/>
    <m/>
    <m/>
    <m/>
    <n v="266.37"/>
    <s v="STB013526"/>
    <n v="7838.643"/>
    <m/>
    <m/>
    <m/>
    <m/>
  </r>
  <r>
    <x v="12"/>
    <x v="1"/>
    <d v="2024-12-24T00:00:00"/>
    <x v="110"/>
    <x v="0"/>
    <s v="DIXON22"/>
    <s v="1009677DU31/10/2024"/>
    <n v="1007"/>
    <n v="1375"/>
    <n v="3474.9649999999965"/>
    <n v="429"/>
    <n v="596.91800000000001"/>
    <n v="176"/>
    <n v="201"/>
    <n v="0"/>
    <n v="1640"/>
    <n v="8899.8829999999962"/>
    <s v="EUR"/>
    <n v="3.3293499999999998"/>
    <s v="600P0002"/>
    <s v="PLOMB DOUX ACHETE "/>
    <n v="1.8778812704555281"/>
    <n v="97162"/>
    <n v="182458.7"/>
    <n v="607468.87284500001"/>
    <n v="1"/>
    <n v="8899.8829999999962"/>
    <n v="9.1598392375620064E-2"/>
    <n v="6.3437224001667323"/>
    <n v="1007"/>
    <n v="1375"/>
    <n v="3474.9649999999965"/>
    <n v="429"/>
    <n v="596.91800000000001"/>
    <n v="176"/>
    <n v="201"/>
    <n v="0"/>
    <n v="1640"/>
    <n v="8899.8829999999962"/>
    <s v="MSC"/>
    <m/>
    <n v="1198.1400000000001"/>
    <s v="F0969/2024"/>
    <n v="1233.25"/>
    <m/>
    <n v="239"/>
    <m/>
    <n v="210.44"/>
    <s v="STB013650"/>
    <n v="119007.16099999999"/>
    <n v="0"/>
    <m/>
    <m/>
    <m/>
  </r>
  <r>
    <x v="12"/>
    <x v="1"/>
    <d v="2024-12-26T00:00:00"/>
    <x v="120"/>
    <x v="0"/>
    <s v="elbat05"/>
    <s v="5000009730du 01/11/2024"/>
    <n v="62826"/>
    <n v="2175"/>
    <n v="25852.451000000001"/>
    <n v="1229"/>
    <n v="1981.172"/>
    <n v="1305.5999999999999"/>
    <n v="0"/>
    <n v="0"/>
    <n v="4950"/>
    <n v="100319.22300000001"/>
    <s v="EUR"/>
    <n v="3.3293499999999998"/>
    <s v="600P0002"/>
    <s v="PLOMB DOUX ACHETE "/>
    <n v="2.0681700588275067"/>
    <n v="295780"/>
    <n v="611723.34"/>
    <n v="2036641.1020289997"/>
    <n v="1"/>
    <n v="100319.22300000001"/>
    <n v="0.33916837852457909"/>
    <n v="7.2248303638819378"/>
    <n v="62826"/>
    <n v="2175"/>
    <n v="25852.451000000001"/>
    <n v="1229"/>
    <n v="1981.172"/>
    <n v="1305.5999999999999"/>
    <n v="0"/>
    <n v="0"/>
    <n v="4950"/>
    <n v="100319.22300000001"/>
    <s v="tuniworld"/>
    <m/>
    <n v="63847.3"/>
    <s v="F0983/2024"/>
    <n v="1756.25"/>
    <m/>
    <m/>
    <m/>
    <n v="1554.664"/>
    <m/>
    <n v="386210.63500000001"/>
    <n v="1229"/>
    <m/>
    <m/>
    <m/>
  </r>
  <r>
    <x v="12"/>
    <x v="1"/>
    <d v="2024-12-26T00:00:00"/>
    <x v="76"/>
    <x v="2"/>
    <s v="wuxi05"/>
    <s v="HF-SNA20241203ULTS"/>
    <n v="0"/>
    <n v="80"/>
    <n v="2036.0559999999998"/>
    <n v="0"/>
    <n v="16.885999999999999"/>
    <n v="45"/>
    <n v="0"/>
    <n v="0"/>
    <n v="0"/>
    <n v="2177.9419999999996"/>
    <s v="USD"/>
    <n v="3.1718500000000001"/>
    <s v="815CAP020"/>
    <s v="Ultrasonic sensor UMF303U035"/>
    <n v="772"/>
    <n v="2"/>
    <n v="1544"/>
    <n v="4897.3364000000001"/>
    <n v="0.55659697188175916"/>
    <n v="1212.2359221341021"/>
    <n v="606.11796106705106"/>
    <n v="3054.7861610670511"/>
    <n v="0"/>
    <n v="44.527757750540729"/>
    <n v="1133.262604181687"/>
    <n v="0"/>
    <n v="9.3986964671953857"/>
    <n v="25.046863734679164"/>
    <n v="0"/>
    <n v="0"/>
    <n v="0"/>
    <n v="1212.2359221341021"/>
    <m/>
    <m/>
    <m/>
    <s v="F0982/2024"/>
    <n v="150.75"/>
    <m/>
    <m/>
    <m/>
    <m/>
    <s v="STB013646"/>
    <n v="4073.6669999999999"/>
    <m/>
    <m/>
    <m/>
    <m/>
  </r>
  <r>
    <x v="12"/>
    <x v="1"/>
    <d v="2024-12-26T00:00:00"/>
    <x v="76"/>
    <x v="2"/>
    <s v="wuxi05"/>
    <s v="HF-SNA20241203ULTS"/>
    <n v="0"/>
    <n v="80"/>
    <n v="2036.0559999999998"/>
    <n v="0"/>
    <n v="16.885999999999999"/>
    <n v="45"/>
    <n v="0"/>
    <n v="0"/>
    <n v="0"/>
    <n v="2177.9419999999996"/>
    <s v="USD"/>
    <n v="3.1718500000000001"/>
    <s v="701ELE013"/>
    <s v="AC servo motor SGM7J-08AFC6S"/>
    <n v="615"/>
    <n v="1"/>
    <n v="615"/>
    <n v="1950.6877500000001"/>
    <n v="0.22170151405912039"/>
    <n v="482.85303893294866"/>
    <n v="482.85303893294866"/>
    <n v="2433.5407889329485"/>
    <n v="0"/>
    <n v="17.736121124729632"/>
    <n v="451.39669790915639"/>
    <n v="0"/>
    <n v="3.7436517664023068"/>
    <n v="9.9765681326604181"/>
    <n v="0"/>
    <n v="0"/>
    <n v="0"/>
    <n v="482.85303893294866"/>
    <m/>
    <m/>
    <m/>
    <s v="F0982/2024"/>
    <n v="150.75"/>
    <m/>
    <m/>
    <m/>
    <m/>
    <s v="STB013646"/>
    <n v="4073.6669999999999"/>
    <m/>
    <m/>
    <m/>
    <m/>
  </r>
  <r>
    <x v="12"/>
    <x v="1"/>
    <d v="2024-12-26T00:00:00"/>
    <x v="76"/>
    <x v="2"/>
    <s v="wuxi05"/>
    <s v="HF-SNA20241203ULTS"/>
    <n v="0"/>
    <n v="80"/>
    <n v="2036.0559999999998"/>
    <n v="0"/>
    <n v="16.885999999999999"/>
    <n v="45"/>
    <n v="0"/>
    <n v="0"/>
    <n v="0"/>
    <n v="2177.9419999999996"/>
    <s v="USD"/>
    <n v="3.1718500000000001"/>
    <s v="701ELE015"/>
    <s v="AC servo motor SGM7J-04AFC6S"/>
    <n v="615"/>
    <n v="1"/>
    <n v="615"/>
    <n v="1950.6877500000001"/>
    <n v="0.22170151405912039"/>
    <n v="482.85303893294866"/>
    <n v="482.85303893294866"/>
    <n v="2433.5407889329485"/>
    <n v="0"/>
    <n v="17.736121124729632"/>
    <n v="451.39669790915639"/>
    <n v="0"/>
    <n v="3.7436517664023068"/>
    <n v="9.9765681326604181"/>
    <n v="0"/>
    <n v="0"/>
    <n v="0"/>
    <n v="482.85303893294866"/>
    <m/>
    <m/>
    <m/>
    <s v="F0982/2024"/>
    <n v="150.75"/>
    <m/>
    <m/>
    <m/>
    <m/>
    <s v="STB013646"/>
    <n v="4073.6669999999999"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x v="9"/>
    <m/>
    <x v="129"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">
  <r>
    <x v="0"/>
    <s v="FN240017"/>
    <n v="227000"/>
    <n v="0"/>
    <n v="0"/>
    <n v="227000"/>
    <n v="43130"/>
    <n v="270130"/>
  </r>
  <r>
    <x v="0"/>
    <s v="AC230025"/>
    <n v="-585260.35800000001"/>
    <n v="-40879.052000000003"/>
    <n v="-5839.8649999999998"/>
    <n v="-631979.27500000002"/>
    <n v="-120076.06225"/>
    <n v="-752055.33724999998"/>
  </r>
  <r>
    <x v="0"/>
    <s v="FN240019"/>
    <n v="2797693.5529999998"/>
    <n v="195080.91399999999"/>
    <n v="27868.702000000001"/>
    <n v="3020643.1689999998"/>
    <n v="573922.20210999995"/>
    <n v="3594565.3711099997"/>
  </r>
  <r>
    <x v="0"/>
    <s v="FN240018"/>
    <n v="227"/>
    <n v="0"/>
    <n v="0"/>
    <n v="227"/>
    <n v="43.13"/>
    <n v="270.13"/>
  </r>
  <r>
    <x v="0"/>
    <s v="AC230024"/>
    <n v="-227000"/>
    <n v="0"/>
    <n v="0"/>
    <n v="-227000"/>
    <n v="-43130"/>
    <n v="-270130"/>
  </r>
  <r>
    <x v="1"/>
    <s v="FN240028"/>
    <n v="21313.716"/>
    <n v="0"/>
    <n v="0"/>
    <n v="21313.716"/>
    <n v="4049.6060400000001"/>
    <n v="25363.322039999999"/>
  </r>
  <r>
    <x v="2"/>
    <s v="FN240036"/>
    <n v="2296540.844"/>
    <n v="160490.34299999999"/>
    <n v="22927.192999999999"/>
    <n v="2479958.38"/>
    <n v="471192.09219999996"/>
    <n v="2951150.4721999997"/>
  </r>
  <r>
    <x v="2"/>
    <s v="AC240003"/>
    <n v="-145318.60500000001"/>
    <n v="-10172.302"/>
    <n v="-1453.1859999999999"/>
    <n v="-156944.09299999999"/>
    <n v="-29819.377669999998"/>
    <n v="-186763.47066999998"/>
  </r>
  <r>
    <x v="3"/>
    <s v="FN240037"/>
    <n v="18991.597000000002"/>
    <n v="0"/>
    <n v="0"/>
    <n v="18991.597000000002"/>
    <n v="3608.4034300000003"/>
    <n v="22600.00043"/>
  </r>
  <r>
    <x v="4"/>
    <s v="FN240051"/>
    <n v="1908024.6490000002"/>
    <n v="133543.89199999999"/>
    <n v="19077.7"/>
    <n v="2060646.2410000002"/>
    <n v="391522.78579000005"/>
    <n v="2452169.02679"/>
  </r>
  <r>
    <x v="4"/>
    <s v="AC240004"/>
    <n v="-95248.586999999985"/>
    <n v="-6667.4009999999998"/>
    <n v="-952.48599999999999"/>
    <n v="-102868.47399999999"/>
    <n v="-19545.010059999997"/>
    <n v="-122413.48405999999"/>
  </r>
  <r>
    <x v="4"/>
    <s v="FN240058"/>
    <n v="1987.5"/>
    <n v="139.125"/>
    <n v="19.875"/>
    <n v="2146.5"/>
    <n v="407.83499999999998"/>
    <n v="2554.335"/>
  </r>
  <r>
    <x v="4"/>
    <s v="FN240060"/>
    <n v="81763.199999999997"/>
    <n v="0"/>
    <n v="0"/>
    <n v="81763.199999999997"/>
    <n v="15535.008"/>
    <n v="97298.207999999999"/>
  </r>
  <r>
    <x v="4"/>
    <s v="FN240062"/>
    <n v="387.46999999999997"/>
    <n v="0"/>
    <n v="0"/>
    <n v="387.46999999999997"/>
    <n v="73.619299999999996"/>
    <n v="461.08929999999998"/>
  </r>
  <r>
    <x v="5"/>
    <s v="FN240069"/>
    <n v="2122642.9180000001"/>
    <n v="148581.85399999999"/>
    <n v="21225.981"/>
    <n v="2292450.753"/>
    <n v="435565.64306999999"/>
    <n v="2728016.3960699998"/>
  </r>
  <r>
    <x v="5"/>
    <s v="AC240005"/>
    <n v="-151237.53599999999"/>
    <n v="-10586.628000000001"/>
    <n v="-1512.375"/>
    <n v="-163336.53899999999"/>
    <n v="-31033.94241"/>
    <n v="-194370.48140999998"/>
  </r>
  <r>
    <x v="5"/>
    <s v="FN240071"/>
    <n v="81763.199999999997"/>
    <n v="0"/>
    <n v="0"/>
    <n v="81763.199999999997"/>
    <n v="15535.008"/>
    <n v="97298.207999999999"/>
  </r>
  <r>
    <x v="5"/>
    <s v="FN240072"/>
    <n v="37119.86"/>
    <n v="0"/>
    <n v="0"/>
    <n v="37119.86"/>
    <n v="7052.7734"/>
    <n v="44172.633399999999"/>
  </r>
  <r>
    <x v="5"/>
    <s v="FN240070"/>
    <n v="11369.5"/>
    <n v="795.86500000000001"/>
    <n v="113.69499999999999"/>
    <n v="12279.06"/>
    <n v="2333.0214000000001"/>
    <n v="14612.081399999999"/>
  </r>
  <r>
    <x v="6"/>
    <s v="FN240094"/>
    <n v="3388394.1179999998"/>
    <n v="235969.01199999999"/>
    <n v="33709.858999999997"/>
    <n v="3658072.9890000001"/>
    <n v="695033.86791000003"/>
    <n v="4353106.8569099996"/>
  </r>
  <r>
    <x v="6"/>
    <s v="FN240093"/>
    <n v="79464.800000000003"/>
    <n v="5562.5360000000001"/>
    <n v="794.64800000000002"/>
    <n v="85821.984000000011"/>
    <n v="16306.176960000003"/>
    <n v="102128.16096000001"/>
  </r>
  <r>
    <x v="6"/>
    <s v="FN240092"/>
    <n v="490"/>
    <n v="0"/>
    <n v="0"/>
    <n v="490"/>
    <n v="93.1"/>
    <n v="583.1"/>
  </r>
  <r>
    <x v="6"/>
    <s v="AC240006"/>
    <n v="-329676.83199999999"/>
    <n v="-23077.378000000001"/>
    <n v="-3296.768"/>
    <n v="-356050.978"/>
    <n v="-67649.685819999999"/>
    <n v="-423700.66382000002"/>
  </r>
  <r>
    <x v="6"/>
    <s v="AC240007"/>
    <n v="-81763.199999999997"/>
    <n v="0"/>
    <n v="0"/>
    <n v="-81763.199999999997"/>
    <n v="-15535.008"/>
    <n v="-97298.207999999999"/>
  </r>
  <r>
    <x v="7"/>
    <s v="FN240112"/>
    <n v="3401848.7619999996"/>
    <n v="238091.60399999999"/>
    <n v="34013.086000000003"/>
    <n v="3673953.4519999996"/>
    <n v="698051.15587999998"/>
    <n v="4372004.60788"/>
  </r>
  <r>
    <x v="7"/>
    <s v="AC240009"/>
    <n v="-424546.63300000003"/>
    <n v="-29718.263999999999"/>
    <n v="-4245.4660000000003"/>
    <n v="-458510.36300000007"/>
    <n v="-87116.968970000016"/>
    <n v="-545627.33197000006"/>
  </r>
  <r>
    <x v="7"/>
    <s v="AC240010"/>
    <n v="-59363.554000000004"/>
    <n v="-4155.4489999999996"/>
    <n v="-593.63599999999997"/>
    <n v="-64112.639000000003"/>
    <n v="-12181.40141"/>
    <n v="-76294.040410000001"/>
  </r>
  <r>
    <x v="7"/>
    <s v="AC240011"/>
    <n v="-14747.454999999998"/>
    <n v="-1032.3219999999999"/>
    <n v="-147.47499999999999"/>
    <n v="-15927.251999999999"/>
    <n v="-3026.1778799999997"/>
    <n v="-18953.42988"/>
  </r>
  <r>
    <x v="7"/>
    <s v="FN240131"/>
    <n v="1987.5"/>
    <n v="139.125"/>
    <n v="19.875"/>
    <n v="2146.5"/>
    <n v="407.83499999999998"/>
    <n v="2554.335"/>
  </r>
  <r>
    <x v="7"/>
    <s v="FN240133"/>
    <n v="10600"/>
    <n v="742"/>
    <n v="106"/>
    <n v="11448"/>
    <n v="2175.12"/>
    <n v="13623.119999999999"/>
  </r>
  <r>
    <x v="7"/>
    <s v="FN240129"/>
    <n v="1946.5"/>
    <n v="0"/>
    <n v="0"/>
    <n v="1946.5"/>
    <n v="369.83499999999998"/>
    <n v="2316.335"/>
  </r>
  <r>
    <x v="7"/>
    <s v="AC240012"/>
    <n v="-1946.5"/>
    <n v="0"/>
    <n v="0"/>
    <n v="-1946.5"/>
    <n v="-369.83499999999998"/>
    <n v="-2316.335"/>
  </r>
  <r>
    <x v="7"/>
    <s v="FN240135"/>
    <n v="1946.5"/>
    <n v="0"/>
    <n v="0"/>
    <n v="1946.5"/>
    <n v="369.83499999999998"/>
    <n v="2316.335"/>
  </r>
  <r>
    <x v="7"/>
    <s v="FN240109"/>
    <n v="2917.2150000000001"/>
    <n v="0"/>
    <n v="0"/>
    <n v="2917.2150000000001"/>
    <n v="554.27085"/>
    <n v="3471.48585"/>
  </r>
  <r>
    <x v="7"/>
    <s v="FN240110"/>
    <n v="34453.125"/>
    <n v="0"/>
    <n v="0"/>
    <n v="34453.125"/>
    <n v="6546.09375"/>
    <n v="40999.21875"/>
  </r>
  <r>
    <x v="7"/>
    <s v="FN240111"/>
    <n v="17364.375"/>
    <n v="0"/>
    <n v="0"/>
    <n v="17364.375"/>
    <n v="3299.2312499999998"/>
    <n v="20663.606250000001"/>
  </r>
  <r>
    <x v="7"/>
    <s v="FN240108"/>
    <n v="5695.5150000000003"/>
    <n v="0"/>
    <n v="0"/>
    <n v="5695.5150000000003"/>
    <n v="1082.1478500000001"/>
    <n v="6777.6628500000006"/>
  </r>
  <r>
    <x v="8"/>
    <s v="AC240008"/>
    <n v="-53135.834999999999"/>
    <n v="0"/>
    <n v="0"/>
    <n v="-53135.834999999999"/>
    <n v="-10095.808650000001"/>
    <n v="-63231.643649999998"/>
  </r>
  <r>
    <x v="9"/>
    <s v="AC240015"/>
    <n v="-214247.777"/>
    <n v="-14997.343999999999"/>
    <n v="-2142.4780000000001"/>
    <n v="-231387.59900000002"/>
    <n v="-43963.643810000001"/>
    <n v="-275351.24281000003"/>
  </r>
  <r>
    <x v="9"/>
    <s v="FN240146"/>
    <n v="4085848.5910000005"/>
    <n v="286009.402"/>
    <n v="40858.485999999997"/>
    <n v="4412716.4790000003"/>
    <n v="838416.13101000001"/>
    <n v="5251132.6100099999"/>
  </r>
  <r>
    <x v="10"/>
    <s v="FN240159"/>
    <n v="3958058.4929999998"/>
    <n v="277064.09299999999"/>
    <n v="39580.584000000003"/>
    <n v="4274703.17"/>
    <n v="812193.60230000003"/>
    <n v="5086896.7723000003"/>
  </r>
  <r>
    <x v="10"/>
    <s v="AC240017"/>
    <n v="-71259.521999999997"/>
    <n v="-4988.1670000000004"/>
    <n v="-712.59500000000003"/>
    <n v="-76960.284"/>
    <n v="-14622.453960000001"/>
    <n v="-91582.737959999999"/>
  </r>
  <r>
    <x v="10"/>
    <s v="FN240150"/>
    <n v="7099.25"/>
    <n v="0"/>
    <n v="0"/>
    <n v="7099.25"/>
    <n v="1348.8575000000001"/>
    <n v="8448.1075000000001"/>
  </r>
  <r>
    <x v="10"/>
    <s v="AC240016"/>
    <n v="-5547.0590000000002"/>
    <n v="0"/>
    <n v="0"/>
    <n v="-5547.0590000000002"/>
    <n v="-1053.94121"/>
    <n v="-6601.0002100000002"/>
  </r>
  <r>
    <x v="11"/>
    <s v="FN240176"/>
    <n v="3991691.0640000002"/>
    <n v="279418.37400000001"/>
    <n v="39916.910000000003"/>
    <n v="4311026.3480000002"/>
    <n v="819095.00612000003"/>
    <n v="5130121.3541200003"/>
  </r>
  <r>
    <x v="11"/>
    <s v="AC240018"/>
    <n v="-117057.09599999999"/>
    <n v="-8193.9969999999994"/>
    <n v="-1170.5709999999999"/>
    <n v="-126421.66399999999"/>
    <n v="-24020.116159999998"/>
    <n v="-150441.78015999999"/>
  </r>
  <r>
    <x v="12"/>
    <s v="FN240148"/>
    <n v="30130.799999999999"/>
    <n v="0"/>
    <n v="0"/>
    <n v="30130.799999999999"/>
    <n v="5724.8519999999999"/>
    <n v="35855.652000000002"/>
  </r>
  <r>
    <x v="12"/>
    <s v="FN240149"/>
    <n v="228061.35"/>
    <n v="0"/>
    <n v="0"/>
    <n v="228061.35"/>
    <n v="43331.656500000005"/>
    <n v="271393.00650000002"/>
  </r>
  <r>
    <x v="13"/>
    <s v="FN240178"/>
    <n v="138651.29999999999"/>
    <n v="0"/>
    <n v="0"/>
    <n v="138651.29999999999"/>
    <n v="26343.746999999999"/>
    <n v="164995.04699999999"/>
  </r>
  <r>
    <x v="14"/>
    <s v="FN240177"/>
    <n v="40181.199999999997"/>
    <n v="2812.6840000000002"/>
    <n v="401.81200000000001"/>
    <n v="43395.695999999996"/>
    <n v="8245.1822400000001"/>
    <n v="51640.878239999998"/>
  </r>
  <r>
    <x v="15"/>
    <s v="FN240192"/>
    <n v="3476784.2259999998"/>
    <n v="243363.69399999999"/>
    <n v="34766.241000000002"/>
    <n v="3754914.1609999998"/>
    <n v="713433.69059000001"/>
    <n v="4468347.8515900001"/>
  </r>
  <r>
    <x v="15"/>
    <s v="AC240020"/>
    <n v="-57105.766000000003"/>
    <n v="-3997.404"/>
    <n v="-571.05799999999999"/>
    <n v="-61674.228000000003"/>
    <n v="-11718.10332"/>
    <n v="-73392.331319999998"/>
  </r>
  <r>
    <x v="15"/>
    <s v="FN240198"/>
    <n v="781.029"/>
    <n v="0"/>
    <n v="0"/>
    <n v="781.029"/>
    <n v="148.39551"/>
    <n v="929.42451000000005"/>
  </r>
  <r>
    <x v="15"/>
    <s v="FN240199"/>
    <n v="488.2"/>
    <n v="0"/>
    <n v="0"/>
    <n v="488.2"/>
    <n v="92.757999999999996"/>
    <n v="580.95799999999997"/>
  </r>
  <r>
    <x v="16"/>
    <s v="FN240197"/>
    <n v="86890.8"/>
    <n v="0"/>
    <n v="0"/>
    <n v="86890.8"/>
    <n v="16509.252"/>
    <n v="103400.052"/>
  </r>
  <r>
    <x v="17"/>
    <s v="FN240223"/>
    <n v="3041692.2"/>
    <n v="212918.454"/>
    <n v="30416.921999999999"/>
    <n v="3285042.5759999999"/>
    <n v="624158.08700000006"/>
    <n v="3909185.6629999997"/>
  </r>
  <r>
    <x v="17"/>
    <s v="AC240021"/>
    <n v="-27147.072"/>
    <n v="-1900.2950000000001"/>
    <n v="-271.471"/>
    <n v="-29318.838"/>
    <n v="-5570.5792199999996"/>
    <n v="-34889.417220000003"/>
  </r>
  <r>
    <x v="17"/>
    <s v="FN240224"/>
    <n v="26382.7"/>
    <n v="1800.5889999999999"/>
    <n v="257.22699999999998"/>
    <n v="28440.516"/>
    <n v="5403.6980000000003"/>
    <n v="33844.214"/>
  </r>
  <r>
    <x v="18"/>
    <s v="FN240225"/>
    <n v="2475559.7349999999"/>
    <n v="173289.18"/>
    <n v="24755.598000000002"/>
    <n v="2675449.5130000003"/>
    <n v="508335.40747000003"/>
    <n v="3183784.9204700002"/>
  </r>
  <r>
    <x v="18"/>
    <s v="AC240022"/>
    <n v="-32626.069"/>
    <n v="-2283.8249999999998"/>
    <n v="-326.26100000000002"/>
    <n v="-35236.154999999999"/>
    <n v="-6694.8694500000001"/>
    <n v="-41931.024449999997"/>
  </r>
  <r>
    <x v="18"/>
    <s v="FN240247"/>
    <n v="65585.164999999994"/>
    <n v="2805.5439999999999"/>
    <n v="400.79199999999997"/>
    <n v="68791.500999999989"/>
    <n v="13070.385189999997"/>
    <n v="81861.88618999999"/>
  </r>
  <r>
    <x v="18"/>
    <s v="FN240248"/>
    <n v="606.1"/>
    <n v="0"/>
    <n v="0"/>
    <n v="606.1"/>
    <n v="115.15900000000001"/>
    <n v="721.25900000000001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s v="FN240020"/>
    <n v="5299.9949999999999"/>
    <n v="371"/>
    <n v="53"/>
    <n v="5723.9949999999999"/>
    <n v="0"/>
    <n v="5723.9949999999999"/>
  </r>
  <r>
    <x v="0"/>
    <s v="FN240021"/>
    <n v="51986"/>
    <n v="0"/>
    <n v="0"/>
    <n v="51986"/>
    <n v="0"/>
    <n v="51986"/>
  </r>
  <r>
    <x v="1"/>
    <s v="FN240035"/>
    <n v="15125"/>
    <n v="0"/>
    <n v="0"/>
    <n v="15125"/>
    <n v="0"/>
    <n v="15125"/>
  </r>
  <r>
    <x v="2"/>
    <s v="FN240057"/>
    <n v="5299.9949999999999"/>
    <n v="371"/>
    <n v="53"/>
    <n v="5723.9949999999999"/>
    <n v="0"/>
    <n v="5723.9949999999999"/>
  </r>
  <r>
    <x v="2"/>
    <s v="FN240059"/>
    <n v="5299.9949999999999"/>
    <n v="371"/>
    <n v="53"/>
    <n v="5723.9949999999999"/>
    <n v="0"/>
    <n v="5723.9949999999999"/>
  </r>
  <r>
    <x v="2"/>
    <s v="FN240061"/>
    <n v="15939"/>
    <n v="0"/>
    <n v="0"/>
    <n v="15939"/>
    <n v="0"/>
    <n v="15939"/>
  </r>
  <r>
    <x v="3"/>
    <s v="FN240068"/>
    <n v="40689"/>
    <n v="0"/>
    <n v="0"/>
    <n v="40689"/>
    <n v="0"/>
    <n v="40689"/>
  </r>
  <r>
    <x v="4"/>
    <s v="FN240091"/>
    <n v="30822"/>
    <n v="0"/>
    <n v="0"/>
    <n v="30822"/>
    <n v="0"/>
    <n v="30822"/>
  </r>
  <r>
    <x v="5"/>
    <s v="FN240130"/>
    <n v="5299.9949999999999"/>
    <n v="371"/>
    <n v="53"/>
    <n v="5723.9949999999999"/>
    <n v="0"/>
    <n v="5723.9949999999999"/>
  </r>
  <r>
    <x v="5"/>
    <s v="FN240132"/>
    <n v="5299.9949999999999"/>
    <n v="371"/>
    <n v="53"/>
    <n v="5723.9949999999999"/>
    <n v="0"/>
    <n v="5723.9949999999999"/>
  </r>
  <r>
    <x v="5"/>
    <s v="FN240134"/>
    <n v="41999.11"/>
    <n v="2939.9380000000001"/>
    <n v="419.99099999999999"/>
    <n v="45359.039000000004"/>
    <n v="0"/>
    <n v="45359.039000000004"/>
  </r>
  <r>
    <x v="5"/>
    <s v="FN240113"/>
    <n v="20878"/>
    <n v="0"/>
    <n v="0"/>
    <n v="20878"/>
    <n v="0"/>
    <n v="20878"/>
  </r>
  <r>
    <x v="6"/>
    <s v="AC240014"/>
    <n v="-41999.11"/>
    <n v="-2939.9380000000001"/>
    <n v="-419.99099999999999"/>
    <n v="-45359.039000000004"/>
    <n v="0"/>
    <n v="-45359.039000000004"/>
  </r>
  <r>
    <x v="6"/>
    <s v="FN240147"/>
    <n v="44804.590000000004"/>
    <n v="3136.3209999999999"/>
    <n v="448.04599999999999"/>
    <n v="48388.957000000009"/>
    <n v="0"/>
    <n v="48388.957000000009"/>
  </r>
  <r>
    <x v="6"/>
    <s v="FN240151"/>
    <n v="12733"/>
    <n v="0"/>
    <n v="0"/>
    <n v="12733"/>
    <n v="0"/>
    <n v="12733"/>
  </r>
  <r>
    <x v="7"/>
    <s v="FN240160"/>
    <n v="3034"/>
    <n v="0"/>
    <n v="0"/>
    <n v="3034"/>
    <n v="0"/>
    <n v="3034"/>
  </r>
  <r>
    <x v="8"/>
    <s v="FN240179"/>
    <n v="25092"/>
    <n v="0"/>
    <n v="0"/>
    <n v="25092"/>
    <n v="0"/>
    <n v="25092"/>
  </r>
  <r>
    <x v="7"/>
    <s v="AC240019"/>
    <n v="-924"/>
    <n v="0"/>
    <n v="0"/>
    <n v="-924"/>
    <n v="0"/>
    <n v="-924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">
  <r>
    <x v="0"/>
    <s v="FN240001"/>
    <n v="54739.56"/>
    <n v="3.3880499999999998"/>
    <n v="185460.36600000001"/>
    <n v="485859"/>
    <d v="2024-01-04T00:00:00"/>
    <s v="FN240001"/>
  </r>
  <r>
    <x v="0"/>
    <s v="FN240002"/>
    <n v="51814.35"/>
    <n v="3.3880499999999998"/>
    <n v="175549.609"/>
    <n v="485860"/>
    <d v="2024-01-04T00:00:00"/>
    <s v="FN240002"/>
  </r>
  <r>
    <x v="1"/>
    <s v="FN240003"/>
    <n v="53114.239999999998"/>
    <n v="3.38565"/>
    <n v="179826.22700000004"/>
    <n v="485901"/>
    <d v="2024-01-08T00:00:00"/>
    <s v="FN240003"/>
  </r>
  <r>
    <x v="1"/>
    <s v="FN240004"/>
    <n v="51382.46"/>
    <n v="3.38565"/>
    <n v="173963.02600000001"/>
    <n v="485902"/>
    <d v="2024-01-08T00:00:00"/>
    <s v="FN240004"/>
  </r>
  <r>
    <x v="1"/>
    <s v="FN240005"/>
    <n v="53084.81"/>
    <n v="3.38565"/>
    <n v="179726.587"/>
    <n v="485900"/>
    <d v="2024-01-08T00:00:00"/>
    <s v="FN240005"/>
  </r>
  <r>
    <x v="2"/>
    <s v="FN240009"/>
    <n v="71400"/>
    <n v="3.3869500000000001"/>
    <n v="241828.23"/>
    <n v="485922"/>
    <d v="2024-01-10T00:00:00"/>
    <s v="FN240009"/>
  </r>
  <r>
    <x v="2"/>
    <s v="FN240007"/>
    <n v="52407.199999999997"/>
    <n v="3.3869500000000001"/>
    <n v="177500.56599999999"/>
    <n v="485924"/>
    <d v="2024-01-10T00:00:00"/>
    <s v="FN240007"/>
  </r>
  <r>
    <x v="2"/>
    <s v="FN240008"/>
    <n v="55429.919999999998"/>
    <n v="3.3869500000000001"/>
    <n v="187738.36800000002"/>
    <n v="485921"/>
    <d v="2024-01-10T00:00:00"/>
    <s v="FN240008"/>
  </r>
  <r>
    <x v="2"/>
    <s v="FN240010"/>
    <n v="14944.36"/>
    <n v="3.3869500000000001"/>
    <n v="50619.323000000004"/>
    <n v="485923"/>
    <d v="2024-01-10T00:00:00"/>
    <s v="FN240010"/>
  </r>
  <r>
    <x v="2"/>
    <s v="FN240011"/>
    <n v="70839.600000000006"/>
    <n v="3.3869500000000001"/>
    <n v="239930.18299999999"/>
    <n v="485926"/>
    <d v="2024-01-10T00:00:00"/>
    <s v="FN240011"/>
  </r>
  <r>
    <x v="2"/>
    <s v="FN240006"/>
    <n v="55436.68"/>
    <n v="3.3869500000000001"/>
    <n v="187761.26300000001"/>
    <n v="485928"/>
    <d v="2024-01-10T00:00:00"/>
    <s v="FN240006"/>
  </r>
  <r>
    <x v="3"/>
    <s v="FN240012"/>
    <n v="53529.09"/>
    <n v="3.3863500000000002"/>
    <n v="181268.234"/>
    <n v="486036"/>
    <d v="2024-01-23T00:00:00"/>
    <s v="FN240012"/>
  </r>
  <r>
    <x v="3"/>
    <s v="FN240013"/>
    <n v="50663.31"/>
    <n v="3.3863500000000002"/>
    <n v="171563.7"/>
    <n v="486037"/>
    <d v="2024-01-23T00:00:00"/>
    <s v="FN240013"/>
  </r>
  <r>
    <x v="3"/>
    <s v="FN240014"/>
    <n v="50779.47"/>
    <n v="3.3863500000000002"/>
    <n v="171957.05799999999"/>
    <n v="486038"/>
    <d v="2024-01-23T00:00:00"/>
    <s v="FN240014"/>
  </r>
  <r>
    <x v="4"/>
    <s v="FN240015"/>
    <n v="72615.48"/>
    <n v="3.3782000000000001"/>
    <n v="245309.61499999999"/>
    <n v="486118"/>
    <d v="2024-01-30T00:00:00"/>
    <s v="FN240015"/>
  </r>
  <r>
    <x v="4"/>
    <s v="FN240016"/>
    <n v="72906"/>
    <n v="3.3782000000000001"/>
    <n v="246291.049"/>
    <n v="486119"/>
    <d v="2024-01-30T00:00:00"/>
    <s v="FN240016"/>
  </r>
  <r>
    <x v="5"/>
    <s v="FN240022"/>
    <n v="13154.97"/>
    <n v="3.3735499999999998"/>
    <n v="44378.949000000001"/>
    <n v="486288"/>
    <d v="2024-02-09T00:00:00"/>
    <s v="FN240022"/>
  </r>
  <r>
    <x v="5"/>
    <s v="FN240023"/>
    <n v="50313.29"/>
    <n v="3.3735499999999998"/>
    <n v="169734.399"/>
    <n v="486289"/>
    <d v="2024-02-09T00:00:00"/>
    <s v="FN240023"/>
  </r>
  <r>
    <x v="5"/>
    <s v="FN240024"/>
    <n v="89929.5"/>
    <n v="3.3735499999999998"/>
    <n v="303381.66499999998"/>
    <n v="486291"/>
    <d v="2024-02-09T00:00:00"/>
    <s v="FN240024"/>
  </r>
  <r>
    <x v="6"/>
    <s v="FN240025"/>
    <n v="14441.32"/>
    <n v="3.3729499999999999"/>
    <n v="48715.275999999998"/>
    <n v="486357"/>
    <d v="2024-02-14T00:00:00"/>
    <s v="FN240025"/>
  </r>
  <r>
    <x v="7"/>
    <s v="FN240026"/>
    <n v="89929.5"/>
    <n v="3.3729499999999999"/>
    <n v="303327.70699999999"/>
    <n v="486365"/>
    <d v="2024-02-14T00:00:00"/>
    <s v="FN240026"/>
  </r>
  <r>
    <x v="7"/>
    <s v="FN240027"/>
    <n v="89929.5"/>
    <n v="3.3729499999999999"/>
    <n v="303327.70699999999"/>
    <n v="486363"/>
    <d v="2024-02-14T00:00:00"/>
    <s v="FN240027"/>
  </r>
  <r>
    <x v="7"/>
    <s v="FN240029"/>
    <n v="73062.600000000006"/>
    <n v="3.3729499999999999"/>
    <n v="246436.49700000003"/>
    <n v="486366"/>
    <d v="2024-02-14T00:00:00"/>
    <s v="FN240029"/>
  </r>
  <r>
    <x v="7"/>
    <s v="FN240030"/>
    <n v="70856.100000000006"/>
    <n v="3.3729499999999999"/>
    <n v="238994.08199999999"/>
    <n v="486367"/>
    <d v="2024-02-14T00:00:00"/>
    <s v="FN240030"/>
  </r>
  <r>
    <x v="8"/>
    <s v="FN240033"/>
    <n v="50760.74"/>
    <n v="3.37575"/>
    <n v="171355.56800000003"/>
    <n v="486412"/>
    <d v="2024-02-20T00:00:00"/>
    <s v="FN240033"/>
  </r>
  <r>
    <x v="9"/>
    <s v="FN240031"/>
    <n v="51201.27"/>
    <n v="3.37575"/>
    <n v="172842.68700000001"/>
    <n v="486410"/>
    <d v="2024-02-20T00:00:00"/>
    <s v="FN240031"/>
  </r>
  <r>
    <x v="9"/>
    <s v="FN240032"/>
    <n v="50457.21"/>
    <n v="3.37575"/>
    <n v="170330.92700000003"/>
    <n v="486411"/>
    <d v="2024-02-20T00:00:00"/>
    <s v="FN240032"/>
  </r>
  <r>
    <x v="9"/>
    <s v="FN240034"/>
    <n v="51848.75"/>
    <n v="3.38015"/>
    <n v="175256.552"/>
    <n v="486493"/>
    <d v="2024-02-26T00:00:00"/>
    <s v="DFN240041"/>
  </r>
  <r>
    <x v="10"/>
    <s v="FN240038"/>
    <n v="89211.5"/>
    <n v="3.3729499999999999"/>
    <n v="300905.929"/>
    <n v="486364"/>
    <d v="2024-02-14T00:00:00"/>
    <s v="FN240028"/>
  </r>
  <r>
    <x v="10"/>
    <s v="FN240039"/>
    <n v="45031.01"/>
    <n v="3.3786499999999999"/>
    <n v="152144.022"/>
    <n v="486539"/>
    <d v="2024-02-29T00:00:00"/>
    <s v="DFN240034"/>
  </r>
  <r>
    <x v="10"/>
    <s v="FN240040"/>
    <n v="73260.39"/>
    <n v="3.38015"/>
    <n v="247631.10699999999"/>
    <n v="486475"/>
    <d v="2024-02-26T00:00:00"/>
    <s v="DFN240035"/>
  </r>
  <r>
    <x v="10"/>
    <s v="FN240041"/>
    <n v="73260.39"/>
    <n v="3.38015"/>
    <n v="247631.10699999999"/>
    <n v="486474"/>
    <d v="2024-02-26T00:00:00"/>
    <s v="DFN240036"/>
  </r>
  <r>
    <x v="10"/>
    <s v="FN240042"/>
    <n v="89929.5"/>
    <n v="3.3825500000000002"/>
    <n v="303975.19899999996"/>
    <n v="486527"/>
    <d v="2024-02-28T00:00:00"/>
    <s v="DFN240037"/>
  </r>
  <r>
    <x v="10"/>
    <s v="FN240043"/>
    <n v="89929.5"/>
    <n v="3.38015"/>
    <n v="303975.19899999996"/>
    <n v="486495"/>
    <d v="2024-02-26T00:00:00"/>
    <s v="DFN240038"/>
  </r>
  <r>
    <x v="10"/>
    <s v="FN240055"/>
    <n v="89929.5"/>
    <n v="3.38015"/>
    <n v="303975.19899999996"/>
    <n v="486483"/>
    <d v="2024-02-26T00:00:00"/>
    <s v="DFN240039"/>
  </r>
  <r>
    <x v="10"/>
    <s v="FN240056"/>
    <n v="89211.5"/>
    <n v="3.38015"/>
    <n v="301548.25199999998"/>
    <n v="486484"/>
    <d v="2024-02-26T00:00:00"/>
    <s v="DFN240040"/>
  </r>
  <r>
    <x v="11"/>
    <s v="FN240046"/>
    <n v="71190"/>
    <n v="3.3847"/>
    <n v="240956.79300000001"/>
    <n v="486757"/>
    <d v="2024-03-14T00:00:00"/>
    <s v="DFN240046"/>
  </r>
  <r>
    <x v="11"/>
    <s v="FN240047"/>
    <n v="71145.899999999994"/>
    <n v="3.3847"/>
    <n v="240807.52800000002"/>
    <n v="486758"/>
    <d v="2024-03-14T00:00:00"/>
    <s v="DFN240047"/>
  </r>
  <r>
    <x v="11"/>
    <s v="FN240048"/>
    <n v="75845.16"/>
    <n v="3.3847"/>
    <n v="256713.11299999998"/>
    <n v="486762"/>
    <d v="2024-03-14T00:00:00"/>
    <s v="DFN240048"/>
  </r>
  <r>
    <x v="11"/>
    <s v="FN240049"/>
    <n v="73069.2"/>
    <n v="3.3847"/>
    <n v="247317.321"/>
    <n v="486770"/>
    <d v="2024-03-14T00:00:00"/>
    <s v="DFN240049"/>
  </r>
  <r>
    <x v="11"/>
    <s v="FN240050"/>
    <n v="13932.55"/>
    <n v="3.3847"/>
    <n v="47157.502"/>
    <n v="486769"/>
    <d v="2024-03-15T00:00:00"/>
    <s v="DFN240050"/>
  </r>
  <r>
    <x v="12"/>
    <s v="FN240052"/>
    <n v="50904.72"/>
    <n v="3.3847"/>
    <n v="172297.20600000001"/>
    <n v="486768"/>
    <d v="2024-03-14T00:00:00"/>
    <s v="DFN240051"/>
  </r>
  <r>
    <x v="13"/>
    <s v="FN240053"/>
    <n v="51953.52"/>
    <n v="3.3808500000000001"/>
    <n v="175647.05800000002"/>
    <n v="486826"/>
    <d v="2024-03-20T00:00:00"/>
    <s v="DFN240052"/>
  </r>
  <r>
    <x v="13"/>
    <s v="FN240054"/>
    <n v="52120.62"/>
    <n v="3.3808500000000001"/>
    <n v="176211.99799999999"/>
    <n v="486825"/>
    <d v="2024-03-20T00:00:00"/>
    <s v="DFN240053"/>
  </r>
  <r>
    <x v="14"/>
    <s v="FN240065"/>
    <n v="17414.21"/>
    <n v="3.3730000000000002"/>
    <n v="58738.130000000005"/>
    <n v="487006"/>
    <d v="2024-04-04T00:00:00"/>
    <s v="DFN240058"/>
  </r>
  <r>
    <x v="15"/>
    <s v="FN240066"/>
    <n v="55930.29"/>
    <n v="3.3730000000000002"/>
    <n v="188652.86800000002"/>
    <n v="487016"/>
    <d v="2024-04-04T00:00:00"/>
    <s v="DFN240059"/>
  </r>
  <r>
    <x v="16"/>
    <s v="FN240063"/>
    <n v="84694.05"/>
    <n v="3.3847"/>
    <n v="286663.951"/>
    <n v="486765"/>
    <d v="2024-03-14T00:00:00"/>
    <s v="DFN240042"/>
  </r>
  <r>
    <x v="17"/>
    <s v="FN240067"/>
    <n v="72117.16"/>
    <n v="3.3650500000000001"/>
    <n v="242677.84899999999"/>
    <n v="487145"/>
    <d v="2024-04-19T00:00:00"/>
    <s v="DFN240060"/>
  </r>
  <r>
    <x v="18"/>
    <s v="FN240064"/>
    <n v="84694.05"/>
    <n v="3.3847"/>
    <n v="286663.951"/>
    <n v="486764"/>
    <d v="2024-03-14T00:00:00"/>
    <s v="DFN240043"/>
  </r>
  <r>
    <x v="19"/>
    <s v="FN240079"/>
    <n v="54072.959999999999"/>
    <n v="3.3705500000000002"/>
    <n v="182255.61499999999"/>
    <n v="407532"/>
    <d v="2024-04-30T00:00:00"/>
    <s v="DFN240062"/>
  </r>
  <r>
    <x v="20"/>
    <s v="FN240073"/>
    <n v="84694.05"/>
    <m/>
    <n v="286663.951"/>
    <m/>
    <m/>
    <s v="DFN240044"/>
  </r>
  <r>
    <x v="20"/>
    <s v="FN240074"/>
    <n v="84017.85"/>
    <n v="3.3847"/>
    <n v="284375.217"/>
    <n v="486767"/>
    <d v="2024-03-14T00:00:00"/>
    <s v="DFN240045"/>
  </r>
  <r>
    <x v="21"/>
    <s v="FN240081"/>
    <n v="71339.899999999994"/>
    <n v="3.3690500000000001"/>
    <n v="240341.62600000002"/>
    <n v="487254"/>
    <d v="2024-05-02T00:00:00"/>
    <s v="DFN240064"/>
  </r>
  <r>
    <x v="21"/>
    <s v="FN240083"/>
    <n v="70245"/>
    <n v="3.3690500000000001"/>
    <n v="236658.91699999999"/>
    <n v="487253"/>
    <d v="2024-05-02T00:00:00"/>
    <s v="DFN240065"/>
  </r>
  <r>
    <x v="22"/>
    <s v="FN240080"/>
    <n v="52704.480000000003"/>
    <n v="3.3705500000000002"/>
    <n v="177643.08500000002"/>
    <n v="487238"/>
    <d v="2024-04-30T00:00:00"/>
    <s v="DFN240063"/>
  </r>
  <r>
    <x v="22"/>
    <s v="FN240082"/>
    <n v="70245"/>
    <n v="3.3681000000000001"/>
    <n v="236592.185"/>
    <n v="487269"/>
    <d v="2024-05-03T00:00:00"/>
    <s v="DFN240066"/>
  </r>
  <r>
    <x v="23"/>
    <s v="FN240075"/>
    <n v="83717.100000000006"/>
    <n v="3.3730000000000002"/>
    <n v="282377.77800000005"/>
    <n v="487001"/>
    <d v="2024-04-04T00:00:00"/>
    <s v="DFN240054"/>
  </r>
  <r>
    <x v="23"/>
    <s v="FN240076"/>
    <n v="83717.100000000006"/>
    <n v="3.3730000000000002"/>
    <n v="282377.77800000005"/>
    <n v="487003"/>
    <d v="2024-04-04T00:00:00"/>
    <s v="DFN240055"/>
  </r>
  <r>
    <x v="24"/>
    <s v="FN240087"/>
    <n v="15115.35"/>
    <n v="3.3769499999999999"/>
    <n v="51045.47"/>
    <n v="487434"/>
    <d v="2024-05-15T00:00:00"/>
    <s v="DFN240070"/>
  </r>
  <r>
    <x v="25"/>
    <s v="FN240084"/>
    <n v="70380.45"/>
    <n v="3.3769999999999998"/>
    <n v="237674.77999999997"/>
    <n v="487399"/>
    <d v="2024-05-13T00:00:00"/>
    <s v="DFN240067"/>
  </r>
  <r>
    <x v="25"/>
    <s v="FN240085"/>
    <n v="69473.52"/>
    <n v="3.3769999999999998"/>
    <n v="234612.07699999999"/>
    <n v="487400"/>
    <d v="2024-05-13T00:00:00"/>
    <s v="DFN240068"/>
  </r>
  <r>
    <x v="25"/>
    <s v="FN240086"/>
    <n v="68762.880000000005"/>
    <n v="3.3769999999999998"/>
    <n v="232212.24599999998"/>
    <n v="487401"/>
    <d v="2024-05-13T00:00:00"/>
    <s v="DFN240069"/>
  </r>
  <r>
    <x v="26"/>
    <s v="FN240077"/>
    <n v="83717.100000000006"/>
    <n v="3.3730000000000002"/>
    <n v="282377.77800000005"/>
    <n v="487002"/>
    <d v="2024-04-04T00:00:00"/>
    <s v="DFN240056"/>
  </r>
  <r>
    <x v="26"/>
    <s v="FN240078"/>
    <n v="83048.7"/>
    <n v="3.3730000000000002"/>
    <n v="280123.26500000001"/>
    <n v="487005"/>
    <d v="2024-04-04T00:00:00"/>
    <s v="DFN240057"/>
  </r>
  <r>
    <x v="26"/>
    <s v="FN240088"/>
    <n v="76881.600000000006"/>
    <n v="3.3851"/>
    <n v="260251.90400000001"/>
    <n v="487483"/>
    <d v="2024-05-21T00:00:00"/>
    <s v="DFN240075"/>
  </r>
  <r>
    <x v="26"/>
    <s v="FN240089"/>
    <n v="71434.080000000002"/>
    <n v="3.3838499999999998"/>
    <n v="241722.212"/>
    <n v="487497"/>
    <d v="2024-05-22T00:00:00"/>
    <s v="DFN240076"/>
  </r>
  <r>
    <x v="27"/>
    <s v="FN240090"/>
    <n v="51519.65"/>
    <n v="3.3851"/>
    <n v="174399.16699999999"/>
    <n v="487481"/>
    <d v="2024-05-21T00:00:00"/>
    <s v="DFN240074"/>
  </r>
  <r>
    <x v="28"/>
    <s v="FN240095"/>
    <n v="83717.100000000006"/>
    <n v="3.3824999999999998"/>
    <n v="283173.09100000001"/>
    <n v="487514"/>
    <d v="2024-05-23T00:00:00"/>
    <s v="DFN240071"/>
  </r>
  <r>
    <x v="28"/>
    <s v="FN240096"/>
    <n v="83717.100000000006"/>
    <n v="3.3824999999999998"/>
    <n v="283173.09100000001"/>
    <n v="487511"/>
    <d v="2024-05-23T00:00:00"/>
    <s v="DFN240072"/>
  </r>
  <r>
    <x v="29"/>
    <s v="FN240100"/>
    <n v="71432.399999999994"/>
    <n v="3.38565"/>
    <n v="241845.10499999998"/>
    <n v="487587"/>
    <d v="2024-05-29T00:00:00"/>
    <s v="DFN240082"/>
  </r>
  <r>
    <x v="29"/>
    <s v="FN240102"/>
    <n v="72396.84"/>
    <n v="3.38565"/>
    <n v="245110.36100000003"/>
    <n v="487588"/>
    <d v="2024-05-29T00:00:00"/>
    <s v="DFN240084"/>
  </r>
  <r>
    <x v="29"/>
    <s v="FN240103"/>
    <n v="72396.84"/>
    <n v="3.38565"/>
    <n v="245110.36100000003"/>
    <n v="487586"/>
    <d v="2024-05-29T00:00:00"/>
    <s v="DFN240085"/>
  </r>
  <r>
    <x v="29"/>
    <s v="FN240105"/>
    <n v="74476.800000000003"/>
    <n v="3.38565"/>
    <n v="252152.37800000003"/>
    <n v="487593"/>
    <d v="2024-05-29T00:00:00"/>
    <s v="DFN240087"/>
  </r>
  <r>
    <x v="30"/>
    <s v="FN240107"/>
    <n v="17463"/>
    <n v="3.3830499999999999"/>
    <n v="59078.202000000005"/>
    <n v="487750"/>
    <d v="2024-06-09T00:00:00"/>
    <s v="DFN240091"/>
  </r>
  <r>
    <x v="31"/>
    <s v="FN240101"/>
    <n v="72045.149999999994"/>
    <n v="3.38565"/>
    <n v="243919.66200000001"/>
    <n v="487589"/>
    <d v="2024-05-29T00:00:00"/>
    <s v="DFN240083"/>
  </r>
  <r>
    <x v="31"/>
    <s v="FN240104"/>
    <n v="70791.34"/>
    <n v="3.38565"/>
    <n v="239674.7"/>
    <n v="487592"/>
    <d v="2024-05-29T00:00:00"/>
    <s v="DFN240086"/>
  </r>
  <r>
    <x v="31"/>
    <s v="FN240106"/>
    <n v="70871.039999999994"/>
    <n v="3.3802500000000002"/>
    <n v="239561.83300000001"/>
    <n v="487644"/>
    <d v="2024-06-04T00:00:00"/>
    <s v="DFN240088"/>
  </r>
  <r>
    <x v="32"/>
    <s v="FN240115"/>
    <n v="70834.5"/>
    <n v="3.3830499999999999"/>
    <n v="239629.348"/>
    <n v="487749"/>
    <d v="2024-06-09T00:00:00"/>
    <s v="DFN240092"/>
  </r>
  <r>
    <x v="32"/>
    <s v="FN240116"/>
    <n v="70885.289999999994"/>
    <n v="3.3830499999999999"/>
    <n v="239830.47000000003"/>
    <n v="487753"/>
    <d v="2024-06-10T00:00:00"/>
    <s v="DFN240093"/>
  </r>
  <r>
    <x v="32"/>
    <s v="FN240117"/>
    <n v="72458.399999999994"/>
    <n v="3.3830499999999999"/>
    <n v="245130.38999999998"/>
    <n v="487773"/>
    <d v="2024-06-10T00:00:00"/>
    <s v="DFN240094"/>
  </r>
  <r>
    <x v="33"/>
    <s v="FN240097"/>
    <n v="51501.16"/>
    <n v="3.3805499999999999"/>
    <n v="174102.24600000001"/>
    <n v="487596"/>
    <d v="2024-05-30T00:00:00"/>
    <s v="DFN240073"/>
  </r>
  <r>
    <x v="34"/>
    <s v="FN240121"/>
    <n v="95626.19"/>
    <n v="3.38225"/>
    <n v="323431.71499999997"/>
    <n v="487573"/>
    <d v="2024-05-28T00:00:00"/>
    <s v="DFN240081"/>
  </r>
  <r>
    <x v="35"/>
    <s v="FN240098"/>
    <n v="86071.8"/>
    <n v="3.3811499999999999"/>
    <n v="291021.66700000002"/>
    <n v="487525"/>
    <d v="2024-05-24T00:00:00"/>
    <s v="DFN240077"/>
  </r>
  <r>
    <x v="35"/>
    <s v="FN240099"/>
    <n v="86071.8"/>
    <n v="3.3811499999999999"/>
    <n v="291021.66700000002"/>
    <n v="487526"/>
    <d v="2024-05-24T00:00:00"/>
    <s v="DFN240078"/>
  </r>
  <r>
    <x v="35"/>
    <s v="FN240127"/>
    <n v="52798.13"/>
    <n v="3.3633500000000001"/>
    <n v="177578.59100000001"/>
    <n v="487888"/>
    <d v="2024-06-24T00:00:00"/>
    <s v="DFN240101"/>
  </r>
  <r>
    <x v="36"/>
    <s v="FN240122"/>
    <n v="72458.399999999994"/>
    <n v="3.3672499999999999"/>
    <n v="243985.54699999996"/>
    <n v="487863"/>
    <d v="2024-06-20T00:00:00"/>
    <s v="DFN240096"/>
  </r>
  <r>
    <x v="36"/>
    <s v="FN240123"/>
    <n v="73668.23"/>
    <n v="3.3672499999999999"/>
    <n v="248058.10200000001"/>
    <n v="487860"/>
    <d v="2024-06-20T00:00:00"/>
    <s v="DFN240097"/>
  </r>
  <r>
    <x v="37"/>
    <s v="FN240114"/>
    <n v="48285.41"/>
    <n v="3.3640500000000002"/>
    <n v="162434.53400000001"/>
    <n v="487848"/>
    <d v="2024-06-18T00:00:00"/>
    <s v="DFN240095"/>
  </r>
  <r>
    <x v="38"/>
    <s v="FN240128"/>
    <n v="255443.34"/>
    <n v="3.3802500000000002"/>
    <n v="863462.35"/>
    <n v="487656"/>
    <d v="2024-06-04T00:00:00"/>
    <s v="DFN240061"/>
  </r>
  <r>
    <x v="39"/>
    <s v="FN240124"/>
    <n v="73668.23"/>
    <n v="3.3672499999999999"/>
    <n v="248058.10200000001"/>
    <n v="487862"/>
    <d v="2024-06-20T00:00:00"/>
    <s v="DFN240098"/>
  </r>
  <r>
    <x v="39"/>
    <s v="FN240125"/>
    <n v="72696.600000000006"/>
    <n v="3.3672499999999999"/>
    <n v="244787.62600000002"/>
    <n v="487861"/>
    <d v="2024-06-20T00:00:00"/>
    <s v="DFN240099"/>
  </r>
  <r>
    <x v="39"/>
    <s v="FN240126"/>
    <n v="73491.399999999994"/>
    <n v="3.3672499999999999"/>
    <n v="247463.91699999999"/>
    <n v="487859"/>
    <d v="2024-06-20T00:00:00"/>
    <s v="DFN240100"/>
  </r>
  <r>
    <x v="40"/>
    <s v="FN240119"/>
    <n v="85384.6"/>
    <n v="3.37995"/>
    <n v="288595.679"/>
    <n v="487540"/>
    <d v="2024-05-27T00:00:00"/>
    <s v="DFN240080"/>
  </r>
  <r>
    <x v="40"/>
    <s v="FN240120"/>
    <n v="86071.8"/>
    <n v="3.3802500000000002"/>
    <n v="290944.20199999999"/>
    <n v="487658"/>
    <d v="2024-06-04T00:00:00"/>
    <s v="DFN240089"/>
  </r>
  <r>
    <x v="40"/>
    <s v="FN240118"/>
    <n v="86071.8"/>
    <n v="3.3811499999999999"/>
    <n v="291021.66700000002"/>
    <n v="487524"/>
    <d v="2024-05-24T00:00:00"/>
    <s v="DFN240079"/>
  </r>
  <r>
    <x v="41"/>
    <s v="FN240145"/>
    <n v="3196.6"/>
    <n v="3.3671500000000001"/>
    <n v="10763.431999999999"/>
    <n v="487945"/>
    <d v="2024-07-01T00:00:00"/>
    <s v="DFN240106"/>
  </r>
  <r>
    <x v="42"/>
    <s v="FN240141"/>
    <n v="72687.41"/>
    <n v="3.3795500000000001"/>
    <n v="245644.51800000001"/>
    <n v="488128"/>
    <d v="2024-07-10T00:00:00"/>
    <s v="DFN240108"/>
  </r>
  <r>
    <x v="43"/>
    <s v="FN240140"/>
    <n v="54559.94"/>
    <n v="3.3795500000000001"/>
    <n v="184388.04499999998"/>
    <n v="488127"/>
    <d v="2024-07-10T00:00:00"/>
    <s v="DFN240107"/>
  </r>
  <r>
    <x v="44"/>
    <s v="FN240142"/>
    <n v="68148.009999999995"/>
    <n v="3.3810500000000001"/>
    <n v="230411.829"/>
    <n v="488254"/>
    <d v="2024-07-21T00:00:00"/>
    <s v="DFN240109"/>
  </r>
  <r>
    <x v="45"/>
    <s v="FN240138"/>
    <n v="86071.8"/>
    <n v="3.3802500000000002"/>
    <n v="290944.20199999999"/>
    <n v="487660"/>
    <d v="2024-06-04T00:00:00"/>
    <s v="DFN240090"/>
  </r>
  <r>
    <x v="45"/>
    <s v="FN240139"/>
    <n v="87850.35"/>
    <n v="3.3678499999999998"/>
    <n v="295866.80100000004"/>
    <n v="487901"/>
    <d v="2024-06-25T00:00:00"/>
    <s v="DFN240102"/>
  </r>
  <r>
    <x v="46"/>
    <s v="FN240143"/>
    <n v="54114.96"/>
    <n v="3.3810500000000001"/>
    <n v="182965.386"/>
    <n v="488272"/>
    <d v="2024-07-22T00:00:00"/>
    <s v="DFN240110"/>
  </r>
  <r>
    <x v="46"/>
    <s v="FN240144"/>
    <n v="51395.66"/>
    <n v="3.3804500000000002"/>
    <n v="173740.45899999997"/>
    <n v="488278"/>
    <d v="2024-07-23T00:00:00"/>
    <s v="DFN240111"/>
  </r>
  <r>
    <x v="47"/>
    <s v="FN240155"/>
    <n v="53729.25"/>
    <n v="3.3746"/>
    <n v="181314.72700000001"/>
    <n v="488482"/>
    <d v="2024-08-10T00:00:00"/>
    <s v="DFN240122"/>
  </r>
  <r>
    <x v="48"/>
    <s v="FN240152"/>
    <n v="87850.35"/>
    <n v="3.3649499999999999"/>
    <n v="295612.03500000003"/>
    <n v="487923"/>
    <d v="2024-06-27T00:00:00"/>
    <s v="DFN240103"/>
  </r>
  <r>
    <x v="48"/>
    <s v="FN240153"/>
    <n v="87850.35"/>
    <n v="3.3678499999999998"/>
    <n v="295866.80100000004"/>
    <n v="487903"/>
    <d v="2024-06-25T00:00:00"/>
    <s v="DFN240104"/>
  </r>
  <r>
    <x v="48"/>
    <s v="FN240154"/>
    <n v="87148.95"/>
    <n v="3.3678499999999998"/>
    <n v="293504.59100000001"/>
    <n v="487902"/>
    <d v="2024-06-25T00:00:00"/>
    <s v="DFN240105"/>
  </r>
  <r>
    <x v="49"/>
    <s v="FN240157"/>
    <n v="52024.19"/>
    <n v="3.3922500000000002"/>
    <n v="176479.05899999998"/>
    <n v="488589"/>
    <d v="2024-08-22T00:00:00"/>
    <s v="DFN240124"/>
  </r>
  <r>
    <x v="49"/>
    <s v="FN240158"/>
    <n v="51942.62"/>
    <n v="3.3922500000000002"/>
    <n v="176202.353"/>
    <n v="488587"/>
    <d v="2024-08-22T00:00:00"/>
    <s v="DFN240125"/>
  </r>
  <r>
    <x v="50"/>
    <s v="FN240156"/>
    <n v="52543.199999999997"/>
    <n v="3.3824000000000001"/>
    <n v="177722.12"/>
    <n v="488542"/>
    <d v="2024-08-19T00:00:00"/>
    <s v="DFN240123"/>
  </r>
  <r>
    <x v="51"/>
    <s v="FN240169"/>
    <n v="53541.26"/>
    <n v="3.3831500000000001"/>
    <n v="181138.114"/>
    <n v="488738"/>
    <d v="2024-09-04T00:00:00"/>
    <s v="DFN240128"/>
  </r>
  <r>
    <x v="52"/>
    <s v="FN240167"/>
    <n v="69157.95"/>
    <n v="3.3831500000000001"/>
    <n v="233971.71899999998"/>
    <n v="488740"/>
    <d v="2024-09-04T00:00:00"/>
    <s v="DFN240130"/>
  </r>
  <r>
    <x v="52"/>
    <s v="FN240168"/>
    <n v="67528.98"/>
    <n v="3.3831500000000001"/>
    <n v="228460.66899999999"/>
    <n v="488741"/>
    <d v="2024-09-04T00:00:00"/>
    <s v="DFN240131"/>
  </r>
  <r>
    <x v="53"/>
    <s v="FN240166"/>
    <n v="214459.11"/>
    <n v="3.3830499999999999"/>
    <n v="725525.89199999999"/>
    <n v="488791"/>
    <d v="2024-09-06T00:00:00"/>
    <s v="DFN240126"/>
  </r>
  <r>
    <x v="54"/>
    <s v="FN240161"/>
    <n v="86372.4"/>
    <n v="3.3922500000000002"/>
    <n v="292996.77399999998"/>
    <n v="488586"/>
    <d v="2024-08-22T00:00:00"/>
    <s v="DFN240112"/>
  </r>
  <r>
    <x v="54"/>
    <s v="FN240162"/>
    <n v="86372.4"/>
    <n v="3.3922500000000002"/>
    <n v="292996.77399999998"/>
    <n v="488584"/>
    <d v="2024-08-22T00:00:00"/>
    <s v="DFN240113"/>
  </r>
  <r>
    <x v="54"/>
    <s v="FN240163"/>
    <n v="86372.4"/>
    <n v="3.3922500000000002"/>
    <n v="292996.77399999998"/>
    <n v="488588"/>
    <d v="2024-08-22T00:00:00"/>
    <s v="DFN240114"/>
  </r>
  <r>
    <x v="55"/>
    <s v="FN240164"/>
    <n v="53419.26"/>
    <n v="3.3831500000000001"/>
    <n v="180725.36900000001"/>
    <n v="488737"/>
    <d v="2024-09-04T00:00:00"/>
    <s v="DFN240127"/>
  </r>
  <r>
    <x v="55"/>
    <s v="FN240165"/>
    <n v="50376.89"/>
    <n v="3.3831500000000001"/>
    <n v="170432.57500000001"/>
    <n v="488739"/>
    <d v="2024-09-04T00:00:00"/>
    <s v="DFN240129"/>
  </r>
  <r>
    <x v="56"/>
    <s v="FN240170"/>
    <n v="85682.8"/>
    <n v="3.3922500000000002"/>
    <n v="290657.478"/>
    <n v="488585"/>
    <d v="2024-08-22T00:00:00"/>
    <s v="DFN240115"/>
  </r>
  <r>
    <x v="56"/>
    <s v="FN240171"/>
    <n v="86372.4"/>
    <n v="3.3850500000000001"/>
    <n v="292374.89300000004"/>
    <n v="488926"/>
    <d v="2024-09-19T00:00:00"/>
    <s v="DFN240132"/>
  </r>
  <r>
    <x v="57"/>
    <s v="FN240172"/>
    <n v="53419.26"/>
    <n v="3.3927"/>
    <n v="181235.52299999999"/>
    <n v="488993"/>
    <d v="2024-09-26T00:00:00"/>
    <s v="DFN240141"/>
  </r>
  <r>
    <x v="57"/>
    <s v="FN240173"/>
    <n v="54934.64"/>
    <n v="3.3850500000000001"/>
    <n v="185956.503"/>
    <n v="488924"/>
    <d v="2024-09-19T00:00:00"/>
    <s v="DFN240136"/>
  </r>
  <r>
    <x v="57"/>
    <s v="FN240174"/>
    <n v="86372.4"/>
    <n v="3.3850500000000001"/>
    <n v="292374.89300000004"/>
    <n v="488927"/>
    <d v="2024-09-19T00:00:00"/>
    <s v="DFN240133"/>
  </r>
  <r>
    <x v="57"/>
    <s v="FN240175"/>
    <n v="86372.4"/>
    <n v="3.3850500000000001"/>
    <n v="292374.89300000004"/>
    <n v="488925"/>
    <d v="2024-09-19T00:00:00"/>
    <s v="DFN240134"/>
  </r>
  <r>
    <x v="58"/>
    <s v="FN240182"/>
    <n v="51350.31"/>
    <n v="3.3848500000000001"/>
    <n v="173813.09700000001"/>
    <n v="489022"/>
    <d v="2024-09-28T00:00:00"/>
    <s v="DFN240142"/>
  </r>
  <r>
    <x v="59"/>
    <s v="FN240183"/>
    <n v="68191.95"/>
    <n v="3.3795000000000002"/>
    <n v="230454.69500000001"/>
    <n v="489115"/>
    <d v="2024-10-05T00:00:00"/>
    <s v="DFN240143"/>
  </r>
  <r>
    <x v="59"/>
    <s v="FN240184"/>
    <n v="70083.72"/>
    <n v="3.3795000000000002"/>
    <n v="236847.932"/>
    <n v="489113"/>
    <d v="2024-10-05T00:00:00"/>
    <s v="DFN240144"/>
  </r>
  <r>
    <x v="60"/>
    <s v="FN240185"/>
    <n v="68556"/>
    <n v="3.3756499999999998"/>
    <n v="231421.06099999999"/>
    <n v="489186"/>
    <d v="2024-10-10T00:00:00"/>
    <s v="DFN240145"/>
  </r>
  <r>
    <x v="60"/>
    <s v="FN240186"/>
    <n v="66974.399999999994"/>
    <n v="3.3756499999999998"/>
    <n v="226082.133"/>
    <n v="489202"/>
    <d v="2024-10-10T00:00:00"/>
    <s v="DFN240150"/>
  </r>
  <r>
    <x v="61"/>
    <s v="FN240180"/>
    <n v="85682.8"/>
    <n v="3.3850500000000001"/>
    <n v="290040.56199999998"/>
    <n v="488928"/>
    <d v="2024-09-19T00:00:00"/>
    <s v="DFN240135"/>
  </r>
  <r>
    <x v="61"/>
    <s v="FN240181"/>
    <n v="81888.45"/>
    <n v="3.3727999999999998"/>
    <n v="276193.364"/>
    <n v="489254"/>
    <d v="2024-10-16T00:00:00"/>
    <s v="DFN240137"/>
  </r>
  <r>
    <x v="62"/>
    <s v="FN240187"/>
    <n v="52250.58"/>
    <n v="3.36435"/>
    <n v="175789.239"/>
    <n v="489314"/>
    <d v="2024-10-22T00:00:00"/>
    <s v="DFN240151"/>
  </r>
  <r>
    <x v="62"/>
    <s v="FN240188"/>
    <n v="53191.17"/>
    <n v="3.36435"/>
    <n v="178953.71299999999"/>
    <n v="489312"/>
    <d v="2024-10-22T00:00:00"/>
    <s v="DFN240152"/>
  </r>
  <r>
    <x v="62"/>
    <s v="FN240189"/>
    <n v="53043.75"/>
    <n v="3.36435"/>
    <n v="178457.74"/>
    <n v="489315"/>
    <d v="2024-10-22T00:00:00"/>
    <s v="DFN240155"/>
  </r>
  <r>
    <x v="63"/>
    <s v="FN240190"/>
    <n v="81888.45"/>
    <n v="3.3727999999999998"/>
    <n v="276193.364"/>
    <n v="489253"/>
    <d v="2024-10-16T00:00:00"/>
    <s v="DFN240138"/>
  </r>
  <r>
    <x v="63"/>
    <s v="FN240191"/>
    <n v="81888.45"/>
    <n v="3.3727999999999998"/>
    <n v="276193.364"/>
    <n v="489250"/>
    <d v="2024-10-16T00:00:00"/>
    <s v="DFN240139"/>
  </r>
  <r>
    <x v="64"/>
    <s v="FN240193"/>
    <n v="81234.649999999994"/>
    <n v="3.3727999999999998"/>
    <n v="273988.228"/>
    <n v="489249"/>
    <d v="2024-10-16T00:00:00"/>
    <s v="DFN240140"/>
  </r>
  <r>
    <x v="64"/>
    <s v="FN240194"/>
    <n v="81888.45"/>
    <n v="3.3646500000000001"/>
    <n v="275525.973"/>
    <n v="489333"/>
    <d v="2024-10-23T00:00:00"/>
    <s v="DFN240146"/>
  </r>
  <r>
    <x v="64"/>
    <s v="FN240195"/>
    <n v="50862.21"/>
    <n v="3.3650000000000002"/>
    <n v="171151.337"/>
    <n v="489289"/>
    <d v="2024-10-18T00:00:00"/>
    <s v="DFN240153"/>
  </r>
  <r>
    <x v="64"/>
    <s v="FN240196"/>
    <n v="50657.73"/>
    <n v="3.3650000000000002"/>
    <n v="170463.261"/>
    <n v="489290"/>
    <d v="2024-10-18T00:00:00"/>
    <s v="DFN240154"/>
  </r>
  <r>
    <x v="65"/>
    <s v="FN240206"/>
    <n v="4935"/>
    <n v="3.3692000000000002"/>
    <n v="16627.002"/>
    <n v="489472"/>
    <d v="2024-11-01T00:00:00"/>
    <s v="DFN240157"/>
  </r>
  <r>
    <x v="66"/>
    <s v="FN240207"/>
    <n v="52395.12"/>
    <n v="3.3692000000000002"/>
    <n v="176529.63800000001"/>
    <n v="489471"/>
    <d v="2024-11-01T00:00:00"/>
    <s v="DFN240159"/>
  </r>
  <r>
    <x v="67"/>
    <s v="FN240205"/>
    <n v="212078.69"/>
    <n v="3.3584000000000001"/>
    <n v="712245.07200000004"/>
    <n v="489575"/>
    <d v="2024-11-07T00:00:00"/>
    <s v="DFN240156"/>
  </r>
  <r>
    <x v="68"/>
    <s v="FN240204"/>
    <n v="48613.88"/>
    <n v="3.37195"/>
    <n v="163923.573"/>
    <n v="409445"/>
    <d v="2024-11-04T00:00:00"/>
    <s v="DFN240158"/>
  </r>
  <r>
    <x v="69"/>
    <s v="FN240208"/>
    <n v="51635"/>
    <n v="3.3521000000000001"/>
    <n v="173085.68400000001"/>
    <n v="489644"/>
    <d v="2024-11-12T00:00:00"/>
    <s v="DFN240160"/>
  </r>
  <r>
    <x v="70"/>
    <s v="FN240201"/>
    <n v="81888.45"/>
    <n v="3.3646500000000001"/>
    <n v="275525.973"/>
    <n v="489331"/>
    <d v="2024-10-23T00:00:00"/>
    <s v="DFN240147"/>
  </r>
  <r>
    <x v="70"/>
    <s v="FN240202"/>
    <n v="81888.45"/>
    <n v="3.3646500000000001"/>
    <n v="275525.973"/>
    <n v="489332"/>
    <d v="2024-10-23T00:00:00"/>
    <s v="DFN240148"/>
  </r>
  <r>
    <x v="70"/>
    <s v="FN240203"/>
    <n v="81234.649999999994"/>
    <n v="3.3646500000000001"/>
    <n v="273326.16499999998"/>
    <n v="489334"/>
    <d v="2024-10-23T00:00:00"/>
    <s v="DFN240149"/>
  </r>
  <r>
    <x v="70"/>
    <s v="FN240209"/>
    <n v="51296.639999999999"/>
    <n v="3.3521000000000001"/>
    <n v="171951.467"/>
    <n v="489643"/>
    <d v="2024-11-12T00:00:00"/>
    <s v="DFN240161"/>
  </r>
  <r>
    <x v="70"/>
    <s v="FN240210"/>
    <n v="53052.08"/>
    <n v="3.3521000000000001"/>
    <n v="177835.87700000001"/>
    <n v="489642"/>
    <d v="2024-11-12T00:00:00"/>
    <s v="DFN240162"/>
  </r>
  <r>
    <x v="71"/>
    <s v="FN240211"/>
    <n v="70664.88"/>
    <n v="3.3409499999999999"/>
    <n v="236087.83100000001"/>
    <n v="489692"/>
    <d v="2024-11-16T00:00:00"/>
    <s v="DFN240168"/>
  </r>
  <r>
    <x v="72"/>
    <s v="FN240212"/>
    <n v="50794.44"/>
    <n v="3.3409499999999999"/>
    <n v="169701.68400000001"/>
    <n v="489690"/>
    <d v="2024-11-16T00:00:00"/>
    <s v="DFN240169"/>
  </r>
  <r>
    <x v="72"/>
    <s v="FN240213"/>
    <n v="50586.66"/>
    <n v="3.3409499999999999"/>
    <n v="169007.50200000001"/>
    <n v="489691"/>
    <d v="2024-11-16T00:00:00"/>
    <s v="DFN240170"/>
  </r>
  <r>
    <x v="73"/>
    <s v="FN240214"/>
    <n v="83115.899999999994"/>
    <n v="3.3426499999999999"/>
    <n v="277827.36300000001"/>
    <n v="489730"/>
    <d v="2024-11-20T00:00:00"/>
    <s v="DFN240163"/>
  </r>
  <r>
    <x v="73"/>
    <s v="FN240215"/>
    <n v="83115.899999999994"/>
    <n v="3.3426499999999999"/>
    <n v="277827.36300000001"/>
    <n v="489735"/>
    <d v="2024-11-20T00:00:00"/>
    <s v="DFN240164"/>
  </r>
  <r>
    <x v="73"/>
    <s v="FN240216"/>
    <n v="83115.899999999994"/>
    <n v="3.3426499999999999"/>
    <n v="277827.36300000001"/>
    <n v="489731"/>
    <d v="2024-11-20T00:00:00"/>
    <s v="DFN240165"/>
  </r>
  <r>
    <x v="74"/>
    <s v="FN240219"/>
    <n v="50475.07"/>
    <n v="3.3328500000000001"/>
    <n v="168225.837"/>
    <n v="489798"/>
    <d v="2024-11-25T00:00:00"/>
    <s v="DFN240171"/>
  </r>
  <r>
    <x v="74"/>
    <s v="FN240220"/>
    <n v="50898.13"/>
    <n v="3.3328500000000001"/>
    <n v="169635.83300000001"/>
    <n v="489796"/>
    <d v="2024-11-25T00:00:00"/>
    <s v="DFN240172"/>
  </r>
  <r>
    <x v="75"/>
    <s v="FN240221"/>
    <n v="53071.74"/>
    <n v="3.3328500000000001"/>
    <n v="176880.149"/>
    <n v="489797"/>
    <d v="2024-11-25T00:00:00"/>
    <s v="DFN240173"/>
  </r>
  <r>
    <x v="75"/>
    <s v="FN240222"/>
    <n v="72829.2"/>
    <n v="3.3271000000000002"/>
    <n v="242310.03099999999"/>
    <n v="489826"/>
    <d v="2024-11-26T00:00:00"/>
    <s v="DFN240182"/>
  </r>
  <r>
    <x v="76"/>
    <s v="FN240217"/>
    <n v="83115.899999999994"/>
    <n v="3.3426499999999999"/>
    <n v="277827.36300000001"/>
    <n v="489736"/>
    <d v="2024-11-20T00:00:00"/>
    <s v="DFN240166"/>
  </r>
  <r>
    <x v="76"/>
    <s v="FN240218"/>
    <n v="83115.899999999994"/>
    <n v="3.3426499999999999"/>
    <n v="277827.36300000001"/>
    <n v="489733"/>
    <d v="2024-11-20T00:00:00"/>
    <s v="DFN240167"/>
  </r>
  <r>
    <x v="77"/>
    <s v="FN240227"/>
    <n v="83115.899999999994"/>
    <n v="3.3250999999999999"/>
    <n v="276368.679"/>
    <n v="489908"/>
    <d v="2024-12-03T00:00:00"/>
    <s v="DFN240175"/>
  </r>
  <r>
    <x v="77"/>
    <s v="FN240228"/>
    <n v="83115.899999999994"/>
    <n v="3.331"/>
    <n v="276368.679"/>
    <n v="400169"/>
    <d v="2024-12-18T00:00:00"/>
    <s v="DFN240176"/>
  </r>
  <r>
    <x v="77"/>
    <s v="FN240229"/>
    <n v="83115.899999999994"/>
    <n v="3.331"/>
    <n v="276368.679"/>
    <n v="400173"/>
    <d v="2024-12-18T00:00:00"/>
    <s v="DFN240177"/>
  </r>
  <r>
    <x v="77"/>
    <s v="FN240230"/>
    <n v="83115.899999999994"/>
    <n v="3.331"/>
    <n v="276368.679"/>
    <n v="400171"/>
    <d v="2024-12-18T00:00:00"/>
    <s v="DFN240178"/>
  </r>
  <r>
    <x v="77"/>
    <s v="FN240231"/>
    <n v="83115.899999999994"/>
    <n v="3.331"/>
    <n v="276368.679"/>
    <n v="400176"/>
    <d v="2024-12-18T00:00:00"/>
    <s v="DFN240179"/>
  </r>
  <r>
    <x v="77"/>
    <s v="FN240232"/>
    <n v="83115.899999999994"/>
    <n v="3.331"/>
    <n v="276368.679"/>
    <n v="400175"/>
    <d v="2024-12-18T00:00:00"/>
    <s v="DFN240180"/>
  </r>
  <r>
    <x v="77"/>
    <s v="FN240226"/>
    <n v="83115.899999999994"/>
    <n v="3.3250999999999999"/>
    <n v="276368.679"/>
    <n v="489907"/>
    <d v="2024-12-03T00:00:00"/>
    <s v="DFN240174"/>
  </r>
  <r>
    <x v="77"/>
    <s v="FN240233"/>
    <n v="70167.240000000005"/>
    <n v="3.3271000000000002"/>
    <n v="233313.09"/>
    <n v="489827"/>
    <d v="2024-11-26T00:00:00"/>
    <s v="DFN240181"/>
  </r>
  <r>
    <x v="77"/>
    <s v="FN240234"/>
    <n v="124661.88"/>
    <n v="3.3266"/>
    <n v="414700.21"/>
    <n v="489962"/>
    <d v="2024-12-05T00:00:00"/>
    <s v="DFN240183"/>
  </r>
  <r>
    <x v="77"/>
    <s v="FN240235"/>
    <n v="52910.58"/>
    <n v="3.3290500000000001"/>
    <n v="176141.96599999999"/>
    <n v="409846"/>
    <d v="2024-12-13T00:00:00"/>
    <s v="DFN240184"/>
  </r>
  <r>
    <x v="77"/>
    <s v="FN240236"/>
    <n v="48814"/>
    <n v="3.3256000000000001"/>
    <n v="162335.83799999999"/>
    <n v="409835"/>
    <d v="2024-12-12T00:00:00"/>
    <s v="DFN240185"/>
  </r>
  <r>
    <x v="77"/>
    <s v="FN240237"/>
    <n v="51892.79"/>
    <n v="3.3290500000000001"/>
    <n v="172753.693"/>
    <n v="409848"/>
    <d v="2024-12-13T00:00:00"/>
    <s v="DFN240186"/>
  </r>
  <r>
    <x v="77"/>
    <s v="FN240238"/>
    <n v="50854.3"/>
    <n v="3.3290500000000001"/>
    <n v="169296.50700000001"/>
    <n v="409844"/>
    <d v="2024-12-13T00:00:00"/>
    <s v="DFN240187"/>
  </r>
  <r>
    <x v="77"/>
    <s v="FN240239"/>
    <n v="51250.66"/>
    <n v="3.3290500000000001"/>
    <n v="170616.01"/>
    <n v="409845"/>
    <d v="2024-12-13T00:00:00"/>
    <s v="DFN240188"/>
  </r>
  <r>
    <x v="77"/>
    <s v="FN240240"/>
    <n v="69933.11"/>
    <n v="3.3214999999999999"/>
    <n v="232282.82500000001"/>
    <n v="409969"/>
    <d v="2024-12-23T00:00:00"/>
    <s v="DFN240189"/>
  </r>
  <r>
    <x v="77"/>
    <s v="FN240241"/>
    <n v="70808.06"/>
    <n v="3.3214999999999999"/>
    <n v="235188.97099999999"/>
    <n v="409970"/>
    <d v="2024-12-23T00:00:00"/>
    <s v="DFN240190"/>
  </r>
  <r>
    <x v="77"/>
    <s v="FN240242"/>
    <n v="53514.42"/>
    <n v="3.3214999999999999"/>
    <n v="177748.14600000001"/>
    <n v="409962"/>
    <d v="2024-12-23T00:00:00"/>
    <s v="DFN240191"/>
  </r>
  <r>
    <x v="77"/>
    <s v="FN240243"/>
    <n v="52219.75"/>
    <n v="3.3214999999999999"/>
    <n v="173447.9"/>
    <n v="409968"/>
    <d v="2024-12-23T00:00:00"/>
    <s v="DFN240192"/>
  </r>
  <r>
    <x v="77"/>
    <s v="FN240244"/>
    <n v="69652.100000000006"/>
    <n v="3.3247"/>
    <n v="231572.337"/>
    <n v="409991"/>
    <d v="2024-12-24T00:00:00"/>
    <s v="DFN240194"/>
  </r>
  <r>
    <x v="77"/>
    <s v="FN240245"/>
    <n v="70581.2"/>
    <n v="3.323"/>
    <n v="234661.31599999999"/>
    <n v="410013"/>
    <d v="2024-12-25T00:00:00"/>
    <s v="DFN240195"/>
  </r>
  <r>
    <x v="77"/>
    <s v="FN240246"/>
    <n v="69981.53"/>
    <n v="3.3247"/>
    <n v="232667.59299999999"/>
    <n v="409990"/>
    <d v="2024-12-24T00:00:00"/>
    <s v="DFN240196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">
  <r>
    <d v="2024-01-02T00:00:00"/>
    <s v="FN240001"/>
    <n v="54739.56"/>
    <n v="3.3880499999999998"/>
    <n v="185460.36600000001"/>
    <n v="485859"/>
    <d v="2024-01-04T00:00:00"/>
    <x v="0"/>
  </r>
  <r>
    <d v="2024-01-02T00:00:00"/>
    <s v="FN240002"/>
    <n v="51814.35"/>
    <n v="3.3880499999999998"/>
    <n v="175549.609"/>
    <n v="485860"/>
    <d v="2024-01-04T00:00:00"/>
    <x v="1"/>
  </r>
  <r>
    <d v="2024-01-08T00:00:00"/>
    <s v="FN240003"/>
    <n v="53114.239999999998"/>
    <n v="3.38565"/>
    <n v="179826.22700000004"/>
    <n v="485901"/>
    <d v="2024-01-08T00:00:00"/>
    <x v="2"/>
  </r>
  <r>
    <d v="2024-01-08T00:00:00"/>
    <s v="FN240004"/>
    <n v="51382.46"/>
    <n v="3.38565"/>
    <n v="173963.02600000001"/>
    <n v="485902"/>
    <d v="2024-01-08T00:00:00"/>
    <x v="2"/>
  </r>
  <r>
    <d v="2024-01-08T00:00:00"/>
    <s v="FN240005"/>
    <n v="53084.81"/>
    <n v="3.38565"/>
    <n v="179726.587"/>
    <n v="485900"/>
    <d v="2024-01-08T00:00:00"/>
    <x v="2"/>
  </r>
  <r>
    <d v="2024-01-09T00:00:00"/>
    <s v="FN240009"/>
    <n v="71400"/>
    <n v="3.3869500000000001"/>
    <n v="241828.23"/>
    <n v="485922"/>
    <d v="2024-01-10T00:00:00"/>
    <x v="3"/>
  </r>
  <r>
    <d v="2024-01-09T00:00:00"/>
    <s v="FN240007"/>
    <n v="52407.199999999997"/>
    <n v="3.3869500000000001"/>
    <n v="177500.56599999999"/>
    <n v="485924"/>
    <d v="2024-01-10T00:00:00"/>
    <x v="4"/>
  </r>
  <r>
    <d v="2024-01-09T00:00:00"/>
    <s v="FN240008"/>
    <n v="55429.919999999998"/>
    <n v="3.3869500000000001"/>
    <n v="187738.36800000002"/>
    <n v="485921"/>
    <d v="2024-01-10T00:00:00"/>
    <x v="4"/>
  </r>
  <r>
    <d v="2024-01-09T00:00:00"/>
    <s v="FN240010"/>
    <n v="14944.36"/>
    <n v="3.3869500000000001"/>
    <n v="50619.323000000004"/>
    <n v="485923"/>
    <d v="2024-01-10T00:00:00"/>
    <x v="5"/>
  </r>
  <r>
    <d v="2024-01-09T00:00:00"/>
    <s v="FN240011"/>
    <n v="70839.600000000006"/>
    <n v="3.3869500000000001"/>
    <n v="239930.18299999999"/>
    <n v="485926"/>
    <d v="2024-01-10T00:00:00"/>
    <x v="3"/>
  </r>
  <r>
    <d v="2024-01-09T00:00:00"/>
    <s v="FN240006"/>
    <n v="55436.68"/>
    <n v="3.3869500000000001"/>
    <n v="187761.26300000001"/>
    <n v="485928"/>
    <d v="2024-01-10T00:00:00"/>
    <x v="4"/>
  </r>
  <r>
    <d v="2024-01-22T00:00:00"/>
    <s v="FN240012"/>
    <n v="53529.09"/>
    <n v="3.3863500000000002"/>
    <n v="181268.234"/>
    <n v="486036"/>
    <d v="2024-01-23T00:00:00"/>
    <x v="6"/>
  </r>
  <r>
    <d v="2024-01-22T00:00:00"/>
    <s v="FN240013"/>
    <n v="50663.31"/>
    <n v="3.3863500000000002"/>
    <n v="171563.7"/>
    <n v="486037"/>
    <d v="2024-01-23T00:00:00"/>
    <x v="1"/>
  </r>
  <r>
    <d v="2024-01-22T00:00:00"/>
    <s v="FN240014"/>
    <n v="50779.47"/>
    <n v="3.3863500000000002"/>
    <n v="171957.05799999999"/>
    <n v="486038"/>
    <d v="2024-01-23T00:00:00"/>
    <x v="1"/>
  </r>
  <r>
    <d v="2024-01-30T00:00:00"/>
    <s v="FN240015"/>
    <n v="72615.48"/>
    <n v="3.3782000000000001"/>
    <n v="245309.61499999999"/>
    <n v="486118"/>
    <d v="2024-01-30T00:00:00"/>
    <x v="3"/>
  </r>
  <r>
    <d v="2024-01-30T00:00:00"/>
    <s v="FN240016"/>
    <n v="72906"/>
    <n v="3.3782000000000001"/>
    <n v="246291.049"/>
    <n v="486119"/>
    <d v="2024-01-30T00:00:00"/>
    <x v="3"/>
  </r>
  <r>
    <d v="2024-02-08T00:00:00"/>
    <s v="FN240022"/>
    <n v="13154.97"/>
    <n v="3.3735499999999998"/>
    <n v="44378.949000000001"/>
    <n v="486288"/>
    <d v="2024-02-09T00:00:00"/>
    <x v="7"/>
  </r>
  <r>
    <d v="2024-02-08T00:00:00"/>
    <s v="FN240023"/>
    <n v="50313.29"/>
    <n v="3.3735499999999998"/>
    <n v="169734.399"/>
    <n v="486289"/>
    <d v="2024-02-09T00:00:00"/>
    <x v="2"/>
  </r>
  <r>
    <d v="2024-02-08T00:00:00"/>
    <s v="FN240024"/>
    <n v="89929.5"/>
    <n v="3.3735499999999998"/>
    <n v="303381.66499999998"/>
    <n v="486291"/>
    <d v="2024-02-09T00:00:00"/>
    <x v="8"/>
  </r>
  <r>
    <d v="2024-02-12T00:00:00"/>
    <s v="FN240025"/>
    <n v="14441.32"/>
    <n v="3.3729499999999999"/>
    <n v="48715.275999999998"/>
    <n v="486357"/>
    <d v="2024-02-14T00:00:00"/>
    <x v="5"/>
  </r>
  <r>
    <d v="2024-02-13T00:00:00"/>
    <s v="FN240026"/>
    <n v="89929.5"/>
    <n v="3.3729499999999999"/>
    <n v="303327.70699999999"/>
    <n v="486365"/>
    <d v="2024-02-14T00:00:00"/>
    <x v="8"/>
  </r>
  <r>
    <d v="2024-02-13T00:00:00"/>
    <s v="FN240027"/>
    <n v="89929.5"/>
    <n v="3.3729499999999999"/>
    <n v="303327.70699999999"/>
    <n v="486363"/>
    <d v="2024-02-14T00:00:00"/>
    <x v="8"/>
  </r>
  <r>
    <d v="2024-02-13T00:00:00"/>
    <s v="FN240029"/>
    <n v="73062.600000000006"/>
    <n v="3.3729499999999999"/>
    <n v="246436.49700000003"/>
    <n v="486366"/>
    <d v="2024-02-14T00:00:00"/>
    <x v="3"/>
  </r>
  <r>
    <d v="2024-02-13T00:00:00"/>
    <s v="FN240030"/>
    <n v="70856.100000000006"/>
    <n v="3.3729499999999999"/>
    <n v="238994.08199999999"/>
    <n v="486367"/>
    <d v="2024-02-14T00:00:00"/>
    <x v="3"/>
  </r>
  <r>
    <d v="2024-02-22T00:00:00"/>
    <s v="FN240033"/>
    <n v="50760.74"/>
    <n v="3.37575"/>
    <n v="171355.56800000003"/>
    <n v="486412"/>
    <d v="2024-02-20T00:00:00"/>
    <x v="2"/>
  </r>
  <r>
    <d v="2024-02-29T00:00:00"/>
    <s v="FN240031"/>
    <n v="51201.27"/>
    <n v="3.37575"/>
    <n v="172842.68700000001"/>
    <n v="486410"/>
    <d v="2024-02-20T00:00:00"/>
    <x v="1"/>
  </r>
  <r>
    <d v="2024-02-29T00:00:00"/>
    <s v="FN240032"/>
    <n v="50457.21"/>
    <n v="3.37575"/>
    <n v="170330.92700000003"/>
    <n v="486411"/>
    <d v="2024-02-20T00:00:00"/>
    <x v="1"/>
  </r>
  <r>
    <d v="2024-02-29T00:00:00"/>
    <s v="FN240034"/>
    <n v="51848.75"/>
    <n v="3.38015"/>
    <n v="175256.552"/>
    <n v="486493"/>
    <d v="2024-02-26T00:00:00"/>
    <x v="2"/>
  </r>
  <r>
    <d v="2024-03-01T00:00:00"/>
    <s v="FN240038"/>
    <n v="89211.5"/>
    <n v="3.3729499999999999"/>
    <n v="300905.929"/>
    <n v="486364"/>
    <d v="2024-02-14T00:00:00"/>
    <x v="8"/>
  </r>
  <r>
    <d v="2024-03-01T00:00:00"/>
    <s v="FN240039"/>
    <n v="45031.01"/>
    <n v="3.3786499999999999"/>
    <n v="152144.022"/>
    <n v="486539"/>
    <d v="2024-02-29T00:00:00"/>
    <x v="9"/>
  </r>
  <r>
    <d v="2024-03-01T00:00:00"/>
    <s v="FN240040"/>
    <n v="73260.39"/>
    <n v="3.38015"/>
    <n v="247631.10699999999"/>
    <n v="486475"/>
    <d v="2024-02-26T00:00:00"/>
    <x v="3"/>
  </r>
  <r>
    <d v="2024-03-01T00:00:00"/>
    <s v="FN240041"/>
    <n v="73260.39"/>
    <n v="3.38015"/>
    <n v="247631.10699999999"/>
    <n v="486474"/>
    <d v="2024-02-26T00:00:00"/>
    <x v="3"/>
  </r>
  <r>
    <d v="2024-03-01T00:00:00"/>
    <s v="FN240042"/>
    <n v="89929.5"/>
    <n v="3.3825500000000002"/>
    <n v="303975.19899999996"/>
    <n v="486527"/>
    <d v="2024-02-28T00:00:00"/>
    <x v="8"/>
  </r>
  <r>
    <d v="2024-03-01T00:00:00"/>
    <s v="FN240043"/>
    <n v="89929.5"/>
    <n v="3.38015"/>
    <n v="303975.19899999996"/>
    <n v="486495"/>
    <d v="2024-02-26T00:00:00"/>
    <x v="8"/>
  </r>
  <r>
    <d v="2024-03-01T00:00:00"/>
    <s v="FN240055"/>
    <n v="89929.5"/>
    <n v="3.38015"/>
    <n v="303975.19899999996"/>
    <n v="486483"/>
    <d v="2024-02-26T00:00:00"/>
    <x v="8"/>
  </r>
  <r>
    <d v="2024-03-01T00:00:00"/>
    <s v="FN240056"/>
    <n v="89211.5"/>
    <n v="3.38015"/>
    <n v="301548.25199999998"/>
    <n v="486484"/>
    <d v="2024-02-26T00:00:00"/>
    <x v="8"/>
  </r>
  <r>
    <d v="2024-03-12T00:00:00"/>
    <s v="FN240046"/>
    <n v="71190"/>
    <n v="3.3847"/>
    <n v="240956.79300000001"/>
    <n v="486757"/>
    <d v="2024-03-14T00:00:00"/>
    <x v="3"/>
  </r>
  <r>
    <d v="2024-03-12T00:00:00"/>
    <s v="FN240047"/>
    <n v="71145.899999999994"/>
    <n v="3.3847"/>
    <n v="240807.52800000002"/>
    <n v="486758"/>
    <d v="2024-03-14T00:00:00"/>
    <x v="3"/>
  </r>
  <r>
    <d v="2024-03-12T00:00:00"/>
    <s v="FN240048"/>
    <n v="75845.16"/>
    <n v="3.3847"/>
    <n v="256713.11299999998"/>
    <n v="486762"/>
    <d v="2024-03-14T00:00:00"/>
    <x v="3"/>
  </r>
  <r>
    <d v="2024-03-12T00:00:00"/>
    <s v="FN240049"/>
    <n v="73069.2"/>
    <n v="3.3847"/>
    <n v="247317.321"/>
    <n v="486770"/>
    <d v="2024-03-14T00:00:00"/>
    <x v="3"/>
  </r>
  <r>
    <d v="2024-03-12T00:00:00"/>
    <s v="FN240050"/>
    <n v="13932.55"/>
    <n v="3.3847"/>
    <n v="47157.502"/>
    <n v="486769"/>
    <d v="2024-03-15T00:00:00"/>
    <x v="5"/>
  </r>
  <r>
    <d v="2024-03-13T00:00:00"/>
    <s v="FN240052"/>
    <n v="50904.72"/>
    <n v="3.3847"/>
    <n v="172297.20600000001"/>
    <n v="486768"/>
    <d v="2024-03-14T00:00:00"/>
    <x v="1"/>
  </r>
  <r>
    <d v="2024-03-19T00:00:00"/>
    <s v="FN240053"/>
    <n v="51953.52"/>
    <n v="3.3808500000000001"/>
    <n v="175647.05800000002"/>
    <n v="486826"/>
    <d v="2024-03-20T00:00:00"/>
    <x v="1"/>
  </r>
  <r>
    <d v="2024-03-19T00:00:00"/>
    <s v="FN240054"/>
    <n v="52120.62"/>
    <n v="3.3808500000000001"/>
    <n v="176211.99799999999"/>
    <n v="486825"/>
    <d v="2024-03-20T00:00:00"/>
    <x v="1"/>
  </r>
  <r>
    <d v="2024-04-03T00:00:00"/>
    <s v="FN240065"/>
    <n v="17414.21"/>
    <n v="3.3730000000000002"/>
    <n v="58738.130000000005"/>
    <n v="487006"/>
    <d v="2024-04-04T00:00:00"/>
    <x v="5"/>
  </r>
  <r>
    <d v="2024-04-04T00:00:00"/>
    <s v="FN240066"/>
    <n v="55930.29"/>
    <n v="3.3730000000000002"/>
    <n v="188652.86800000002"/>
    <n v="487016"/>
    <d v="2024-04-04T00:00:00"/>
    <x v="10"/>
  </r>
  <r>
    <d v="2024-04-05T00:00:00"/>
    <s v="FN240063"/>
    <n v="84694.05"/>
    <n v="3.3847"/>
    <n v="286663.951"/>
    <n v="486765"/>
    <d v="2024-03-14T00:00:00"/>
    <x v="8"/>
  </r>
  <r>
    <d v="2024-04-17T00:00:00"/>
    <s v="FN240067"/>
    <n v="72117.16"/>
    <n v="3.3650500000000001"/>
    <n v="242677.84899999999"/>
    <n v="487145"/>
    <d v="2024-04-19T00:00:00"/>
    <x v="3"/>
  </r>
  <r>
    <d v="2024-04-19T00:00:00"/>
    <s v="FN240064"/>
    <n v="84694.05"/>
    <n v="3.3847"/>
    <n v="286663.951"/>
    <n v="486764"/>
    <d v="2024-03-14T00:00:00"/>
    <x v="8"/>
  </r>
  <r>
    <d v="2024-05-02T00:00:00"/>
    <s v="FN240079"/>
    <n v="54072.959999999999"/>
    <n v="3.3705500000000002"/>
    <n v="182255.61499999999"/>
    <n v="407532"/>
    <d v="2024-04-30T00:00:00"/>
    <x v="0"/>
  </r>
  <r>
    <d v="2024-05-03T00:00:00"/>
    <s v="FN240073"/>
    <n v="84694.05"/>
    <n v="3.3847"/>
    <n v="286663.951"/>
    <m/>
    <m/>
    <x v="8"/>
  </r>
  <r>
    <d v="2024-05-03T00:00:00"/>
    <s v="FN240074"/>
    <n v="84017.85"/>
    <n v="3.3847"/>
    <n v="284375.217"/>
    <n v="486767"/>
    <d v="2024-03-14T00:00:00"/>
    <x v="8"/>
  </r>
  <r>
    <d v="2024-05-06T00:00:00"/>
    <s v="FN240081"/>
    <n v="71339.899999999994"/>
    <n v="3.3690500000000001"/>
    <n v="240341.62600000002"/>
    <n v="487254"/>
    <d v="2024-05-02T00:00:00"/>
    <x v="3"/>
  </r>
  <r>
    <d v="2024-05-06T00:00:00"/>
    <s v="FN240083"/>
    <n v="70245"/>
    <n v="3.3690500000000001"/>
    <n v="236658.91699999999"/>
    <n v="487253"/>
    <d v="2024-05-02T00:00:00"/>
    <x v="3"/>
  </r>
  <r>
    <d v="2024-05-07T00:00:00"/>
    <s v="FN240080"/>
    <n v="52704.480000000003"/>
    <n v="3.3705500000000002"/>
    <n v="177643.08500000002"/>
    <n v="487238"/>
    <d v="2024-04-30T00:00:00"/>
    <x v="1"/>
  </r>
  <r>
    <d v="2024-05-07T00:00:00"/>
    <s v="FN240082"/>
    <n v="70245"/>
    <n v="3.3681000000000001"/>
    <n v="236592.185"/>
    <n v="487269"/>
    <d v="2024-05-03T00:00:00"/>
    <x v="3"/>
  </r>
  <r>
    <d v="2024-05-11T00:00:00"/>
    <s v="FN240075"/>
    <n v="83717.100000000006"/>
    <n v="3.3730000000000002"/>
    <n v="282377.77800000005"/>
    <n v="487001"/>
    <d v="2024-04-04T00:00:00"/>
    <x v="8"/>
  </r>
  <r>
    <d v="2024-05-11T00:00:00"/>
    <s v="FN240076"/>
    <n v="83717.100000000006"/>
    <n v="3.3730000000000002"/>
    <n v="282377.77800000005"/>
    <n v="487003"/>
    <d v="2024-04-04T00:00:00"/>
    <x v="8"/>
  </r>
  <r>
    <d v="2024-05-18T00:00:00"/>
    <s v="FN240087"/>
    <n v="15115.35"/>
    <n v="3.3769499999999999"/>
    <n v="51045.47"/>
    <n v="487434"/>
    <d v="2024-05-15T00:00:00"/>
    <x v="5"/>
  </r>
  <r>
    <d v="2024-05-22T00:00:00"/>
    <s v="FN240084"/>
    <n v="70380.45"/>
    <n v="3.3769999999999998"/>
    <n v="237674.77999999997"/>
    <n v="487399"/>
    <d v="2024-05-13T00:00:00"/>
    <x v="3"/>
  </r>
  <r>
    <d v="2024-05-22T00:00:00"/>
    <s v="FN240085"/>
    <n v="69473.52"/>
    <n v="3.3769999999999998"/>
    <n v="234612.07699999999"/>
    <n v="487400"/>
    <d v="2024-05-13T00:00:00"/>
    <x v="3"/>
  </r>
  <r>
    <d v="2024-05-22T00:00:00"/>
    <s v="FN240086"/>
    <n v="68762.880000000005"/>
    <n v="3.3769999999999998"/>
    <n v="232212.24599999998"/>
    <n v="487401"/>
    <d v="2024-05-13T00:00:00"/>
    <x v="3"/>
  </r>
  <r>
    <d v="2024-05-25T00:00:00"/>
    <s v="FN240077"/>
    <n v="83717.100000000006"/>
    <n v="3.3730000000000002"/>
    <n v="282377.77800000005"/>
    <n v="487002"/>
    <d v="2024-04-04T00:00:00"/>
    <x v="8"/>
  </r>
  <r>
    <d v="2024-05-25T00:00:00"/>
    <s v="FN240078"/>
    <n v="83048.7"/>
    <n v="3.3730000000000002"/>
    <n v="280123.26500000001"/>
    <n v="487005"/>
    <d v="2024-04-04T00:00:00"/>
    <x v="8"/>
  </r>
  <r>
    <d v="2024-05-25T00:00:00"/>
    <s v="FN240088"/>
    <n v="76881.600000000006"/>
    <n v="3.3851"/>
    <n v="260251.90400000001"/>
    <n v="487483"/>
    <d v="2024-05-21T00:00:00"/>
    <x v="3"/>
  </r>
  <r>
    <d v="2024-05-25T00:00:00"/>
    <s v="FN240089"/>
    <n v="71434.080000000002"/>
    <n v="3.3838499999999998"/>
    <n v="241722.212"/>
    <n v="487497"/>
    <d v="2024-05-22T00:00:00"/>
    <x v="3"/>
  </r>
  <r>
    <d v="2024-05-30T00:00:00"/>
    <s v="FN240090"/>
    <n v="51519.65"/>
    <n v="3.3851"/>
    <n v="174399.16699999999"/>
    <n v="487481"/>
    <d v="2024-05-21T00:00:00"/>
    <x v="2"/>
  </r>
  <r>
    <d v="2024-06-03T00:00:00"/>
    <s v="FN240095"/>
    <n v="83717.100000000006"/>
    <n v="3.3824999999999998"/>
    <n v="283173.09100000001"/>
    <n v="487514"/>
    <d v="2024-05-23T00:00:00"/>
    <x v="8"/>
  </r>
  <r>
    <d v="2024-06-03T00:00:00"/>
    <s v="FN240096"/>
    <n v="83717.100000000006"/>
    <n v="3.3824999999999998"/>
    <n v="283173.09100000001"/>
    <n v="487511"/>
    <d v="2024-05-23T00:00:00"/>
    <x v="8"/>
  </r>
  <r>
    <d v="2024-06-07T00:00:00"/>
    <s v="FN240100"/>
    <n v="71432.399999999994"/>
    <n v="3.38565"/>
    <n v="241845.10499999998"/>
    <n v="487587"/>
    <d v="2024-05-29T00:00:00"/>
    <x v="3"/>
  </r>
  <r>
    <d v="2024-06-07T00:00:00"/>
    <s v="FN240102"/>
    <n v="72396.84"/>
    <n v="3.38565"/>
    <n v="245110.36100000003"/>
    <n v="487588"/>
    <d v="2024-05-29T00:00:00"/>
    <x v="3"/>
  </r>
  <r>
    <d v="2024-06-07T00:00:00"/>
    <s v="FN240103"/>
    <n v="72396.84"/>
    <n v="3.38565"/>
    <n v="245110.36100000003"/>
    <n v="487586"/>
    <d v="2024-05-29T00:00:00"/>
    <x v="3"/>
  </r>
  <r>
    <d v="2024-06-07T00:00:00"/>
    <s v="FN240105"/>
    <n v="74476.800000000003"/>
    <n v="3.38565"/>
    <n v="252152.37800000003"/>
    <n v="487593"/>
    <d v="2024-05-29T00:00:00"/>
    <x v="3"/>
  </r>
  <r>
    <d v="2024-06-08T00:00:00"/>
    <s v="FN240107"/>
    <n v="17463"/>
    <n v="3.3830499999999999"/>
    <n v="59078.202000000005"/>
    <n v="487750"/>
    <d v="2024-06-09T00:00:00"/>
    <x v="5"/>
  </r>
  <r>
    <d v="2024-06-10T00:00:00"/>
    <s v="FN240101"/>
    <n v="72045.149999999994"/>
    <n v="3.38565"/>
    <n v="243919.66200000001"/>
    <n v="487589"/>
    <d v="2024-05-29T00:00:00"/>
    <x v="3"/>
  </r>
  <r>
    <d v="2024-06-10T00:00:00"/>
    <s v="FN240104"/>
    <n v="70791.34"/>
    <n v="3.38565"/>
    <n v="239674.7"/>
    <n v="487592"/>
    <d v="2024-05-29T00:00:00"/>
    <x v="3"/>
  </r>
  <r>
    <d v="2024-06-10T00:00:00"/>
    <s v="FN240106"/>
    <n v="70871.039999999994"/>
    <n v="3.3802500000000002"/>
    <n v="239561.83300000001"/>
    <n v="487644"/>
    <d v="2024-06-04T00:00:00"/>
    <x v="3"/>
  </r>
  <r>
    <d v="2024-06-13T00:00:00"/>
    <s v="FN240115"/>
    <n v="70834.5"/>
    <n v="3.3830499999999999"/>
    <n v="239629.348"/>
    <n v="487749"/>
    <d v="2024-06-09T00:00:00"/>
    <x v="3"/>
  </r>
  <r>
    <d v="2024-06-13T00:00:00"/>
    <s v="FN240116"/>
    <n v="70885.289999999994"/>
    <n v="3.3830499999999999"/>
    <n v="239830.47000000003"/>
    <n v="487753"/>
    <d v="2024-06-10T00:00:00"/>
    <x v="3"/>
  </r>
  <r>
    <d v="2024-06-13T00:00:00"/>
    <s v="FN240117"/>
    <n v="72458.399999999994"/>
    <n v="3.3830499999999999"/>
    <n v="245130.38999999998"/>
    <n v="487773"/>
    <d v="2024-06-10T00:00:00"/>
    <x v="3"/>
  </r>
  <r>
    <d v="2024-06-18T00:00:00"/>
    <s v="FN240097"/>
    <n v="51501.16"/>
    <n v="3.3805499999999999"/>
    <n v="174102.24600000001"/>
    <n v="487596"/>
    <d v="2024-05-30T00:00:00"/>
    <x v="1"/>
  </r>
  <r>
    <d v="2024-06-20T00:00:00"/>
    <s v="FN240121"/>
    <n v="95626.19"/>
    <n v="3.38225"/>
    <n v="323431.71499999997"/>
    <n v="487573"/>
    <d v="2024-05-28T00:00:00"/>
    <x v="11"/>
  </r>
  <r>
    <d v="2024-06-21T00:00:00"/>
    <s v="FN240098"/>
    <n v="86071.8"/>
    <n v="3.3811499999999999"/>
    <n v="291021.66700000002"/>
    <n v="487525"/>
    <d v="2024-05-24T00:00:00"/>
    <x v="8"/>
  </r>
  <r>
    <d v="2024-06-21T00:00:00"/>
    <s v="FN240099"/>
    <n v="86071.8"/>
    <n v="3.3811499999999999"/>
    <n v="291021.66700000002"/>
    <n v="487526"/>
    <d v="2024-05-24T00:00:00"/>
    <x v="8"/>
  </r>
  <r>
    <d v="2024-06-21T00:00:00"/>
    <s v="FN240127"/>
    <n v="52798.13"/>
    <n v="3.3633500000000001"/>
    <n v="177578.59100000001"/>
    <n v="487888"/>
    <d v="2024-06-24T00:00:00"/>
    <x v="2"/>
  </r>
  <r>
    <d v="2024-06-25T00:00:00"/>
    <s v="FN240122"/>
    <n v="72458.399999999994"/>
    <n v="3.3672499999999999"/>
    <n v="243985.54699999996"/>
    <n v="487863"/>
    <d v="2024-06-20T00:00:00"/>
    <x v="3"/>
  </r>
  <r>
    <d v="2024-06-25T00:00:00"/>
    <s v="FN240123"/>
    <n v="73668.23"/>
    <n v="3.3672499999999999"/>
    <n v="248058.10200000001"/>
    <n v="487860"/>
    <d v="2024-06-20T00:00:00"/>
    <x v="3"/>
  </r>
  <r>
    <d v="2024-06-26T00:00:00"/>
    <s v="FN240114"/>
    <n v="48285.41"/>
    <n v="3.3640500000000002"/>
    <n v="162434.53400000001"/>
    <n v="487848"/>
    <d v="2024-06-18T00:00:00"/>
    <x v="9"/>
  </r>
  <r>
    <d v="2024-06-27T00:00:00"/>
    <s v="FN240128"/>
    <n v="255443.34"/>
    <n v="3.3802500000000002"/>
    <n v="863462.35"/>
    <n v="487656"/>
    <d v="2024-06-04T00:00:00"/>
    <x v="12"/>
  </r>
  <r>
    <d v="2024-06-28T00:00:00"/>
    <s v="FN240124"/>
    <n v="73668.23"/>
    <n v="3.3672499999999999"/>
    <n v="248058.10200000001"/>
    <n v="487862"/>
    <d v="2024-06-20T00:00:00"/>
    <x v="3"/>
  </r>
  <r>
    <d v="2024-06-28T00:00:00"/>
    <s v="FN240125"/>
    <n v="72696.600000000006"/>
    <n v="3.3672499999999999"/>
    <n v="244787.62600000002"/>
    <n v="487861"/>
    <d v="2024-06-20T00:00:00"/>
    <x v="3"/>
  </r>
  <r>
    <d v="2024-06-28T00:00:00"/>
    <s v="FN240126"/>
    <n v="73491.399999999994"/>
    <n v="3.3672499999999999"/>
    <n v="247463.91699999999"/>
    <n v="487859"/>
    <d v="2024-06-20T00:00:00"/>
    <x v="3"/>
  </r>
  <r>
    <d v="2024-06-30T00:00:00"/>
    <s v="FN240119"/>
    <n v="85384.6"/>
    <n v="3.37995"/>
    <n v="288595.679"/>
    <n v="487540"/>
    <d v="2024-05-27T00:00:00"/>
    <x v="8"/>
  </r>
  <r>
    <d v="2024-06-30T00:00:00"/>
    <s v="FN240120"/>
    <n v="86071.8"/>
    <n v="3.3802500000000002"/>
    <n v="290944.20199999999"/>
    <n v="487658"/>
    <d v="2024-06-04T00:00:00"/>
    <x v="8"/>
  </r>
  <r>
    <d v="2024-06-30T00:00:00"/>
    <s v="FN240118"/>
    <n v="86071.8"/>
    <n v="3.3811499999999999"/>
    <n v="291021.66700000002"/>
    <n v="487524"/>
    <d v="2024-05-24T00:00:00"/>
    <x v="8"/>
  </r>
  <r>
    <d v="2024-07-05T00:00:00"/>
    <s v="FN240145"/>
    <n v="3196.6"/>
    <n v="3.3671500000000001"/>
    <n v="10763.431999999999"/>
    <n v="487945"/>
    <d v="2024-07-01T00:00:00"/>
    <x v="13"/>
  </r>
  <r>
    <d v="2024-07-10T00:00:00"/>
    <s v="FN240141"/>
    <n v="72687.41"/>
    <n v="3.3795500000000001"/>
    <n v="245644.51800000001"/>
    <n v="488128"/>
    <d v="2024-07-10T00:00:00"/>
    <x v="3"/>
  </r>
  <r>
    <d v="2024-07-11T00:00:00"/>
    <s v="FN240140"/>
    <n v="54559.94"/>
    <n v="3.3795500000000001"/>
    <n v="184388.04499999998"/>
    <n v="488127"/>
    <d v="2024-07-10T00:00:00"/>
    <x v="1"/>
  </r>
  <r>
    <d v="2024-07-12T00:00:00"/>
    <s v="FN240142"/>
    <n v="68148.009999999995"/>
    <n v="3.3810500000000001"/>
    <n v="230411.829"/>
    <n v="488254"/>
    <d v="2024-07-21T00:00:00"/>
    <x v="3"/>
  </r>
  <r>
    <d v="2024-07-22T00:00:00"/>
    <s v="FN240138"/>
    <n v="86071.8"/>
    <n v="3.3802500000000002"/>
    <n v="290944.20199999999"/>
    <n v="487660"/>
    <d v="2024-06-04T00:00:00"/>
    <x v="8"/>
  </r>
  <r>
    <d v="2024-07-22T00:00:00"/>
    <s v="FN240139"/>
    <n v="87850.35"/>
    <n v="3.3678499999999998"/>
    <n v="295866.80100000004"/>
    <n v="487901"/>
    <d v="2024-06-25T00:00:00"/>
    <x v="8"/>
  </r>
  <r>
    <d v="2024-07-30T00:00:00"/>
    <s v="FN240143"/>
    <n v="54114.96"/>
    <n v="3.3810500000000001"/>
    <n v="182965.386"/>
    <n v="488272"/>
    <d v="2024-07-22T00:00:00"/>
    <x v="1"/>
  </r>
  <r>
    <d v="2024-07-30T00:00:00"/>
    <s v="FN240144"/>
    <n v="51395.66"/>
    <n v="3.3804500000000002"/>
    <n v="173740.45899999997"/>
    <n v="488278"/>
    <d v="2024-07-23T00:00:00"/>
    <x v="2"/>
  </r>
  <r>
    <d v="2024-08-12T00:00:00"/>
    <s v="FN240155"/>
    <n v="53729.25"/>
    <n v="3.3746"/>
    <n v="181314.72700000001"/>
    <n v="488482"/>
    <d v="2024-08-10T00:00:00"/>
    <x v="1"/>
  </r>
  <r>
    <d v="2024-08-16T00:00:00"/>
    <s v="FN240152"/>
    <n v="87850.35"/>
    <n v="3.3649499999999999"/>
    <n v="295612.03500000003"/>
    <n v="487923"/>
    <d v="2024-06-27T00:00:00"/>
    <x v="8"/>
  </r>
  <r>
    <d v="2024-08-16T00:00:00"/>
    <s v="FN240153"/>
    <n v="87850.35"/>
    <n v="3.3678499999999998"/>
    <n v="295866.80100000004"/>
    <n v="487903"/>
    <d v="2024-06-25T00:00:00"/>
    <x v="8"/>
  </r>
  <r>
    <d v="2024-08-16T00:00:00"/>
    <s v="FN240154"/>
    <n v="87148.95"/>
    <n v="3.3678499999999998"/>
    <n v="293504.59100000001"/>
    <n v="487902"/>
    <d v="2024-06-25T00:00:00"/>
    <x v="8"/>
  </r>
  <r>
    <d v="2024-08-20T00:00:00"/>
    <s v="FN240157"/>
    <n v="52024.19"/>
    <n v="3.3922500000000002"/>
    <n v="176479.05899999998"/>
    <n v="488589"/>
    <d v="2024-08-22T00:00:00"/>
    <x v="2"/>
  </r>
  <r>
    <d v="2024-08-20T00:00:00"/>
    <s v="FN240158"/>
    <n v="51942.62"/>
    <n v="3.3922500000000002"/>
    <n v="176202.353"/>
    <n v="488587"/>
    <d v="2024-08-22T00:00:00"/>
    <x v="2"/>
  </r>
  <r>
    <d v="2024-08-21T00:00:00"/>
    <s v="FN240156"/>
    <n v="52543.199999999997"/>
    <n v="3.3824000000000001"/>
    <n v="177722.12"/>
    <n v="488542"/>
    <d v="2024-08-19T00:00:00"/>
    <x v="1"/>
  </r>
  <r>
    <d v="2024-09-02T00:00:00"/>
    <s v="FN240169"/>
    <n v="53541.26"/>
    <n v="3.3831500000000001"/>
    <n v="181138.114"/>
    <n v="488738"/>
    <d v="2024-09-04T00:00:00"/>
    <x v="1"/>
  </r>
  <r>
    <d v="2024-09-04T00:00:00"/>
    <s v="FN240167"/>
    <n v="69157.95"/>
    <n v="3.3831500000000001"/>
    <n v="233971.71899999998"/>
    <n v="488740"/>
    <d v="2024-09-04T00:00:00"/>
    <x v="3"/>
  </r>
  <r>
    <d v="2024-09-04T00:00:00"/>
    <s v="FN240168"/>
    <n v="67528.98"/>
    <n v="3.3831500000000001"/>
    <n v="228460.66899999999"/>
    <n v="488741"/>
    <d v="2024-09-04T00:00:00"/>
    <x v="3"/>
  </r>
  <r>
    <d v="2024-09-11T00:00:00"/>
    <s v="FN240166"/>
    <n v="214459.11"/>
    <n v="3.3830499999999999"/>
    <n v="725525.89199999999"/>
    <n v="488791"/>
    <d v="2024-09-06T00:00:00"/>
    <x v="12"/>
  </r>
  <r>
    <d v="2024-09-16T00:00:00"/>
    <s v="FN240161"/>
    <n v="86372.4"/>
    <n v="3.3922500000000002"/>
    <n v="292996.77399999998"/>
    <n v="488586"/>
    <d v="2024-08-22T00:00:00"/>
    <x v="8"/>
  </r>
  <r>
    <d v="2024-09-16T00:00:00"/>
    <s v="FN240162"/>
    <n v="86372.4"/>
    <n v="3.3922500000000002"/>
    <n v="292996.77399999998"/>
    <n v="488584"/>
    <d v="2024-08-22T00:00:00"/>
    <x v="8"/>
  </r>
  <r>
    <d v="2024-09-16T00:00:00"/>
    <s v="FN240163"/>
    <n v="86372.4"/>
    <n v="3.3922500000000002"/>
    <n v="292996.77399999998"/>
    <n v="488588"/>
    <d v="2024-08-22T00:00:00"/>
    <x v="8"/>
  </r>
  <r>
    <d v="2024-09-17T00:00:00"/>
    <s v="FN240164"/>
    <n v="53419.26"/>
    <n v="3.3831500000000001"/>
    <n v="180725.36900000001"/>
    <n v="488737"/>
    <d v="2024-09-04T00:00:00"/>
    <x v="1"/>
  </r>
  <r>
    <d v="2024-09-17T00:00:00"/>
    <s v="FN240165"/>
    <n v="50376.89"/>
    <n v="3.3831500000000001"/>
    <n v="170432.57500000001"/>
    <n v="488739"/>
    <d v="2024-09-04T00:00:00"/>
    <x v="2"/>
  </r>
  <r>
    <d v="2024-09-27T00:00:00"/>
    <s v="FN240170"/>
    <n v="85682.8"/>
    <n v="3.3922500000000002"/>
    <n v="290657.478"/>
    <n v="488585"/>
    <d v="2024-08-22T00:00:00"/>
    <x v="8"/>
  </r>
  <r>
    <d v="2024-09-27T00:00:00"/>
    <s v="FN240171"/>
    <n v="86372.4"/>
    <n v="3.3850500000000001"/>
    <n v="292374.89300000004"/>
    <n v="488926"/>
    <d v="2024-09-19T00:00:00"/>
    <x v="8"/>
  </r>
  <r>
    <d v="2024-09-30T00:00:00"/>
    <s v="FN240172"/>
    <n v="53419.26"/>
    <n v="3.3927"/>
    <n v="181235.52299999999"/>
    <n v="488993"/>
    <d v="2024-09-26T00:00:00"/>
    <x v="1"/>
  </r>
  <r>
    <d v="2024-09-30T00:00:00"/>
    <s v="FN240173"/>
    <n v="54934.64"/>
    <n v="3.3850500000000001"/>
    <n v="185956.503"/>
    <n v="488924"/>
    <d v="2024-09-19T00:00:00"/>
    <x v="4"/>
  </r>
  <r>
    <d v="2024-09-30T00:00:00"/>
    <s v="FN240174"/>
    <n v="86372.4"/>
    <n v="3.3850500000000001"/>
    <n v="292374.89300000004"/>
    <n v="488927"/>
    <d v="2024-09-19T00:00:00"/>
    <x v="8"/>
  </r>
  <r>
    <d v="2024-09-30T00:00:00"/>
    <s v="FN240175"/>
    <n v="86372.4"/>
    <n v="3.3850500000000001"/>
    <n v="292374.89300000004"/>
    <n v="488925"/>
    <d v="2024-09-19T00:00:00"/>
    <x v="8"/>
  </r>
  <r>
    <d v="2024-10-03T00:00:00"/>
    <s v="FN240182"/>
    <n v="51350.31"/>
    <n v="3.3848500000000001"/>
    <n v="173813.09700000001"/>
    <n v="489022"/>
    <d v="2024-09-28T00:00:00"/>
    <x v="0"/>
  </r>
  <r>
    <d v="2024-10-05T00:00:00"/>
    <s v="FN240183"/>
    <n v="68191.95"/>
    <n v="3.3795000000000002"/>
    <n v="230454.69500000001"/>
    <n v="489115"/>
    <d v="2024-10-05T00:00:00"/>
    <x v="3"/>
  </r>
  <r>
    <d v="2024-10-05T00:00:00"/>
    <s v="FN240184"/>
    <n v="70083.72"/>
    <n v="3.3795000000000002"/>
    <n v="236847.932"/>
    <n v="489113"/>
    <d v="2024-10-05T00:00:00"/>
    <x v="3"/>
  </r>
  <r>
    <d v="2024-10-10T00:00:00"/>
    <s v="FN240185"/>
    <n v="68556"/>
    <n v="3.3756499999999998"/>
    <n v="231421.06099999999"/>
    <n v="489186"/>
    <d v="2024-10-10T00:00:00"/>
    <x v="3"/>
  </r>
  <r>
    <d v="2024-10-10T00:00:00"/>
    <s v="FN240186"/>
    <n v="66974.399999999994"/>
    <n v="3.3756499999999998"/>
    <n v="226082.133"/>
    <n v="489202"/>
    <d v="2024-10-10T00:00:00"/>
    <x v="3"/>
  </r>
  <r>
    <d v="2024-10-21T00:00:00"/>
    <s v="FN240180"/>
    <n v="85682.8"/>
    <n v="3.3850500000000001"/>
    <n v="290040.56199999998"/>
    <n v="488928"/>
    <d v="2024-09-19T00:00:00"/>
    <x v="8"/>
  </r>
  <r>
    <d v="2024-10-21T00:00:00"/>
    <s v="FN240181"/>
    <n v="81888.45"/>
    <n v="3.3727999999999998"/>
    <n v="276193.364"/>
    <n v="489254"/>
    <d v="2024-10-16T00:00:00"/>
    <x v="8"/>
  </r>
  <r>
    <d v="2024-10-24T00:00:00"/>
    <s v="FN240187"/>
    <n v="52250.58"/>
    <n v="3.36435"/>
    <n v="175789.239"/>
    <n v="489314"/>
    <d v="2024-10-22T00:00:00"/>
    <x v="2"/>
  </r>
  <r>
    <d v="2024-10-24T00:00:00"/>
    <s v="FN240188"/>
    <n v="53191.17"/>
    <n v="3.36435"/>
    <n v="178953.71299999999"/>
    <n v="489312"/>
    <d v="2024-10-22T00:00:00"/>
    <x v="2"/>
  </r>
  <r>
    <d v="2024-10-24T00:00:00"/>
    <s v="FN240189"/>
    <n v="53043.75"/>
    <n v="3.36435"/>
    <n v="178457.74"/>
    <n v="489315"/>
    <d v="2024-10-22T00:00:00"/>
    <x v="2"/>
  </r>
  <r>
    <d v="2024-10-28T00:00:00"/>
    <s v="FN240190"/>
    <n v="81888.45"/>
    <n v="3.3727999999999998"/>
    <n v="276193.364"/>
    <n v="489253"/>
    <d v="2024-10-16T00:00:00"/>
    <x v="8"/>
  </r>
  <r>
    <d v="2024-10-28T00:00:00"/>
    <s v="FN240191"/>
    <n v="81888.45"/>
    <n v="3.3727999999999998"/>
    <n v="276193.364"/>
    <n v="489250"/>
    <d v="2024-10-16T00:00:00"/>
    <x v="8"/>
  </r>
  <r>
    <d v="2024-10-31T00:00:00"/>
    <s v="FN240193"/>
    <n v="81234.649999999994"/>
    <n v="3.3727999999999998"/>
    <n v="273988.228"/>
    <n v="489249"/>
    <d v="2024-10-16T00:00:00"/>
    <x v="8"/>
  </r>
  <r>
    <d v="2024-10-31T00:00:00"/>
    <s v="FN240194"/>
    <n v="81888.45"/>
    <n v="3.3646500000000001"/>
    <n v="275525.973"/>
    <n v="489333"/>
    <d v="2024-10-23T00:00:00"/>
    <x v="8"/>
  </r>
  <r>
    <d v="2024-10-31T00:00:00"/>
    <s v="FN240195"/>
    <n v="50862.21"/>
    <n v="3.3650000000000002"/>
    <n v="171151.337"/>
    <n v="489289"/>
    <d v="2024-10-18T00:00:00"/>
    <x v="1"/>
  </r>
  <r>
    <d v="2024-10-31T00:00:00"/>
    <s v="FN240196"/>
    <n v="50657.73"/>
    <n v="3.3650000000000002"/>
    <n v="170463.261"/>
    <n v="489290"/>
    <d v="2024-10-18T00:00:00"/>
    <x v="1"/>
  </r>
  <r>
    <d v="2024-11-01T00:00:00"/>
    <s v="FN240206"/>
    <n v="4935"/>
    <n v="3.3692000000000002"/>
    <n v="16627.002"/>
    <n v="489472"/>
    <d v="2024-11-01T00:00:00"/>
    <x v="7"/>
  </r>
  <r>
    <d v="2024-11-05T00:00:00"/>
    <s v="FN240207"/>
    <n v="52395.12"/>
    <n v="3.3692000000000002"/>
    <n v="176529.63800000001"/>
    <n v="489471"/>
    <d v="2024-11-01T00:00:00"/>
    <x v="10"/>
  </r>
  <r>
    <d v="2024-11-08T00:00:00"/>
    <s v="FN240205"/>
    <n v="212078.69"/>
    <n v="3.3584000000000001"/>
    <n v="712245.07200000004"/>
    <n v="489575"/>
    <d v="2024-11-07T00:00:00"/>
    <x v="12"/>
  </r>
  <r>
    <d v="2024-11-14T00:00:00"/>
    <s v="FN240204"/>
    <n v="48613.88"/>
    <n v="3.37195"/>
    <n v="163923.573"/>
    <n v="409445"/>
    <d v="2024-11-04T00:00:00"/>
    <x v="9"/>
  </r>
  <r>
    <d v="2024-11-15T00:00:00"/>
    <s v="FN240208"/>
    <n v="51635"/>
    <n v="3.3521000000000001"/>
    <n v="173085.68400000001"/>
    <n v="489644"/>
    <d v="2024-11-12T00:00:00"/>
    <x v="4"/>
  </r>
  <r>
    <d v="2024-11-16T00:00:00"/>
    <s v="FN240201"/>
    <n v="81888.45"/>
    <n v="3.3646500000000001"/>
    <n v="275525.973"/>
    <n v="489331"/>
    <d v="2024-10-23T00:00:00"/>
    <x v="8"/>
  </r>
  <r>
    <d v="2024-11-16T00:00:00"/>
    <s v="FN240202"/>
    <n v="81888.45"/>
    <n v="3.3646500000000001"/>
    <n v="275525.973"/>
    <n v="489332"/>
    <d v="2024-10-23T00:00:00"/>
    <x v="8"/>
  </r>
  <r>
    <d v="2024-11-16T00:00:00"/>
    <s v="FN240203"/>
    <n v="81234.649999999994"/>
    <n v="3.3646500000000001"/>
    <n v="273326.16499999998"/>
    <n v="489334"/>
    <d v="2024-10-23T00:00:00"/>
    <x v="8"/>
  </r>
  <r>
    <d v="2024-11-16T00:00:00"/>
    <s v="FN240209"/>
    <n v="51296.639999999999"/>
    <n v="3.3521000000000001"/>
    <n v="171951.467"/>
    <n v="489643"/>
    <d v="2024-11-12T00:00:00"/>
    <x v="4"/>
  </r>
  <r>
    <d v="2024-11-16T00:00:00"/>
    <s v="FN240210"/>
    <n v="53052.08"/>
    <n v="3.3521000000000001"/>
    <n v="177835.87700000001"/>
    <n v="489642"/>
    <d v="2024-11-12T00:00:00"/>
    <x v="4"/>
  </r>
  <r>
    <d v="2024-11-18T00:00:00"/>
    <s v="FN240211"/>
    <n v="70664.88"/>
    <n v="3.3409499999999999"/>
    <n v="236087.83100000001"/>
    <n v="489692"/>
    <d v="2024-11-16T00:00:00"/>
    <x v="3"/>
  </r>
  <r>
    <d v="2024-11-19T00:00:00"/>
    <s v="FN240212"/>
    <n v="50794.44"/>
    <n v="3.3409499999999999"/>
    <n v="169701.68400000001"/>
    <n v="489690"/>
    <d v="2024-11-16T00:00:00"/>
    <x v="1"/>
  </r>
  <r>
    <d v="2024-11-19T00:00:00"/>
    <s v="FN240213"/>
    <n v="50586.66"/>
    <n v="3.3409499999999999"/>
    <n v="169007.50200000001"/>
    <n v="489691"/>
    <d v="2024-11-16T00:00:00"/>
    <x v="1"/>
  </r>
  <r>
    <d v="2024-11-23T00:00:00"/>
    <s v="FN240214"/>
    <n v="83115.899999999994"/>
    <n v="3.3426499999999999"/>
    <n v="277827.36300000001"/>
    <n v="489730"/>
    <d v="2024-11-20T00:00:00"/>
    <x v="8"/>
  </r>
  <r>
    <d v="2024-11-23T00:00:00"/>
    <s v="FN240215"/>
    <n v="83115.899999999994"/>
    <n v="3.3426499999999999"/>
    <n v="277827.36300000001"/>
    <n v="489735"/>
    <d v="2024-11-20T00:00:00"/>
    <x v="8"/>
  </r>
  <r>
    <d v="2024-11-23T00:00:00"/>
    <s v="FN240216"/>
    <n v="83115.899999999994"/>
    <n v="3.3426499999999999"/>
    <n v="277827.36300000001"/>
    <n v="489731"/>
    <d v="2024-11-20T00:00:00"/>
    <x v="8"/>
  </r>
  <r>
    <d v="2024-11-26T00:00:00"/>
    <s v="FN240219"/>
    <n v="50475.07"/>
    <n v="3.3328500000000001"/>
    <n v="168225.837"/>
    <n v="489798"/>
    <d v="2024-11-25T00:00:00"/>
    <x v="2"/>
  </r>
  <r>
    <d v="2024-11-26T00:00:00"/>
    <s v="FN240220"/>
    <n v="50898.13"/>
    <n v="3.3328500000000001"/>
    <n v="169635.83300000001"/>
    <n v="489796"/>
    <d v="2024-11-25T00:00:00"/>
    <x v="2"/>
  </r>
  <r>
    <d v="2024-11-28T00:00:00"/>
    <s v="FN240221"/>
    <n v="53071.74"/>
    <n v="3.3328500000000001"/>
    <n v="176880.149"/>
    <n v="489797"/>
    <d v="2024-11-25T00:00:00"/>
    <x v="0"/>
  </r>
  <r>
    <d v="2024-11-28T00:00:00"/>
    <s v="FN240222"/>
    <n v="72829.2"/>
    <n v="3.3271000000000002"/>
    <n v="242310.03099999999"/>
    <n v="489826"/>
    <d v="2024-11-26T00:00:00"/>
    <x v="3"/>
  </r>
  <r>
    <d v="2024-11-30T00:00:00"/>
    <s v="FN240217"/>
    <n v="83115.899999999994"/>
    <n v="3.3426499999999999"/>
    <n v="277827.36300000001"/>
    <n v="489736"/>
    <d v="2024-11-20T00:00:00"/>
    <x v="8"/>
  </r>
  <r>
    <d v="2024-11-30T00:00:00"/>
    <s v="FN240218"/>
    <n v="83115.899999999994"/>
    <n v="3.3426499999999999"/>
    <n v="277827.36300000001"/>
    <n v="489733"/>
    <d v="2024-11-20T00:00:00"/>
    <x v="8"/>
  </r>
  <r>
    <d v="2024-12-31T00:00:00"/>
    <s v="FN240227"/>
    <n v="83115.899999999994"/>
    <n v="3.3250999999999999"/>
    <n v="276368.679"/>
    <n v="489908"/>
    <d v="2024-12-03T00:00:00"/>
    <x v="8"/>
  </r>
  <r>
    <d v="2024-12-31T00:00:00"/>
    <s v="FN240228"/>
    <n v="83115.899999999994"/>
    <n v="3.331"/>
    <n v="276368.679"/>
    <n v="400169"/>
    <d v="2024-12-18T00:00:00"/>
    <x v="8"/>
  </r>
  <r>
    <d v="2024-12-31T00:00:00"/>
    <s v="FN240229"/>
    <n v="83115.899999999994"/>
    <n v="3.331"/>
    <n v="276368.679"/>
    <n v="400173"/>
    <d v="2024-12-18T00:00:00"/>
    <x v="8"/>
  </r>
  <r>
    <d v="2024-12-31T00:00:00"/>
    <s v="FN240230"/>
    <n v="83115.899999999994"/>
    <n v="3.331"/>
    <n v="276368.679"/>
    <n v="400171"/>
    <d v="2024-12-18T00:00:00"/>
    <x v="8"/>
  </r>
  <r>
    <d v="2024-12-31T00:00:00"/>
    <s v="FN240231"/>
    <n v="83115.899999999994"/>
    <n v="3.331"/>
    <n v="276368.679"/>
    <n v="400176"/>
    <d v="2024-12-18T00:00:00"/>
    <x v="8"/>
  </r>
  <r>
    <d v="2024-12-31T00:00:00"/>
    <s v="FN240232"/>
    <n v="83115.899999999994"/>
    <n v="3.331"/>
    <n v="276368.679"/>
    <n v="400175"/>
    <d v="2024-12-18T00:00:00"/>
    <x v="8"/>
  </r>
  <r>
    <d v="2024-12-31T00:00:00"/>
    <s v="FN240226"/>
    <n v="83115.899999999994"/>
    <n v="3.3250999999999999"/>
    <n v="276368.679"/>
    <n v="489907"/>
    <d v="2024-12-03T00:00:00"/>
    <x v="8"/>
  </r>
  <r>
    <d v="2024-12-31T00:00:00"/>
    <s v="FN240233"/>
    <n v="70167.240000000005"/>
    <n v="3.3271000000000002"/>
    <n v="233313.09"/>
    <n v="489827"/>
    <d v="2024-11-26T00:00:00"/>
    <x v="3"/>
  </r>
  <r>
    <d v="2024-12-31T00:00:00"/>
    <s v="FN240234"/>
    <n v="124661.88"/>
    <n v="3.3266"/>
    <n v="414700.21"/>
    <n v="489962"/>
    <d v="2024-12-05T00:00:00"/>
    <x v="12"/>
  </r>
  <r>
    <d v="2024-12-31T00:00:00"/>
    <s v="FN240235"/>
    <n v="52910.58"/>
    <n v="3.3290500000000001"/>
    <n v="176141.96599999999"/>
    <n v="409846"/>
    <d v="2024-12-13T00:00:00"/>
    <x v="6"/>
  </r>
  <r>
    <d v="2024-12-31T00:00:00"/>
    <s v="FN240236"/>
    <n v="48814"/>
    <n v="3.3256000000000001"/>
    <n v="162335.83799999999"/>
    <n v="409835"/>
    <d v="2024-12-12T00:00:00"/>
    <x v="1"/>
  </r>
  <r>
    <d v="2024-12-31T00:00:00"/>
    <s v="FN240237"/>
    <n v="51892.79"/>
    <n v="3.3290500000000001"/>
    <n v="172753.693"/>
    <n v="409848"/>
    <d v="2024-12-13T00:00:00"/>
    <x v="14"/>
  </r>
  <r>
    <d v="2024-12-31T00:00:00"/>
    <s v="FN240238"/>
    <n v="50854.3"/>
    <n v="3.3290500000000001"/>
    <n v="169296.50700000001"/>
    <n v="409844"/>
    <d v="2024-12-13T00:00:00"/>
    <x v="2"/>
  </r>
  <r>
    <d v="2024-12-31T00:00:00"/>
    <s v="FN240239"/>
    <n v="51250.66"/>
    <n v="3.3290500000000001"/>
    <n v="170616.01"/>
    <n v="409845"/>
    <d v="2024-12-13T00:00:00"/>
    <x v="2"/>
  </r>
  <r>
    <d v="2024-12-31T00:00:00"/>
    <s v="FN240240"/>
    <n v="69933.11"/>
    <n v="3.3214999999999999"/>
    <n v="232282.82500000001"/>
    <n v="409969"/>
    <d v="2024-12-23T00:00:00"/>
    <x v="3"/>
  </r>
  <r>
    <d v="2024-12-31T00:00:00"/>
    <s v="FN240241"/>
    <n v="70808.06"/>
    <n v="3.3214999999999999"/>
    <n v="235188.97099999999"/>
    <n v="409970"/>
    <d v="2024-12-23T00:00:00"/>
    <x v="3"/>
  </r>
  <r>
    <d v="2024-12-31T00:00:00"/>
    <s v="FN240242"/>
    <n v="53514.42"/>
    <n v="3.3214999999999999"/>
    <n v="177748.14600000001"/>
    <n v="409962"/>
    <d v="2024-12-23T00:00:00"/>
    <x v="14"/>
  </r>
  <r>
    <d v="2024-12-31T00:00:00"/>
    <s v="FN240243"/>
    <n v="52219.75"/>
    <n v="3.3214999999999999"/>
    <n v="173447.9"/>
    <n v="409968"/>
    <d v="2024-12-23T00:00:00"/>
    <x v="10"/>
  </r>
  <r>
    <d v="2024-12-31T00:00:00"/>
    <s v="FN240244"/>
    <n v="69652.100000000006"/>
    <n v="3.3247"/>
    <n v="231572.337"/>
    <n v="409991"/>
    <d v="2024-12-24T00:00:00"/>
    <x v="3"/>
  </r>
  <r>
    <d v="2024-12-31T00:00:00"/>
    <s v="FN240245"/>
    <n v="70581.2"/>
    <n v="3.323"/>
    <n v="234661.31599999999"/>
    <n v="410013"/>
    <d v="2024-12-25T00:00:00"/>
    <x v="3"/>
  </r>
  <r>
    <d v="2024-12-31T00:00:00"/>
    <s v="FN240246"/>
    <n v="69981.53"/>
    <n v="3.3247"/>
    <n v="232667.59299999999"/>
    <n v="409990"/>
    <d v="2024-12-24T00:00: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E89EE0-CC98-4484-BAAA-DABE3C450FD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J2:L9" firstHeaderRow="0" firstDataRow="1" firstDataCol="1"/>
  <pivotFields count="5">
    <pivotField showAll="0"/>
    <pivotField showAll="0"/>
    <pivotField dataField="1" showAll="0"/>
    <pivotField dataField="1" showAll="0"/>
    <pivotField axis="axisRow" showAll="0">
      <items count="8">
        <item x="4"/>
        <item x="1"/>
        <item x="3"/>
        <item x="5"/>
        <item x="0"/>
        <item x="2"/>
        <item m="1" x="6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AUX" fld="3" baseField="0" baseItem="0" numFmtId="9"/>
    <dataField name="Somme de MONTANT" fld="2" baseField="0" baseItem="0" numFmtId="164"/>
  </dataFields>
  <formats count="4">
    <format dxfId="125">
      <pivotArea outline="0" collapsedLevelsAreSubtotals="1" fieldPosition="0"/>
    </format>
    <format dxfId="124">
      <pivotArea dataOnly="0" labelOnly="1" outline="0" axis="axisValues" fieldPosition="0"/>
    </format>
    <format dxfId="12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1429F5-B512-44B4-9CD9-27530C1F63B8}" name="Tableau croisé dynamique2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L2:N14" firstHeaderRow="0" firstDataRow="1" firstDataCol="1"/>
  <pivotFields count="10">
    <pivotField showAll="0"/>
    <pivotField showAll="0"/>
    <pivotField numFmtId="164" showAll="0"/>
    <pivotField numFmtId="164" showAll="0"/>
    <pivotField dataField="1" numFmtId="164" showAll="0"/>
    <pivotField numFmtId="164" showAll="0"/>
    <pivotField dataField="1" numFmtId="164" showAll="0"/>
    <pivotField axis="axisRow" showAll="0">
      <items count="12">
        <item x="4"/>
        <item x="5"/>
        <item x="0"/>
        <item x="8"/>
        <item x="9"/>
        <item x="7"/>
        <item x="1"/>
        <item x="6"/>
        <item x="2"/>
        <item x="3"/>
        <item x="10"/>
        <item t="default"/>
      </items>
    </pivotField>
    <pivotField numFmtId="9" showAll="0"/>
    <pivotField showAll="0"/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DELAI" fld="6" subtotal="average" baseField="7" baseItem="0" numFmtId="3"/>
    <dataField name="Somme de MONTANT TTC" fld="4" baseField="0" baseItem="0" numFmtId="164"/>
  </dataFields>
  <formats count="4">
    <format dxfId="12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2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8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6EC0D6-5078-4A2C-A3D3-AF8EB9E23F0C}" name="Tableau croisé dynamique5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L4:P23" firstHeaderRow="1" firstDataRow="3" firstDataCol="1" rowPageCount="2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defaultSubtotal="0">
      <items count="10">
        <item h="1" x="2"/>
        <item h="1" x="6"/>
        <item h="1" x="5"/>
        <item x="1"/>
        <item x="3"/>
        <item h="1" x="4"/>
        <item h="1" x="7"/>
        <item h="1" x="0"/>
        <item h="1" x="9"/>
        <item h="1" x="8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h="1" x="101"/>
        <item h="1"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</items>
      <autoSortScope>
        <pivotArea dataOnly="0" outline="0" fieldPosition="0">
          <references count="2">
            <reference field="4294967294" count="1" selected="0">
              <x v="3"/>
            </reference>
            <reference field="1" count="1" selected="0">
              <x v="3"/>
            </reference>
          </references>
        </pivotArea>
      </autoSortScope>
    </pivotField>
    <pivotField axis="axisPage" compact="0" outline="0" subtotalTop="0" multipleItemSelectionAllowed="1" showAll="0" defaultSubtotal="0">
      <items count="17">
        <item h="1" x="4"/>
        <item h="1" x="1"/>
        <item h="1" x="5"/>
        <item h="1" x="6"/>
        <item m="1" x="16"/>
        <item m="1" x="15"/>
        <item h="1" x="3"/>
        <item x="0"/>
        <item h="1" x="8"/>
        <item h="1" x="2"/>
        <item h="1" x="7"/>
        <item m="1" x="14"/>
        <item h="1" x="13"/>
        <item h="1" x="9"/>
        <item h="1" x="10"/>
        <item h="1" x="11"/>
        <item h="1"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17">
    <i>
      <x v="1"/>
    </i>
    <i>
      <x v="3"/>
    </i>
    <i>
      <x v="62"/>
    </i>
    <i>
      <x v="25"/>
    </i>
    <i>
      <x v="20"/>
    </i>
    <i>
      <x v="5"/>
    </i>
    <i>
      <x v="64"/>
    </i>
    <i>
      <x v="61"/>
    </i>
    <i>
      <x v="88"/>
    </i>
    <i>
      <x v="6"/>
    </i>
    <i>
      <x v="32"/>
    </i>
    <i>
      <x v="60"/>
    </i>
    <i>
      <x v="56"/>
    </i>
    <i>
      <x v="35"/>
    </i>
    <i>
      <x v="73"/>
    </i>
    <i>
      <x v="105"/>
    </i>
    <i t="grand">
      <x/>
    </i>
  </rowItems>
  <colFields count="2">
    <field x="1"/>
    <field x="-2"/>
  </colFields>
  <colItems count="4">
    <i>
      <x v="3"/>
      <x/>
    </i>
    <i r="1" i="1">
      <x v="1"/>
    </i>
    <i r="1" i="2">
      <x v="2"/>
    </i>
    <i r="1" i="3">
      <x v="3"/>
    </i>
  </colItems>
  <pageFields count="2">
    <pageField fld="4" hier="-1"/>
    <pageField fld="0" item="11" hier="-1"/>
  </pageFields>
  <dataFields count="4">
    <dataField name="Somme de FRET / Article" fld="29" baseField="4" baseItem="7" numFmtId="4"/>
    <dataField name="Somme de Montant Transit / article" fld="30" baseField="3" baseItem="1" numFmtId="4"/>
    <dataField name="Somme de Surestarie / Article" fld="35" baseField="3" baseItem="1" numFmtId="4"/>
    <dataField name="Somme de TOTAL FRAIS / Article" fld="38" baseField="3" baseItem="1" numFmtId="4"/>
  </dataFields>
  <formats count="16"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1" type="button" dataOnly="0" labelOnly="1" outline="0" axis="axisCol" fieldPosition="0"/>
    </format>
    <format dxfId="74">
      <pivotArea type="topRight" dataOnly="0" labelOnly="1" outline="0" fieldPosition="0"/>
    </format>
    <format dxfId="73">
      <pivotArea field="3" type="button" dataOnly="0" labelOnly="1" outline="0" axis="axisRow" fieldPosition="0"/>
    </format>
    <format dxfId="72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71">
      <pivotArea dataOnly="0" labelOnly="1" grandRow="1" outline="0" fieldPosition="0"/>
    </format>
    <format dxfId="70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69">
      <pivotArea dataOnly="0" labelOnly="1" grandCol="1" outline="0" fieldPosition="0"/>
    </format>
    <format dxfId="68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67">
      <pivotArea dataOnly="0" labelOnly="1" grandCol="1" outline="0" fieldPosition="0"/>
    </format>
    <format dxfId="66">
      <pivotArea outline="0" fieldPosition="0">
        <references count="1">
          <reference field="4294967294" count="1">
            <x v="0"/>
          </reference>
        </references>
      </pivotArea>
    </format>
    <format dxfId="65">
      <pivotArea outline="0" fieldPosition="0">
        <references count="1">
          <reference field="4294967294" count="1">
            <x v="1"/>
          </reference>
        </references>
      </pivotArea>
    </format>
    <format dxfId="64">
      <pivotArea outline="0" fieldPosition="0">
        <references count="1">
          <reference field="4294967294" count="1">
            <x v="2"/>
          </reference>
        </references>
      </pivotArea>
    </format>
    <format dxfId="63">
      <pivotArea outline="0" fieldPosition="0">
        <references count="1">
          <reference field="4294967294" count="1">
            <x v="3"/>
          </reference>
        </references>
      </pivotArea>
    </format>
  </formats>
  <conditionalFormats count="6">
    <conditionalFormat priority="3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7">
      <pivotAreas count="5">
        <pivotArea type="data" outline="0" collapsedLevelsAreSubtotals="1" fieldPosition="0">
          <references count="3">
            <reference field="4294967294" count="3" selected="0">
              <x v="1"/>
              <x v="2"/>
              <x v="3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" selected="0">
              <x v="3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" selected="0">
              <x v="25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9" selected="0">
              <x v="5"/>
              <x v="6"/>
              <x v="32"/>
              <x v="35"/>
              <x v="56"/>
              <x v="60"/>
              <x v="61"/>
              <x v="64"/>
              <x v="88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" selected="0">
              <x v="105"/>
            </reference>
          </references>
        </pivotArea>
      </pivotAreas>
    </conditionalFormat>
    <conditionalFormat priority="6">
      <pivotAreas count="1">
        <pivotArea type="data" outline="0" collapsedLevelsAreSubtotals="1" fieldPosition="0">
          <references count="3">
            <reference field="4294967294" count="1" selected="0">
              <x v="2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5">
      <pivotAreas count="1"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3">
            <reference field="4294967294" count="1" selected="0">
              <x v="1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3">
            <reference field="4294967294" count="1" selected="0">
              <x v="1"/>
            </reference>
            <reference field="1" count="1" selected="0">
              <x v="3"/>
            </reference>
            <reference field="3" count="15" selected="0">
              <x v="3"/>
              <x v="5"/>
              <x v="6"/>
              <x v="20"/>
              <x v="25"/>
              <x v="32"/>
              <x v="35"/>
              <x v="56"/>
              <x v="60"/>
              <x v="61"/>
              <x v="62"/>
              <x v="64"/>
              <x v="73"/>
              <x v="88"/>
              <x v="105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0F8DCD-016A-4163-A06B-9D03E6A757CB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B3:C34" firstHeaderRow="1" firstDataRow="2" firstDataCol="1" rowPageCount="1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sortType="descending" defaultSubtotal="0">
      <items count="10">
        <item h="1" x="9"/>
        <item h="1" x="0"/>
        <item h="1" x="7"/>
        <item h="1" x="4"/>
        <item h="1" x="3"/>
        <item x="1"/>
        <item h="1" x="5"/>
        <item h="1" x="6"/>
        <item h="1" x="2"/>
        <item h="1" x="8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sd="0" x="4"/>
        <item x="2"/>
        <item sd="0" x="27"/>
        <item x="11"/>
        <item sd="0"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x="101"/>
        <item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5"/>
            </reference>
          </references>
        </pivotArea>
      </autoSortScope>
    </pivotField>
    <pivotField compact="0" outline="0" subtotalTop="0" showAll="0" defaultSubtotal="0">
      <items count="17">
        <item x="4"/>
        <item x="1"/>
        <item x="5"/>
        <item x="6"/>
        <item m="1" x="16"/>
        <item m="1" x="15"/>
        <item x="3"/>
        <item x="0"/>
        <item x="8"/>
        <item x="2"/>
        <item x="7"/>
        <item m="1" x="14"/>
        <item x="13"/>
        <item x="9"/>
        <item x="10"/>
        <item x="11"/>
        <item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30">
    <i>
      <x v="20"/>
    </i>
    <i>
      <x v="1"/>
    </i>
    <i>
      <x v="3"/>
    </i>
    <i>
      <x v="62"/>
    </i>
    <i>
      <x v="25"/>
    </i>
    <i>
      <x v="111"/>
    </i>
    <i>
      <x v="5"/>
    </i>
    <i>
      <x v="64"/>
    </i>
    <i>
      <x v="56"/>
    </i>
    <i>
      <x v="88"/>
    </i>
    <i>
      <x v="61"/>
    </i>
    <i>
      <x v="106"/>
    </i>
    <i>
      <x v="90"/>
    </i>
    <i>
      <x v="32"/>
    </i>
    <i>
      <x v="109"/>
    </i>
    <i>
      <x v="105"/>
    </i>
    <i>
      <x v="6"/>
    </i>
    <i>
      <x v="35"/>
    </i>
    <i>
      <x v="73"/>
    </i>
    <i>
      <x v="103"/>
    </i>
    <i>
      <x v="91"/>
    </i>
    <i>
      <x v="60"/>
    </i>
    <i>
      <x v="108"/>
    </i>
    <i>
      <x v="110"/>
    </i>
    <i>
      <x v="36"/>
    </i>
    <i>
      <x v="96"/>
    </i>
    <i>
      <x v="74"/>
    </i>
    <i>
      <x v="22"/>
    </i>
    <i>
      <x v="23"/>
    </i>
    <i t="grand">
      <x/>
    </i>
  </rowItems>
  <colFields count="1">
    <field x="1"/>
  </colFields>
  <colItems count="1">
    <i>
      <x v="5"/>
    </i>
  </colItems>
  <pageFields count="1">
    <pageField fld="0" item="11" hier="-1"/>
  </pageFields>
  <dataFields count="1">
    <dataField name="Somme de Valeur total en DT" fld="24" baseField="1" baseItem="3" numFmtId="4"/>
  </dataFields>
  <formats count="16">
    <format dxfId="94">
      <pivotArea type="all" dataOnly="0" outline="0" fieldPosition="0"/>
    </format>
    <format dxfId="93">
      <pivotArea outline="0" collapsedLevelsAreSubtotals="1" fieldPosition="0"/>
    </format>
    <format dxfId="92">
      <pivotArea type="origin" dataOnly="0" labelOnly="1" outline="0" fieldPosition="0"/>
    </format>
    <format dxfId="91">
      <pivotArea field="1" type="button" dataOnly="0" labelOnly="1" outline="0" axis="axisCol" fieldPosition="0"/>
    </format>
    <format dxfId="90">
      <pivotArea type="topRight" dataOnly="0" labelOnly="1" outline="0" fieldPosition="0"/>
    </format>
    <format dxfId="89">
      <pivotArea field="3" type="button" dataOnly="0" labelOnly="1" outline="0" axis="axisRow" fieldPosition="0"/>
    </format>
    <format dxfId="88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87">
      <pivotArea dataOnly="0" labelOnly="1" grandRow="1" outline="0" fieldPosition="0"/>
    </format>
    <format dxfId="86">
      <pivotArea dataOnly="0" labelOnly="1" fieldPosition="0">
        <references count="1">
          <reference field="1" count="3">
            <x v="2"/>
            <x v="3"/>
            <x v="5"/>
          </reference>
        </references>
      </pivotArea>
    </format>
    <format dxfId="85">
      <pivotArea dataOnly="0" labelOnly="1" grandCol="1" outline="0" fieldPosition="0"/>
    </format>
    <format dxfId="84">
      <pivotArea dataOnly="0" labelOnly="1" fieldPosition="0">
        <references count="1">
          <reference field="1" count="3">
            <x v="2"/>
            <x v="3"/>
            <x v="5"/>
          </reference>
        </references>
      </pivotArea>
    </format>
    <format dxfId="83">
      <pivotArea dataOnly="0" labelOnly="1" grandCol="1" outline="0" fieldPosition="0"/>
    </format>
    <format dxfId="82">
      <pivotArea outline="0" fieldPosition="0">
        <references count="1">
          <reference field="3" count="37" selected="0">
            <x v="1"/>
            <x v="3"/>
            <x v="5"/>
            <x v="6"/>
            <x v="7"/>
            <x v="25"/>
            <x v="31"/>
            <x v="32"/>
            <x v="35"/>
            <x v="56"/>
            <x v="57"/>
            <x v="60"/>
            <x v="61"/>
            <x v="64"/>
            <x v="77"/>
            <x v="88"/>
            <x v="90"/>
            <x v="103"/>
            <x v="104"/>
            <x v="105"/>
            <x v="111"/>
            <x v="112"/>
            <x v="113"/>
            <x v="114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</references>
      </pivotArea>
    </format>
    <format dxfId="81">
      <pivotArea dataOnly="0" labelOnly="1" outline="0" fieldPosition="0">
        <references count="1">
          <reference field="3" count="37">
            <x v="1"/>
            <x v="3"/>
            <x v="5"/>
            <x v="6"/>
            <x v="7"/>
            <x v="25"/>
            <x v="31"/>
            <x v="32"/>
            <x v="35"/>
            <x v="56"/>
            <x v="57"/>
            <x v="60"/>
            <x v="61"/>
            <x v="64"/>
            <x v="77"/>
            <x v="88"/>
            <x v="90"/>
            <x v="103"/>
            <x v="104"/>
            <x v="105"/>
            <x v="111"/>
            <x v="112"/>
            <x v="113"/>
            <x v="114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</references>
      </pivotArea>
    </format>
    <format dxfId="80">
      <pivotArea outline="0" fieldPosition="0">
        <references count="1">
          <reference field="3" count="29" selected="0">
            <x v="1"/>
            <x v="3"/>
            <x v="5"/>
            <x v="6"/>
            <x v="20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6"/>
            <x v="103"/>
            <x v="105"/>
            <x v="106"/>
            <x v="108"/>
            <x v="109"/>
            <x v="110"/>
            <x v="111"/>
          </reference>
        </references>
      </pivotArea>
    </format>
    <format dxfId="79">
      <pivotArea dataOnly="0" labelOnly="1" outline="0" fieldPosition="0">
        <references count="1">
          <reference field="3" count="29">
            <x v="1"/>
            <x v="3"/>
            <x v="5"/>
            <x v="6"/>
            <x v="20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6"/>
            <x v="103"/>
            <x v="105"/>
            <x v="106"/>
            <x v="108"/>
            <x v="109"/>
            <x v="110"/>
            <x v="111"/>
          </reference>
        </references>
      </pivotArea>
    </format>
  </formats>
  <conditionalFormats count="1">
    <conditionalFormat priority="2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37" selected="0">
              <x v="1"/>
              <x v="3"/>
              <x v="5"/>
              <x v="6"/>
              <x v="7"/>
              <x v="25"/>
              <x v="31"/>
              <x v="32"/>
              <x v="35"/>
              <x v="56"/>
              <x v="57"/>
              <x v="60"/>
              <x v="61"/>
              <x v="64"/>
              <x v="77"/>
              <x v="88"/>
              <x v="90"/>
              <x v="103"/>
              <x v="104"/>
              <x v="105"/>
              <x v="111"/>
              <x v="112"/>
              <x v="113"/>
              <x v="114"/>
              <x v="117"/>
              <x v="118"/>
              <x v="119"/>
              <x v="120"/>
              <x v="121"/>
              <x v="122"/>
              <x v="123"/>
              <x v="124"/>
              <x v="125"/>
              <x v="126"/>
              <x v="127"/>
              <x v="128"/>
              <x v="129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E284E4-65A1-4424-82B7-B7BCCAFA0F90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F3:G9" firstHeaderRow="1" firstDataRow="2" firstDataCol="1" rowPageCount="1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defaultSubtotal="0">
      <items count="10">
        <item h="1" x="2"/>
        <item h="1" x="6"/>
        <item h="1" x="5"/>
        <item x="1"/>
        <item h="1" x="3"/>
        <item h="1" x="4"/>
        <item h="1" x="7"/>
        <item h="1" x="0"/>
        <item h="1" x="9"/>
        <item h="1" x="8"/>
      </items>
    </pivotField>
    <pivotField compact="0" outline="0" subtotalTop="0" showAll="0" defaultSubtotal="0"/>
    <pivotField compact="0" outline="0" subtotalTop="0" showAll="0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h="1" x="101"/>
        <item h="1"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</items>
    </pivotField>
    <pivotField axis="axisRow" compact="0" outline="0" subtotalTop="0" showAll="0" sortType="descending" defaultSubtotal="0">
      <items count="17">
        <item x="4"/>
        <item x="1"/>
        <item x="5"/>
        <item x="6"/>
        <item m="1" x="16"/>
        <item m="1" x="15"/>
        <item x="3"/>
        <item x="0"/>
        <item x="8"/>
        <item x="2"/>
        <item x="7"/>
        <item m="1" x="14"/>
        <item x="13"/>
        <item x="9"/>
        <item x="10"/>
        <item x="11"/>
        <item x="12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3"/>
            </reference>
          </references>
        </pivotArea>
      </autoSortScope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4"/>
  </rowFields>
  <rowItems count="5">
    <i>
      <x v="7"/>
    </i>
    <i>
      <x v="13"/>
    </i>
    <i>
      <x v="9"/>
    </i>
    <i>
      <x v="14"/>
    </i>
    <i t="grand">
      <x/>
    </i>
  </rowItems>
  <colFields count="1">
    <field x="1"/>
  </colFields>
  <colItems count="1">
    <i>
      <x v="3"/>
    </i>
  </colItems>
  <pageFields count="1">
    <pageField fld="0" item="11" hier="-1"/>
  </pageFields>
  <dataFields count="1">
    <dataField name="Somme de Valeur total en DT" fld="24" baseField="1" baseItem="3" numFmtId="4"/>
  </dataFields>
  <formats count="11">
    <format dxfId="105">
      <pivotArea type="all" dataOnly="0" outline="0" fieldPosition="0"/>
    </format>
    <format dxfId="104">
      <pivotArea outline="0" collapsedLevelsAreSubtotals="1" fieldPosition="0"/>
    </format>
    <format dxfId="103">
      <pivotArea type="origin" dataOnly="0" labelOnly="1" outline="0" fieldPosition="0"/>
    </format>
    <format dxfId="102">
      <pivotArea field="1" type="button" dataOnly="0" labelOnly="1" outline="0" axis="axisCol" fieldPosition="0"/>
    </format>
    <format dxfId="101">
      <pivotArea type="topRight" dataOnly="0" labelOnly="1" outline="0" fieldPosition="0"/>
    </format>
    <format dxfId="100">
      <pivotArea field="3" type="button" dataOnly="0" labelOnly="1" outline="0"/>
    </format>
    <format dxfId="99">
      <pivotArea dataOnly="0" labelOnly="1" grandRow="1" outline="0" fieldPosition="0"/>
    </format>
    <format dxfId="98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97">
      <pivotArea dataOnly="0" labelOnly="1" grandCol="1" outline="0" fieldPosition="0"/>
    </format>
    <format dxfId="96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95">
      <pivotArea dataOnly="0" labelOnly="1" grandCol="1" outline="0" fieldPosition="0"/>
    </format>
  </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731836-4E55-4FBE-8A92-547870337C1E}" name="Tableau croisé dynamique4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I4:J24" firstHeaderRow="1" firstDataRow="2" firstDataCol="1" rowPageCount="2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sortType="ascending" defaultSubtotal="0">
      <items count="10">
        <item h="1" x="8"/>
        <item h="1" x="2"/>
        <item h="1" x="6"/>
        <item h="1" x="5"/>
        <item x="1"/>
        <item h="1" x="3"/>
        <item h="1" x="4"/>
        <item h="1" x="7"/>
        <item h="1" x="0"/>
        <item h="1" x="9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x="101"/>
        <item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4"/>
            </reference>
          </references>
        </pivotArea>
      </autoSortScope>
    </pivotField>
    <pivotField axis="axisPage" compact="0" outline="0" subtotalTop="0" multipleItemSelectionAllowed="1" showAll="0" defaultSubtotal="0">
      <items count="17">
        <item h="1" x="4"/>
        <item h="1" x="1"/>
        <item h="1" x="5"/>
        <item h="1" x="6"/>
        <item m="1" x="16"/>
        <item m="1" x="15"/>
        <item h="1" x="3"/>
        <item x="0"/>
        <item h="1" x="8"/>
        <item h="1" x="2"/>
        <item h="1" x="7"/>
        <item h="1" m="1" x="14"/>
        <item h="1" x="13"/>
        <item h="1" x="9"/>
        <item h="1" x="10"/>
        <item h="1" x="11"/>
        <item h="1"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19">
    <i>
      <x v="20"/>
    </i>
    <i>
      <x v="1"/>
    </i>
    <i>
      <x v="3"/>
    </i>
    <i>
      <x v="62"/>
    </i>
    <i>
      <x v="25"/>
    </i>
    <i>
      <x v="111"/>
    </i>
    <i>
      <x v="5"/>
    </i>
    <i>
      <x v="56"/>
    </i>
    <i>
      <x v="88"/>
    </i>
    <i>
      <x v="64"/>
    </i>
    <i>
      <x v="61"/>
    </i>
    <i>
      <x v="32"/>
    </i>
    <i>
      <x v="109"/>
    </i>
    <i>
      <x v="105"/>
    </i>
    <i>
      <x v="6"/>
    </i>
    <i>
      <x v="35"/>
    </i>
    <i>
      <x v="73"/>
    </i>
    <i>
      <x v="60"/>
    </i>
    <i t="grand">
      <x/>
    </i>
  </rowItems>
  <colFields count="1">
    <field x="1"/>
  </colFields>
  <colItems count="1">
    <i>
      <x v="4"/>
    </i>
  </colItems>
  <pageFields count="2">
    <pageField fld="4" hier="-1"/>
    <pageField fld="0" item="11" hier="-1"/>
  </pageFields>
  <dataFields count="1">
    <dataField name="Somme de Valeur total en DT" fld="24" baseField="1" baseItem="3" numFmtId="4"/>
  </dataFields>
  <formats count="12">
    <format dxfId="117">
      <pivotArea type="all" dataOnly="0" outline="0" fieldPosition="0"/>
    </format>
    <format dxfId="116">
      <pivotArea outline="0" collapsedLevelsAreSubtotals="1" fieldPosition="0"/>
    </format>
    <format dxfId="115">
      <pivotArea type="origin" dataOnly="0" labelOnly="1" outline="0" fieldPosition="0"/>
    </format>
    <format dxfId="114">
      <pivotArea field="1" type="button" dataOnly="0" labelOnly="1" outline="0" axis="axisCol" fieldPosition="0"/>
    </format>
    <format dxfId="113">
      <pivotArea type="topRight" dataOnly="0" labelOnly="1" outline="0" fieldPosition="0"/>
    </format>
    <format dxfId="112">
      <pivotArea field="3" type="button" dataOnly="0" labelOnly="1" outline="0" axis="axisRow" fieldPosition="0"/>
    </format>
    <format dxfId="111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110">
      <pivotArea dataOnly="0" labelOnly="1" grandRow="1" outline="0" fieldPosition="0"/>
    </format>
    <format dxfId="109">
      <pivotArea dataOnly="0" labelOnly="1" fieldPosition="0">
        <references count="1">
          <reference field="1" count="3">
            <x v="4"/>
            <x v="6"/>
            <x v="7"/>
          </reference>
        </references>
      </pivotArea>
    </format>
    <format dxfId="108">
      <pivotArea dataOnly="0" labelOnly="1" grandCol="1" outline="0" fieldPosition="0"/>
    </format>
    <format dxfId="107">
      <pivotArea dataOnly="0" labelOnly="1" fieldPosition="0">
        <references count="1">
          <reference field="1" count="3">
            <x v="4"/>
            <x v="6"/>
            <x v="7"/>
          </reference>
        </references>
      </pivotArea>
    </format>
    <format dxfId="106">
      <pivotArea dataOnly="0" labelOnly="1" grandCol="1" outline="0" fieldPosition="0"/>
    </format>
  </formats>
  <conditionalFormats count="1">
    <conditionalFormat priority="8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1" selected="0">
              <x v="64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EBD743-9310-4128-BFFE-884FEB4D1227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L3:N16" firstHeaderRow="0" firstDataRow="1" firstDataCol="1"/>
  <pivotFields count="10">
    <pivotField showAll="0"/>
    <pivotField showAll="0"/>
    <pivotField numFmtId="164" showAll="0"/>
    <pivotField numFmtId="164" showAll="0"/>
    <pivotField dataField="1" numFmtId="164" showAll="0"/>
    <pivotField numFmtId="164" showAll="0"/>
    <pivotField dataField="1" numFmtId="164" showAll="0"/>
    <pivotField axis="axisRow" showAll="0">
      <items count="14">
        <item x="2"/>
        <item x="3"/>
        <item x="0"/>
        <item x="7"/>
        <item x="10"/>
        <item x="9"/>
        <item x="1"/>
        <item x="8"/>
        <item x="4"/>
        <item x="6"/>
        <item x="11"/>
        <item m="1" x="12"/>
        <item x="5"/>
        <item t="default"/>
      </items>
    </pivotField>
    <pivotField numFmtId="9" showAll="0"/>
    <pivotField showAll="0"/>
  </pivotFields>
  <rowFields count="1">
    <field x="7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TTC" fld="4" baseField="0" baseItem="0" numFmtId="164"/>
    <dataField name="Moyenne de DELAI" fld="6" subtotal="average" baseField="7" baseItem="0"/>
  </dataFields>
  <formats count="2">
    <format dxfId="6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1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02E57C-5E6C-432E-B8D7-0CEF23DF11FB}" name="Tableau croisé dynamique5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L4:P24" firstHeaderRow="1" firstDataRow="3" firstDataCol="1" rowPageCount="2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defaultSubtotal="0">
      <items count="10">
        <item h="1" x="2"/>
        <item h="1" x="6"/>
        <item h="1" x="5"/>
        <item x="1"/>
        <item x="3"/>
        <item h="1" x="4"/>
        <item h="1" x="7"/>
        <item h="1" x="0"/>
        <item h="1" x="9"/>
        <item h="1" x="8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h="1" x="101"/>
        <item h="1"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</items>
      <autoSortScope>
        <pivotArea dataOnly="0" outline="0" fieldPosition="0">
          <references count="2">
            <reference field="4294967294" count="1" selected="0">
              <x v="3"/>
            </reference>
            <reference field="1" count="1" selected="0">
              <x v="3"/>
            </reference>
          </references>
        </pivotArea>
      </autoSortScope>
    </pivotField>
    <pivotField axis="axisPage" compact="0" outline="0" subtotalTop="0" multipleItemSelectionAllowed="1" showAll="0" defaultSubtotal="0">
      <items count="17">
        <item h="1" x="4"/>
        <item h="1" x="1"/>
        <item h="1" x="5"/>
        <item h="1" x="6"/>
        <item m="1" x="16"/>
        <item m="1" x="15"/>
        <item h="1" x="3"/>
        <item x="0"/>
        <item h="1" x="8"/>
        <item h="1" x="2"/>
        <item h="1" x="7"/>
        <item m="1" x="14"/>
        <item h="1" x="13"/>
        <item h="1" x="9"/>
        <item h="1" x="10"/>
        <item h="1" x="11"/>
        <item h="1"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18">
    <i>
      <x v="1"/>
    </i>
    <i>
      <x v="64"/>
    </i>
    <i>
      <x v="61"/>
    </i>
    <i>
      <x v="3"/>
    </i>
    <i>
      <x v="5"/>
    </i>
    <i>
      <x v="25"/>
    </i>
    <i>
      <x v="32"/>
    </i>
    <i>
      <x v="88"/>
    </i>
    <i>
      <x v="77"/>
    </i>
    <i>
      <x v="6"/>
    </i>
    <i>
      <x v="56"/>
    </i>
    <i>
      <x v="105"/>
    </i>
    <i>
      <x v="35"/>
    </i>
    <i>
      <x v="104"/>
    </i>
    <i>
      <x v="60"/>
    </i>
    <i>
      <x v="103"/>
    </i>
    <i>
      <x v="57"/>
    </i>
    <i t="grand">
      <x/>
    </i>
  </rowItems>
  <colFields count="2">
    <field x="1"/>
    <field x="-2"/>
  </colFields>
  <colItems count="4">
    <i>
      <x v="3"/>
      <x/>
    </i>
    <i r="1" i="1">
      <x v="1"/>
    </i>
    <i r="1" i="2">
      <x v="2"/>
    </i>
    <i r="1" i="3">
      <x v="3"/>
    </i>
  </colItems>
  <pageFields count="2">
    <pageField fld="4" hier="-1"/>
    <pageField fld="0" item="12" hier="-1"/>
  </pageFields>
  <dataFields count="4">
    <dataField name="Somme de FRET / Article" fld="29" baseField="4" baseItem="7" numFmtId="4"/>
    <dataField name="Somme de Montant Transit / article" fld="30" baseField="3" baseItem="1" numFmtId="4"/>
    <dataField name="Somme de Surestarie / Article" fld="35" baseField="3" baseItem="1" numFmtId="4"/>
    <dataField name="Somme de TOTAL FRAIS / Article" fld="38" baseField="3" baseItem="1" numFmtId="4"/>
  </dataFields>
  <formats count="16">
    <format dxfId="23">
      <pivotArea type="all" dataOnly="0" outline="0" fieldPosition="0"/>
    </format>
    <format dxfId="22">
      <pivotArea outline="0" collapsedLevelsAreSubtotals="1" fieldPosition="0"/>
    </format>
    <format dxfId="21">
      <pivotArea type="origin" dataOnly="0" labelOnly="1" outline="0" fieldPosition="0"/>
    </format>
    <format dxfId="20">
      <pivotArea field="1" type="button" dataOnly="0" labelOnly="1" outline="0" axis="axisCol" fieldPosition="0"/>
    </format>
    <format dxfId="19">
      <pivotArea type="topRight" dataOnly="0" labelOnly="1" outline="0" fieldPosition="0"/>
    </format>
    <format dxfId="18">
      <pivotArea field="3" type="button" dataOnly="0" labelOnly="1" outline="0" axis="axisRow" fieldPosition="0"/>
    </format>
    <format dxfId="17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16">
      <pivotArea dataOnly="0" labelOnly="1" grandRow="1" outline="0" fieldPosition="0"/>
    </format>
    <format dxfId="15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14">
      <pivotArea dataOnly="0" labelOnly="1" grandCol="1" outline="0" fieldPosition="0"/>
    </format>
    <format dxfId="13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12">
      <pivotArea dataOnly="0" labelOnly="1" grandCol="1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  <format dxfId="10">
      <pivotArea outline="0" fieldPosition="0">
        <references count="1">
          <reference field="4294967294" count="1">
            <x v="1"/>
          </reference>
        </references>
      </pivotArea>
    </format>
    <format dxfId="9">
      <pivotArea outline="0" fieldPosition="0">
        <references count="1">
          <reference field="4294967294" count="1">
            <x v="2"/>
          </reference>
        </references>
      </pivotArea>
    </format>
    <format dxfId="8">
      <pivotArea outline="0" fieldPosition="0">
        <references count="1">
          <reference field="4294967294" count="1">
            <x v="3"/>
          </reference>
        </references>
      </pivotArea>
    </format>
  </formats>
  <conditionalFormats count="5">
    <conditionalFormat priority="2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6">
      <pivotAreas count="3">
        <pivotArea type="data" outline="0" collapsedLevelsAreSubtotals="1" fieldPosition="0">
          <references count="3">
            <reference field="4294967294" count="3" selected="0">
              <x v="1"/>
              <x v="2"/>
              <x v="3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5" selected="0">
              <x v="3"/>
              <x v="5"/>
              <x v="6"/>
              <x v="25"/>
              <x v="32"/>
              <x v="35"/>
              <x v="56"/>
              <x v="60"/>
              <x v="61"/>
              <x v="64"/>
              <x v="77"/>
              <x v="88"/>
              <x v="103"/>
              <x v="104"/>
              <x v="105"/>
            </reference>
          </references>
        </pivotArea>
        <pivotArea type="data" outline="0" collapsedLevelsAreSubtotals="1" fieldPosition="0">
          <references count="3">
            <reference field="4294967294" count="1" selected="0">
              <x v="2"/>
            </reference>
            <reference field="1" count="1" selected="0">
              <x v="3"/>
            </reference>
            <reference field="3" count="16" selected="0">
              <x v="3"/>
              <x v="5"/>
              <x v="6"/>
              <x v="25"/>
              <x v="32"/>
              <x v="35"/>
              <x v="56"/>
              <x v="57"/>
              <x v="60"/>
              <x v="61"/>
              <x v="64"/>
              <x v="77"/>
              <x v="88"/>
              <x v="103"/>
              <x v="104"/>
              <x v="105"/>
            </reference>
          </references>
        </pivotArea>
      </pivotAreas>
    </conditionalFormat>
    <conditionalFormat priority="5">
      <pivotAreas count="1">
        <pivotArea type="data" outline="0" collapsedLevelsAreSubtotals="1" fieldPosition="0">
          <references count="3">
            <reference field="4294967294" count="1" selected="0">
              <x v="2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3">
            <reference field="4294967294" count="1" selected="0">
              <x v="3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3">
            <reference field="4294967294" count="1" selected="0">
              <x v="1"/>
            </reference>
            <reference field="1" count="1" selected="0">
              <x v="3"/>
            </reference>
            <reference field="3" count="1" selected="0">
              <x v="1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6EA783-ADA6-4750-964B-3A68FB9CC2FD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B3:C42" firstHeaderRow="1" firstDataRow="2" firstDataCol="1" rowPageCount="1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sortType="descending" defaultSubtotal="0">
      <items count="10">
        <item h="1" x="9"/>
        <item h="1" x="0"/>
        <item h="1" x="7"/>
        <item h="1" x="4"/>
        <item h="1" x="3"/>
        <item x="1"/>
        <item h="1" x="5"/>
        <item h="1" x="6"/>
        <item h="1" x="2"/>
        <item h="1" x="8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sd="0" x="4"/>
        <item x="2"/>
        <item sd="0" x="27"/>
        <item x="11"/>
        <item sd="0"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x="101"/>
        <item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5"/>
            </reference>
          </references>
        </pivotArea>
      </autoSortScope>
    </pivotField>
    <pivotField compact="0" outline="0" subtotalTop="0" showAll="0" defaultSubtotal="0">
      <items count="17">
        <item x="4"/>
        <item x="1"/>
        <item x="5"/>
        <item x="6"/>
        <item m="1" x="16"/>
        <item m="1" x="15"/>
        <item x="3"/>
        <item x="0"/>
        <item x="8"/>
        <item x="2"/>
        <item x="7"/>
        <item m="1" x="14"/>
        <item x="13"/>
        <item x="9"/>
        <item x="10"/>
        <item x="11"/>
        <item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38">
    <i>
      <x v="111"/>
    </i>
    <i>
      <x v="121"/>
    </i>
    <i>
      <x v="64"/>
    </i>
    <i>
      <x v="1"/>
    </i>
    <i>
      <x v="3"/>
    </i>
    <i>
      <x v="77"/>
    </i>
    <i>
      <x v="61"/>
    </i>
    <i>
      <x v="56"/>
    </i>
    <i>
      <x v="120"/>
    </i>
    <i>
      <x v="5"/>
    </i>
    <i>
      <x v="32"/>
    </i>
    <i>
      <x v="113"/>
    </i>
    <i>
      <x v="25"/>
    </i>
    <i>
      <x v="90"/>
    </i>
    <i>
      <x v="88"/>
    </i>
    <i>
      <x v="103"/>
    </i>
    <i>
      <x v="122"/>
    </i>
    <i>
      <x v="127"/>
    </i>
    <i>
      <x v="57"/>
    </i>
    <i>
      <x v="112"/>
    </i>
    <i>
      <x v="123"/>
    </i>
    <i>
      <x v="35"/>
    </i>
    <i>
      <x v="124"/>
    </i>
    <i>
      <x v="114"/>
    </i>
    <i>
      <x v="118"/>
    </i>
    <i>
      <x v="126"/>
    </i>
    <i>
      <x v="104"/>
    </i>
    <i>
      <x v="6"/>
    </i>
    <i>
      <x v="105"/>
    </i>
    <i>
      <x v="117"/>
    </i>
    <i>
      <x v="60"/>
    </i>
    <i>
      <x v="31"/>
    </i>
    <i>
      <x v="119"/>
    </i>
    <i>
      <x v="129"/>
    </i>
    <i>
      <x v="128"/>
    </i>
    <i>
      <x v="125"/>
    </i>
    <i>
      <x v="7"/>
    </i>
    <i t="grand">
      <x/>
    </i>
  </rowItems>
  <colFields count="1">
    <field x="1"/>
  </colFields>
  <colItems count="1">
    <i>
      <x v="5"/>
    </i>
  </colItems>
  <pageFields count="1">
    <pageField fld="0" item="12" hier="-1"/>
  </pageFields>
  <dataFields count="1">
    <dataField name="Somme de Valeur total en DT" fld="24" baseField="1" baseItem="3" numFmtId="4"/>
  </dataFields>
  <formats count="14">
    <format dxfId="37">
      <pivotArea type="all" dataOnly="0" outline="0" fieldPosition="0"/>
    </format>
    <format dxfId="36">
      <pivotArea outline="0" collapsedLevelsAreSubtotals="1" fieldPosition="0"/>
    </format>
    <format dxfId="35">
      <pivotArea type="origin" dataOnly="0" labelOnly="1" outline="0" fieldPosition="0"/>
    </format>
    <format dxfId="34">
      <pivotArea field="1" type="button" dataOnly="0" labelOnly="1" outline="0" axis="axisCol" fieldPosition="0"/>
    </format>
    <format dxfId="33">
      <pivotArea type="topRight" dataOnly="0" labelOnly="1" outline="0" fieldPosition="0"/>
    </format>
    <format dxfId="32">
      <pivotArea field="3" type="button" dataOnly="0" labelOnly="1" outline="0" axis="axisRow" fieldPosition="0"/>
    </format>
    <format dxfId="31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30">
      <pivotArea dataOnly="0" labelOnly="1" grandRow="1" outline="0" fieldPosition="0"/>
    </format>
    <format dxfId="29">
      <pivotArea dataOnly="0" labelOnly="1" fieldPosition="0">
        <references count="1">
          <reference field="1" count="3">
            <x v="2"/>
            <x v="3"/>
            <x v="5"/>
          </reference>
        </references>
      </pivotArea>
    </format>
    <format dxfId="28">
      <pivotArea dataOnly="0" labelOnly="1" grandCol="1" outline="0" fieldPosition="0"/>
    </format>
    <format dxfId="27">
      <pivotArea dataOnly="0" labelOnly="1" fieldPosition="0">
        <references count="1">
          <reference field="1" count="3">
            <x v="2"/>
            <x v="3"/>
            <x v="5"/>
          </reference>
        </references>
      </pivotArea>
    </format>
    <format dxfId="26">
      <pivotArea dataOnly="0" labelOnly="1" grandCol="1" outline="0" fieldPosition="0"/>
    </format>
    <format dxfId="25">
      <pivotArea outline="0" fieldPosition="0">
        <references count="1">
          <reference field="3" count="37" selected="0">
            <x v="1"/>
            <x v="3"/>
            <x v="5"/>
            <x v="6"/>
            <x v="7"/>
            <x v="25"/>
            <x v="31"/>
            <x v="32"/>
            <x v="35"/>
            <x v="56"/>
            <x v="57"/>
            <x v="60"/>
            <x v="61"/>
            <x v="64"/>
            <x v="77"/>
            <x v="88"/>
            <x v="90"/>
            <x v="103"/>
            <x v="104"/>
            <x v="105"/>
            <x v="111"/>
            <x v="112"/>
            <x v="113"/>
            <x v="114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</references>
      </pivotArea>
    </format>
    <format dxfId="24">
      <pivotArea dataOnly="0" labelOnly="1" outline="0" fieldPosition="0">
        <references count="1">
          <reference field="3" count="37">
            <x v="1"/>
            <x v="3"/>
            <x v="5"/>
            <x v="6"/>
            <x v="7"/>
            <x v="25"/>
            <x v="31"/>
            <x v="32"/>
            <x v="35"/>
            <x v="56"/>
            <x v="57"/>
            <x v="60"/>
            <x v="61"/>
            <x v="64"/>
            <x v="77"/>
            <x v="88"/>
            <x v="90"/>
            <x v="103"/>
            <x v="104"/>
            <x v="105"/>
            <x v="111"/>
            <x v="112"/>
            <x v="113"/>
            <x v="114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37" selected="0">
              <x v="1"/>
              <x v="3"/>
              <x v="5"/>
              <x v="6"/>
              <x v="7"/>
              <x v="25"/>
              <x v="31"/>
              <x v="32"/>
              <x v="35"/>
              <x v="56"/>
              <x v="57"/>
              <x v="60"/>
              <x v="61"/>
              <x v="64"/>
              <x v="77"/>
              <x v="88"/>
              <x v="90"/>
              <x v="103"/>
              <x v="104"/>
              <x v="105"/>
              <x v="111"/>
              <x v="112"/>
              <x v="113"/>
              <x v="114"/>
              <x v="117"/>
              <x v="118"/>
              <x v="119"/>
              <x v="120"/>
              <x v="121"/>
              <x v="122"/>
              <x v="123"/>
              <x v="124"/>
              <x v="125"/>
              <x v="126"/>
              <x v="127"/>
              <x v="128"/>
              <x v="129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4B30B4-0ACB-463D-B976-09D02C2214F4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F3:G9" firstHeaderRow="1" firstDataRow="2" firstDataCol="1" rowPageCount="1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defaultSubtotal="0">
      <items count="10">
        <item h="1" x="2"/>
        <item h="1" x="6"/>
        <item h="1" x="5"/>
        <item x="1"/>
        <item h="1" x="3"/>
        <item h="1" x="4"/>
        <item h="1" x="7"/>
        <item h="1" x="0"/>
        <item h="1" x="9"/>
        <item h="1" x="8"/>
      </items>
    </pivotField>
    <pivotField compact="0" outline="0" subtotalTop="0" showAll="0" defaultSubtotal="0"/>
    <pivotField compact="0" outline="0" subtotalTop="0" showAll="0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h="1" x="101"/>
        <item h="1"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</items>
    </pivotField>
    <pivotField axis="axisRow" compact="0" outline="0" subtotalTop="0" showAll="0" sortType="descending" defaultSubtotal="0">
      <items count="17">
        <item x="4"/>
        <item x="1"/>
        <item x="5"/>
        <item x="6"/>
        <item m="1" x="16"/>
        <item m="1" x="15"/>
        <item x="3"/>
        <item x="0"/>
        <item x="8"/>
        <item x="2"/>
        <item x="7"/>
        <item m="1" x="14"/>
        <item x="13"/>
        <item x="9"/>
        <item x="10"/>
        <item x="11"/>
        <item x="12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3"/>
            </reference>
          </references>
        </pivotArea>
      </autoSortScope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4"/>
  </rowFields>
  <rowItems count="5">
    <i>
      <x v="7"/>
    </i>
    <i>
      <x v="16"/>
    </i>
    <i>
      <x v="13"/>
    </i>
    <i>
      <x v="9"/>
    </i>
    <i t="grand">
      <x/>
    </i>
  </rowItems>
  <colFields count="1">
    <field x="1"/>
  </colFields>
  <colItems count="1">
    <i>
      <x v="3"/>
    </i>
  </colItems>
  <pageFields count="1">
    <pageField fld="0" item="12" hier="-1"/>
  </pageFields>
  <dataFields count="1">
    <dataField name="Somme de Valeur total en DT" fld="24" baseField="1" baseItem="3" numFmtId="4"/>
  </dataFields>
  <formats count="11">
    <format dxfId="48">
      <pivotArea type="all" dataOnly="0" outline="0" fieldPosition="0"/>
    </format>
    <format dxfId="47">
      <pivotArea outline="0" collapsedLevelsAreSubtotals="1" fieldPosition="0"/>
    </format>
    <format dxfId="46">
      <pivotArea type="origin" dataOnly="0" labelOnly="1" outline="0" fieldPosition="0"/>
    </format>
    <format dxfId="45">
      <pivotArea field="1" type="button" dataOnly="0" labelOnly="1" outline="0" axis="axisCol" fieldPosition="0"/>
    </format>
    <format dxfId="44">
      <pivotArea type="topRight" dataOnly="0" labelOnly="1" outline="0" fieldPosition="0"/>
    </format>
    <format dxfId="43">
      <pivotArea field="3" type="button" dataOnly="0" labelOnly="1" outline="0"/>
    </format>
    <format dxfId="42">
      <pivotArea dataOnly="0" labelOnly="1" grandRow="1" outline="0" fieldPosition="0"/>
    </format>
    <format dxfId="41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40">
      <pivotArea dataOnly="0" labelOnly="1" grandCol="1" outline="0" fieldPosition="0"/>
    </format>
    <format dxfId="39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38">
      <pivotArea dataOnly="0" labelOnly="1" grandCol="1" outline="0" fieldPosition="0"/>
    </format>
  </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C3106E-DD20-4CC2-A403-7E763DA70962}" name="Tableau croisé dynamique4" cacheId="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I4:J34" firstHeaderRow="1" firstDataRow="2" firstDataCol="1" rowPageCount="2" colPageCount="1"/>
  <pivotFields count="54">
    <pivotField axis="axisPage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ubtotalTop="0" showAll="0" sortType="ascending" defaultSubtotal="0">
      <items count="10">
        <item h="1" x="8"/>
        <item h="1" x="2"/>
        <item h="1" x="6"/>
        <item h="1" x="5"/>
        <item x="1"/>
        <item h="1" x="3"/>
        <item h="1" x="4"/>
        <item h="1" x="7"/>
        <item h="1" x="0"/>
        <item h="1" x="9"/>
      </items>
    </pivotField>
    <pivotField compact="0" outline="0" subtotalTop="0" showAll="0" defaultSubtotal="0"/>
    <pivotField axis="axisRow" compact="0" outline="0" subtotalTop="0" showAll="0" sortType="descending" defaultSubtotal="0">
      <items count="130">
        <item x="47"/>
        <item x="4"/>
        <item x="2"/>
        <item x="27"/>
        <item x="11"/>
        <item x="16"/>
        <item x="97"/>
        <item x="56"/>
        <item x="55"/>
        <item x="78"/>
        <item x="32"/>
        <item x="54"/>
        <item x="14"/>
        <item x="105"/>
        <item x="50"/>
        <item x="69"/>
        <item x="59"/>
        <item x="7"/>
        <item x="22"/>
        <item x="19"/>
        <item x="99"/>
        <item x="98"/>
        <item x="101"/>
        <item x="100"/>
        <item x="37"/>
        <item x="71"/>
        <item x="83"/>
        <item x="38"/>
        <item x="46"/>
        <item x="31"/>
        <item x="88"/>
        <item x="92"/>
        <item x="21"/>
        <item x="3"/>
        <item x="15"/>
        <item x="80"/>
        <item x="64"/>
        <item x="53"/>
        <item x="58"/>
        <item x="18"/>
        <item x="1"/>
        <item x="28"/>
        <item x="65"/>
        <item x="87"/>
        <item x="77"/>
        <item x="48"/>
        <item x="63"/>
        <item x="36"/>
        <item x="30"/>
        <item x="39"/>
        <item x="82"/>
        <item x="26"/>
        <item x="94"/>
        <item x="60"/>
        <item x="61"/>
        <item x="49"/>
        <item x="42"/>
        <item x="24"/>
        <item x="5"/>
        <item x="0"/>
        <item x="90"/>
        <item x="51"/>
        <item x="86"/>
        <item x="29"/>
        <item x="89"/>
        <item x="84"/>
        <item x="85"/>
        <item x="66"/>
        <item x="8"/>
        <item x="23"/>
        <item x="79"/>
        <item x="70"/>
        <item x="12"/>
        <item x="73"/>
        <item x="96"/>
        <item x="67"/>
        <item x="43"/>
        <item x="57"/>
        <item x="25"/>
        <item x="95"/>
        <item x="52"/>
        <item x="72"/>
        <item x="40"/>
        <item x="81"/>
        <item x="44"/>
        <item x="74"/>
        <item x="17"/>
        <item x="91"/>
        <item x="10"/>
        <item x="33"/>
        <item x="9"/>
        <item x="104"/>
        <item x="41"/>
        <item x="102"/>
        <item x="45"/>
        <item x="6"/>
        <item x="103"/>
        <item x="13"/>
        <item x="35"/>
        <item x="68"/>
        <item x="34"/>
        <item x="62"/>
        <item x="20"/>
        <item x="76"/>
        <item x="75"/>
        <item x="93"/>
        <item x="106"/>
        <item x="129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4"/>
            </reference>
          </references>
        </pivotArea>
      </autoSortScope>
    </pivotField>
    <pivotField axis="axisPage" compact="0" outline="0" subtotalTop="0" multipleItemSelectionAllowed="1" showAll="0" defaultSubtotal="0">
      <items count="17">
        <item h="1" x="4"/>
        <item h="1" x="1"/>
        <item h="1" x="5"/>
        <item h="1" x="6"/>
        <item m="1" x="16"/>
        <item m="1" x="15"/>
        <item h="1" x="3"/>
        <item x="0"/>
        <item h="1" x="8"/>
        <item h="1" x="2"/>
        <item h="1" x="7"/>
        <item h="1" m="1" x="14"/>
        <item h="1" x="13"/>
        <item h="1" x="9"/>
        <item h="1" x="10"/>
        <item h="1" x="11"/>
        <item h="1" x="1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">
    <field x="3"/>
  </rowFields>
  <rowItems count="29">
    <i>
      <x v="111"/>
    </i>
    <i>
      <x v="121"/>
    </i>
    <i>
      <x v="64"/>
    </i>
    <i>
      <x v="1"/>
    </i>
    <i>
      <x v="77"/>
    </i>
    <i>
      <x v="3"/>
    </i>
    <i>
      <x v="61"/>
    </i>
    <i>
      <x v="56"/>
    </i>
    <i>
      <x v="120"/>
    </i>
    <i>
      <x v="5"/>
    </i>
    <i>
      <x v="32"/>
    </i>
    <i>
      <x v="113"/>
    </i>
    <i>
      <x v="25"/>
    </i>
    <i>
      <x v="57"/>
    </i>
    <i>
      <x v="88"/>
    </i>
    <i>
      <x v="112"/>
    </i>
    <i>
      <x v="123"/>
    </i>
    <i>
      <x v="35"/>
    </i>
    <i>
      <x v="124"/>
    </i>
    <i>
      <x v="114"/>
    </i>
    <i>
      <x v="104"/>
    </i>
    <i>
      <x v="6"/>
    </i>
    <i>
      <x v="105"/>
    </i>
    <i>
      <x v="117"/>
    </i>
    <i>
      <x v="60"/>
    </i>
    <i>
      <x v="103"/>
    </i>
    <i>
      <x v="119"/>
    </i>
    <i>
      <x v="128"/>
    </i>
    <i t="grand">
      <x/>
    </i>
  </rowItems>
  <colFields count="1">
    <field x="1"/>
  </colFields>
  <colItems count="1">
    <i>
      <x v="4"/>
    </i>
  </colItems>
  <pageFields count="2">
    <pageField fld="4" hier="-1"/>
    <pageField fld="0" item="12" hier="-1"/>
  </pageFields>
  <dataFields count="1">
    <dataField name="Somme de Valeur total en DT" fld="24" baseField="1" baseItem="3" numFmtId="4"/>
  </dataFields>
  <formats count="12">
    <format dxfId="60">
      <pivotArea type="all" dataOnly="0" outline="0" fieldPosition="0"/>
    </format>
    <format dxfId="59">
      <pivotArea outline="0" collapsedLevelsAreSubtotals="1" fieldPosition="0"/>
    </format>
    <format dxfId="58">
      <pivotArea type="origin" dataOnly="0" labelOnly="1" outline="0" fieldPosition="0"/>
    </format>
    <format dxfId="57">
      <pivotArea field="1" type="button" dataOnly="0" labelOnly="1" outline="0" axis="axisCol" fieldPosition="0"/>
    </format>
    <format dxfId="56">
      <pivotArea type="topRight" dataOnly="0" labelOnly="1" outline="0" fieldPosition="0"/>
    </format>
    <format dxfId="55">
      <pivotArea field="3" type="button" dataOnly="0" labelOnly="1" outline="0" axis="axisRow" fieldPosition="0"/>
    </format>
    <format dxfId="54">
      <pivotArea dataOnly="0" labelOnly="1" fieldPosition="0">
        <references count="1">
          <reference field="3" count="30">
            <x v="1"/>
            <x v="2"/>
            <x v="3"/>
            <x v="5"/>
            <x v="6"/>
            <x v="13"/>
            <x v="20"/>
            <x v="21"/>
            <x v="22"/>
            <x v="23"/>
            <x v="25"/>
            <x v="32"/>
            <x v="35"/>
            <x v="36"/>
            <x v="56"/>
            <x v="60"/>
            <x v="61"/>
            <x v="62"/>
            <x v="64"/>
            <x v="73"/>
            <x v="74"/>
            <x v="88"/>
            <x v="90"/>
            <x v="91"/>
            <x v="93"/>
            <x v="96"/>
            <x v="103"/>
            <x v="104"/>
            <x v="105"/>
            <x v="106"/>
          </reference>
        </references>
      </pivotArea>
    </format>
    <format dxfId="53">
      <pivotArea dataOnly="0" labelOnly="1" grandRow="1" outline="0" fieldPosition="0"/>
    </format>
    <format dxfId="52">
      <pivotArea dataOnly="0" labelOnly="1" fieldPosition="0">
        <references count="1">
          <reference field="1" count="3">
            <x v="4"/>
            <x v="6"/>
            <x v="7"/>
          </reference>
        </references>
      </pivotArea>
    </format>
    <format dxfId="51">
      <pivotArea dataOnly="0" labelOnly="1" grandCol="1" outline="0" fieldPosition="0"/>
    </format>
    <format dxfId="50">
      <pivotArea dataOnly="0" labelOnly="1" fieldPosition="0">
        <references count="1">
          <reference field="1" count="3">
            <x v="4"/>
            <x v="6"/>
            <x v="7"/>
          </reference>
        </references>
      </pivotArea>
    </format>
    <format dxfId="49">
      <pivotArea dataOnly="0" labelOnly="1" grandCol="1" outline="0" fieldPosition="0"/>
    </format>
  </formats>
  <conditionalFormats count="1">
    <conditionalFormat priority="7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1" selected="0">
              <x v="64"/>
            </reference>
          </references>
        </pivotArea>
      </pivotAreas>
    </conditionalFormat>
  </conditionalFormats>
  <pivotTableStyleInfo name="PivotStyleLight8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E8588-3D75-4486-8A43-DF2B38B730B3}" name="Tableau croisé dynamique4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117:H127" firstHeaderRow="0" firstDataRow="1" firstDataCol="1"/>
  <pivotFields count="10">
    <pivotField axis="axisRow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dataField="1" numFmtId="168" showAll="0"/>
    <pivotField dataField="1" numFmtId="168" showAll="0"/>
    <pivotField dataField="1" numFmtId="168" showAll="0"/>
    <pivotField dataField="1" numFmtId="168" showAll="0"/>
    <pivotField dataField="1" numFmtId="168" showAll="0"/>
    <pivotField numFmtId="168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9"/>
    <field x="8"/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Montant TND HT" fld="2" baseField="0" baseItem="0"/>
    <dataField name="Somme de Montant TPE" fld="3" baseField="0" baseItem="0"/>
    <dataField name="Somme de Montant FODEC" fld="4" baseField="0" baseItem="0"/>
    <dataField name="Somme de Montant Base TVA" fld="5" baseField="0" baseItem="0"/>
    <dataField name="Somme de Montant TVA" fld="6" baseField="0" baseItem="0"/>
  </dataFields>
  <formats count="1">
    <format dxfId="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DAAE15-8EF7-425D-A8A1-6BA6AD850789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68:H81" firstHeaderRow="0" firstDataRow="1" firstDataCol="1"/>
  <pivotFields count="10">
    <pivotField axis="axisRow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4"/>
        <item x="11"/>
        <item x="15"/>
        <item x="17"/>
        <item x="16"/>
        <item x="18"/>
        <item t="default"/>
      </items>
    </pivotField>
    <pivotField showAll="0"/>
    <pivotField dataField="1" numFmtId="168" showAll="0"/>
    <pivotField dataField="1" numFmtId="168" showAll="0"/>
    <pivotField dataField="1" numFmtId="168" showAll="0"/>
    <pivotField dataField="1" numFmtId="168" showAll="0"/>
    <pivotField dataField="1" numFmtId="168" showAll="0"/>
    <pivotField numFmtId="168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9"/>
    <field x="8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Montant TND HT" fld="2" baseField="0" baseItem="0"/>
    <dataField name="Somme de Montant TPE" fld="3" baseField="0" baseItem="0"/>
    <dataField name="Somme de Montant FODEC" fld="4" baseField="0" baseItem="0"/>
    <dataField name="Somme de Montant Base TVA" fld="5" baseField="0" baseItem="0"/>
    <dataField name="Somme de Montant TVA" fld="6" baseField="0" baseItem="0"/>
  </dataFields>
  <formats count="1">
    <format dxfId="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0AD7BB-D942-4E4B-AA83-369B95E6E631}" name="Tableau croisé dynamique2" cacheId="9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>
  <location ref="B188:D202" firstHeaderRow="1" firstDataRow="2" firstDataCol="1"/>
  <pivotFields count="10">
    <pivotField axis="axisRow" numFmtId="14" showAl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t="default"/>
      </items>
    </pivotField>
    <pivotField showAll="0"/>
    <pivotField dataField="1" showAll="0"/>
    <pivotField showAll="0"/>
    <pivotField dataField="1" numFmtId="164" showAll="0"/>
    <pivotField showAll="0"/>
    <pivotField showAll="0"/>
    <pivotField showAll="0"/>
    <pivotField axis="axisRow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9"/>
    <field x="8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Devises" fld="2" baseField="9" baseItem="5" numFmtId="4"/>
    <dataField name="Somme de Montant TND" fld="4" baseField="0" baseItem="0" numFmtId="164"/>
  </dataFields>
  <formats count="2"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5EB454-7AB4-4E25-9B06-AD8038125724}" name="Tableau croisé dynamique4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2:M18" firstHeaderRow="0" firstDataRow="1" firstDataCol="1"/>
  <pivotFields count="8">
    <pivotField numFmtId="14" showAll="0"/>
    <pivotField showAll="0"/>
    <pivotField dataField="1" numFmtId="164" showAll="0"/>
    <pivotField numFmtId="169" showAll="0"/>
    <pivotField dataField="1" numFmtId="164" showAll="0"/>
    <pivotField showAll="0"/>
    <pivotField showAll="0"/>
    <pivotField axis="axisRow" showAll="0">
      <items count="21">
        <item m="1" x="18"/>
        <item x="6"/>
        <item x="12"/>
        <item x="10"/>
        <item m="1" x="17"/>
        <item x="0"/>
        <item m="1" x="15"/>
        <item x="14"/>
        <item x="11"/>
        <item x="5"/>
        <item x="2"/>
        <item m="1" x="19"/>
        <item x="9"/>
        <item m="1" x="16"/>
        <item x="8"/>
        <item x="3"/>
        <item x="4"/>
        <item x="1"/>
        <item x="7"/>
        <item x="13"/>
        <item t="default"/>
      </items>
    </pivotField>
  </pivotFields>
  <rowFields count="1">
    <field x="7"/>
  </rowFields>
  <rowItems count="16">
    <i>
      <x v="1"/>
    </i>
    <i>
      <x v="2"/>
    </i>
    <i>
      <x v="3"/>
    </i>
    <i>
      <x v="5"/>
    </i>
    <i>
      <x v="7"/>
    </i>
    <i>
      <x v="8"/>
    </i>
    <i>
      <x v="9"/>
    </i>
    <i>
      <x v="10"/>
    </i>
    <i>
      <x v="12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Devises" fld="2" baseField="0" baseItem="0" numFmtId="164"/>
    <dataField name="Somme de Montant TND" fld="4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102364-A8CF-4F6F-950C-526026AA473E}" name="Tableau croisé dynamique2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3:F1159" firstHeaderRow="1" firstDataRow="1" firstDataCol="1"/>
  <pivotFields count="5">
    <pivotField axis="axisRow" showAll="0">
      <items count="11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t="default"/>
      </items>
    </pivotField>
    <pivotField showAll="0"/>
    <pivotField showAll="0"/>
    <pivotField showAll="0"/>
    <pivotField dataField="1" numFmtId="4" showAll="0"/>
  </pivotFields>
  <rowFields count="1">
    <field x="0"/>
  </rowFields>
  <rowItems count="11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 t="grand">
      <x/>
    </i>
  </rowItems>
  <colItems count="1">
    <i/>
  </colItems>
  <dataFields count="1">
    <dataField name="Somme de solde " fld="4" baseField="0" baseItem="0" numFmtId="165"/>
  </dataFields>
  <formats count="2">
    <format dxfId="3">
      <pivotArea outline="0" collapsedLevelsAreSubtotals="1" fieldPosition="0"/>
    </format>
    <format dxfId="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B52E61-7BE7-4B46-BC4D-DA92DCB05D92}" name="Tableau croisé dynamique4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2:F1197" firstHeaderRow="1" firstDataRow="1" firstDataCol="1"/>
  <pivotFields count="5">
    <pivotField axis="axisRow" showAll="0">
      <items count="11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t="default"/>
      </items>
    </pivotField>
    <pivotField showAll="0"/>
    <pivotField showAll="0"/>
    <pivotField showAll="0"/>
    <pivotField dataField="1" numFmtId="43" showAll="0"/>
  </pivotFields>
  <rowFields count="1">
    <field x="0"/>
  </rowFields>
  <rowItems count="119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 t="grand">
      <x/>
    </i>
  </rowItems>
  <colItems count="1">
    <i/>
  </colItems>
  <dataFields count="1">
    <dataField name="Somme de solde 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17BB2B-FCBA-4A5A-B224-4C514BE7C7C2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J2:M21" firstHeaderRow="0" firstDataRow="1" firstDataCol="1"/>
  <pivotFields count="8">
    <pivotField numFmtId="14" showAll="0"/>
    <pivotField showAll="0"/>
    <pivotField axis="axisRow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showAll="0">
      <items count="19">
        <item x="10"/>
        <item x="11"/>
        <item x="6"/>
        <item x="15"/>
        <item x="13"/>
        <item x="14"/>
        <item x="8"/>
        <item x="17"/>
        <item x="12"/>
        <item x="4"/>
        <item x="7"/>
        <item x="5"/>
        <item x="16"/>
        <item x="2"/>
        <item x="1"/>
        <item x="3"/>
        <item x="0"/>
        <item x="9"/>
        <item t="default"/>
      </items>
    </pivotField>
    <pivotField dataField="1" numFmtId="164" showAll="0"/>
    <pivotField dataField="1" numFmtId="164" showAll="0"/>
    <pivotField numFmtId="164" showAll="0"/>
    <pivotField dataField="1" numFmtId="164" showAl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Net HT" fld="4" baseField="0" baseItem="0"/>
    <dataField name="Somme de Tot, Taxes" fld="5" baseField="0" baseItem="0"/>
    <dataField name="Somme de Montant TTC" fld="7" baseField="0" baseItem="0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2" type="captionBeginsWith" evalOrder="-1" id="2" stringValue1="">
      <autoFilter ref="A1">
        <filterColumn colId="0">
          <customFilters>
            <customFilter val="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pivotTable" Target="../pivotTables/pivot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4" Type="http://schemas.openxmlformats.org/officeDocument/2006/relationships/pivotTable" Target="../pivotTables/pivot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4BCE-3998-48DB-9B48-3E768F07057D}">
  <dimension ref="A1:W21"/>
  <sheetViews>
    <sheetView workbookViewId="0">
      <selection activeCell="D19" sqref="D19"/>
    </sheetView>
  </sheetViews>
  <sheetFormatPr baseColWidth="10" defaultColWidth="11.5546875" defaultRowHeight="14.4" x14ac:dyDescent="0.3"/>
  <cols>
    <col min="1" max="1" width="9.44140625" bestFit="1" customWidth="1"/>
    <col min="2" max="2" width="30.88671875" bestFit="1" customWidth="1"/>
    <col min="3" max="3" width="13.44140625" bestFit="1" customWidth="1"/>
    <col min="4" max="4" width="12.44140625" bestFit="1" customWidth="1"/>
    <col min="5" max="5" width="11.6640625" bestFit="1" customWidth="1"/>
    <col min="6" max="6" width="6.109375" bestFit="1" customWidth="1"/>
    <col min="7" max="7" width="6" bestFit="1" customWidth="1"/>
    <col min="9" max="9" width="9.44140625" bestFit="1" customWidth="1"/>
    <col min="10" max="10" width="21" bestFit="1" customWidth="1"/>
    <col min="11" max="11" width="16.33203125" bestFit="1" customWidth="1"/>
    <col min="12" max="12" width="20.44140625" bestFit="1" customWidth="1"/>
    <col min="13" max="13" width="5.88671875" bestFit="1" customWidth="1"/>
    <col min="15" max="15" width="21" bestFit="1" customWidth="1"/>
    <col min="16" max="16" width="15.6640625" style="11" bestFit="1" customWidth="1"/>
    <col min="17" max="17" width="20.44140625" style="2" bestFit="1" customWidth="1"/>
    <col min="18" max="18" width="20.44140625" customWidth="1"/>
    <col min="19" max="19" width="21" bestFit="1" customWidth="1"/>
    <col min="20" max="20" width="16.33203125" style="11" bestFit="1" customWidth="1"/>
    <col min="21" max="21" width="20.44140625" style="2" bestFit="1" customWidth="1"/>
  </cols>
  <sheetData>
    <row r="1" spans="1:21" s="4" customFormat="1" x14ac:dyDescent="0.3">
      <c r="A1" s="6" t="s">
        <v>0</v>
      </c>
      <c r="B1" s="6" t="s">
        <v>1</v>
      </c>
      <c r="C1" s="6" t="s">
        <v>37</v>
      </c>
      <c r="D1" s="6"/>
      <c r="E1" s="6"/>
      <c r="F1" s="4" t="s">
        <v>244</v>
      </c>
      <c r="G1" s="4" t="s">
        <v>245</v>
      </c>
      <c r="P1" s="10"/>
      <c r="Q1" s="12"/>
      <c r="T1" s="10"/>
      <c r="U1" s="12"/>
    </row>
    <row r="2" spans="1:21" x14ac:dyDescent="0.3">
      <c r="A2" s="5" t="s">
        <v>5</v>
      </c>
      <c r="B2" s="1" t="s">
        <v>6</v>
      </c>
      <c r="C2" s="2">
        <v>3273240.0468000006</v>
      </c>
      <c r="D2" s="2">
        <f>-VLOOKUP(A2,'bal f 2022'!E:F,2,FALSE)</f>
        <v>1257000.2530000024</v>
      </c>
      <c r="E2" s="2">
        <f>+D2*360/C2</f>
        <v>138.24836694222765</v>
      </c>
      <c r="F2" s="7">
        <f t="shared" ref="F2:F7" si="0">+C2/$C$19</f>
        <v>0.45710575108128626</v>
      </c>
      <c r="G2" t="s">
        <v>48</v>
      </c>
      <c r="J2" s="9" t="s">
        <v>247</v>
      </c>
      <c r="K2" t="s">
        <v>246</v>
      </c>
      <c r="L2" s="2" t="s">
        <v>249</v>
      </c>
    </row>
    <row r="3" spans="1:21" x14ac:dyDescent="0.3">
      <c r="A3" s="5" t="s">
        <v>7</v>
      </c>
      <c r="B3" s="1" t="s">
        <v>8</v>
      </c>
      <c r="C3" s="2">
        <v>155767.06</v>
      </c>
      <c r="D3" s="2">
        <f>-VLOOKUP(A3,'bal f 2022'!E:F,2,FALSE)</f>
        <v>0</v>
      </c>
      <c r="E3" s="2">
        <f t="shared" ref="E3:E17" si="1">+D3*360/C3</f>
        <v>0</v>
      </c>
      <c r="F3" s="7">
        <f t="shared" si="0"/>
        <v>2.1752764214354708E-2</v>
      </c>
      <c r="G3" t="s">
        <v>240</v>
      </c>
      <c r="J3" s="1" t="s">
        <v>241</v>
      </c>
      <c r="K3" s="11"/>
      <c r="L3" s="2">
        <v>67743.388800000001</v>
      </c>
      <c r="R3" s="11"/>
    </row>
    <row r="4" spans="1:21" x14ac:dyDescent="0.3">
      <c r="A4" s="5" t="s">
        <v>9</v>
      </c>
      <c r="B4" s="1" t="s">
        <v>10</v>
      </c>
      <c r="C4" s="2">
        <v>51962.901100000003</v>
      </c>
      <c r="D4" s="2">
        <f>-VLOOKUP(A4,'bal f 2022'!E:F,2,FALSE)</f>
        <v>0</v>
      </c>
      <c r="E4" s="2">
        <f t="shared" si="1"/>
        <v>0</v>
      </c>
      <c r="F4" s="7">
        <f t="shared" si="0"/>
        <v>7.2565838728812946E-3</v>
      </c>
      <c r="G4" t="s">
        <v>48</v>
      </c>
      <c r="J4" s="1" t="s">
        <v>240</v>
      </c>
      <c r="K4" s="11">
        <v>0.13544187976961491</v>
      </c>
      <c r="L4" s="2">
        <v>969871.37840000005</v>
      </c>
      <c r="R4" s="11"/>
    </row>
    <row r="5" spans="1:21" x14ac:dyDescent="0.3">
      <c r="A5" s="5" t="s">
        <v>11</v>
      </c>
      <c r="B5" s="1" t="s">
        <v>12</v>
      </c>
      <c r="C5" s="2">
        <v>352689.15740000003</v>
      </c>
      <c r="D5" s="2">
        <f>-VLOOKUP(A5,'bal f 2022'!E:F,2,FALSE)</f>
        <v>244350.33499999996</v>
      </c>
      <c r="E5" s="2">
        <f t="shared" si="1"/>
        <v>249.41543779933619</v>
      </c>
      <c r="F5" s="7">
        <f t="shared" si="0"/>
        <v>4.9252801470873471E-2</v>
      </c>
      <c r="G5" t="s">
        <v>49</v>
      </c>
      <c r="J5" s="1" t="s">
        <v>242</v>
      </c>
      <c r="K5" s="11">
        <v>3.8660793281638399E-2</v>
      </c>
      <c r="L5" s="2">
        <v>276841.97039999999</v>
      </c>
      <c r="R5" s="11"/>
    </row>
    <row r="6" spans="1:21" x14ac:dyDescent="0.3">
      <c r="A6" s="5" t="s">
        <v>13</v>
      </c>
      <c r="B6" s="1" t="s">
        <v>14</v>
      </c>
      <c r="C6" s="2">
        <v>276841.97039999999</v>
      </c>
      <c r="D6" s="2">
        <f>-VLOOKUP(A6,'bal f 2022'!E:F,2,FALSE)</f>
        <v>28290.981000000145</v>
      </c>
      <c r="E6" s="2">
        <f t="shared" si="1"/>
        <v>36.789050248719271</v>
      </c>
      <c r="F6" s="7">
        <f t="shared" si="0"/>
        <v>3.8660793281638399E-2</v>
      </c>
      <c r="G6" t="s">
        <v>242</v>
      </c>
      <c r="J6" s="1" t="s">
        <v>243</v>
      </c>
      <c r="K6" s="11">
        <v>6.5351099392539488E-3</v>
      </c>
      <c r="L6" s="2">
        <v>46796.574999999997</v>
      </c>
      <c r="R6" s="11"/>
    </row>
    <row r="7" spans="1:21" x14ac:dyDescent="0.3">
      <c r="A7" s="5" t="s">
        <v>15</v>
      </c>
      <c r="B7" s="1" t="s">
        <v>16</v>
      </c>
      <c r="C7" s="2">
        <v>62827.3125</v>
      </c>
      <c r="D7" s="2">
        <f>-VLOOKUP(A7,'bal f 2022'!E:F,2,FALSE)</f>
        <v>0</v>
      </c>
      <c r="E7" s="2">
        <f t="shared" si="1"/>
        <v>0</v>
      </c>
      <c r="F7" s="7">
        <f t="shared" si="0"/>
        <v>8.7737915515262357E-3</v>
      </c>
      <c r="G7" t="s">
        <v>240</v>
      </c>
      <c r="J7" s="1" t="s">
        <v>48</v>
      </c>
      <c r="K7" s="11">
        <v>0.61767204367542083</v>
      </c>
      <c r="L7" s="2">
        <v>4423022.1658000005</v>
      </c>
      <c r="R7" s="11"/>
    </row>
    <row r="8" spans="1:21" x14ac:dyDescent="0.3">
      <c r="A8" s="5" t="s">
        <v>17</v>
      </c>
      <c r="B8" s="1" t="s">
        <v>18</v>
      </c>
      <c r="C8" s="2">
        <v>31647.466699999997</v>
      </c>
      <c r="D8" s="2">
        <f>-VLOOKUP(A8,'bal f 2022'!E:F,2,FALSE)</f>
        <v>0</v>
      </c>
      <c r="E8" s="2">
        <f t="shared" si="1"/>
        <v>0</v>
      </c>
      <c r="F8" s="7">
        <f t="shared" ref="F8:F17" si="2">+C8/$C$19</f>
        <v>4.4195472464251574E-3</v>
      </c>
      <c r="G8" t="s">
        <v>241</v>
      </c>
      <c r="J8" s="1" t="s">
        <v>49</v>
      </c>
      <c r="K8" s="11">
        <v>0.19222985506365106</v>
      </c>
      <c r="L8" s="2">
        <v>1376518.3621</v>
      </c>
      <c r="R8" s="11"/>
    </row>
    <row r="9" spans="1:21" x14ac:dyDescent="0.3">
      <c r="A9" s="5" t="s">
        <v>19</v>
      </c>
      <c r="B9" s="1" t="s">
        <v>20</v>
      </c>
      <c r="C9" s="2">
        <v>1023829.2047</v>
      </c>
      <c r="D9" s="2">
        <f>-VLOOKUP(A9,'bal f 2022'!E:F,2,FALSE)</f>
        <v>249315.65700000012</v>
      </c>
      <c r="E9" s="2">
        <f t="shared" si="1"/>
        <v>87.664657452606505</v>
      </c>
      <c r="F9" s="7">
        <f t="shared" si="2"/>
        <v>0.1429770535927776</v>
      </c>
      <c r="G9" t="s">
        <v>49</v>
      </c>
      <c r="J9" s="1" t="s">
        <v>248</v>
      </c>
      <c r="K9" s="11">
        <v>0.99053968172957918</v>
      </c>
      <c r="L9" s="2">
        <v>7160793.8405000009</v>
      </c>
      <c r="R9" s="11"/>
    </row>
    <row r="10" spans="1:21" x14ac:dyDescent="0.3">
      <c r="A10" s="5" t="s">
        <v>21</v>
      </c>
      <c r="B10" s="1" t="s">
        <v>22</v>
      </c>
      <c r="C10" s="2">
        <v>136009.9663</v>
      </c>
      <c r="D10" s="2">
        <f>-VLOOKUP(A10,'bal f 2022'!E:F,2,FALSE)</f>
        <v>0</v>
      </c>
      <c r="E10" s="2">
        <f t="shared" si="1"/>
        <v>0</v>
      </c>
      <c r="F10" s="7">
        <f t="shared" si="2"/>
        <v>1.8993699487723718E-2</v>
      </c>
      <c r="G10" t="s">
        <v>240</v>
      </c>
      <c r="P10"/>
    </row>
    <row r="11" spans="1:21" x14ac:dyDescent="0.3">
      <c r="A11" s="5" t="s">
        <v>23</v>
      </c>
      <c r="B11" s="1" t="s">
        <v>24</v>
      </c>
      <c r="C11" s="2">
        <v>46796.574999999997</v>
      </c>
      <c r="D11" s="2">
        <f>-VLOOKUP(A11,'bal f 2022'!E:F,2,FALSE)</f>
        <v>0</v>
      </c>
      <c r="E11" s="2">
        <f t="shared" si="1"/>
        <v>0</v>
      </c>
      <c r="F11" s="7">
        <f t="shared" si="2"/>
        <v>6.5351099392539488E-3</v>
      </c>
      <c r="G11" t="s">
        <v>243</v>
      </c>
      <c r="T11"/>
    </row>
    <row r="12" spans="1:21" x14ac:dyDescent="0.3">
      <c r="A12" s="5" t="s">
        <v>25</v>
      </c>
      <c r="B12" s="1" t="s">
        <v>26</v>
      </c>
      <c r="C12" s="2">
        <v>7504.0024000000003</v>
      </c>
      <c r="D12" s="2">
        <f>-VLOOKUP(A12,'bal f 2022'!E:F,2,FALSE)</f>
        <v>0</v>
      </c>
      <c r="E12" s="2">
        <f t="shared" si="1"/>
        <v>0</v>
      </c>
      <c r="F12" s="7">
        <f t="shared" si="2"/>
        <v>1.0479288424083491E-3</v>
      </c>
      <c r="G12" t="s">
        <v>241</v>
      </c>
      <c r="T12"/>
    </row>
    <row r="13" spans="1:21" x14ac:dyDescent="0.3">
      <c r="A13" s="5" t="s">
        <v>27</v>
      </c>
      <c r="B13" s="1" t="s">
        <v>28</v>
      </c>
      <c r="C13" s="2">
        <v>1097819.2178999998</v>
      </c>
      <c r="D13" s="2">
        <f>-VLOOKUP(A13,'bal f 2022'!E:F,2,FALSE)</f>
        <v>541842.55299999996</v>
      </c>
      <c r="E13" s="2">
        <f t="shared" si="1"/>
        <v>177.68255091501621</v>
      </c>
      <c r="F13" s="7">
        <f t="shared" si="2"/>
        <v>0.15330970872125332</v>
      </c>
      <c r="G13" t="s">
        <v>48</v>
      </c>
      <c r="T13"/>
    </row>
    <row r="14" spans="1:21" x14ac:dyDescent="0.3">
      <c r="A14" s="5" t="s">
        <v>29</v>
      </c>
      <c r="B14" s="1" t="s">
        <v>30</v>
      </c>
      <c r="C14" s="2">
        <v>28054.3986</v>
      </c>
      <c r="D14" s="2">
        <f>-VLOOKUP(A14,'bal f 2022'!E:F,2,FALSE)</f>
        <v>30.570999999999913</v>
      </c>
      <c r="E14" s="2">
        <f t="shared" si="1"/>
        <v>0.39229356354835454</v>
      </c>
      <c r="F14" s="7">
        <f t="shared" si="2"/>
        <v>3.9177777247726368E-3</v>
      </c>
      <c r="G14" t="s">
        <v>241</v>
      </c>
      <c r="T14"/>
    </row>
    <row r="15" spans="1:21" x14ac:dyDescent="0.3">
      <c r="A15" s="5" t="s">
        <v>31</v>
      </c>
      <c r="B15" s="1" t="s">
        <v>32</v>
      </c>
      <c r="C15" s="2">
        <v>615267.03960000002</v>
      </c>
      <c r="D15" s="2">
        <f>-VLOOKUP(A15,'bal f 2022'!E:F,2,FALSE)</f>
        <v>13360.585999999894</v>
      </c>
      <c r="E15" s="2">
        <f t="shared" si="1"/>
        <v>7.8174364144826223</v>
      </c>
      <c r="F15" s="7">
        <f t="shared" si="2"/>
        <v>8.5921624516010264E-2</v>
      </c>
      <c r="G15" t="s">
        <v>240</v>
      </c>
      <c r="T15"/>
    </row>
    <row r="16" spans="1:21" x14ac:dyDescent="0.3">
      <c r="A16" s="5" t="s">
        <v>33</v>
      </c>
      <c r="B16" s="1" t="s">
        <v>34</v>
      </c>
      <c r="C16" s="2">
        <v>32.64</v>
      </c>
      <c r="D16" s="2">
        <f>-VLOOKUP(A16,'bal f 2022'!E:F,2,FALSE)</f>
        <v>-11759.530999999999</v>
      </c>
      <c r="E16" s="2">
        <f t="shared" si="1"/>
        <v>-129700.70955882351</v>
      </c>
      <c r="F16" s="7">
        <f t="shared" si="2"/>
        <v>4.5581538481662151E-6</v>
      </c>
      <c r="G16" t="s">
        <v>241</v>
      </c>
      <c r="T16"/>
    </row>
    <row r="17" spans="1:23" x14ac:dyDescent="0.3">
      <c r="A17" s="5" t="s">
        <v>35</v>
      </c>
      <c r="B17" s="1" t="s">
        <v>36</v>
      </c>
      <c r="C17" s="2">
        <v>504.8811</v>
      </c>
      <c r="D17" s="2">
        <f>-VLOOKUP(A17,'bal f 2022'!E:F,2,FALSE)</f>
        <v>0</v>
      </c>
      <c r="E17" s="2">
        <f t="shared" si="1"/>
        <v>0</v>
      </c>
      <c r="F17" s="7">
        <f t="shared" si="2"/>
        <v>7.0506302966648031E-5</v>
      </c>
      <c r="G17" t="s">
        <v>241</v>
      </c>
      <c r="T17"/>
    </row>
    <row r="18" spans="1:23" x14ac:dyDescent="0.3">
      <c r="T18"/>
    </row>
    <row r="19" spans="1:23" x14ac:dyDescent="0.3">
      <c r="A19" s="3"/>
      <c r="B19" s="3"/>
      <c r="C19" s="8">
        <f>SUM(C2:C18)</f>
        <v>7160793.840499999</v>
      </c>
      <c r="D19" s="8">
        <f>SUM(D2:D18)</f>
        <v>2322431.4050000026</v>
      </c>
      <c r="E19" s="8">
        <f>SUM(E2:E18)</f>
        <v>-129002.69976548757</v>
      </c>
      <c r="F19" s="3"/>
      <c r="G19" s="3"/>
      <c r="T19"/>
    </row>
    <row r="20" spans="1:23" x14ac:dyDescent="0.3">
      <c r="T20"/>
    </row>
    <row r="21" spans="1:23" x14ac:dyDescent="0.3">
      <c r="P21"/>
      <c r="Q21"/>
      <c r="R21" s="11"/>
      <c r="S21" s="2"/>
      <c r="T21"/>
      <c r="U21"/>
      <c r="V21" s="11"/>
      <c r="W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9E14-783A-45B0-BB80-198FE9506958}">
  <dimension ref="A1:U71"/>
  <sheetViews>
    <sheetView workbookViewId="0">
      <selection activeCell="D19" sqref="D19"/>
    </sheetView>
  </sheetViews>
  <sheetFormatPr baseColWidth="10" defaultColWidth="9.5546875" defaultRowHeight="14.4" x14ac:dyDescent="0.3"/>
  <cols>
    <col min="1" max="1" width="9.44140625" bestFit="1" customWidth="1"/>
    <col min="2" max="2" width="30.88671875" bestFit="1" customWidth="1"/>
    <col min="3" max="3" width="13.44140625" bestFit="1" customWidth="1"/>
    <col min="4" max="4" width="12.44140625" bestFit="1" customWidth="1"/>
    <col min="5" max="5" width="14" bestFit="1" customWidth="1"/>
    <col min="6" max="7" width="14" customWidth="1"/>
    <col min="8" max="8" width="17.88671875" customWidth="1"/>
    <col min="9" max="9" width="4.5546875" bestFit="1" customWidth="1"/>
    <col min="12" max="12" width="21" bestFit="1" customWidth="1"/>
    <col min="13" max="13" width="17.88671875" style="17" bestFit="1" customWidth="1"/>
    <col min="14" max="14" width="24.109375" style="2" bestFit="1" customWidth="1"/>
  </cols>
  <sheetData>
    <row r="1" spans="1:14" s="4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2458</v>
      </c>
      <c r="G1" s="3" t="s">
        <v>245</v>
      </c>
      <c r="H1" s="3" t="s">
        <v>2459</v>
      </c>
      <c r="I1" s="4" t="s">
        <v>244</v>
      </c>
      <c r="J1" s="4" t="s">
        <v>2460</v>
      </c>
      <c r="M1" s="16"/>
      <c r="N1" s="12"/>
    </row>
    <row r="2" spans="1:14" x14ac:dyDescent="0.3">
      <c r="A2" s="5" t="s">
        <v>60</v>
      </c>
      <c r="B2" s="1" t="s">
        <v>61</v>
      </c>
      <c r="C2" s="2">
        <v>2596076.4</v>
      </c>
      <c r="D2" s="2">
        <f t="shared" ref="D2:D33" si="0">+C2*0.19</f>
        <v>493254.516</v>
      </c>
      <c r="E2" s="2">
        <f t="shared" ref="E2:E33" si="1">+C2+D2</f>
        <v>3089330.9159999997</v>
      </c>
      <c r="F2" s="2">
        <v>0</v>
      </c>
      <c r="G2" s="2">
        <f>F2*(9*30)/E2</f>
        <v>0</v>
      </c>
      <c r="H2" s="2" t="s">
        <v>2447</v>
      </c>
      <c r="I2" s="7">
        <f t="shared" ref="I2:I33" si="2">+E2/$E$71</f>
        <v>0.19108560364173299</v>
      </c>
      <c r="J2" t="s">
        <v>250</v>
      </c>
      <c r="L2" s="9" t="s">
        <v>247</v>
      </c>
      <c r="M2" s="17" t="s">
        <v>2462</v>
      </c>
      <c r="N2" s="2" t="s">
        <v>2461</v>
      </c>
    </row>
    <row r="3" spans="1:14" x14ac:dyDescent="0.3">
      <c r="A3" s="5" t="s">
        <v>112</v>
      </c>
      <c r="B3" s="1" t="s">
        <v>113</v>
      </c>
      <c r="C3" s="2">
        <v>1806834.2</v>
      </c>
      <c r="D3" s="2">
        <f t="shared" si="0"/>
        <v>343298.49800000002</v>
      </c>
      <c r="E3" s="2">
        <f t="shared" si="1"/>
        <v>2150132.6979999999</v>
      </c>
      <c r="F3" s="2">
        <f>-VLOOKUP(A3,'bal f 2023'!E:F,2,FALSE)</f>
        <v>126991.18400000036</v>
      </c>
      <c r="G3" s="2">
        <v>0</v>
      </c>
      <c r="H3" s="2" t="s">
        <v>2447</v>
      </c>
      <c r="I3" s="7">
        <f t="shared" si="2"/>
        <v>0.13299300582507037</v>
      </c>
      <c r="J3" t="s">
        <v>250</v>
      </c>
      <c r="L3" s="1" t="s">
        <v>2449</v>
      </c>
      <c r="M3" s="17">
        <v>0</v>
      </c>
      <c r="N3" s="2">
        <v>518900.92800000001</v>
      </c>
    </row>
    <row r="4" spans="1:14" x14ac:dyDescent="0.3">
      <c r="A4" s="5" t="s">
        <v>146</v>
      </c>
      <c r="B4" s="1" t="s">
        <v>147</v>
      </c>
      <c r="C4" s="2">
        <v>1473641.578</v>
      </c>
      <c r="D4" s="2">
        <f t="shared" si="0"/>
        <v>279991.89981999999</v>
      </c>
      <c r="E4" s="2">
        <f t="shared" si="1"/>
        <v>1753633.4778199999</v>
      </c>
      <c r="F4" s="2">
        <f>-VLOOKUP(A4,'bal f 2023'!E:F,2,FALSE)</f>
        <v>147457.57400000095</v>
      </c>
      <c r="G4" s="2">
        <v>0</v>
      </c>
      <c r="H4" s="2" t="s">
        <v>2448</v>
      </c>
      <c r="I4" s="7">
        <f t="shared" si="2"/>
        <v>0.10846818317199215</v>
      </c>
      <c r="J4" t="s">
        <v>250</v>
      </c>
      <c r="L4" s="1" t="s">
        <v>2450</v>
      </c>
      <c r="M4" s="17">
        <v>19.09090909090909</v>
      </c>
      <c r="N4" s="2">
        <v>670593.15659000014</v>
      </c>
    </row>
    <row r="5" spans="1:14" x14ac:dyDescent="0.3">
      <c r="A5" s="5" t="s">
        <v>104</v>
      </c>
      <c r="B5" s="1" t="s">
        <v>105</v>
      </c>
      <c r="C5" s="2">
        <v>1175686.0999999996</v>
      </c>
      <c r="D5" s="2">
        <f t="shared" si="0"/>
        <v>223380.35899999994</v>
      </c>
      <c r="E5" s="2">
        <f t="shared" si="1"/>
        <v>1399066.4589999996</v>
      </c>
      <c r="F5" s="2">
        <f>-VLOOKUP(A5,'bal f 2023'!E:F,2,FALSE)</f>
        <v>90606.744000000181</v>
      </c>
      <c r="G5" s="2">
        <v>0</v>
      </c>
      <c r="H5" s="2" t="s">
        <v>2447</v>
      </c>
      <c r="I5" s="7">
        <f t="shared" si="2"/>
        <v>8.6537009508539431E-2</v>
      </c>
      <c r="J5" t="s">
        <v>253</v>
      </c>
      <c r="L5" s="1" t="s">
        <v>2447</v>
      </c>
      <c r="M5" s="17">
        <v>9.9203543792306217E-8</v>
      </c>
      <c r="N5" s="2">
        <v>10351209.8116</v>
      </c>
    </row>
    <row r="6" spans="1:14" x14ac:dyDescent="0.3">
      <c r="A6" s="5" t="s">
        <v>108</v>
      </c>
      <c r="B6" s="1" t="s">
        <v>109</v>
      </c>
      <c r="C6" s="2">
        <v>1018611.5</v>
      </c>
      <c r="D6" s="2">
        <f t="shared" si="0"/>
        <v>193536.185</v>
      </c>
      <c r="E6" s="2">
        <f t="shared" si="1"/>
        <v>1212147.6850000001</v>
      </c>
      <c r="F6" s="2">
        <f>-VLOOKUP(A6,'bal f 2023'!E:F,2,FALSE)</f>
        <v>0</v>
      </c>
      <c r="G6" s="2">
        <f>F6*(9*30)/E6</f>
        <v>0</v>
      </c>
      <c r="H6" s="2" t="s">
        <v>2447</v>
      </c>
      <c r="I6" s="7">
        <f t="shared" si="2"/>
        <v>7.4975448855785262E-2</v>
      </c>
      <c r="J6" t="s">
        <v>252</v>
      </c>
      <c r="L6" s="1" t="s">
        <v>2453</v>
      </c>
      <c r="M6" s="17">
        <v>0</v>
      </c>
      <c r="N6" s="2">
        <v>101997.13005999998</v>
      </c>
    </row>
    <row r="7" spans="1:14" x14ac:dyDescent="0.3">
      <c r="A7" s="5" t="s">
        <v>110</v>
      </c>
      <c r="B7" s="1" t="s">
        <v>111</v>
      </c>
      <c r="C7" s="2">
        <v>623760.96</v>
      </c>
      <c r="D7" s="2">
        <f t="shared" si="0"/>
        <v>118514.5824</v>
      </c>
      <c r="E7" s="2">
        <f t="shared" si="1"/>
        <v>742275.54239999992</v>
      </c>
      <c r="F7" s="2">
        <f>-VLOOKUP(A7,'bal f 2023'!E:F,2,FALSE)</f>
        <v>3.0000000260770321E-3</v>
      </c>
      <c r="G7" s="2">
        <f>F7*(9*30)/E7</f>
        <v>1.0912389817153683E-6</v>
      </c>
      <c r="H7" s="2" t="s">
        <v>2447</v>
      </c>
      <c r="I7" s="7">
        <f t="shared" si="2"/>
        <v>4.5912261892503185E-2</v>
      </c>
      <c r="J7" t="s">
        <v>251</v>
      </c>
      <c r="L7" s="1" t="s">
        <v>2456</v>
      </c>
      <c r="M7" s="17">
        <v>0</v>
      </c>
      <c r="N7" s="2">
        <v>43588.116109999995</v>
      </c>
    </row>
    <row r="8" spans="1:14" x14ac:dyDescent="0.3">
      <c r="A8" s="5" t="s">
        <v>70</v>
      </c>
      <c r="B8" s="1" t="s">
        <v>71</v>
      </c>
      <c r="C8" s="2">
        <v>581480</v>
      </c>
      <c r="D8" s="2">
        <f t="shared" si="0"/>
        <v>110481.2</v>
      </c>
      <c r="E8" s="2">
        <f t="shared" si="1"/>
        <v>691961.2</v>
      </c>
      <c r="F8" s="2">
        <f>-VLOOKUP(A8,'bal f 2023'!E:F,2,FALSE)</f>
        <v>0</v>
      </c>
      <c r="G8" s="2">
        <f>F8*(9*30)/E8</f>
        <v>0</v>
      </c>
      <c r="H8" s="2" t="s">
        <v>2447</v>
      </c>
      <c r="I8" s="7">
        <f t="shared" si="2"/>
        <v>4.280014902704516E-2</v>
      </c>
      <c r="J8" t="s">
        <v>250</v>
      </c>
      <c r="L8" s="1" t="s">
        <v>2455</v>
      </c>
      <c r="M8" s="17">
        <v>0</v>
      </c>
      <c r="N8" s="2">
        <v>106039.07810999997</v>
      </c>
    </row>
    <row r="9" spans="1:14" x14ac:dyDescent="0.3">
      <c r="A9" s="5" t="s">
        <v>66</v>
      </c>
      <c r="B9" s="1" t="s">
        <v>67</v>
      </c>
      <c r="C9" s="2">
        <v>572444.08000000007</v>
      </c>
      <c r="D9" s="2">
        <f t="shared" si="0"/>
        <v>108764.37520000001</v>
      </c>
      <c r="E9" s="2">
        <f t="shared" si="1"/>
        <v>681208.45520000008</v>
      </c>
      <c r="F9" s="2">
        <f>-VLOOKUP(A9,'bal f 2023'!E:F,2,FALSE)</f>
        <v>0</v>
      </c>
      <c r="G9" s="2">
        <f>F9*(9*30)/E9</f>
        <v>0</v>
      </c>
      <c r="H9" s="2" t="s">
        <v>2447</v>
      </c>
      <c r="I9" s="7">
        <f t="shared" si="2"/>
        <v>4.2135055261831478E-2</v>
      </c>
      <c r="J9" t="s">
        <v>250</v>
      </c>
      <c r="L9" s="1" t="s">
        <v>2448</v>
      </c>
      <c r="M9" s="17">
        <v>0</v>
      </c>
      <c r="N9" s="2">
        <v>1753633.4778199999</v>
      </c>
    </row>
    <row r="10" spans="1:14" x14ac:dyDescent="0.3">
      <c r="A10" s="5" t="s">
        <v>120</v>
      </c>
      <c r="B10" s="1" t="s">
        <v>121</v>
      </c>
      <c r="C10" s="2">
        <v>556633.39599999983</v>
      </c>
      <c r="D10" s="2">
        <f t="shared" si="0"/>
        <v>105760.34523999997</v>
      </c>
      <c r="E10" s="2">
        <f t="shared" si="1"/>
        <v>662393.74123999977</v>
      </c>
      <c r="F10" s="2">
        <f>-VLOOKUP(A10,'bal f 2023'!E:F,2,FALSE)</f>
        <v>59014.122999999672</v>
      </c>
      <c r="G10" s="2">
        <v>90</v>
      </c>
      <c r="H10" s="2" t="s">
        <v>2451</v>
      </c>
      <c r="I10" s="7">
        <f t="shared" si="2"/>
        <v>4.0971301338361139E-2</v>
      </c>
      <c r="J10" t="s">
        <v>250</v>
      </c>
      <c r="L10" s="1" t="s">
        <v>2454</v>
      </c>
      <c r="M10" s="17">
        <v>5.4545454545454541</v>
      </c>
      <c r="N10" s="2">
        <v>313317.15631999995</v>
      </c>
    </row>
    <row r="11" spans="1:14" x14ac:dyDescent="0.3">
      <c r="A11" s="5" t="s">
        <v>142</v>
      </c>
      <c r="B11" s="1" t="s">
        <v>143</v>
      </c>
      <c r="C11" s="2">
        <v>475927.95299999992</v>
      </c>
      <c r="D11" s="2">
        <f t="shared" si="0"/>
        <v>90426.311069999982</v>
      </c>
      <c r="E11" s="2">
        <f t="shared" si="1"/>
        <v>566354.26406999992</v>
      </c>
      <c r="F11" s="2">
        <f>-VLOOKUP(A11,'bal f 2023'!E:F,2,FALSE)</f>
        <v>-86068.388999998569</v>
      </c>
      <c r="G11" s="2">
        <v>0</v>
      </c>
      <c r="H11" s="2" t="s">
        <v>2452</v>
      </c>
      <c r="I11" s="7">
        <f t="shared" si="2"/>
        <v>3.5030933677059471E-2</v>
      </c>
      <c r="J11" t="s">
        <v>250</v>
      </c>
      <c r="L11" s="1" t="s">
        <v>2451</v>
      </c>
      <c r="M11" s="17">
        <v>45</v>
      </c>
      <c r="N11" s="2">
        <v>665061.95923999976</v>
      </c>
    </row>
    <row r="12" spans="1:14" x14ac:dyDescent="0.3">
      <c r="A12" s="5" t="s">
        <v>52</v>
      </c>
      <c r="B12" s="1" t="s">
        <v>53</v>
      </c>
      <c r="C12" s="2">
        <v>436051.20000000001</v>
      </c>
      <c r="D12" s="2">
        <f t="shared" si="0"/>
        <v>82849.728000000003</v>
      </c>
      <c r="E12" s="2">
        <f t="shared" si="1"/>
        <v>518900.92800000001</v>
      </c>
      <c r="F12" s="2">
        <f>-VLOOKUP(A12,'bal f 2023'!E:F,2,FALSE)</f>
        <v>72024.79899999965</v>
      </c>
      <c r="G12" s="2">
        <v>0</v>
      </c>
      <c r="H12" s="2" t="s">
        <v>2449</v>
      </c>
      <c r="I12" s="7">
        <f t="shared" si="2"/>
        <v>3.2095783764569508E-2</v>
      </c>
      <c r="J12" t="s">
        <v>250</v>
      </c>
      <c r="L12" s="1" t="s">
        <v>2452</v>
      </c>
      <c r="M12" s="17">
        <v>-2.0141681004010342E-7</v>
      </c>
      <c r="N12" s="2">
        <v>1632698.47832</v>
      </c>
    </row>
    <row r="13" spans="1:14" x14ac:dyDescent="0.3">
      <c r="A13" s="5" t="s">
        <v>190</v>
      </c>
      <c r="B13" s="1" t="s">
        <v>191</v>
      </c>
      <c r="C13" s="2">
        <v>237614.27299999999</v>
      </c>
      <c r="D13" s="2">
        <f t="shared" si="0"/>
        <v>45146.711869999999</v>
      </c>
      <c r="E13" s="2">
        <f t="shared" si="1"/>
        <v>282760.98486999999</v>
      </c>
      <c r="F13" s="2">
        <f>-VLOOKUP(A13,'bal f 2023'!E:F,2,FALSE)</f>
        <v>-14147.945000000007</v>
      </c>
      <c r="G13" s="2">
        <v>0</v>
      </c>
      <c r="H13" s="2" t="s">
        <v>2452</v>
      </c>
      <c r="I13" s="7">
        <f t="shared" si="2"/>
        <v>1.7489726723796162E-2</v>
      </c>
      <c r="J13" t="s">
        <v>250</v>
      </c>
      <c r="L13" s="1" t="s">
        <v>2457</v>
      </c>
      <c r="M13" s="17">
        <v>90</v>
      </c>
      <c r="N13" s="2">
        <v>10222.171399999999</v>
      </c>
    </row>
    <row r="14" spans="1:14" x14ac:dyDescent="0.3">
      <c r="A14" s="5" t="s">
        <v>54</v>
      </c>
      <c r="B14" s="1" t="s">
        <v>55</v>
      </c>
      <c r="C14" s="2">
        <v>194152.5</v>
      </c>
      <c r="D14" s="2">
        <f t="shared" si="0"/>
        <v>36888.974999999999</v>
      </c>
      <c r="E14" s="2">
        <f t="shared" si="1"/>
        <v>231041.47500000001</v>
      </c>
      <c r="F14" s="2">
        <f>-VLOOKUP(A14,'bal f 2023'!E:F,2,FALSE)</f>
        <v>64261</v>
      </c>
      <c r="G14" s="2">
        <v>60</v>
      </c>
      <c r="H14" s="2" t="s">
        <v>2450</v>
      </c>
      <c r="I14" s="7">
        <f t="shared" si="2"/>
        <v>1.429069948058985E-2</v>
      </c>
      <c r="J14" t="s">
        <v>252</v>
      </c>
      <c r="L14" s="1" t="s">
        <v>248</v>
      </c>
      <c r="M14" s="17">
        <v>6.6176470126689111</v>
      </c>
      <c r="N14" s="2">
        <v>16167261.463569995</v>
      </c>
    </row>
    <row r="15" spans="1:14" x14ac:dyDescent="0.3">
      <c r="A15" s="5" t="s">
        <v>188</v>
      </c>
      <c r="B15" s="1" t="s">
        <v>189</v>
      </c>
      <c r="C15" s="2">
        <v>152967.99899999998</v>
      </c>
      <c r="D15" s="2">
        <f t="shared" si="0"/>
        <v>29063.919809999996</v>
      </c>
      <c r="E15" s="2">
        <f t="shared" si="1"/>
        <v>182031.91880999997</v>
      </c>
      <c r="F15" s="2">
        <f>-VLOOKUP(A15,'bal f 2023'!E:F,2,FALSE)</f>
        <v>-38156.135000000009</v>
      </c>
      <c r="G15" s="2">
        <v>0</v>
      </c>
      <c r="H15" s="2" t="s">
        <v>2452</v>
      </c>
      <c r="I15" s="7">
        <f t="shared" si="2"/>
        <v>1.125929207121293E-2</v>
      </c>
      <c r="J15" t="s">
        <v>251</v>
      </c>
    </row>
    <row r="16" spans="1:14" x14ac:dyDescent="0.3">
      <c r="A16" s="5" t="s">
        <v>74</v>
      </c>
      <c r="B16" s="1" t="s">
        <v>75</v>
      </c>
      <c r="C16" s="2">
        <v>151407.5</v>
      </c>
      <c r="D16" s="2">
        <f t="shared" si="0"/>
        <v>28767.424999999999</v>
      </c>
      <c r="E16" s="2">
        <f t="shared" si="1"/>
        <v>180174.92499999999</v>
      </c>
      <c r="F16" s="2">
        <f>-VLOOKUP(A16,'bal f 2023'!E:F,2,FALSE)</f>
        <v>60693</v>
      </c>
      <c r="G16" s="2">
        <v>60</v>
      </c>
      <c r="H16" s="2" t="s">
        <v>2450</v>
      </c>
      <c r="I16" s="7">
        <f t="shared" si="2"/>
        <v>1.1144430700647211E-2</v>
      </c>
      <c r="J16" t="s">
        <v>252</v>
      </c>
    </row>
    <row r="17" spans="1:21" x14ac:dyDescent="0.3">
      <c r="A17" s="5" t="s">
        <v>90</v>
      </c>
      <c r="B17" s="1" t="s">
        <v>91</v>
      </c>
      <c r="C17" s="2">
        <v>118434</v>
      </c>
      <c r="D17" s="2">
        <f t="shared" si="0"/>
        <v>22502.46</v>
      </c>
      <c r="E17" s="2">
        <f t="shared" si="1"/>
        <v>140936.46</v>
      </c>
      <c r="F17" s="2">
        <f>-VLOOKUP(A17,'bal f 2023'!E:F,2,FALSE)</f>
        <v>3201.9410000005737</v>
      </c>
      <c r="G17" s="2">
        <v>0</v>
      </c>
      <c r="H17" s="2" t="s">
        <v>2447</v>
      </c>
      <c r="I17" s="7">
        <f t="shared" si="2"/>
        <v>8.7173984485606846E-3</v>
      </c>
      <c r="J17" t="s">
        <v>251</v>
      </c>
    </row>
    <row r="18" spans="1:21" x14ac:dyDescent="0.3">
      <c r="A18" s="5" t="s">
        <v>64</v>
      </c>
      <c r="B18" s="1" t="s">
        <v>65</v>
      </c>
      <c r="C18" s="2">
        <v>113499</v>
      </c>
      <c r="D18" s="2">
        <f t="shared" si="0"/>
        <v>21564.81</v>
      </c>
      <c r="E18" s="2">
        <f t="shared" si="1"/>
        <v>135063.81</v>
      </c>
      <c r="F18" s="2">
        <f>-VLOOKUP(A18,'bal f 2023'!E:F,2,FALSE)</f>
        <v>10711</v>
      </c>
      <c r="G18" s="2">
        <v>60</v>
      </c>
      <c r="H18" s="2" t="s">
        <v>2454</v>
      </c>
      <c r="I18" s="7">
        <f t="shared" si="2"/>
        <v>8.3541551118191497E-3</v>
      </c>
      <c r="J18" t="s">
        <v>252</v>
      </c>
    </row>
    <row r="19" spans="1:21" x14ac:dyDescent="0.3">
      <c r="A19" s="5" t="s">
        <v>182</v>
      </c>
      <c r="B19" s="1" t="s">
        <v>183</v>
      </c>
      <c r="C19" s="2">
        <v>93362.206999999995</v>
      </c>
      <c r="D19" s="2">
        <f t="shared" si="0"/>
        <v>17738.819329999998</v>
      </c>
      <c r="E19" s="2">
        <f t="shared" si="1"/>
        <v>111101.02632999999</v>
      </c>
      <c r="F19" s="2">
        <f>-VLOOKUP(A19,'bal f 2023'!E:F,2,FALSE)</f>
        <v>17156.161000000022</v>
      </c>
      <c r="G19" s="2">
        <v>0</v>
      </c>
      <c r="H19" s="2" t="s">
        <v>2452</v>
      </c>
      <c r="I19" s="7">
        <f t="shared" si="2"/>
        <v>6.8719756020737413E-3</v>
      </c>
      <c r="J19" t="s">
        <v>250</v>
      </c>
      <c r="M19" s="17">
        <f>+N14*(90-M14)/360</f>
        <v>3744623.0616496345</v>
      </c>
    </row>
    <row r="20" spans="1:21" x14ac:dyDescent="0.3">
      <c r="A20" s="5" t="s">
        <v>116</v>
      </c>
      <c r="B20" s="1" t="s">
        <v>117</v>
      </c>
      <c r="C20" s="2">
        <v>89108.468999999983</v>
      </c>
      <c r="D20" s="2">
        <f t="shared" si="0"/>
        <v>16930.609109999998</v>
      </c>
      <c r="E20" s="2">
        <f t="shared" si="1"/>
        <v>106039.07810999997</v>
      </c>
      <c r="F20" s="2">
        <f>-VLOOKUP(A20,'bal f 2023'!E:F,2,FALSE)</f>
        <v>7438.3000000000466</v>
      </c>
      <c r="G20" s="2">
        <v>0</v>
      </c>
      <c r="H20" s="2" t="s">
        <v>2455</v>
      </c>
      <c r="I20" s="7">
        <f t="shared" si="2"/>
        <v>6.5588769222876681E-3</v>
      </c>
      <c r="J20" t="s">
        <v>250</v>
      </c>
    </row>
    <row r="21" spans="1:21" x14ac:dyDescent="0.3">
      <c r="A21" s="5" t="s">
        <v>68</v>
      </c>
      <c r="B21" s="1" t="s">
        <v>69</v>
      </c>
      <c r="C21" s="2">
        <v>88354.995999999999</v>
      </c>
      <c r="D21" s="2">
        <f t="shared" si="0"/>
        <v>16787.449240000002</v>
      </c>
      <c r="E21" s="2">
        <f t="shared" si="1"/>
        <v>105142.44524</v>
      </c>
      <c r="F21" s="2">
        <f>-VLOOKUP(A21,'bal f 2023'!E:F,2,FALSE)</f>
        <v>18908.434000000008</v>
      </c>
      <c r="G21" s="2">
        <v>0</v>
      </c>
      <c r="H21" s="2" t="s">
        <v>2450</v>
      </c>
      <c r="I21" s="7">
        <f t="shared" si="2"/>
        <v>6.5034171357294824E-3</v>
      </c>
      <c r="J21" t="s">
        <v>250</v>
      </c>
    </row>
    <row r="22" spans="1:21" x14ac:dyDescent="0.3">
      <c r="A22" s="5" t="s">
        <v>58</v>
      </c>
      <c r="B22" s="1" t="s">
        <v>59</v>
      </c>
      <c r="C22" s="2">
        <v>85711.873999999982</v>
      </c>
      <c r="D22" s="2">
        <f t="shared" si="0"/>
        <v>16285.256059999996</v>
      </c>
      <c r="E22" s="2">
        <f t="shared" si="1"/>
        <v>101997.13005999998</v>
      </c>
      <c r="F22" s="2">
        <f>-VLOOKUP(A22,'bal f 2023'!E:F,2,FALSE)</f>
        <v>563.29199999989942</v>
      </c>
      <c r="G22" s="2">
        <v>0</v>
      </c>
      <c r="H22" s="2" t="s">
        <v>2453</v>
      </c>
      <c r="I22" s="7">
        <f t="shared" si="2"/>
        <v>6.3088687153252335E-3</v>
      </c>
      <c r="J22" t="s">
        <v>250</v>
      </c>
    </row>
    <row r="23" spans="1:21" x14ac:dyDescent="0.3">
      <c r="A23" s="5" t="s">
        <v>140</v>
      </c>
      <c r="B23" s="1" t="s">
        <v>141</v>
      </c>
      <c r="C23" s="2">
        <v>83602.749999999985</v>
      </c>
      <c r="D23" s="2">
        <f t="shared" si="0"/>
        <v>15884.522499999997</v>
      </c>
      <c r="E23" s="2">
        <f t="shared" si="1"/>
        <v>99487.272499999977</v>
      </c>
      <c r="F23" s="2">
        <f>-VLOOKUP(A23,'bal f 2023'!E:F,2,FALSE)</f>
        <v>0</v>
      </c>
      <c r="G23" s="2">
        <f>F23*(9*30)/E23</f>
        <v>0</v>
      </c>
      <c r="H23" s="2" t="s">
        <v>2452</v>
      </c>
      <c r="I23" s="7">
        <f t="shared" si="2"/>
        <v>6.1536255057281402E-3</v>
      </c>
      <c r="J23" t="s">
        <v>250</v>
      </c>
    </row>
    <row r="24" spans="1:21" x14ac:dyDescent="0.3">
      <c r="A24" s="5" t="s">
        <v>106</v>
      </c>
      <c r="B24" s="1" t="s">
        <v>107</v>
      </c>
      <c r="C24" s="2">
        <v>78020</v>
      </c>
      <c r="D24" s="2">
        <f t="shared" si="0"/>
        <v>14823.8</v>
      </c>
      <c r="E24" s="2">
        <f t="shared" si="1"/>
        <v>92843.8</v>
      </c>
      <c r="F24" s="2">
        <f>-VLOOKUP(A24,'bal f 2023'!E:F,2,FALSE)</f>
        <v>57692.200000000004</v>
      </c>
      <c r="G24" s="2">
        <v>0</v>
      </c>
      <c r="H24" s="2" t="s">
        <v>2447</v>
      </c>
      <c r="I24" s="7">
        <f t="shared" si="2"/>
        <v>5.7427041808661757E-3</v>
      </c>
      <c r="J24" t="s">
        <v>250</v>
      </c>
    </row>
    <row r="25" spans="1:21" x14ac:dyDescent="0.3">
      <c r="A25" s="5" t="s">
        <v>212</v>
      </c>
      <c r="B25" s="1" t="s">
        <v>213</v>
      </c>
      <c r="C25" s="2">
        <v>66294.600000000006</v>
      </c>
      <c r="D25" s="2">
        <f t="shared" si="0"/>
        <v>12595.974000000002</v>
      </c>
      <c r="E25" s="2">
        <f t="shared" si="1"/>
        <v>78890.574000000008</v>
      </c>
      <c r="F25" s="2">
        <f>-VLOOKUP(A25,'bal f 2023'!E:F,2,FALSE)</f>
        <v>0</v>
      </c>
      <c r="G25" s="2">
        <f>F25*(9*30)/E25</f>
        <v>0</v>
      </c>
      <c r="H25" s="2" t="s">
        <v>2447</v>
      </c>
      <c r="I25" s="7">
        <f t="shared" si="2"/>
        <v>4.8796497896545854E-3</v>
      </c>
      <c r="J25" t="s">
        <v>250</v>
      </c>
    </row>
    <row r="26" spans="1:21" s="3" customFormat="1" x14ac:dyDescent="0.3">
      <c r="A26" s="5" t="s">
        <v>84</v>
      </c>
      <c r="B26" s="1" t="s">
        <v>85</v>
      </c>
      <c r="C26" s="2">
        <v>60853.8</v>
      </c>
      <c r="D26" s="2">
        <f t="shared" si="0"/>
        <v>11562.222000000002</v>
      </c>
      <c r="E26" s="2">
        <f t="shared" si="1"/>
        <v>72416.021999999997</v>
      </c>
      <c r="F26" s="2">
        <f>-VLOOKUP(A26,'bal f 2023'!E:F,2,FALSE)</f>
        <v>0.59899999992921948</v>
      </c>
      <c r="G26" s="2">
        <v>0</v>
      </c>
      <c r="H26" s="2" t="s">
        <v>2447</v>
      </c>
      <c r="I26" s="7">
        <f t="shared" si="2"/>
        <v>4.4791767711047682E-3</v>
      </c>
      <c r="J26" t="s">
        <v>250</v>
      </c>
      <c r="K26"/>
      <c r="L26"/>
      <c r="M26" s="17"/>
      <c r="N26" s="2"/>
      <c r="O26"/>
      <c r="P26"/>
      <c r="Q26"/>
      <c r="R26"/>
      <c r="S26"/>
      <c r="T26"/>
      <c r="U26"/>
    </row>
    <row r="27" spans="1:21" x14ac:dyDescent="0.3">
      <c r="A27" s="5" t="s">
        <v>234</v>
      </c>
      <c r="B27" s="1" t="s">
        <v>235</v>
      </c>
      <c r="C27" s="2">
        <v>53641.608999999989</v>
      </c>
      <c r="D27" s="2">
        <f t="shared" si="0"/>
        <v>10191.905709999997</v>
      </c>
      <c r="E27" s="2">
        <f t="shared" si="1"/>
        <v>63833.514709999989</v>
      </c>
      <c r="F27" s="2">
        <f>-VLOOKUP(A27,'bal f 2023'!E:F,2,FALSE)</f>
        <v>-1.0000000038417056E-3</v>
      </c>
      <c r="G27" s="2">
        <f>F27*(9*30)/E27</f>
        <v>-4.229753010842172E-6</v>
      </c>
      <c r="H27" s="2" t="s">
        <v>2452</v>
      </c>
      <c r="I27" s="7">
        <f t="shared" si="2"/>
        <v>3.9483195625825253E-3</v>
      </c>
      <c r="J27" t="s">
        <v>252</v>
      </c>
    </row>
    <row r="28" spans="1:21" x14ac:dyDescent="0.3">
      <c r="A28" s="5" t="s">
        <v>204</v>
      </c>
      <c r="B28" s="1" t="s">
        <v>205</v>
      </c>
      <c r="C28" s="2">
        <v>47251.997000000003</v>
      </c>
      <c r="D28" s="2">
        <f t="shared" si="0"/>
        <v>8977.8794300000009</v>
      </c>
      <c r="E28" s="2">
        <f t="shared" si="1"/>
        <v>56229.876430000004</v>
      </c>
      <c r="F28" s="2">
        <f>-VLOOKUP(A28,'bal f 2023'!E:F,2,FALSE)</f>
        <v>0</v>
      </c>
      <c r="G28" s="2">
        <f>F28*(9*30)/E28</f>
        <v>0</v>
      </c>
      <c r="H28" s="2" t="s">
        <v>2452</v>
      </c>
      <c r="I28" s="7">
        <f t="shared" si="2"/>
        <v>3.4780087250214815E-3</v>
      </c>
      <c r="J28" t="s">
        <v>250</v>
      </c>
    </row>
    <row r="29" spans="1:21" x14ac:dyDescent="0.3">
      <c r="A29" s="5" t="s">
        <v>180</v>
      </c>
      <c r="B29" s="1" t="s">
        <v>181</v>
      </c>
      <c r="C29" s="2">
        <v>45146.122999999985</v>
      </c>
      <c r="D29" s="2">
        <f t="shared" si="0"/>
        <v>8577.7633699999969</v>
      </c>
      <c r="E29" s="2">
        <f t="shared" si="1"/>
        <v>53723.886369999978</v>
      </c>
      <c r="F29" s="2">
        <f>-VLOOKUP(A29,'bal f 2023'!E:F,2,FALSE)</f>
        <v>12953.517999999982</v>
      </c>
      <c r="G29" s="2">
        <v>0</v>
      </c>
      <c r="H29" s="2" t="s">
        <v>2452</v>
      </c>
      <c r="I29" s="7">
        <f t="shared" si="2"/>
        <v>3.3230047334273068E-3</v>
      </c>
      <c r="J29" t="s">
        <v>250</v>
      </c>
      <c r="K29" s="3"/>
      <c r="M29" s="18"/>
      <c r="N29" s="8"/>
      <c r="O29" s="3"/>
      <c r="P29" s="3"/>
      <c r="Q29" s="3"/>
      <c r="R29" s="3"/>
      <c r="S29" s="3"/>
      <c r="T29" s="3"/>
      <c r="U29" s="3"/>
    </row>
    <row r="30" spans="1:21" x14ac:dyDescent="0.3">
      <c r="A30" s="5" t="s">
        <v>88</v>
      </c>
      <c r="B30" s="1" t="s">
        <v>89</v>
      </c>
      <c r="C30" s="2">
        <v>43005.48799999999</v>
      </c>
      <c r="D30" s="2">
        <f t="shared" si="0"/>
        <v>8171.0427199999986</v>
      </c>
      <c r="E30" s="2">
        <f t="shared" si="1"/>
        <v>51176.530719999988</v>
      </c>
      <c r="F30" s="2">
        <f>-VLOOKUP(A30,'bal f 2023'!E:F,2,FALSE)</f>
        <v>15452.892999999996</v>
      </c>
      <c r="G30" s="2">
        <v>0</v>
      </c>
      <c r="H30" s="2" t="s">
        <v>2454</v>
      </c>
      <c r="I30" s="7">
        <f t="shared" si="2"/>
        <v>3.1654421396794421E-3</v>
      </c>
      <c r="J30" t="s">
        <v>250</v>
      </c>
    </row>
    <row r="31" spans="1:21" x14ac:dyDescent="0.3">
      <c r="A31" s="5" t="s">
        <v>184</v>
      </c>
      <c r="B31" s="1" t="s">
        <v>185</v>
      </c>
      <c r="C31" s="2">
        <v>37288.972000000002</v>
      </c>
      <c r="D31" s="2">
        <f t="shared" si="0"/>
        <v>7084.9046800000006</v>
      </c>
      <c r="E31" s="2">
        <f t="shared" si="1"/>
        <v>44373.876680000001</v>
      </c>
      <c r="F31" s="2">
        <f>-VLOOKUP(A31,'bal f 2023'!E:F,2,FALSE)</f>
        <v>40818.177999999956</v>
      </c>
      <c r="G31" s="2">
        <v>0</v>
      </c>
      <c r="H31" s="2" t="s">
        <v>2452</v>
      </c>
      <c r="I31" s="7">
        <f t="shared" si="2"/>
        <v>2.7446748962394484E-3</v>
      </c>
      <c r="J31" t="s">
        <v>250</v>
      </c>
    </row>
    <row r="32" spans="1:21" x14ac:dyDescent="0.3">
      <c r="A32" s="5" t="s">
        <v>114</v>
      </c>
      <c r="B32" s="1" t="s">
        <v>115</v>
      </c>
      <c r="C32" s="2">
        <v>31834.71099999997</v>
      </c>
      <c r="D32" s="2">
        <f t="shared" si="0"/>
        <v>6048.5950899999943</v>
      </c>
      <c r="E32" s="2">
        <f t="shared" si="1"/>
        <v>37883.306089999962</v>
      </c>
      <c r="F32" s="2">
        <f>-VLOOKUP(A32,'bal f 2023'!E:F,2,FALSE)</f>
        <v>-1828.1720000000205</v>
      </c>
      <c r="G32" s="2">
        <v>0</v>
      </c>
      <c r="H32" s="2" t="s">
        <v>2450</v>
      </c>
      <c r="I32" s="7">
        <f t="shared" si="2"/>
        <v>2.3432110735243047E-3</v>
      </c>
      <c r="J32" t="s">
        <v>250</v>
      </c>
    </row>
    <row r="33" spans="1:10" x14ac:dyDescent="0.3">
      <c r="A33" s="5" t="s">
        <v>210</v>
      </c>
      <c r="B33" s="1" t="s">
        <v>211</v>
      </c>
      <c r="C33" s="2">
        <v>25811.200000000001</v>
      </c>
      <c r="D33" s="2">
        <f t="shared" si="0"/>
        <v>4904.1280000000006</v>
      </c>
      <c r="E33" s="2">
        <f t="shared" si="1"/>
        <v>30715.328000000001</v>
      </c>
      <c r="F33" s="2">
        <f>-VLOOKUP(A33,'bal f 2023'!E:F,2,FALSE)</f>
        <v>6357.9330000000009</v>
      </c>
      <c r="G33" s="2">
        <v>0</v>
      </c>
      <c r="H33" s="2" t="s">
        <v>2454</v>
      </c>
      <c r="I33" s="7">
        <f t="shared" si="2"/>
        <v>1.899847297528493E-3</v>
      </c>
      <c r="J33" t="s">
        <v>250</v>
      </c>
    </row>
    <row r="34" spans="1:10" x14ac:dyDescent="0.3">
      <c r="A34" s="5" t="s">
        <v>232</v>
      </c>
      <c r="B34" s="1" t="s">
        <v>233</v>
      </c>
      <c r="C34" s="2">
        <v>24916.539000000001</v>
      </c>
      <c r="D34" s="2">
        <f t="shared" ref="D34:D65" si="3">+C34*0.19</f>
        <v>4734.1424100000004</v>
      </c>
      <c r="E34" s="2">
        <f t="shared" ref="E34:E65" si="4">+C34+D34</f>
        <v>29650.681410000001</v>
      </c>
      <c r="F34" s="2">
        <f>-VLOOKUP(A34,'bal f 2023'!E:F,2,FALSE)</f>
        <v>-146.49300000000221</v>
      </c>
      <c r="G34" s="2">
        <v>0</v>
      </c>
      <c r="H34" s="2" t="s">
        <v>2452</v>
      </c>
      <c r="I34" s="7">
        <f t="shared" ref="I34:I69" si="5">+E34/$E$71</f>
        <v>1.8339952920791479E-3</v>
      </c>
      <c r="J34" t="s">
        <v>250</v>
      </c>
    </row>
    <row r="35" spans="1:10" x14ac:dyDescent="0.3">
      <c r="A35" s="5" t="s">
        <v>222</v>
      </c>
      <c r="B35" s="1" t="s">
        <v>223</v>
      </c>
      <c r="C35" s="2">
        <v>24858.976000000002</v>
      </c>
      <c r="D35" s="2">
        <f t="shared" si="3"/>
        <v>4723.2054400000006</v>
      </c>
      <c r="E35" s="2">
        <f t="shared" si="4"/>
        <v>29582.181440000004</v>
      </c>
      <c r="F35" s="2">
        <f>-VLOOKUP(A35,'bal f 2023'!E:F,2,FALSE)</f>
        <v>14893.092000000004</v>
      </c>
      <c r="G35" s="2">
        <v>0</v>
      </c>
      <c r="H35" s="2" t="s">
        <v>2452</v>
      </c>
      <c r="I35" s="7">
        <f t="shared" si="5"/>
        <v>1.8297583364169691E-3</v>
      </c>
      <c r="J35" t="s">
        <v>250</v>
      </c>
    </row>
    <row r="36" spans="1:10" x14ac:dyDescent="0.3">
      <c r="A36" s="5" t="s">
        <v>56</v>
      </c>
      <c r="B36" s="1" t="s">
        <v>57</v>
      </c>
      <c r="C36" s="2">
        <v>24421.5</v>
      </c>
      <c r="D36" s="2">
        <f t="shared" si="3"/>
        <v>4640.085</v>
      </c>
      <c r="E36" s="2">
        <f t="shared" si="4"/>
        <v>29061.584999999999</v>
      </c>
      <c r="F36" s="2">
        <f>-VLOOKUP(A36,'bal f 2023'!E:F,2,FALSE)</f>
        <v>1789.7849999999744</v>
      </c>
      <c r="G36" s="2">
        <v>0</v>
      </c>
      <c r="H36" s="2" t="s">
        <v>2454</v>
      </c>
      <c r="I36" s="7">
        <f t="shared" si="5"/>
        <v>1.7975576794799191E-3</v>
      </c>
      <c r="J36" t="s">
        <v>250</v>
      </c>
    </row>
    <row r="37" spans="1:10" x14ac:dyDescent="0.3">
      <c r="A37" s="5" t="s">
        <v>62</v>
      </c>
      <c r="B37" s="1" t="s">
        <v>63</v>
      </c>
      <c r="C37" s="2">
        <v>24171.526999999998</v>
      </c>
      <c r="D37" s="2">
        <f t="shared" si="3"/>
        <v>4592.5901299999996</v>
      </c>
      <c r="E37" s="2">
        <f t="shared" si="4"/>
        <v>28764.117129999999</v>
      </c>
      <c r="F37" s="2">
        <f>-VLOOKUP(A37,'bal f 2023'!E:F,2,FALSE)</f>
        <v>9.0000000782310963E-3</v>
      </c>
      <c r="G37" s="2">
        <v>90</v>
      </c>
      <c r="H37" s="2" t="s">
        <v>2450</v>
      </c>
      <c r="I37" s="7">
        <f t="shared" si="5"/>
        <v>1.7791582819894852E-3</v>
      </c>
      <c r="J37" t="s">
        <v>254</v>
      </c>
    </row>
    <row r="38" spans="1:10" x14ac:dyDescent="0.3">
      <c r="A38" s="5" t="s">
        <v>218</v>
      </c>
      <c r="B38" s="1" t="s">
        <v>219</v>
      </c>
      <c r="C38" s="2">
        <v>23636.525000000001</v>
      </c>
      <c r="D38" s="2">
        <f t="shared" si="3"/>
        <v>4490.9397500000005</v>
      </c>
      <c r="E38" s="2">
        <f t="shared" si="4"/>
        <v>28127.464750000003</v>
      </c>
      <c r="F38" s="2">
        <f>-VLOOKUP(A38,'bal f 2023'!E:F,2,FALSE)</f>
        <v>5806.1769999999997</v>
      </c>
      <c r="G38" s="2">
        <v>0</v>
      </c>
      <c r="H38" s="2" t="s">
        <v>2454</v>
      </c>
      <c r="I38" s="7">
        <f t="shared" si="5"/>
        <v>1.7397791712208137E-3</v>
      </c>
      <c r="J38" t="s">
        <v>250</v>
      </c>
    </row>
    <row r="39" spans="1:10" x14ac:dyDescent="0.3">
      <c r="A39" s="5" t="s">
        <v>158</v>
      </c>
      <c r="B39" s="1" t="s">
        <v>159</v>
      </c>
      <c r="C39" s="2">
        <v>23307</v>
      </c>
      <c r="D39" s="2">
        <f t="shared" si="3"/>
        <v>4428.33</v>
      </c>
      <c r="E39" s="2">
        <f t="shared" si="4"/>
        <v>27735.33</v>
      </c>
      <c r="F39" s="2">
        <f>-VLOOKUP(A39,'bal f 2023'!E:F,2,FALSE)</f>
        <v>-109384.47399999999</v>
      </c>
      <c r="G39" s="2">
        <v>0</v>
      </c>
      <c r="H39" s="2" t="s">
        <v>2452</v>
      </c>
      <c r="I39" s="7">
        <f t="shared" si="5"/>
        <v>1.7155243058632141E-3</v>
      </c>
      <c r="J39" t="s">
        <v>250</v>
      </c>
    </row>
    <row r="40" spans="1:10" x14ac:dyDescent="0.3">
      <c r="A40" s="5" t="s">
        <v>98</v>
      </c>
      <c r="B40" s="1" t="s">
        <v>99</v>
      </c>
      <c r="C40" s="2">
        <v>23069.88</v>
      </c>
      <c r="D40" s="2">
        <f t="shared" si="3"/>
        <v>4383.2772000000004</v>
      </c>
      <c r="E40" s="2">
        <f t="shared" si="4"/>
        <v>27453.157200000001</v>
      </c>
      <c r="F40" s="2">
        <f>-VLOOKUP(A40,'bal f 2023'!E:F,2,FALSE)</f>
        <v>0</v>
      </c>
      <c r="G40" s="2">
        <v>0</v>
      </c>
      <c r="H40" s="2" t="s">
        <v>2450</v>
      </c>
      <c r="I40" s="7">
        <f t="shared" si="5"/>
        <v>1.6980709603701739E-3</v>
      </c>
      <c r="J40" t="s">
        <v>250</v>
      </c>
    </row>
    <row r="41" spans="1:10" x14ac:dyDescent="0.3">
      <c r="A41" s="5" t="s">
        <v>156</v>
      </c>
      <c r="B41" s="1" t="s">
        <v>157</v>
      </c>
      <c r="C41" s="2">
        <v>20606.599999999999</v>
      </c>
      <c r="D41" s="2">
        <f t="shared" si="3"/>
        <v>3915.2539999999999</v>
      </c>
      <c r="E41" s="2">
        <f t="shared" si="4"/>
        <v>24521.853999999999</v>
      </c>
      <c r="F41" s="2">
        <f>-VLOOKUP(A41,'bal f 2023'!E:F,2,FALSE)</f>
        <v>6911.2000000000116</v>
      </c>
      <c r="G41" s="2">
        <v>0</v>
      </c>
      <c r="H41" s="2" t="s">
        <v>2452</v>
      </c>
      <c r="I41" s="7">
        <f t="shared" si="5"/>
        <v>1.5167599073755054E-3</v>
      </c>
      <c r="J41" t="s">
        <v>250</v>
      </c>
    </row>
    <row r="42" spans="1:10" x14ac:dyDescent="0.3">
      <c r="A42" s="5" t="s">
        <v>192</v>
      </c>
      <c r="B42" s="1" t="s">
        <v>193</v>
      </c>
      <c r="C42" s="2">
        <v>19879</v>
      </c>
      <c r="D42" s="2">
        <f t="shared" si="3"/>
        <v>3777.01</v>
      </c>
      <c r="E42" s="2">
        <f t="shared" si="4"/>
        <v>23656.010000000002</v>
      </c>
      <c r="F42" s="2">
        <f>-VLOOKUP(A42,'bal f 2023'!E:F,2,FALSE)</f>
        <v>628.12999999999738</v>
      </c>
      <c r="G42" s="2">
        <v>0</v>
      </c>
      <c r="H42" s="2" t="s">
        <v>2450</v>
      </c>
      <c r="I42" s="7">
        <f t="shared" si="5"/>
        <v>1.4632045169371791E-3</v>
      </c>
      <c r="J42" t="s">
        <v>250</v>
      </c>
    </row>
    <row r="43" spans="1:10" x14ac:dyDescent="0.3">
      <c r="A43" s="5" t="s">
        <v>230</v>
      </c>
      <c r="B43" s="1" t="s">
        <v>231</v>
      </c>
      <c r="C43" s="2">
        <v>18397.977999999999</v>
      </c>
      <c r="D43" s="2">
        <f t="shared" si="3"/>
        <v>3495.61582</v>
      </c>
      <c r="E43" s="2">
        <f t="shared" si="4"/>
        <v>21893.593819999998</v>
      </c>
      <c r="F43" s="2">
        <f>-VLOOKUP(A43,'bal f 2023'!E:F,2,FALSE)</f>
        <v>0</v>
      </c>
      <c r="G43" s="2">
        <f>F43*(9*30)/E43</f>
        <v>0</v>
      </c>
      <c r="H43" s="2" t="s">
        <v>2452</v>
      </c>
      <c r="I43" s="7">
        <f t="shared" si="5"/>
        <v>1.3541930938231724E-3</v>
      </c>
      <c r="J43" t="s">
        <v>250</v>
      </c>
    </row>
    <row r="44" spans="1:10" x14ac:dyDescent="0.3">
      <c r="A44" s="5" t="s">
        <v>216</v>
      </c>
      <c r="B44" s="1" t="s">
        <v>217</v>
      </c>
      <c r="C44" s="2">
        <v>17673.199999999997</v>
      </c>
      <c r="D44" s="2">
        <f t="shared" si="3"/>
        <v>3357.9079999999994</v>
      </c>
      <c r="E44" s="2">
        <f t="shared" si="4"/>
        <v>21031.107999999997</v>
      </c>
      <c r="F44" s="2">
        <f>-VLOOKUP(A44,'bal f 2023'!E:F,2,FALSE)</f>
        <v>8193.6739999999991</v>
      </c>
      <c r="G44" s="2">
        <v>0</v>
      </c>
      <c r="H44" s="2" t="s">
        <v>2450</v>
      </c>
      <c r="I44" s="7">
        <f t="shared" si="5"/>
        <v>1.3008454182169198E-3</v>
      </c>
      <c r="J44" t="s">
        <v>250</v>
      </c>
    </row>
    <row r="45" spans="1:10" x14ac:dyDescent="0.3">
      <c r="A45" s="5" t="s">
        <v>92</v>
      </c>
      <c r="B45" s="1" t="s">
        <v>93</v>
      </c>
      <c r="C45" s="2">
        <v>14443.8</v>
      </c>
      <c r="D45" s="2">
        <f t="shared" si="3"/>
        <v>2744.3220000000001</v>
      </c>
      <c r="E45" s="2">
        <f t="shared" si="4"/>
        <v>17188.121999999999</v>
      </c>
      <c r="F45" s="2">
        <f>-VLOOKUP(A45,'bal f 2023'!E:F,2,FALSE)</f>
        <v>17189.121999999996</v>
      </c>
      <c r="G45" s="2">
        <v>0</v>
      </c>
      <c r="H45" s="2" t="s">
        <v>2454</v>
      </c>
      <c r="I45" s="7">
        <f t="shared" si="5"/>
        <v>1.0631436894077782E-3</v>
      </c>
      <c r="J45" t="s">
        <v>250</v>
      </c>
    </row>
    <row r="46" spans="1:10" x14ac:dyDescent="0.3">
      <c r="A46" s="5" t="s">
        <v>236</v>
      </c>
      <c r="B46" s="1" t="s">
        <v>237</v>
      </c>
      <c r="C46" s="2">
        <v>12823.856000000002</v>
      </c>
      <c r="D46" s="2">
        <f t="shared" si="3"/>
        <v>2436.5326400000004</v>
      </c>
      <c r="E46" s="2">
        <f t="shared" si="4"/>
        <v>15260.388640000001</v>
      </c>
      <c r="F46" s="2">
        <f>-VLOOKUP(A46,'bal f 2023'!E:F,2,FALSE)</f>
        <v>16746.562000000005</v>
      </c>
      <c r="G46" s="2">
        <v>0</v>
      </c>
      <c r="H46" s="2" t="s">
        <v>2456</v>
      </c>
      <c r="I46" s="7">
        <f t="shared" si="5"/>
        <v>9.4390683755480383E-4</v>
      </c>
      <c r="J46" t="s">
        <v>250</v>
      </c>
    </row>
    <row r="47" spans="1:10" x14ac:dyDescent="0.3">
      <c r="A47" s="5" t="s">
        <v>150</v>
      </c>
      <c r="B47" s="1" t="s">
        <v>151</v>
      </c>
      <c r="C47" s="2">
        <v>10417.779999999999</v>
      </c>
      <c r="D47" s="2">
        <f t="shared" si="3"/>
        <v>1979.3781999999999</v>
      </c>
      <c r="E47" s="2">
        <f t="shared" si="4"/>
        <v>12397.158199999998</v>
      </c>
      <c r="F47" s="2">
        <f>-VLOOKUP(A47,'bal f 2023'!E:F,2,FALSE)</f>
        <v>-17604.38400000002</v>
      </c>
      <c r="G47" s="2">
        <v>0</v>
      </c>
      <c r="H47" s="2" t="s">
        <v>2456</v>
      </c>
      <c r="I47" s="7">
        <f t="shared" si="5"/>
        <v>7.6680631583368384E-4</v>
      </c>
      <c r="J47" t="s">
        <v>250</v>
      </c>
    </row>
    <row r="48" spans="1:10" x14ac:dyDescent="0.3">
      <c r="A48" s="5" t="s">
        <v>224</v>
      </c>
      <c r="B48" s="1" t="s">
        <v>225</v>
      </c>
      <c r="C48" s="2">
        <v>9882.6299999999992</v>
      </c>
      <c r="D48" s="2">
        <f t="shared" si="3"/>
        <v>1877.6996999999999</v>
      </c>
      <c r="E48" s="2">
        <f t="shared" si="4"/>
        <v>11760.329699999998</v>
      </c>
      <c r="F48" s="2">
        <f>-VLOOKUP(A48,'bal f 2023'!E:F,2,FALSE)</f>
        <v>0</v>
      </c>
      <c r="G48" s="2">
        <f>F48*(9*30)/E48</f>
        <v>0</v>
      </c>
      <c r="H48" s="2" t="s">
        <v>2452</v>
      </c>
      <c r="I48" s="7">
        <f t="shared" si="5"/>
        <v>7.2741631144518696E-4</v>
      </c>
      <c r="J48" t="s">
        <v>250</v>
      </c>
    </row>
    <row r="49" spans="1:10" x14ac:dyDescent="0.3">
      <c r="A49" s="5" t="s">
        <v>220</v>
      </c>
      <c r="B49" s="1" t="s">
        <v>221</v>
      </c>
      <c r="C49" s="2">
        <v>9414.5910000000003</v>
      </c>
      <c r="D49" s="2">
        <f t="shared" si="3"/>
        <v>1788.7722900000001</v>
      </c>
      <c r="E49" s="2">
        <f t="shared" si="4"/>
        <v>11203.363290000001</v>
      </c>
      <c r="F49" s="2">
        <f>-VLOOKUP(A49,'bal f 2023'!E:F,2,FALSE)</f>
        <v>0</v>
      </c>
      <c r="G49" s="2">
        <f>F49*(9*30)/E49</f>
        <v>0</v>
      </c>
      <c r="H49" s="2" t="s">
        <v>2452</v>
      </c>
      <c r="I49" s="7">
        <f t="shared" si="5"/>
        <v>6.9296604840867815E-4</v>
      </c>
      <c r="J49" t="s">
        <v>250</v>
      </c>
    </row>
    <row r="50" spans="1:10" x14ac:dyDescent="0.3">
      <c r="A50" s="5" t="s">
        <v>132</v>
      </c>
      <c r="B50" s="1" t="s">
        <v>133</v>
      </c>
      <c r="C50" s="2">
        <v>8590.06</v>
      </c>
      <c r="D50" s="2">
        <f t="shared" si="3"/>
        <v>1632.1114</v>
      </c>
      <c r="E50" s="2">
        <f t="shared" si="4"/>
        <v>10222.171399999999</v>
      </c>
      <c r="F50" s="2">
        <f>-VLOOKUP(A50,'bal f 2023'!E:F,2,FALSE)</f>
        <v>4204.8589999999967</v>
      </c>
      <c r="G50" s="2">
        <v>90</v>
      </c>
      <c r="H50" s="2" t="s">
        <v>2457</v>
      </c>
      <c r="I50" s="7">
        <f t="shared" si="5"/>
        <v>6.3227599943464872E-4</v>
      </c>
      <c r="J50" t="s">
        <v>250</v>
      </c>
    </row>
    <row r="51" spans="1:10" x14ac:dyDescent="0.3">
      <c r="A51" s="5" t="s">
        <v>72</v>
      </c>
      <c r="B51" s="1" t="s">
        <v>73</v>
      </c>
      <c r="C51" s="2">
        <v>8304</v>
      </c>
      <c r="D51" s="2">
        <f t="shared" si="3"/>
        <v>1577.76</v>
      </c>
      <c r="E51" s="2">
        <f t="shared" si="4"/>
        <v>9881.76</v>
      </c>
      <c r="F51" s="2">
        <f>-VLOOKUP(A51,'bal f 2023'!E:F,2,FALSE)</f>
        <v>9882.7600000000093</v>
      </c>
      <c r="G51" s="2">
        <v>0</v>
      </c>
      <c r="H51" s="2" t="s">
        <v>2454</v>
      </c>
      <c r="I51" s="7">
        <f t="shared" si="5"/>
        <v>6.11220398845331E-4</v>
      </c>
      <c r="J51" t="s">
        <v>250</v>
      </c>
    </row>
    <row r="52" spans="1:10" x14ac:dyDescent="0.3">
      <c r="A52" s="5" t="s">
        <v>214</v>
      </c>
      <c r="B52" s="1" t="s">
        <v>215</v>
      </c>
      <c r="C52" s="2">
        <v>7010.9359999999997</v>
      </c>
      <c r="D52" s="2">
        <f t="shared" si="3"/>
        <v>1332.0778399999999</v>
      </c>
      <c r="E52" s="2">
        <f t="shared" si="4"/>
        <v>8343.0138399999996</v>
      </c>
      <c r="F52" s="2">
        <f>-VLOOKUP(A52,'bal f 2023'!E:F,2,FALSE)</f>
        <v>0</v>
      </c>
      <c r="G52" s="2">
        <v>0</v>
      </c>
      <c r="H52" s="2" t="s">
        <v>2450</v>
      </c>
      <c r="I52" s="7">
        <f t="shared" si="5"/>
        <v>5.1604372569834884E-4</v>
      </c>
      <c r="J52" t="s">
        <v>250</v>
      </c>
    </row>
    <row r="53" spans="1:10" x14ac:dyDescent="0.3">
      <c r="A53" s="5" t="s">
        <v>202</v>
      </c>
      <c r="B53" s="1" t="s">
        <v>203</v>
      </c>
      <c r="C53" s="2">
        <v>6060</v>
      </c>
      <c r="D53" s="2">
        <f t="shared" si="3"/>
        <v>1151.4000000000001</v>
      </c>
      <c r="E53" s="2">
        <f t="shared" si="4"/>
        <v>7211.4</v>
      </c>
      <c r="F53" s="2">
        <f>-VLOOKUP(A53,'bal f 2023'!E:F,2,FALSE)</f>
        <v>0</v>
      </c>
      <c r="G53" s="2">
        <v>0</v>
      </c>
      <c r="H53" s="2" t="s">
        <v>2456</v>
      </c>
      <c r="I53" s="7">
        <f t="shared" si="5"/>
        <v>4.460495685215204E-4</v>
      </c>
      <c r="J53" t="s">
        <v>250</v>
      </c>
    </row>
    <row r="54" spans="1:10" x14ac:dyDescent="0.3">
      <c r="A54" s="5" t="s">
        <v>100</v>
      </c>
      <c r="B54" s="1" t="s">
        <v>101</v>
      </c>
      <c r="C54" s="2">
        <v>5940</v>
      </c>
      <c r="D54" s="2">
        <f t="shared" si="3"/>
        <v>1128.5999999999999</v>
      </c>
      <c r="E54" s="2">
        <f t="shared" si="4"/>
        <v>7068.6</v>
      </c>
      <c r="F54" s="2">
        <f>-VLOOKUP(A54,'bal f 2023'!E:F,2,FALSE)</f>
        <v>0</v>
      </c>
      <c r="G54" s="2">
        <v>0</v>
      </c>
      <c r="H54" s="2" t="s">
        <v>2454</v>
      </c>
      <c r="I54" s="7">
        <f t="shared" si="5"/>
        <v>4.3721690379832203E-4</v>
      </c>
      <c r="J54" t="s">
        <v>250</v>
      </c>
    </row>
    <row r="55" spans="1:10" x14ac:dyDescent="0.3">
      <c r="A55" s="5" t="s">
        <v>94</v>
      </c>
      <c r="B55" s="1" t="s">
        <v>95</v>
      </c>
      <c r="C55" s="2">
        <v>4272.2599999999993</v>
      </c>
      <c r="D55" s="2">
        <f t="shared" si="3"/>
        <v>811.72939999999983</v>
      </c>
      <c r="E55" s="2">
        <f t="shared" si="4"/>
        <v>5083.9893999999995</v>
      </c>
      <c r="F55" s="2">
        <f>-VLOOKUP(A55,'bal f 2023'!E:F,2,FALSE)</f>
        <v>58.055000000000291</v>
      </c>
      <c r="G55" s="2">
        <v>0</v>
      </c>
      <c r="H55" s="2" t="s">
        <v>2456</v>
      </c>
      <c r="I55" s="7">
        <f t="shared" si="5"/>
        <v>3.1446200158609746E-4</v>
      </c>
      <c r="J55" t="s">
        <v>250</v>
      </c>
    </row>
    <row r="56" spans="1:10" x14ac:dyDescent="0.3">
      <c r="A56" s="5" t="s">
        <v>50</v>
      </c>
      <c r="B56" s="1" t="s">
        <v>51</v>
      </c>
      <c r="C56" s="2">
        <v>4121.76</v>
      </c>
      <c r="D56" s="2">
        <f t="shared" si="3"/>
        <v>783.13440000000003</v>
      </c>
      <c r="E56" s="2">
        <f t="shared" si="4"/>
        <v>4904.8944000000001</v>
      </c>
      <c r="F56" s="2">
        <f>-VLOOKUP(A56,'bal f 2023'!E:F,2,FALSE)</f>
        <v>-54612.79299999983</v>
      </c>
      <c r="G56" s="2">
        <v>0</v>
      </c>
      <c r="H56" s="2" t="s">
        <v>2456</v>
      </c>
      <c r="I56" s="7">
        <f t="shared" si="5"/>
        <v>3.0338436791241946E-4</v>
      </c>
      <c r="J56" t="s">
        <v>250</v>
      </c>
    </row>
    <row r="57" spans="1:10" x14ac:dyDescent="0.3">
      <c r="A57" s="5" t="s">
        <v>206</v>
      </c>
      <c r="B57" s="1" t="s">
        <v>207</v>
      </c>
      <c r="C57" s="2">
        <v>3800</v>
      </c>
      <c r="D57" s="2">
        <f t="shared" si="3"/>
        <v>722</v>
      </c>
      <c r="E57" s="2">
        <f t="shared" si="4"/>
        <v>4522</v>
      </c>
      <c r="F57" s="2">
        <f>-VLOOKUP(A57,'bal f 2023'!E:F,2,FALSE)</f>
        <v>0</v>
      </c>
      <c r="G57" s="2">
        <v>0</v>
      </c>
      <c r="H57" s="2" t="s">
        <v>2450</v>
      </c>
      <c r="I57" s="7">
        <f t="shared" si="5"/>
        <v>2.797010495679501E-4</v>
      </c>
      <c r="J57" t="s">
        <v>250</v>
      </c>
    </row>
    <row r="58" spans="1:10" x14ac:dyDescent="0.3">
      <c r="A58" s="5" t="s">
        <v>148</v>
      </c>
      <c r="B58" s="1" t="s">
        <v>149</v>
      </c>
      <c r="C58" s="2">
        <v>3695.4</v>
      </c>
      <c r="D58" s="2">
        <f t="shared" si="3"/>
        <v>702.12599999999998</v>
      </c>
      <c r="E58" s="2">
        <f t="shared" si="4"/>
        <v>4397.5259999999998</v>
      </c>
      <c r="F58" s="2">
        <f>-VLOOKUP(A58,'bal f 2023'!E:F,2,FALSE)</f>
        <v>-4421.3080000000191</v>
      </c>
      <c r="G58" s="2">
        <v>0</v>
      </c>
      <c r="H58" s="2" t="s">
        <v>2452</v>
      </c>
      <c r="I58" s="7">
        <f t="shared" si="5"/>
        <v>2.7200191015089547E-4</v>
      </c>
      <c r="J58" t="s">
        <v>250</v>
      </c>
    </row>
    <row r="59" spans="1:10" x14ac:dyDescent="0.3">
      <c r="A59" s="5" t="s">
        <v>196</v>
      </c>
      <c r="B59" s="1" t="s">
        <v>197</v>
      </c>
      <c r="C59" s="2">
        <v>3554.5460000000003</v>
      </c>
      <c r="D59" s="2">
        <f t="shared" si="3"/>
        <v>675.36374000000001</v>
      </c>
      <c r="E59" s="2">
        <f t="shared" si="4"/>
        <v>4229.9097400000001</v>
      </c>
      <c r="F59" s="2">
        <f>-VLOOKUP(A59,'bal f 2023'!E:F,2,FALSE)</f>
        <v>2251.3760000000002</v>
      </c>
      <c r="G59" s="2">
        <v>0</v>
      </c>
      <c r="H59" s="2" t="s">
        <v>2452</v>
      </c>
      <c r="I59" s="7">
        <f t="shared" si="5"/>
        <v>2.616342755098839E-4</v>
      </c>
      <c r="J59" t="s">
        <v>250</v>
      </c>
    </row>
    <row r="60" spans="1:10" x14ac:dyDescent="0.3">
      <c r="A60" s="5" t="s">
        <v>226</v>
      </c>
      <c r="B60" s="1" t="s">
        <v>227</v>
      </c>
      <c r="C60" s="2">
        <v>3240</v>
      </c>
      <c r="D60" s="2">
        <f t="shared" si="3"/>
        <v>615.6</v>
      </c>
      <c r="E60" s="2">
        <f t="shared" si="4"/>
        <v>3855.6</v>
      </c>
      <c r="F60" s="2">
        <f>-VLOOKUP(A60,'bal f 2023'!E:F,2,FALSE)</f>
        <v>9394.4</v>
      </c>
      <c r="G60" s="2">
        <v>0</v>
      </c>
      <c r="H60" s="2" t="s">
        <v>2452</v>
      </c>
      <c r="I60" s="7">
        <f t="shared" si="5"/>
        <v>2.3848194752635745E-4</v>
      </c>
      <c r="J60" t="s">
        <v>250</v>
      </c>
    </row>
    <row r="61" spans="1:10" x14ac:dyDescent="0.3">
      <c r="A61" s="5" t="s">
        <v>228</v>
      </c>
      <c r="B61" s="1" t="s">
        <v>229</v>
      </c>
      <c r="C61" s="2">
        <v>3012.3850000000002</v>
      </c>
      <c r="D61" s="2">
        <f t="shared" si="3"/>
        <v>572.35315000000003</v>
      </c>
      <c r="E61" s="2">
        <f t="shared" si="4"/>
        <v>3584.7381500000001</v>
      </c>
      <c r="F61" s="2">
        <f>-VLOOKUP(A61,'bal f 2023'!E:F,2,FALSE)</f>
        <v>0</v>
      </c>
      <c r="G61" s="2">
        <f>F61*(9*30)/E61</f>
        <v>0</v>
      </c>
      <c r="H61" s="2" t="s">
        <v>2452</v>
      </c>
      <c r="I61" s="7">
        <f t="shared" si="5"/>
        <v>2.2172822268493405E-4</v>
      </c>
      <c r="J61" t="s">
        <v>250</v>
      </c>
    </row>
    <row r="62" spans="1:10" x14ac:dyDescent="0.3">
      <c r="A62" s="5" t="s">
        <v>130</v>
      </c>
      <c r="B62" s="1" t="s">
        <v>131</v>
      </c>
      <c r="C62" s="2">
        <v>2323</v>
      </c>
      <c r="D62" s="2">
        <f t="shared" si="3"/>
        <v>441.37</v>
      </c>
      <c r="E62" s="2">
        <f t="shared" si="4"/>
        <v>2764.37</v>
      </c>
      <c r="F62" s="2">
        <f>-VLOOKUP(A62,'bal f 2023'!E:F,2,FALSE)</f>
        <v>0</v>
      </c>
      <c r="G62" s="2">
        <f>F62*(9*30)/E62</f>
        <v>0</v>
      </c>
      <c r="H62" s="2" t="s">
        <v>2454</v>
      </c>
      <c r="I62" s="7">
        <f t="shared" si="5"/>
        <v>1.7098566793324947E-4</v>
      </c>
      <c r="J62" t="s">
        <v>250</v>
      </c>
    </row>
    <row r="63" spans="1:10" x14ac:dyDescent="0.3">
      <c r="A63" s="5" t="s">
        <v>136</v>
      </c>
      <c r="B63" s="1" t="s">
        <v>137</v>
      </c>
      <c r="C63" s="2">
        <v>2242.1999999999998</v>
      </c>
      <c r="D63" s="2">
        <f t="shared" si="3"/>
        <v>426.01799999999997</v>
      </c>
      <c r="E63" s="2">
        <f t="shared" si="4"/>
        <v>2668.2179999999998</v>
      </c>
      <c r="F63" s="2">
        <f>-VLOOKUP(A63,'bal f 2023'!E:F,2,FALSE)</f>
        <v>2034.009</v>
      </c>
      <c r="G63" s="2">
        <v>0</v>
      </c>
      <c r="H63" s="2" t="s">
        <v>2451</v>
      </c>
      <c r="I63" s="7">
        <f t="shared" si="5"/>
        <v>1.6503834035296253E-4</v>
      </c>
      <c r="J63" t="s">
        <v>250</v>
      </c>
    </row>
    <row r="64" spans="1:10" x14ac:dyDescent="0.3">
      <c r="A64" s="5" t="s">
        <v>208</v>
      </c>
      <c r="B64" s="1" t="s">
        <v>209</v>
      </c>
      <c r="C64" s="2">
        <v>2169.4110000000001</v>
      </c>
      <c r="D64" s="2">
        <f t="shared" si="3"/>
        <v>412.18808999999999</v>
      </c>
      <c r="E64" s="2">
        <f t="shared" si="4"/>
        <v>2581.5990900000002</v>
      </c>
      <c r="F64" s="2">
        <f>-VLOOKUP(A64,'bal f 2023'!E:F,2,FALSE)</f>
        <v>2582.5990000000002</v>
      </c>
      <c r="G64" s="2">
        <v>0</v>
      </c>
      <c r="H64" s="2" t="s">
        <v>2450</v>
      </c>
      <c r="I64" s="7">
        <f t="shared" si="5"/>
        <v>1.5968066674848847E-4</v>
      </c>
      <c r="J64" t="s">
        <v>250</v>
      </c>
    </row>
    <row r="65" spans="1:10" x14ac:dyDescent="0.3">
      <c r="A65" s="5" t="s">
        <v>126</v>
      </c>
      <c r="B65" s="1" t="s">
        <v>127</v>
      </c>
      <c r="C65" s="2">
        <v>1276.963</v>
      </c>
      <c r="D65" s="2">
        <f t="shared" si="3"/>
        <v>242.62297000000001</v>
      </c>
      <c r="E65" s="2">
        <f t="shared" si="4"/>
        <v>1519.5859700000001</v>
      </c>
      <c r="F65" s="2">
        <f>-VLOOKUP(A65,'bal f 2023'!E:F,2,FALSE)</f>
        <v>0</v>
      </c>
      <c r="G65" s="2">
        <f>F65*(9*30)/E65</f>
        <v>0</v>
      </c>
      <c r="H65" s="2" t="s">
        <v>2454</v>
      </c>
      <c r="I65" s="7">
        <f t="shared" si="5"/>
        <v>9.3991550357746913E-5</v>
      </c>
      <c r="J65" t="s">
        <v>250</v>
      </c>
    </row>
    <row r="66" spans="1:10" x14ac:dyDescent="0.3">
      <c r="A66" s="5" t="s">
        <v>122</v>
      </c>
      <c r="B66" s="1" t="s">
        <v>123</v>
      </c>
      <c r="C66" s="2">
        <v>630.25199999999995</v>
      </c>
      <c r="D66" s="2">
        <f>+C66*0.19</f>
        <v>119.74787999999999</v>
      </c>
      <c r="E66" s="2">
        <f>+C66+D66</f>
        <v>749.99987999999996</v>
      </c>
      <c r="F66" s="2">
        <f>-VLOOKUP(A66,'bal f 2023'!E:F,2,FALSE)</f>
        <v>750</v>
      </c>
      <c r="G66" s="2">
        <v>0</v>
      </c>
      <c r="H66" s="2" t="s">
        <v>2454</v>
      </c>
      <c r="I66" s="7">
        <f t="shared" si="5"/>
        <v>4.639003839271044E-5</v>
      </c>
      <c r="J66" t="s">
        <v>250</v>
      </c>
    </row>
    <row r="67" spans="1:10" x14ac:dyDescent="0.3">
      <c r="A67" s="5" t="s">
        <v>168</v>
      </c>
      <c r="B67" s="1" t="s">
        <v>169</v>
      </c>
      <c r="C67" s="2">
        <v>325</v>
      </c>
      <c r="D67" s="2">
        <f>+C67*0.19</f>
        <v>61.75</v>
      </c>
      <c r="E67" s="2">
        <f>+C67+D67</f>
        <v>386.75</v>
      </c>
      <c r="F67" s="2">
        <f>-VLOOKUP(A67,'bal f 2023'!E:F,2,FALSE)</f>
        <v>-130.70099999999911</v>
      </c>
      <c r="G67" s="2">
        <v>0</v>
      </c>
      <c r="H67" s="2" t="s">
        <v>2452</v>
      </c>
      <c r="I67" s="7">
        <f t="shared" si="5"/>
        <v>2.3921800291995732E-5</v>
      </c>
      <c r="J67" t="s">
        <v>250</v>
      </c>
    </row>
    <row r="68" spans="1:10" x14ac:dyDescent="0.3">
      <c r="A68" s="5" t="s">
        <v>238</v>
      </c>
      <c r="B68" s="1" t="s">
        <v>239</v>
      </c>
      <c r="C68" s="2">
        <v>18.538</v>
      </c>
      <c r="D68" s="2">
        <f>+C68*0.19</f>
        <v>3.5222199999999999</v>
      </c>
      <c r="E68" s="2">
        <f>+C68+D68</f>
        <v>22.060220000000001</v>
      </c>
      <c r="F68" s="2">
        <f>-VLOOKUP(A68,'bal f 2023'!E:F,2,FALSE)</f>
        <v>8113.0020000000004</v>
      </c>
      <c r="G68" s="2">
        <v>0</v>
      </c>
      <c r="H68" s="2" t="s">
        <v>2456</v>
      </c>
      <c r="I68" s="7">
        <f t="shared" si="5"/>
        <v>1.3644994886554365E-6</v>
      </c>
      <c r="J68" t="s">
        <v>250</v>
      </c>
    </row>
    <row r="69" spans="1:10" x14ac:dyDescent="0.3">
      <c r="A69" s="5" t="s">
        <v>178</v>
      </c>
      <c r="B69" s="1" t="s">
        <v>179</v>
      </c>
      <c r="C69" s="2">
        <v>-1085.5250000000001</v>
      </c>
      <c r="D69" s="2">
        <f>+C69*0.19</f>
        <v>-206.24975000000001</v>
      </c>
      <c r="E69" s="2">
        <f>+C69+D69</f>
        <v>-1291.77475</v>
      </c>
      <c r="F69" s="2">
        <f>-VLOOKUP(A69,'bal f 2023'!E:F,2,FALSE)</f>
        <v>-1139.3599999999969</v>
      </c>
      <c r="G69" s="2">
        <v>0</v>
      </c>
      <c r="H69" s="2" t="s">
        <v>2456</v>
      </c>
      <c r="I69" s="7">
        <f t="shared" si="5"/>
        <v>-7.9900653113749745E-5</v>
      </c>
      <c r="J69" t="s">
        <v>250</v>
      </c>
    </row>
    <row r="71" spans="1:10" x14ac:dyDescent="0.3">
      <c r="C71" s="2">
        <f>SUM(C2:C70)</f>
        <v>13585934.002999997</v>
      </c>
      <c r="D71" s="2">
        <f>SUM(D2:D70)</f>
        <v>2581327.4605699996</v>
      </c>
      <c r="E71" s="2">
        <f>SUM(E2:E70)</f>
        <v>16167261.463569993</v>
      </c>
      <c r="F71" s="2">
        <f>SUM(F2:F70)</f>
        <v>596091.53200000257</v>
      </c>
      <c r="G71" s="2">
        <f>+AVERAGE(G2:G69)</f>
        <v>6.6176470126689111</v>
      </c>
      <c r="H71" s="2"/>
    </row>
  </sheetData>
  <autoFilter ref="A1:J69" xr:uid="{520A9E14-783A-45B0-BB80-198FE9506958}">
    <sortState xmlns:xlrd2="http://schemas.microsoft.com/office/spreadsheetml/2017/richdata2" ref="A2:J69">
      <sortCondition descending="1" ref="C1:C69"/>
    </sortState>
  </autoFilter>
  <sortState xmlns:xlrd2="http://schemas.microsoft.com/office/spreadsheetml/2017/richdata2" ref="A2:U73">
    <sortCondition ref="F2:F7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C7301-14EB-4C8A-89B7-B62A92CF3390}">
  <dimension ref="B1:Q111"/>
  <sheetViews>
    <sheetView workbookViewId="0">
      <selection activeCell="F23" sqref="F23"/>
    </sheetView>
  </sheetViews>
  <sheetFormatPr baseColWidth="10" defaultColWidth="11.44140625" defaultRowHeight="14.4" x14ac:dyDescent="0.3"/>
  <cols>
    <col min="1" max="1" width="2.44140625" style="162" customWidth="1"/>
    <col min="2" max="2" width="29" style="162" bestFit="1" customWidth="1"/>
    <col min="3" max="3" width="20" style="162" customWidth="1"/>
    <col min="4" max="4" width="12.44140625" style="162" bestFit="1" customWidth="1"/>
    <col min="5" max="5" width="9" style="162" customWidth="1"/>
    <col min="6" max="6" width="27.109375" style="162" bestFit="1" customWidth="1"/>
    <col min="7" max="7" width="12.44140625" style="162" bestFit="1" customWidth="1"/>
    <col min="8" max="9" width="27.109375" style="162" bestFit="1" customWidth="1"/>
    <col min="10" max="10" width="12.44140625" style="162" bestFit="1" customWidth="1"/>
    <col min="11" max="11" width="27.109375" style="162" bestFit="1" customWidth="1"/>
    <col min="12" max="12" width="18" style="162" bestFit="1" customWidth="1"/>
    <col min="13" max="17" width="32.88671875" style="162" bestFit="1" customWidth="1"/>
    <col min="18" max="16384" width="11.44140625" style="162"/>
  </cols>
  <sheetData>
    <row r="1" spans="2:17" x14ac:dyDescent="0.3">
      <c r="B1" s="162" t="s">
        <v>2812</v>
      </c>
      <c r="C1" s="163">
        <v>2023</v>
      </c>
      <c r="F1" s="162" t="s">
        <v>2812</v>
      </c>
      <c r="G1" s="163">
        <v>2023</v>
      </c>
      <c r="I1" s="162" t="s">
        <v>2813</v>
      </c>
      <c r="J1" s="162" t="s">
        <v>2814</v>
      </c>
      <c r="L1" s="162" t="s">
        <v>2813</v>
      </c>
      <c r="M1" s="162" t="s">
        <v>2814</v>
      </c>
    </row>
    <row r="2" spans="2:17" x14ac:dyDescent="0.3">
      <c r="I2" s="162" t="s">
        <v>2812</v>
      </c>
      <c r="J2" s="163">
        <v>2023</v>
      </c>
      <c r="L2" s="162" t="s">
        <v>2812</v>
      </c>
      <c r="M2" s="163">
        <v>2023</v>
      </c>
    </row>
    <row r="3" spans="2:17" x14ac:dyDescent="0.3">
      <c r="B3" s="162" t="s">
        <v>2815</v>
      </c>
      <c r="C3" s="162" t="s">
        <v>2816</v>
      </c>
      <c r="D3"/>
      <c r="E3"/>
      <c r="F3" s="162" t="s">
        <v>2815</v>
      </c>
      <c r="G3" s="162" t="s">
        <v>2816</v>
      </c>
      <c r="H3"/>
      <c r="I3"/>
      <c r="J3"/>
      <c r="K3"/>
      <c r="L3"/>
      <c r="M3"/>
      <c r="N3"/>
      <c r="O3"/>
    </row>
    <row r="4" spans="2:17" ht="15" thickBot="1" x14ac:dyDescent="0.35">
      <c r="B4" s="162" t="s">
        <v>2817</v>
      </c>
      <c r="C4" s="164" t="s">
        <v>2818</v>
      </c>
      <c r="D4"/>
      <c r="E4"/>
      <c r="F4" s="162" t="s">
        <v>2813</v>
      </c>
      <c r="G4" s="164" t="s">
        <v>2818</v>
      </c>
      <c r="H4"/>
      <c r="I4" s="162" t="s">
        <v>2815</v>
      </c>
      <c r="J4" s="162" t="s">
        <v>2816</v>
      </c>
      <c r="K4"/>
      <c r="M4" s="162" t="s">
        <v>2816</v>
      </c>
      <c r="N4" s="162" t="s">
        <v>2819</v>
      </c>
      <c r="Q4"/>
    </row>
    <row r="5" spans="2:17" x14ac:dyDescent="0.3">
      <c r="B5" s="165" t="s">
        <v>2860</v>
      </c>
      <c r="C5" s="168">
        <v>4551044.575975081</v>
      </c>
      <c r="D5"/>
      <c r="E5"/>
      <c r="F5" s="162" t="s">
        <v>2814</v>
      </c>
      <c r="G5" s="166">
        <v>13467423.368484892</v>
      </c>
      <c r="H5"/>
      <c r="I5" s="162" t="s">
        <v>2817</v>
      </c>
      <c r="J5" s="164" t="s">
        <v>2818</v>
      </c>
      <c r="K5"/>
      <c r="M5" s="164" t="s">
        <v>2818</v>
      </c>
      <c r="N5" s="164"/>
      <c r="O5" s="164"/>
      <c r="P5" s="164"/>
      <c r="Q5"/>
    </row>
    <row r="6" spans="2:17" x14ac:dyDescent="0.3">
      <c r="B6" s="167" t="s">
        <v>2829</v>
      </c>
      <c r="C6" s="168">
        <v>2840916.3528275494</v>
      </c>
      <c r="D6"/>
      <c r="E6"/>
      <c r="F6" s="162" t="s">
        <v>2828</v>
      </c>
      <c r="G6" s="166">
        <v>512695.0998175001</v>
      </c>
      <c r="H6"/>
      <c r="I6" s="162" t="s">
        <v>2860</v>
      </c>
      <c r="J6" s="166">
        <v>4551044.575975081</v>
      </c>
      <c r="K6"/>
      <c r="L6" s="162" t="s">
        <v>2817</v>
      </c>
      <c r="M6" s="162" t="s">
        <v>2823</v>
      </c>
      <c r="N6" s="162" t="s">
        <v>2824</v>
      </c>
      <c r="O6" s="162" t="s">
        <v>2825</v>
      </c>
      <c r="P6" s="162" t="s">
        <v>2826</v>
      </c>
      <c r="Q6"/>
    </row>
    <row r="7" spans="2:17" x14ac:dyDescent="0.3">
      <c r="B7" s="167" t="s">
        <v>2831</v>
      </c>
      <c r="C7" s="168">
        <v>1311021.4469675801</v>
      </c>
      <c r="D7"/>
      <c r="E7"/>
      <c r="F7" s="162" t="s">
        <v>2830</v>
      </c>
      <c r="G7" s="166">
        <v>166890.71471749994</v>
      </c>
      <c r="H7"/>
      <c r="I7" s="162" t="s">
        <v>2829</v>
      </c>
      <c r="J7" s="166">
        <v>2840916.3528275494</v>
      </c>
      <c r="K7"/>
      <c r="L7" s="162" t="s">
        <v>2829</v>
      </c>
      <c r="M7" s="166">
        <v>525266.55400000024</v>
      </c>
      <c r="N7" s="166">
        <v>21101.427</v>
      </c>
      <c r="O7" s="166">
        <v>1077.1359999999997</v>
      </c>
      <c r="P7" s="166">
        <v>740710.54998972802</v>
      </c>
      <c r="Q7"/>
    </row>
    <row r="8" spans="2:17" x14ac:dyDescent="0.3">
      <c r="B8" s="167" t="s">
        <v>2861</v>
      </c>
      <c r="C8" s="168">
        <v>1136715.8202155503</v>
      </c>
      <c r="D8"/>
      <c r="E8"/>
      <c r="F8" s="162" t="s">
        <v>2862</v>
      </c>
      <c r="G8" s="166">
        <v>0</v>
      </c>
      <c r="H8"/>
      <c r="I8" s="162" t="s">
        <v>2831</v>
      </c>
      <c r="J8" s="166">
        <v>1311021.4469675801</v>
      </c>
      <c r="K8"/>
      <c r="L8" s="162" t="s">
        <v>2831</v>
      </c>
      <c r="M8" s="166">
        <v>172737.62400000004</v>
      </c>
      <c r="N8" s="166">
        <v>4430</v>
      </c>
      <c r="O8" s="166">
        <v>0</v>
      </c>
      <c r="P8" s="166">
        <v>204879.95299999995</v>
      </c>
      <c r="Q8"/>
    </row>
    <row r="9" spans="2:17" x14ac:dyDescent="0.3">
      <c r="B9" s="167" t="s">
        <v>2835</v>
      </c>
      <c r="C9" s="168">
        <v>745098.25849799998</v>
      </c>
      <c r="D9"/>
      <c r="E9"/>
      <c r="F9" s="162" t="s">
        <v>248</v>
      </c>
      <c r="G9" s="166">
        <v>14147009.183019891</v>
      </c>
      <c r="H9"/>
      <c r="I9" s="162" t="s">
        <v>2861</v>
      </c>
      <c r="J9" s="166">
        <v>1136715.8202155503</v>
      </c>
      <c r="K9"/>
      <c r="L9" s="162" t="s">
        <v>2861</v>
      </c>
      <c r="M9" s="166">
        <v>82622.138999999996</v>
      </c>
      <c r="N9" s="166">
        <v>3005</v>
      </c>
      <c r="O9" s="166">
        <v>0</v>
      </c>
      <c r="P9" s="166">
        <v>184257.666</v>
      </c>
      <c r="Q9"/>
    </row>
    <row r="10" spans="2:17" x14ac:dyDescent="0.3">
      <c r="B10" s="167" t="s">
        <v>2820</v>
      </c>
      <c r="C10" s="168">
        <v>672503.80811234005</v>
      </c>
      <c r="D10"/>
      <c r="E10"/>
      <c r="F10"/>
      <c r="G10"/>
      <c r="H10"/>
      <c r="I10" s="162" t="s">
        <v>2835</v>
      </c>
      <c r="J10" s="166">
        <v>745098.25849799998</v>
      </c>
      <c r="K10"/>
      <c r="L10" s="162" t="s">
        <v>2835</v>
      </c>
      <c r="M10" s="166">
        <v>8632</v>
      </c>
      <c r="N10" s="166">
        <v>4616</v>
      </c>
      <c r="O10" s="166">
        <v>2382</v>
      </c>
      <c r="P10" s="166">
        <v>91877.684000000008</v>
      </c>
      <c r="Q10"/>
    </row>
    <row r="11" spans="2:17" x14ac:dyDescent="0.3">
      <c r="B11" s="167" t="s">
        <v>2833</v>
      </c>
      <c r="C11" s="168">
        <v>426127.99061537004</v>
      </c>
      <c r="D11"/>
      <c r="E11"/>
      <c r="F11"/>
      <c r="G11"/>
      <c r="H11"/>
      <c r="I11" s="162" t="s">
        <v>2820</v>
      </c>
      <c r="J11" s="166">
        <v>672503.80811234005</v>
      </c>
      <c r="K11"/>
      <c r="L11" s="162" t="s">
        <v>2860</v>
      </c>
      <c r="M11" s="166">
        <v>8457</v>
      </c>
      <c r="N11" s="166">
        <v>4335</v>
      </c>
      <c r="O11" s="166">
        <v>4739</v>
      </c>
      <c r="P11" s="166">
        <v>91605.472000000009</v>
      </c>
      <c r="Q11"/>
    </row>
    <row r="12" spans="2:17" x14ac:dyDescent="0.3">
      <c r="B12" s="167" t="s">
        <v>2827</v>
      </c>
      <c r="C12" s="168">
        <v>326140.29750649992</v>
      </c>
      <c r="D12"/>
      <c r="E12"/>
      <c r="F12"/>
      <c r="G12"/>
      <c r="H12"/>
      <c r="I12" s="162" t="s">
        <v>2833</v>
      </c>
      <c r="J12" s="166">
        <v>426127.99061537004</v>
      </c>
      <c r="K12"/>
      <c r="L12" s="162" t="s">
        <v>2833</v>
      </c>
      <c r="M12" s="166">
        <v>56851.680000000008</v>
      </c>
      <c r="N12" s="166">
        <v>1465.3100000000004</v>
      </c>
      <c r="O12" s="166">
        <v>5170.597999999999</v>
      </c>
      <c r="P12" s="166">
        <v>81801.064999999988</v>
      </c>
      <c r="Q12"/>
    </row>
    <row r="13" spans="2:17" x14ac:dyDescent="0.3">
      <c r="B13" s="167" t="s">
        <v>2834</v>
      </c>
      <c r="C13" s="168">
        <v>302664.52504000004</v>
      </c>
      <c r="D13"/>
      <c r="E13"/>
      <c r="F13"/>
      <c r="G13"/>
      <c r="H13"/>
      <c r="I13" s="162" t="s">
        <v>2834</v>
      </c>
      <c r="J13" s="166">
        <v>302664.52504000004</v>
      </c>
      <c r="K13"/>
      <c r="L13" s="162" t="s">
        <v>2827</v>
      </c>
      <c r="M13" s="166">
        <v>26554.324000000001</v>
      </c>
      <c r="N13" s="166">
        <v>1262.7160000000003</v>
      </c>
      <c r="O13" s="166">
        <v>0</v>
      </c>
      <c r="P13" s="166">
        <v>68678.099642087356</v>
      </c>
      <c r="Q13"/>
    </row>
    <row r="14" spans="2:17" x14ac:dyDescent="0.3">
      <c r="B14" s="167" t="s">
        <v>2837</v>
      </c>
      <c r="C14" s="168">
        <v>301992.78068516549</v>
      </c>
      <c r="D14"/>
      <c r="E14"/>
      <c r="F14"/>
      <c r="G14"/>
      <c r="H14"/>
      <c r="I14" s="162" t="s">
        <v>2837</v>
      </c>
      <c r="J14" s="166">
        <v>301992.78068516549</v>
      </c>
      <c r="K14"/>
      <c r="L14" s="162" t="s">
        <v>2832</v>
      </c>
      <c r="M14" s="166">
        <v>20043.324999999997</v>
      </c>
      <c r="N14" s="166">
        <v>750</v>
      </c>
      <c r="O14" s="166">
        <v>0</v>
      </c>
      <c r="P14" s="166">
        <v>43325.004000000001</v>
      </c>
      <c r="Q14"/>
    </row>
    <row r="15" spans="2:17" x14ac:dyDescent="0.3">
      <c r="B15" s="167" t="s">
        <v>2832</v>
      </c>
      <c r="C15" s="168">
        <v>257818.98323780001</v>
      </c>
      <c r="D15"/>
      <c r="E15"/>
      <c r="F15"/>
      <c r="G15"/>
      <c r="H15"/>
      <c r="I15" s="162" t="s">
        <v>2827</v>
      </c>
      <c r="J15" s="166">
        <v>299535.02832649986</v>
      </c>
      <c r="K15"/>
      <c r="L15" s="162" t="s">
        <v>2837</v>
      </c>
      <c r="M15" s="166">
        <v>17354.580000000002</v>
      </c>
      <c r="N15" s="166">
        <v>580</v>
      </c>
      <c r="O15" s="166">
        <v>0</v>
      </c>
      <c r="P15" s="166">
        <v>35825.540500000003</v>
      </c>
      <c r="Q15"/>
    </row>
    <row r="16" spans="2:17" x14ac:dyDescent="0.3">
      <c r="B16" s="167" t="s">
        <v>2863</v>
      </c>
      <c r="C16" s="168">
        <v>250115.14</v>
      </c>
      <c r="D16"/>
      <c r="E16"/>
      <c r="F16"/>
      <c r="G16"/>
      <c r="H16"/>
      <c r="I16" s="162" t="s">
        <v>2832</v>
      </c>
      <c r="J16" s="166">
        <v>257818.98323780001</v>
      </c>
      <c r="K16"/>
      <c r="L16" s="162" t="s">
        <v>2839</v>
      </c>
      <c r="M16" s="166">
        <v>18188.549800000001</v>
      </c>
      <c r="N16" s="166">
        <v>669.54</v>
      </c>
      <c r="O16" s="166">
        <v>0</v>
      </c>
      <c r="P16" s="166">
        <v>23064.937802</v>
      </c>
      <c r="Q16"/>
    </row>
    <row r="17" spans="2:17" x14ac:dyDescent="0.3">
      <c r="B17" s="167" t="s">
        <v>43</v>
      </c>
      <c r="C17" s="168">
        <v>232445.25464</v>
      </c>
      <c r="D17"/>
      <c r="E17"/>
      <c r="F17"/>
      <c r="G17"/>
      <c r="H17"/>
      <c r="I17" s="162" t="s">
        <v>1859</v>
      </c>
      <c r="J17" s="166">
        <v>151508.09225599997</v>
      </c>
      <c r="K17"/>
      <c r="L17" s="162" t="s">
        <v>1859</v>
      </c>
      <c r="M17" s="166">
        <v>12590.576000000001</v>
      </c>
      <c r="N17" s="166">
        <v>763.44499999999994</v>
      </c>
      <c r="O17" s="166">
        <v>0</v>
      </c>
      <c r="P17" s="166">
        <v>15396.288999999995</v>
      </c>
      <c r="Q17"/>
    </row>
    <row r="18" spans="2:17" x14ac:dyDescent="0.3">
      <c r="B18" s="167" t="s">
        <v>1859</v>
      </c>
      <c r="C18" s="168">
        <v>151508.09225599997</v>
      </c>
      <c r="D18"/>
      <c r="E18"/>
      <c r="F18"/>
      <c r="G18"/>
      <c r="H18"/>
      <c r="I18" s="162" t="s">
        <v>2864</v>
      </c>
      <c r="J18" s="166">
        <v>137866.308945</v>
      </c>
      <c r="K18"/>
      <c r="L18" s="162" t="s">
        <v>2847</v>
      </c>
      <c r="M18" s="166">
        <v>7875.8230000000003</v>
      </c>
      <c r="N18" s="166">
        <v>345.72899999999993</v>
      </c>
      <c r="O18" s="166">
        <v>0</v>
      </c>
      <c r="P18" s="166">
        <v>14844.420000000002</v>
      </c>
      <c r="Q18"/>
    </row>
    <row r="19" spans="2:17" x14ac:dyDescent="0.3">
      <c r="B19" s="167" t="s">
        <v>2864</v>
      </c>
      <c r="C19" s="168">
        <v>137866.308945</v>
      </c>
      <c r="D19"/>
      <c r="E19"/>
      <c r="F19"/>
      <c r="G19"/>
      <c r="H19"/>
      <c r="I19" s="162" t="s">
        <v>2840</v>
      </c>
      <c r="J19" s="166">
        <v>77863.89</v>
      </c>
      <c r="K19"/>
      <c r="L19" s="162" t="s">
        <v>2834</v>
      </c>
      <c r="M19" s="166">
        <v>2266.1999999999998</v>
      </c>
      <c r="N19" s="166">
        <v>1308.008</v>
      </c>
      <c r="O19" s="166">
        <v>0</v>
      </c>
      <c r="P19" s="166">
        <v>10439.591000000002</v>
      </c>
      <c r="Q19"/>
    </row>
    <row r="20" spans="2:17" x14ac:dyDescent="0.3">
      <c r="B20" s="167" t="s">
        <v>2840</v>
      </c>
      <c r="C20" s="168">
        <v>77863.89</v>
      </c>
      <c r="D20"/>
      <c r="E20"/>
      <c r="F20"/>
      <c r="G20"/>
      <c r="H20"/>
      <c r="I20" s="162" t="s">
        <v>2839</v>
      </c>
      <c r="J20" s="166">
        <v>73673.667982960003</v>
      </c>
      <c r="K20"/>
      <c r="L20" s="162" t="s">
        <v>2842</v>
      </c>
      <c r="M20" s="166">
        <v>7557.0279999999993</v>
      </c>
      <c r="N20" s="166">
        <v>354.23400000000004</v>
      </c>
      <c r="O20" s="166">
        <v>0</v>
      </c>
      <c r="P20" s="166">
        <v>8565.1909999999989</v>
      </c>
      <c r="Q20"/>
    </row>
    <row r="21" spans="2:17" x14ac:dyDescent="0.3">
      <c r="B21" s="167" t="s">
        <v>2839</v>
      </c>
      <c r="C21" s="168">
        <v>73673.667982960003</v>
      </c>
      <c r="D21"/>
      <c r="E21"/>
      <c r="F21"/>
      <c r="G21"/>
      <c r="H21"/>
      <c r="I21" s="162" t="s">
        <v>2842</v>
      </c>
      <c r="J21" s="166">
        <v>72572.385600000009</v>
      </c>
      <c r="K21"/>
      <c r="L21" s="162" t="s">
        <v>22</v>
      </c>
      <c r="M21" s="166">
        <v>5056.57</v>
      </c>
      <c r="N21" s="166">
        <v>375</v>
      </c>
      <c r="O21" s="166">
        <v>40</v>
      </c>
      <c r="P21" s="166">
        <v>7831.3329999999996</v>
      </c>
      <c r="Q21"/>
    </row>
    <row r="22" spans="2:17" x14ac:dyDescent="0.3">
      <c r="B22" s="167" t="s">
        <v>2842</v>
      </c>
      <c r="C22" s="168">
        <v>72572.385600000009</v>
      </c>
      <c r="D22"/>
      <c r="E22"/>
      <c r="F22"/>
      <c r="G22"/>
      <c r="H22"/>
      <c r="I22" s="162" t="s">
        <v>22</v>
      </c>
      <c r="J22" s="166">
        <v>70071.901200000008</v>
      </c>
      <c r="K22"/>
      <c r="L22" s="162" t="s">
        <v>2840</v>
      </c>
      <c r="M22" s="166">
        <v>5574.4780000000001</v>
      </c>
      <c r="N22" s="166">
        <v>411.14400000000001</v>
      </c>
      <c r="O22" s="166">
        <v>0</v>
      </c>
      <c r="P22" s="166">
        <v>6715.5219999999999</v>
      </c>
      <c r="Q22"/>
    </row>
    <row r="23" spans="2:17" x14ac:dyDescent="0.3">
      <c r="B23" s="167" t="s">
        <v>22</v>
      </c>
      <c r="C23" s="168">
        <v>70071.901200000008</v>
      </c>
      <c r="D23"/>
      <c r="E23"/>
      <c r="F23"/>
      <c r="G23"/>
      <c r="H23"/>
      <c r="I23" s="162" t="s">
        <v>2847</v>
      </c>
      <c r="J23" s="166">
        <v>38427.551999999996</v>
      </c>
      <c r="K23"/>
      <c r="L23" s="162" t="s">
        <v>248</v>
      </c>
      <c r="M23" s="166">
        <v>977628.45080000022</v>
      </c>
      <c r="N23" s="166">
        <v>45772.553</v>
      </c>
      <c r="O23" s="166">
        <v>13408.733999999999</v>
      </c>
      <c r="P23" s="166">
        <v>1629818.3179338158</v>
      </c>
      <c r="Q23"/>
    </row>
    <row r="24" spans="2:17" x14ac:dyDescent="0.3">
      <c r="B24" s="167" t="s">
        <v>2843</v>
      </c>
      <c r="C24" s="168">
        <v>67766.736699999994</v>
      </c>
      <c r="D24"/>
      <c r="E24"/>
      <c r="F24"/>
      <c r="G24"/>
      <c r="H24"/>
      <c r="I24" s="162" t="s">
        <v>248</v>
      </c>
      <c r="J24" s="166">
        <v>13467423.368484899</v>
      </c>
      <c r="K24"/>
      <c r="L24"/>
      <c r="M24"/>
      <c r="N24"/>
      <c r="O24"/>
      <c r="P24"/>
      <c r="Q24"/>
    </row>
    <row r="25" spans="2:17" x14ac:dyDescent="0.3">
      <c r="B25" s="167" t="s">
        <v>2865</v>
      </c>
      <c r="C25" s="168">
        <v>41814.922000000006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2:17" x14ac:dyDescent="0.3">
      <c r="B26" s="167" t="s">
        <v>2847</v>
      </c>
      <c r="C26" s="168">
        <v>38427.551999999996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2:17" x14ac:dyDescent="0.3">
      <c r="B27" s="167" t="s">
        <v>2866</v>
      </c>
      <c r="C27" s="168">
        <v>20700.033637500001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2:17" x14ac:dyDescent="0.3">
      <c r="B28" s="167" t="s">
        <v>2867</v>
      </c>
      <c r="C28" s="168">
        <v>17478.149162499998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2:17" x14ac:dyDescent="0.3">
      <c r="B29" s="167" t="s">
        <v>2868</v>
      </c>
      <c r="C29" s="168">
        <v>11820.541915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2:17" x14ac:dyDescent="0.3">
      <c r="B30" s="167" t="s">
        <v>2869</v>
      </c>
      <c r="C30" s="168">
        <v>7898.4323000000004</v>
      </c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2:17" x14ac:dyDescent="0.3">
      <c r="B31" s="167" t="s">
        <v>2870</v>
      </c>
      <c r="C31" s="168">
        <v>2941.3349999999996</v>
      </c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2:17" x14ac:dyDescent="0.3">
      <c r="B32" s="167" t="s">
        <v>2871</v>
      </c>
      <c r="C32" s="168">
        <v>0</v>
      </c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2:17" ht="15" thickBot="1" x14ac:dyDescent="0.35">
      <c r="B33" s="169" t="s">
        <v>2872</v>
      </c>
      <c r="C33" s="168">
        <v>0</v>
      </c>
      <c r="D33"/>
      <c r="E33"/>
      <c r="F33"/>
      <c r="G33"/>
      <c r="I33"/>
      <c r="J33"/>
      <c r="K33"/>
      <c r="L33"/>
      <c r="M33"/>
      <c r="N33"/>
      <c r="O33"/>
      <c r="P33"/>
      <c r="Q33"/>
    </row>
    <row r="34" spans="2:17" x14ac:dyDescent="0.3">
      <c r="B34" s="162" t="s">
        <v>248</v>
      </c>
      <c r="C34" s="166">
        <v>14147009.183019899</v>
      </c>
      <c r="D34"/>
      <c r="E34"/>
      <c r="F34"/>
      <c r="G34"/>
      <c r="I34"/>
      <c r="J34"/>
      <c r="K34"/>
      <c r="L34"/>
      <c r="M34"/>
      <c r="N34"/>
      <c r="O34"/>
      <c r="P34"/>
      <c r="Q34"/>
    </row>
    <row r="35" spans="2:17" x14ac:dyDescent="0.3">
      <c r="B35"/>
      <c r="C35"/>
      <c r="D35"/>
      <c r="E35"/>
      <c r="F35"/>
      <c r="G35"/>
      <c r="I35"/>
      <c r="J35"/>
      <c r="K35"/>
      <c r="L35"/>
      <c r="M35"/>
      <c r="N35"/>
      <c r="O35"/>
      <c r="P35"/>
      <c r="Q35"/>
    </row>
    <row r="36" spans="2:17" x14ac:dyDescent="0.3">
      <c r="B36"/>
      <c r="C36"/>
      <c r="D36"/>
      <c r="E36"/>
      <c r="F36"/>
      <c r="G36"/>
      <c r="I36"/>
      <c r="J36"/>
      <c r="K36"/>
      <c r="L36"/>
      <c r="M36"/>
      <c r="N36"/>
      <c r="O36"/>
      <c r="P36"/>
      <c r="Q36"/>
    </row>
    <row r="37" spans="2:17" x14ac:dyDescent="0.3">
      <c r="B37"/>
      <c r="C37"/>
      <c r="D37"/>
      <c r="E37"/>
      <c r="F37"/>
      <c r="G37"/>
      <c r="I37"/>
      <c r="J37"/>
      <c r="K37"/>
      <c r="L37"/>
      <c r="M37"/>
      <c r="N37"/>
      <c r="O37"/>
      <c r="P37"/>
      <c r="Q37"/>
    </row>
    <row r="38" spans="2:17" x14ac:dyDescent="0.3">
      <c r="B38"/>
      <c r="C38"/>
      <c r="D38"/>
      <c r="E38"/>
      <c r="F38"/>
      <c r="G38"/>
      <c r="I38"/>
      <c r="J38"/>
      <c r="K38"/>
      <c r="L38"/>
      <c r="M38"/>
      <c r="N38"/>
      <c r="O38"/>
      <c r="P38"/>
      <c r="Q38"/>
    </row>
    <row r="39" spans="2:17" x14ac:dyDescent="0.3">
      <c r="B39"/>
      <c r="C39"/>
      <c r="D39"/>
      <c r="E39"/>
      <c r="F39"/>
      <c r="G39"/>
      <c r="I39"/>
      <c r="J39"/>
      <c r="K39"/>
      <c r="L39"/>
      <c r="M39"/>
      <c r="N39"/>
      <c r="O39"/>
      <c r="P39"/>
      <c r="Q39"/>
    </row>
    <row r="40" spans="2:17" x14ac:dyDescent="0.3">
      <c r="B40"/>
      <c r="C40"/>
      <c r="D40"/>
      <c r="E40"/>
      <c r="F40"/>
      <c r="G40"/>
      <c r="I40"/>
      <c r="J40"/>
      <c r="K40"/>
      <c r="L40"/>
      <c r="M40"/>
      <c r="N40"/>
      <c r="O40"/>
      <c r="P40"/>
      <c r="Q40"/>
    </row>
    <row r="41" spans="2:17" x14ac:dyDescent="0.3">
      <c r="B41"/>
      <c r="C41"/>
      <c r="D41"/>
      <c r="E41"/>
      <c r="F41"/>
      <c r="G41"/>
      <c r="I41"/>
      <c r="J41"/>
      <c r="K41"/>
      <c r="L41"/>
      <c r="M41"/>
      <c r="N41"/>
      <c r="O41"/>
      <c r="P41"/>
      <c r="Q41"/>
    </row>
    <row r="42" spans="2:17" x14ac:dyDescent="0.3">
      <c r="B42"/>
      <c r="C42"/>
      <c r="D42"/>
      <c r="E42"/>
      <c r="F42"/>
      <c r="G42"/>
      <c r="I42"/>
      <c r="J42"/>
      <c r="K42"/>
      <c r="L42"/>
      <c r="M42"/>
      <c r="N42"/>
      <c r="O42"/>
      <c r="P42"/>
      <c r="Q42"/>
    </row>
    <row r="43" spans="2:17" x14ac:dyDescent="0.3">
      <c r="B43"/>
      <c r="C43"/>
      <c r="D43"/>
      <c r="E43"/>
      <c r="F43"/>
      <c r="G43"/>
      <c r="I43"/>
      <c r="J43"/>
      <c r="K43"/>
      <c r="L43"/>
      <c r="M43"/>
      <c r="N43"/>
      <c r="O43"/>
      <c r="P43"/>
      <c r="Q43"/>
    </row>
    <row r="44" spans="2:17" x14ac:dyDescent="0.3">
      <c r="B44"/>
      <c r="C44"/>
      <c r="D44"/>
      <c r="E44"/>
      <c r="F44"/>
      <c r="G44"/>
      <c r="I44"/>
      <c r="J44"/>
      <c r="K44"/>
      <c r="L44"/>
      <c r="M44"/>
      <c r="N44"/>
      <c r="O44"/>
      <c r="P44"/>
      <c r="Q44"/>
    </row>
    <row r="45" spans="2:17" x14ac:dyDescent="0.3">
      <c r="B45"/>
      <c r="C45"/>
      <c r="D45"/>
      <c r="E45"/>
      <c r="F45"/>
      <c r="G45"/>
      <c r="I45"/>
      <c r="J45"/>
      <c r="K45"/>
      <c r="L45"/>
      <c r="M45"/>
      <c r="N45"/>
      <c r="O45"/>
      <c r="P45"/>
      <c r="Q45"/>
    </row>
    <row r="46" spans="2:17" x14ac:dyDescent="0.3">
      <c r="B46"/>
      <c r="C46"/>
      <c r="D46"/>
      <c r="E46"/>
      <c r="F46"/>
      <c r="G46"/>
      <c r="I46"/>
      <c r="J46"/>
      <c r="K46"/>
      <c r="L46"/>
      <c r="M46"/>
      <c r="N46"/>
      <c r="O46"/>
      <c r="P46"/>
      <c r="Q46"/>
    </row>
    <row r="47" spans="2:17" x14ac:dyDescent="0.3">
      <c r="B47"/>
      <c r="C47"/>
      <c r="D47"/>
      <c r="E47"/>
      <c r="F47"/>
      <c r="G47"/>
      <c r="I47"/>
      <c r="J47"/>
      <c r="K47"/>
      <c r="L47"/>
      <c r="M47"/>
      <c r="N47"/>
      <c r="O47"/>
      <c r="P47"/>
      <c r="Q47"/>
    </row>
    <row r="48" spans="2:17" x14ac:dyDescent="0.3">
      <c r="B48"/>
      <c r="C48"/>
      <c r="D48"/>
      <c r="E48"/>
      <c r="F48"/>
      <c r="G48"/>
      <c r="I48"/>
      <c r="J48"/>
      <c r="K48"/>
      <c r="L48"/>
      <c r="M48"/>
      <c r="N48"/>
      <c r="O48"/>
      <c r="P48"/>
      <c r="Q48"/>
    </row>
    <row r="49" spans="2:17" x14ac:dyDescent="0.3">
      <c r="B49"/>
      <c r="C49"/>
      <c r="D49"/>
      <c r="E49"/>
      <c r="F49"/>
      <c r="G49"/>
      <c r="I49"/>
      <c r="J49"/>
      <c r="K49"/>
      <c r="L49"/>
      <c r="M49"/>
      <c r="N49"/>
      <c r="O49"/>
      <c r="P49"/>
      <c r="Q49"/>
    </row>
    <row r="50" spans="2:17" x14ac:dyDescent="0.3">
      <c r="B50"/>
      <c r="C50"/>
      <c r="D50"/>
      <c r="E50"/>
      <c r="F50"/>
      <c r="G50"/>
      <c r="I50"/>
      <c r="J50"/>
      <c r="K50"/>
      <c r="L50"/>
      <c r="M50"/>
      <c r="N50"/>
      <c r="O50"/>
      <c r="P50"/>
      <c r="Q50"/>
    </row>
    <row r="51" spans="2:17" x14ac:dyDescent="0.3">
      <c r="B51"/>
      <c r="C51"/>
      <c r="D51"/>
      <c r="E51"/>
      <c r="F51"/>
      <c r="G51"/>
      <c r="I51"/>
      <c r="J51"/>
      <c r="K51"/>
      <c r="L51"/>
      <c r="M51"/>
      <c r="N51"/>
      <c r="O51"/>
      <c r="P51"/>
      <c r="Q51"/>
    </row>
    <row r="52" spans="2:17" x14ac:dyDescent="0.3">
      <c r="B52"/>
      <c r="C52"/>
      <c r="D52"/>
      <c r="E52"/>
      <c r="F52"/>
      <c r="G52"/>
      <c r="I52"/>
      <c r="J52"/>
      <c r="K52"/>
      <c r="L52"/>
      <c r="M52"/>
      <c r="N52"/>
      <c r="O52"/>
      <c r="P52"/>
      <c r="Q52"/>
    </row>
    <row r="53" spans="2:17" x14ac:dyDescent="0.3">
      <c r="B53"/>
      <c r="C53"/>
      <c r="D53"/>
      <c r="E53"/>
      <c r="F53"/>
      <c r="G53"/>
      <c r="I53"/>
      <c r="J53"/>
      <c r="K53"/>
      <c r="L53"/>
      <c r="M53"/>
      <c r="N53"/>
      <c r="O53"/>
      <c r="P53"/>
      <c r="Q53"/>
    </row>
    <row r="54" spans="2:17" x14ac:dyDescent="0.3">
      <c r="B54"/>
      <c r="C54"/>
      <c r="D54"/>
      <c r="E54"/>
      <c r="F54"/>
      <c r="G54"/>
      <c r="I54"/>
      <c r="J54"/>
      <c r="K54"/>
      <c r="L54"/>
      <c r="M54"/>
      <c r="N54"/>
      <c r="O54"/>
      <c r="P54"/>
      <c r="Q54"/>
    </row>
    <row r="55" spans="2:17" x14ac:dyDescent="0.3">
      <c r="B55"/>
      <c r="C55"/>
      <c r="D55"/>
      <c r="E55"/>
      <c r="F55"/>
      <c r="G55"/>
      <c r="I55"/>
      <c r="J55"/>
      <c r="K55"/>
      <c r="L55"/>
      <c r="M55"/>
      <c r="N55"/>
      <c r="O55"/>
      <c r="P55"/>
      <c r="Q55"/>
    </row>
    <row r="56" spans="2:17" x14ac:dyDescent="0.3">
      <c r="B56"/>
      <c r="C56"/>
      <c r="D56"/>
      <c r="E56"/>
      <c r="F56"/>
      <c r="G56"/>
      <c r="I56"/>
      <c r="J56"/>
      <c r="K56"/>
      <c r="L56"/>
      <c r="M56"/>
      <c r="N56"/>
      <c r="O56"/>
      <c r="P56"/>
      <c r="Q56"/>
    </row>
    <row r="57" spans="2:17" x14ac:dyDescent="0.3">
      <c r="B57"/>
      <c r="C57"/>
      <c r="D57"/>
      <c r="E57"/>
      <c r="F57"/>
      <c r="G57"/>
      <c r="I57"/>
      <c r="J57"/>
      <c r="K57"/>
      <c r="L57"/>
      <c r="M57"/>
      <c r="N57"/>
      <c r="O57"/>
      <c r="P57"/>
      <c r="Q57"/>
    </row>
    <row r="58" spans="2:17" x14ac:dyDescent="0.3">
      <c r="B58"/>
      <c r="C58"/>
      <c r="D58"/>
      <c r="E58"/>
      <c r="F58"/>
      <c r="G58"/>
      <c r="I58"/>
      <c r="J58"/>
      <c r="K58"/>
      <c r="L58"/>
      <c r="M58"/>
      <c r="N58"/>
      <c r="O58"/>
      <c r="P58"/>
      <c r="Q58"/>
    </row>
    <row r="59" spans="2:17" x14ac:dyDescent="0.3">
      <c r="B59"/>
      <c r="C59"/>
      <c r="D59"/>
      <c r="E59"/>
      <c r="F59"/>
      <c r="G59"/>
      <c r="I59"/>
      <c r="J59"/>
      <c r="K59"/>
      <c r="L59"/>
      <c r="M59"/>
      <c r="N59"/>
      <c r="O59"/>
      <c r="P59"/>
      <c r="Q59"/>
    </row>
    <row r="60" spans="2:17" x14ac:dyDescent="0.3">
      <c r="B60"/>
      <c r="C60"/>
      <c r="D60"/>
      <c r="E60"/>
      <c r="F60"/>
      <c r="G60"/>
    </row>
    <row r="61" spans="2:17" x14ac:dyDescent="0.3">
      <c r="B61"/>
      <c r="C61"/>
      <c r="D61"/>
      <c r="E61"/>
      <c r="F61"/>
      <c r="G61"/>
    </row>
    <row r="62" spans="2:17" x14ac:dyDescent="0.3">
      <c r="B62"/>
      <c r="C62"/>
      <c r="D62"/>
      <c r="E62"/>
      <c r="F62"/>
      <c r="G62"/>
    </row>
    <row r="63" spans="2:17" x14ac:dyDescent="0.3">
      <c r="B63"/>
      <c r="C63"/>
      <c r="D63"/>
      <c r="E63"/>
      <c r="F63"/>
      <c r="G63"/>
    </row>
    <row r="64" spans="2:17" x14ac:dyDescent="0.3">
      <c r="B64"/>
      <c r="C64"/>
      <c r="D64"/>
      <c r="E64"/>
      <c r="F64"/>
      <c r="G64"/>
    </row>
    <row r="65" spans="2:7" x14ac:dyDescent="0.3">
      <c r="B65"/>
      <c r="C65"/>
      <c r="D65"/>
      <c r="E65"/>
      <c r="F65"/>
      <c r="G65"/>
    </row>
    <row r="66" spans="2:7" x14ac:dyDescent="0.3">
      <c r="B66"/>
      <c r="C66"/>
      <c r="D66"/>
      <c r="E66"/>
      <c r="F66"/>
      <c r="G66"/>
    </row>
    <row r="67" spans="2:7" x14ac:dyDescent="0.3">
      <c r="B67"/>
      <c r="C67"/>
      <c r="D67"/>
      <c r="E67"/>
      <c r="F67"/>
      <c r="G67"/>
    </row>
    <row r="68" spans="2:7" x14ac:dyDescent="0.3">
      <c r="B68"/>
      <c r="C68"/>
      <c r="D68"/>
      <c r="E68"/>
      <c r="F68"/>
      <c r="G68"/>
    </row>
    <row r="69" spans="2:7" x14ac:dyDescent="0.3">
      <c r="B69"/>
      <c r="C69"/>
      <c r="D69"/>
      <c r="E69"/>
    </row>
    <row r="70" spans="2:7" x14ac:dyDescent="0.3">
      <c r="B70"/>
      <c r="C70"/>
      <c r="D70"/>
      <c r="E70"/>
    </row>
    <row r="71" spans="2:7" x14ac:dyDescent="0.3">
      <c r="B71"/>
      <c r="C71"/>
      <c r="D71"/>
      <c r="E71"/>
    </row>
    <row r="72" spans="2:7" x14ac:dyDescent="0.3">
      <c r="B72"/>
      <c r="C72"/>
      <c r="D72"/>
      <c r="E72"/>
    </row>
    <row r="73" spans="2:7" x14ac:dyDescent="0.3">
      <c r="B73"/>
      <c r="C73"/>
      <c r="D73"/>
      <c r="E73"/>
    </row>
    <row r="74" spans="2:7" x14ac:dyDescent="0.3">
      <c r="B74"/>
      <c r="C74"/>
      <c r="D74"/>
      <c r="E74"/>
    </row>
    <row r="75" spans="2:7" x14ac:dyDescent="0.3">
      <c r="B75"/>
      <c r="C75"/>
      <c r="D75"/>
      <c r="E75"/>
    </row>
    <row r="76" spans="2:7" x14ac:dyDescent="0.3">
      <c r="B76"/>
      <c r="C76"/>
      <c r="D76"/>
      <c r="E76"/>
    </row>
    <row r="77" spans="2:7" x14ac:dyDescent="0.3">
      <c r="B77"/>
      <c r="C77"/>
      <c r="D77"/>
      <c r="E77"/>
    </row>
    <row r="78" spans="2:7" x14ac:dyDescent="0.3">
      <c r="B78"/>
      <c r="C78"/>
      <c r="D78"/>
      <c r="E78"/>
    </row>
    <row r="79" spans="2:7" x14ac:dyDescent="0.3">
      <c r="B79"/>
      <c r="C79"/>
      <c r="D79"/>
      <c r="E79"/>
    </row>
    <row r="80" spans="2:7" x14ac:dyDescent="0.3">
      <c r="B80"/>
      <c r="C80"/>
      <c r="D80"/>
      <c r="E80"/>
    </row>
    <row r="81" spans="2:5" x14ac:dyDescent="0.3">
      <c r="B81"/>
      <c r="C81"/>
      <c r="D81"/>
      <c r="E81"/>
    </row>
    <row r="82" spans="2:5" x14ac:dyDescent="0.3">
      <c r="B82"/>
      <c r="C82"/>
      <c r="D82"/>
      <c r="E82"/>
    </row>
    <row r="83" spans="2:5" x14ac:dyDescent="0.3">
      <c r="B83"/>
      <c r="C83"/>
      <c r="D83"/>
      <c r="E83"/>
    </row>
    <row r="84" spans="2:5" x14ac:dyDescent="0.3">
      <c r="B84"/>
      <c r="C84"/>
      <c r="D84"/>
      <c r="E84"/>
    </row>
    <row r="85" spans="2:5" x14ac:dyDescent="0.3">
      <c r="B85"/>
      <c r="C85"/>
      <c r="D85"/>
      <c r="E85"/>
    </row>
    <row r="86" spans="2:5" x14ac:dyDescent="0.3">
      <c r="B86"/>
      <c r="C86"/>
      <c r="D86"/>
      <c r="E86"/>
    </row>
    <row r="87" spans="2:5" x14ac:dyDescent="0.3">
      <c r="B87"/>
      <c r="C87"/>
      <c r="D87"/>
      <c r="E87"/>
    </row>
    <row r="88" spans="2:5" x14ac:dyDescent="0.3">
      <c r="B88"/>
      <c r="C88"/>
      <c r="D88"/>
      <c r="E88"/>
    </row>
    <row r="89" spans="2:5" x14ac:dyDescent="0.3">
      <c r="B89"/>
      <c r="C89"/>
      <c r="D89"/>
      <c r="E89"/>
    </row>
    <row r="90" spans="2:5" x14ac:dyDescent="0.3">
      <c r="B90"/>
      <c r="C90"/>
      <c r="D90"/>
      <c r="E90"/>
    </row>
    <row r="91" spans="2:5" x14ac:dyDescent="0.3">
      <c r="B91"/>
      <c r="C91"/>
      <c r="D91"/>
      <c r="E91"/>
    </row>
    <row r="92" spans="2:5" x14ac:dyDescent="0.3">
      <c r="B92"/>
      <c r="C92"/>
      <c r="D92"/>
      <c r="E92"/>
    </row>
    <row r="93" spans="2:5" x14ac:dyDescent="0.3">
      <c r="B93"/>
      <c r="C93"/>
      <c r="D93"/>
      <c r="E93"/>
    </row>
    <row r="94" spans="2:5" x14ac:dyDescent="0.3">
      <c r="B94"/>
      <c r="C94"/>
      <c r="D94"/>
      <c r="E94"/>
    </row>
    <row r="95" spans="2:5" x14ac:dyDescent="0.3">
      <c r="B95"/>
      <c r="C95"/>
      <c r="D95"/>
      <c r="E95"/>
    </row>
    <row r="96" spans="2:5" x14ac:dyDescent="0.3">
      <c r="B96"/>
      <c r="C96"/>
      <c r="D96"/>
      <c r="E96"/>
    </row>
    <row r="97" spans="2:5" x14ac:dyDescent="0.3">
      <c r="B97"/>
      <c r="C97"/>
      <c r="D97"/>
      <c r="E97"/>
    </row>
    <row r="98" spans="2:5" x14ac:dyDescent="0.3">
      <c r="B98"/>
      <c r="C98"/>
      <c r="D98"/>
      <c r="E98"/>
    </row>
    <row r="99" spans="2:5" x14ac:dyDescent="0.3">
      <c r="B99"/>
      <c r="C99"/>
      <c r="D99"/>
      <c r="E99"/>
    </row>
    <row r="100" spans="2:5" x14ac:dyDescent="0.3">
      <c r="B100"/>
      <c r="C100"/>
      <c r="D100"/>
      <c r="E100"/>
    </row>
    <row r="101" spans="2:5" x14ac:dyDescent="0.3">
      <c r="B101"/>
      <c r="C101"/>
      <c r="D101"/>
      <c r="E101"/>
    </row>
    <row r="102" spans="2:5" x14ac:dyDescent="0.3">
      <c r="B102"/>
      <c r="C102"/>
      <c r="D102"/>
      <c r="E102"/>
    </row>
    <row r="103" spans="2:5" x14ac:dyDescent="0.3">
      <c r="B103"/>
      <c r="C103"/>
      <c r="D103"/>
      <c r="E103"/>
    </row>
    <row r="104" spans="2:5" x14ac:dyDescent="0.3">
      <c r="B104"/>
      <c r="C104"/>
      <c r="D104"/>
      <c r="E104"/>
    </row>
    <row r="105" spans="2:5" x14ac:dyDescent="0.3">
      <c r="B105"/>
      <c r="C105"/>
      <c r="D105"/>
      <c r="E105"/>
    </row>
    <row r="106" spans="2:5" x14ac:dyDescent="0.3">
      <c r="B106"/>
      <c r="C106"/>
      <c r="D106"/>
      <c r="E106"/>
    </row>
    <row r="107" spans="2:5" x14ac:dyDescent="0.3">
      <c r="B107"/>
      <c r="C107"/>
      <c r="D107"/>
      <c r="E107"/>
    </row>
    <row r="108" spans="2:5" x14ac:dyDescent="0.3">
      <c r="B108"/>
      <c r="C108"/>
      <c r="D108"/>
      <c r="E108"/>
    </row>
    <row r="109" spans="2:5" x14ac:dyDescent="0.3">
      <c r="B109"/>
      <c r="C109"/>
      <c r="D109"/>
      <c r="E109"/>
    </row>
    <row r="110" spans="2:5" x14ac:dyDescent="0.3">
      <c r="B110"/>
      <c r="C110"/>
      <c r="D110"/>
      <c r="E110"/>
    </row>
    <row r="111" spans="2:5" x14ac:dyDescent="0.3">
      <c r="B111"/>
      <c r="C111"/>
      <c r="D111"/>
      <c r="E111"/>
    </row>
  </sheetData>
  <conditionalFormatting pivot="1" sqref="J15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{8C965768-E625-4BF5-BD48-373A802F3FA7}</x14:id>
        </ext>
      </extLst>
    </cfRule>
  </conditionalFormatting>
  <conditionalFormatting pivot="1" sqref="M7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{F05FA044-088E-42B2-AE79-CED14A711CA7}</x14:id>
        </ext>
      </extLst>
    </cfRule>
  </conditionalFormatting>
  <conditionalFormatting pivot="1" sqref="N7:P7 P8 P10 P12:P20 P22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{CF9B1D68-1E19-44AB-861F-D5A1C8499D4E}</x14:id>
        </ext>
      </extLst>
    </cfRule>
  </conditionalFormatting>
  <conditionalFormatting pivot="1" sqref="O7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{EC32D226-5100-49AF-81FE-1AC68C540225}</x14:id>
        </ext>
      </extLst>
    </cfRule>
  </conditionalFormatting>
  <conditionalFormatting pivot="1" sqref="P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{17A258A6-1529-44A7-8A12-872DE86705C9}</x14:id>
        </ext>
      </extLst>
    </cfRule>
  </conditionalFormatting>
  <conditionalFormatting pivot="1" sqref="N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{F3385164-89DE-47F3-9B90-DDEAD509762B}</x14:id>
        </ext>
      </extLst>
    </cfRule>
  </conditionalFormatting>
  <conditionalFormatting pivot="1" sqref="C6:C7 C9:C15 C17:C18 C20:C22 C24 C2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{5F296636-FB53-4926-8D1B-B142CDBA7EA6}</x14:id>
        </ext>
      </extLst>
    </cfRule>
  </conditionalFormatting>
  <conditionalFormatting pivot="1" sqref="N8:N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{DA435424-1097-45C1-9811-67A5DB1D6703}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8C965768-E625-4BF5-BD48-373A802F3F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J15</xm:sqref>
        </x14:conditionalFormatting>
        <x14:conditionalFormatting xmlns:xm="http://schemas.microsoft.com/office/excel/2006/main" pivot="1">
          <x14:cfRule type="dataBar" id="{F05FA044-088E-42B2-AE79-CED14A711CA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M7</xm:sqref>
        </x14:conditionalFormatting>
        <x14:conditionalFormatting xmlns:xm="http://schemas.microsoft.com/office/excel/2006/main" pivot="1">
          <x14:cfRule type="dataBar" id="{CF9B1D68-1E19-44AB-861F-D5A1C8499D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N7:P7 P8 P10 P12:P20 P22</xm:sqref>
        </x14:conditionalFormatting>
        <x14:conditionalFormatting xmlns:xm="http://schemas.microsoft.com/office/excel/2006/main" pivot="1">
          <x14:cfRule type="dataBar" id="{EC32D226-5100-49AF-81FE-1AC68C5402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O7</xm:sqref>
        </x14:conditionalFormatting>
        <x14:conditionalFormatting xmlns:xm="http://schemas.microsoft.com/office/excel/2006/main" pivot="1">
          <x14:cfRule type="dataBar" id="{17A258A6-1529-44A7-8A12-872DE86705C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P7</xm:sqref>
        </x14:conditionalFormatting>
        <x14:conditionalFormatting xmlns:xm="http://schemas.microsoft.com/office/excel/2006/main" pivot="1">
          <x14:cfRule type="dataBar" id="{F3385164-89DE-47F3-9B90-DDEAD509762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 pivot="1">
          <x14:cfRule type="dataBar" id="{5F296636-FB53-4926-8D1B-B142CDBA7E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C6:C7 C9:C15 C17:C18 C20:C22 C24 C26</xm:sqref>
        </x14:conditionalFormatting>
        <x14:conditionalFormatting xmlns:xm="http://schemas.microsoft.com/office/excel/2006/main" pivot="1">
          <x14:cfRule type="dataBar" id="{DA435424-1097-45C1-9811-67A5DB1D67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N8:N22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9733F-3B5A-4280-9863-D4935075A6DD}">
  <dimension ref="P1:U1"/>
  <sheetViews>
    <sheetView workbookViewId="0">
      <selection activeCell="H25" sqref="H25"/>
    </sheetView>
  </sheetViews>
  <sheetFormatPr baseColWidth="10" defaultColWidth="11.5546875" defaultRowHeight="14.4" x14ac:dyDescent="0.3"/>
  <cols>
    <col min="16" max="16" width="11.5546875" style="11"/>
    <col min="17" max="17" width="11.5546875" style="2"/>
    <col min="20" max="20" width="11.5546875" style="11"/>
    <col min="21" max="21" width="11.5546875" style="2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DDB8-D99E-4E81-B628-50E064502F42}">
  <dimension ref="A1:N81"/>
  <sheetViews>
    <sheetView workbookViewId="0">
      <selection activeCell="D19" sqref="D19"/>
    </sheetView>
  </sheetViews>
  <sheetFormatPr baseColWidth="10" defaultColWidth="9.5546875" defaultRowHeight="14.4" x14ac:dyDescent="0.3"/>
  <cols>
    <col min="1" max="1" width="9.44140625" bestFit="1" customWidth="1"/>
    <col min="2" max="2" width="30.88671875" bestFit="1" customWidth="1"/>
    <col min="3" max="3" width="13.44140625" bestFit="1" customWidth="1"/>
    <col min="4" max="4" width="12.44140625" bestFit="1" customWidth="1"/>
    <col min="5" max="5" width="14" bestFit="1" customWidth="1"/>
    <col min="6" max="7" width="14" customWidth="1"/>
    <col min="8" max="8" width="17.44140625" bestFit="1" customWidth="1"/>
    <col min="9" max="9" width="4.5546875" bestFit="1" customWidth="1"/>
    <col min="12" max="12" width="21" bestFit="1" customWidth="1"/>
    <col min="13" max="13" width="24.109375" style="17" bestFit="1" customWidth="1"/>
    <col min="14" max="14" width="17.88671875" style="2" bestFit="1" customWidth="1"/>
  </cols>
  <sheetData>
    <row r="1" spans="1:14" s="4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2458</v>
      </c>
      <c r="G1" s="3" t="s">
        <v>245</v>
      </c>
      <c r="H1" s="3" t="s">
        <v>2459</v>
      </c>
      <c r="I1" s="4" t="s">
        <v>244</v>
      </c>
      <c r="J1" s="4" t="s">
        <v>2460</v>
      </c>
      <c r="M1" s="16"/>
      <c r="N1" s="12"/>
    </row>
    <row r="2" spans="1:14" x14ac:dyDescent="0.3">
      <c r="A2" s="5" t="s">
        <v>60</v>
      </c>
      <c r="B2" s="1" t="s">
        <v>61</v>
      </c>
      <c r="C2" s="2">
        <v>5953101.1179999998</v>
      </c>
      <c r="D2" s="2">
        <f t="shared" ref="D2:D33" si="0">+C2*0.19</f>
        <v>1131089.21242</v>
      </c>
      <c r="E2" s="14">
        <f t="shared" ref="E2:E33" si="1">+C2+D2</f>
        <v>7084190.3304199995</v>
      </c>
      <c r="F2" s="2">
        <f>-VLOOKUP(A2,'bal f 2022'!E:F,2,0)</f>
        <v>0.59999999776482582</v>
      </c>
      <c r="G2" s="2">
        <v>0</v>
      </c>
      <c r="H2" s="2" t="s">
        <v>2447</v>
      </c>
      <c r="I2" s="7">
        <f t="shared" ref="I2:I33" si="2">+E2/$E$79</f>
        <v>0.24047625072907478</v>
      </c>
      <c r="J2" t="s">
        <v>250</v>
      </c>
    </row>
    <row r="3" spans="1:14" x14ac:dyDescent="0.3">
      <c r="A3" s="5" t="s">
        <v>96</v>
      </c>
      <c r="B3" s="1" t="s">
        <v>97</v>
      </c>
      <c r="C3" s="2">
        <v>2829351</v>
      </c>
      <c r="D3" s="2">
        <f t="shared" si="0"/>
        <v>537576.69000000006</v>
      </c>
      <c r="E3" s="14">
        <f t="shared" si="1"/>
        <v>3366927.69</v>
      </c>
      <c r="F3" s="2">
        <f>-VLOOKUP(A3,'bal f 2022'!E:F,2,0)</f>
        <v>0</v>
      </c>
      <c r="G3" s="2">
        <v>0</v>
      </c>
      <c r="H3" s="2" t="s">
        <v>2447</v>
      </c>
      <c r="I3" s="7">
        <f t="shared" si="2"/>
        <v>0.11429198110196764</v>
      </c>
      <c r="J3" t="s">
        <v>250</v>
      </c>
      <c r="L3" s="9" t="s">
        <v>247</v>
      </c>
      <c r="M3" s="2" t="s">
        <v>2461</v>
      </c>
      <c r="N3" t="s">
        <v>2462</v>
      </c>
    </row>
    <row r="4" spans="1:14" x14ac:dyDescent="0.3">
      <c r="A4" s="5" t="s">
        <v>90</v>
      </c>
      <c r="B4" s="1" t="s">
        <v>91</v>
      </c>
      <c r="C4" s="2">
        <v>2426394.6</v>
      </c>
      <c r="D4" s="2">
        <f t="shared" si="0"/>
        <v>461014.97400000005</v>
      </c>
      <c r="E4" s="14">
        <f t="shared" si="1"/>
        <v>2887409.574</v>
      </c>
      <c r="F4" s="2">
        <f>-VLOOKUP(A4,'bal f 2022'!E:F,2,0)</f>
        <v>3201.9410000005737</v>
      </c>
      <c r="G4" s="2">
        <v>0</v>
      </c>
      <c r="H4" s="2" t="s">
        <v>2447</v>
      </c>
      <c r="I4" s="7">
        <f t="shared" si="2"/>
        <v>9.8014507839117998E-2</v>
      </c>
      <c r="J4" t="s">
        <v>251</v>
      </c>
      <c r="L4" s="1" t="s">
        <v>2449</v>
      </c>
      <c r="M4" s="2">
        <v>1255770.1100000001</v>
      </c>
      <c r="N4">
        <v>0</v>
      </c>
    </row>
    <row r="5" spans="1:14" x14ac:dyDescent="0.3">
      <c r="A5" s="5" t="s">
        <v>78</v>
      </c>
      <c r="B5" s="1" t="s">
        <v>79</v>
      </c>
      <c r="C5" s="2">
        <v>2304772.6800000006</v>
      </c>
      <c r="D5" s="2">
        <f t="shared" si="0"/>
        <v>437906.80920000013</v>
      </c>
      <c r="E5" s="14">
        <f t="shared" si="1"/>
        <v>2742679.4892000007</v>
      </c>
      <c r="F5" s="2">
        <f>-VLOOKUP(A5,'bal f 2022'!E:F,2,0)</f>
        <v>26.418000000528991</v>
      </c>
      <c r="G5" s="2">
        <v>0</v>
      </c>
      <c r="H5" s="2" t="s">
        <v>2447</v>
      </c>
      <c r="I5" s="7">
        <f t="shared" si="2"/>
        <v>9.3101575445001833E-2</v>
      </c>
      <c r="J5" t="s">
        <v>252</v>
      </c>
      <c r="L5" s="1" t="s">
        <v>2450</v>
      </c>
      <c r="M5" s="2">
        <v>1175481.3609699998</v>
      </c>
      <c r="N5">
        <v>30</v>
      </c>
    </row>
    <row r="6" spans="1:14" x14ac:dyDescent="0.3">
      <c r="A6" s="5" t="s">
        <v>86</v>
      </c>
      <c r="B6" s="1" t="s">
        <v>87</v>
      </c>
      <c r="C6" s="2">
        <v>2149808.6169999996</v>
      </c>
      <c r="D6" s="2">
        <f t="shared" si="0"/>
        <v>408463.63722999993</v>
      </c>
      <c r="E6" s="14">
        <f t="shared" si="1"/>
        <v>2558272.2542299996</v>
      </c>
      <c r="F6" s="2">
        <f>-VLOOKUP(A6,'bal f 2022'!E:F,2,0)</f>
        <v>0</v>
      </c>
      <c r="G6" s="2">
        <v>0</v>
      </c>
      <c r="H6" s="2" t="s">
        <v>2447</v>
      </c>
      <c r="I6" s="7">
        <f t="shared" si="2"/>
        <v>8.6841783089836214E-2</v>
      </c>
      <c r="J6" t="s">
        <v>250</v>
      </c>
      <c r="L6" s="1" t="s">
        <v>2447</v>
      </c>
      <c r="M6" s="2">
        <v>21827353.424379997</v>
      </c>
      <c r="N6">
        <v>0</v>
      </c>
    </row>
    <row r="7" spans="1:14" x14ac:dyDescent="0.3">
      <c r="A7" s="5" t="s">
        <v>146</v>
      </c>
      <c r="B7" s="1" t="s">
        <v>147</v>
      </c>
      <c r="C7" s="2">
        <v>1924599.9960000003</v>
      </c>
      <c r="D7" s="2">
        <f t="shared" si="0"/>
        <v>365673.99924000003</v>
      </c>
      <c r="E7" s="14">
        <f t="shared" si="1"/>
        <v>2290273.9952400001</v>
      </c>
      <c r="F7" s="2">
        <f>-VLOOKUP(A7,'bal f 2022'!E:F,2,0)</f>
        <v>115793.54199999943</v>
      </c>
      <c r="G7" s="2">
        <v>0</v>
      </c>
      <c r="H7" s="2" t="s">
        <v>2448</v>
      </c>
      <c r="I7" s="7">
        <f t="shared" si="2"/>
        <v>7.7744453187914481E-2</v>
      </c>
      <c r="J7" t="s">
        <v>250</v>
      </c>
      <c r="L7" s="1" t="s">
        <v>2453</v>
      </c>
      <c r="M7" s="2">
        <v>145670.55727000005</v>
      </c>
      <c r="N7">
        <v>0</v>
      </c>
    </row>
    <row r="8" spans="1:14" x14ac:dyDescent="0.3">
      <c r="A8" s="5" t="s">
        <v>52</v>
      </c>
      <c r="B8" s="1" t="s">
        <v>53</v>
      </c>
      <c r="C8" s="2">
        <v>1055269</v>
      </c>
      <c r="D8" s="2">
        <f t="shared" si="0"/>
        <v>200501.11000000002</v>
      </c>
      <c r="E8" s="14">
        <f t="shared" si="1"/>
        <v>1255770.1100000001</v>
      </c>
      <c r="F8" s="2">
        <f>-VLOOKUP(A8,'bal f 2022'!E:F,2,0)</f>
        <v>193338.52099999972</v>
      </c>
      <c r="G8" s="2">
        <v>0</v>
      </c>
      <c r="H8" s="2" t="s">
        <v>2449</v>
      </c>
      <c r="I8" s="7">
        <f t="shared" si="2"/>
        <v>4.2627720846756839E-2</v>
      </c>
      <c r="J8" t="s">
        <v>250</v>
      </c>
      <c r="L8" s="1" t="s">
        <v>2456</v>
      </c>
      <c r="M8" s="2">
        <v>35949.006309999997</v>
      </c>
      <c r="N8">
        <v>0</v>
      </c>
    </row>
    <row r="9" spans="1:14" x14ac:dyDescent="0.3">
      <c r="A9" s="5" t="s">
        <v>80</v>
      </c>
      <c r="B9" s="1" t="s">
        <v>81</v>
      </c>
      <c r="C9" s="2">
        <v>570624.80000000005</v>
      </c>
      <c r="D9" s="2">
        <f t="shared" si="0"/>
        <v>108418.71200000001</v>
      </c>
      <c r="E9" s="14">
        <f t="shared" si="1"/>
        <v>679043.5120000001</v>
      </c>
      <c r="F9" s="2">
        <f>-VLOOKUP(A9,'bal f 2022'!E:F,2,0)</f>
        <v>0</v>
      </c>
      <c r="G9" s="2">
        <v>0</v>
      </c>
      <c r="H9" s="2" t="s">
        <v>2447</v>
      </c>
      <c r="I9" s="7">
        <f t="shared" si="2"/>
        <v>2.3050458871279697E-2</v>
      </c>
      <c r="J9" t="s">
        <v>252</v>
      </c>
      <c r="L9" s="1" t="s">
        <v>2455</v>
      </c>
      <c r="M9" s="2">
        <v>59590.883869999998</v>
      </c>
      <c r="N9">
        <v>0</v>
      </c>
    </row>
    <row r="10" spans="1:14" x14ac:dyDescent="0.3">
      <c r="A10" s="5" t="s">
        <v>66</v>
      </c>
      <c r="B10" s="1" t="s">
        <v>67</v>
      </c>
      <c r="C10" s="2">
        <v>562002.79999999993</v>
      </c>
      <c r="D10" s="2">
        <f t="shared" si="0"/>
        <v>106780.53199999999</v>
      </c>
      <c r="E10" s="14">
        <f t="shared" si="1"/>
        <v>668783.33199999994</v>
      </c>
      <c r="F10" s="2">
        <f>-VLOOKUP(A10,'bal f 2022'!E:F,2,0)</f>
        <v>202328.15399999917</v>
      </c>
      <c r="G10" s="2">
        <v>0</v>
      </c>
      <c r="H10" s="2" t="s">
        <v>2447</v>
      </c>
      <c r="I10" s="7">
        <f t="shared" si="2"/>
        <v>2.2702172122459497E-2</v>
      </c>
      <c r="J10" t="s">
        <v>250</v>
      </c>
      <c r="L10" s="1" t="s">
        <v>2448</v>
      </c>
      <c r="M10" s="2">
        <v>2290273.9952400001</v>
      </c>
      <c r="N10">
        <v>0</v>
      </c>
    </row>
    <row r="11" spans="1:14" x14ac:dyDescent="0.3">
      <c r="A11" s="5" t="s">
        <v>74</v>
      </c>
      <c r="B11" s="1" t="s">
        <v>75</v>
      </c>
      <c r="C11" s="2">
        <v>534805</v>
      </c>
      <c r="D11" s="2">
        <f t="shared" si="0"/>
        <v>101612.95</v>
      </c>
      <c r="E11" s="14">
        <f t="shared" si="1"/>
        <v>636417.94999999995</v>
      </c>
      <c r="F11" s="2">
        <f>-VLOOKUP(A11,'bal f 2022'!E:F,2,0)</f>
        <v>20242.5</v>
      </c>
      <c r="G11" s="2">
        <v>90</v>
      </c>
      <c r="H11" s="2" t="s">
        <v>2450</v>
      </c>
      <c r="I11" s="7">
        <f t="shared" si="2"/>
        <v>2.1603513651447914E-2</v>
      </c>
      <c r="J11" t="s">
        <v>252</v>
      </c>
      <c r="L11" s="1" t="s">
        <v>2454</v>
      </c>
      <c r="M11" s="2">
        <v>352788.12828000006</v>
      </c>
      <c r="N11">
        <v>15</v>
      </c>
    </row>
    <row r="12" spans="1:14" x14ac:dyDescent="0.3">
      <c r="A12" s="5" t="s">
        <v>120</v>
      </c>
      <c r="B12" s="1" t="s">
        <v>121</v>
      </c>
      <c r="C12" s="2">
        <v>487850.54800000018</v>
      </c>
      <c r="D12" s="2">
        <f t="shared" si="0"/>
        <v>92691.604120000033</v>
      </c>
      <c r="E12" s="14">
        <f t="shared" si="1"/>
        <v>580542.15212000022</v>
      </c>
      <c r="F12" s="2">
        <f>-VLOOKUP(A12,'bal f 2022'!E:F,2,0)</f>
        <v>90198.083999999799</v>
      </c>
      <c r="G12" s="2">
        <v>90</v>
      </c>
      <c r="H12" s="2" t="s">
        <v>2451</v>
      </c>
      <c r="I12" s="7">
        <f t="shared" si="2"/>
        <v>1.9706782796691039E-2</v>
      </c>
      <c r="J12" t="s">
        <v>250</v>
      </c>
      <c r="L12" s="1" t="s">
        <v>2451</v>
      </c>
      <c r="M12" s="2">
        <v>582326.9724300002</v>
      </c>
      <c r="N12">
        <v>45</v>
      </c>
    </row>
    <row r="13" spans="1:14" x14ac:dyDescent="0.3">
      <c r="A13" s="5" t="s">
        <v>84</v>
      </c>
      <c r="B13" s="1" t="s">
        <v>85</v>
      </c>
      <c r="C13" s="2">
        <v>471361.88699999999</v>
      </c>
      <c r="D13" s="2">
        <f t="shared" si="0"/>
        <v>89558.758529999992</v>
      </c>
      <c r="E13" s="14">
        <f t="shared" si="1"/>
        <v>560920.64552999998</v>
      </c>
      <c r="F13" s="2">
        <f>-VLOOKUP(A13,'bal f 2022'!E:F,2,0)</f>
        <v>0.59900000016205013</v>
      </c>
      <c r="G13" s="2">
        <v>0</v>
      </c>
      <c r="H13" s="2" t="s">
        <v>2447</v>
      </c>
      <c r="I13" s="7">
        <f t="shared" si="2"/>
        <v>1.9040721310714652E-2</v>
      </c>
      <c r="J13" t="s">
        <v>250</v>
      </c>
      <c r="L13" s="1" t="s">
        <v>2452</v>
      </c>
      <c r="M13" s="2">
        <v>1281922.5115199997</v>
      </c>
      <c r="N13">
        <v>0</v>
      </c>
    </row>
    <row r="14" spans="1:14" x14ac:dyDescent="0.3">
      <c r="A14" s="5" t="s">
        <v>118</v>
      </c>
      <c r="B14" s="1" t="s">
        <v>119</v>
      </c>
      <c r="C14" s="2">
        <v>376692.86</v>
      </c>
      <c r="D14" s="2">
        <f t="shared" si="0"/>
        <v>71571.643400000001</v>
      </c>
      <c r="E14" s="2">
        <f t="shared" si="1"/>
        <v>448264.50339999999</v>
      </c>
      <c r="F14" s="2">
        <f>-VLOOKUP(A14,'bal f 2022'!E:F,2,0)</f>
        <v>621538.076</v>
      </c>
      <c r="G14" s="2">
        <v>0</v>
      </c>
      <c r="H14" s="2" t="s">
        <v>2463</v>
      </c>
      <c r="I14" s="7">
        <f t="shared" si="2"/>
        <v>1.5216554339269375E-2</v>
      </c>
      <c r="J14" t="s">
        <v>250</v>
      </c>
      <c r="L14" s="1" t="s">
        <v>2457</v>
      </c>
      <c r="M14" s="2">
        <v>3610.46</v>
      </c>
      <c r="N14">
        <v>60</v>
      </c>
    </row>
    <row r="15" spans="1:14" x14ac:dyDescent="0.3">
      <c r="A15" s="5" t="s">
        <v>184</v>
      </c>
      <c r="B15" s="1" t="s">
        <v>185</v>
      </c>
      <c r="C15" s="2">
        <v>354400.19699999999</v>
      </c>
      <c r="D15" s="2">
        <f t="shared" si="0"/>
        <v>67336.037429999997</v>
      </c>
      <c r="E15" s="2">
        <f t="shared" si="1"/>
        <v>421736.23442999995</v>
      </c>
      <c r="F15" s="2">
        <f>-VLOOKUP(A15,'bal f 2022'!E:F,2,0)</f>
        <v>40818.178000000073</v>
      </c>
      <c r="G15" s="2">
        <v>0</v>
      </c>
      <c r="H15" s="2" t="s">
        <v>2452</v>
      </c>
      <c r="I15" s="7">
        <f t="shared" si="2"/>
        <v>1.4316039479745571E-2</v>
      </c>
      <c r="J15" t="s">
        <v>250</v>
      </c>
      <c r="L15" s="1" t="s">
        <v>2463</v>
      </c>
      <c r="M15" s="2">
        <v>448264.50339999999</v>
      </c>
      <c r="N15">
        <v>0</v>
      </c>
    </row>
    <row r="16" spans="1:14" x14ac:dyDescent="0.3">
      <c r="A16" s="5" t="s">
        <v>108</v>
      </c>
      <c r="B16" s="1" t="s">
        <v>109</v>
      </c>
      <c r="C16" s="2">
        <v>329083</v>
      </c>
      <c r="D16" s="2">
        <f t="shared" si="0"/>
        <v>62525.770000000004</v>
      </c>
      <c r="E16" s="2">
        <f t="shared" si="1"/>
        <v>391608.77</v>
      </c>
      <c r="F16" s="2">
        <f>-VLOOKUP(A16,'bal f 2022'!E:F,2,0)</f>
        <v>24102.859999999986</v>
      </c>
      <c r="G16" s="2">
        <v>0</v>
      </c>
      <c r="H16" s="2" t="s">
        <v>2447</v>
      </c>
      <c r="I16" s="7">
        <f t="shared" si="2"/>
        <v>1.3293348197865455E-2</v>
      </c>
      <c r="J16" t="s">
        <v>252</v>
      </c>
      <c r="L16" s="1" t="s">
        <v>248</v>
      </c>
      <c r="M16" s="2">
        <v>29459001.913669996</v>
      </c>
      <c r="N16">
        <v>7.8947368421052628</v>
      </c>
    </row>
    <row r="17" spans="1:14" x14ac:dyDescent="0.3">
      <c r="A17" s="5" t="s">
        <v>54</v>
      </c>
      <c r="B17" s="1" t="s">
        <v>55</v>
      </c>
      <c r="C17" s="2">
        <v>282450</v>
      </c>
      <c r="D17" s="2">
        <f t="shared" si="0"/>
        <v>53665.5</v>
      </c>
      <c r="E17" s="2">
        <f t="shared" si="1"/>
        <v>336115.5</v>
      </c>
      <c r="F17" s="2">
        <f>-VLOOKUP(A17,'bal f 2022'!E:F,2,0)</f>
        <v>29435.25</v>
      </c>
      <c r="G17" s="2">
        <v>90</v>
      </c>
      <c r="H17" s="2" t="s">
        <v>2450</v>
      </c>
      <c r="I17" s="7">
        <f t="shared" si="2"/>
        <v>1.1409602436124313E-2</v>
      </c>
      <c r="J17" t="s">
        <v>252</v>
      </c>
      <c r="M17"/>
      <c r="N17"/>
    </row>
    <row r="18" spans="1:14" x14ac:dyDescent="0.3">
      <c r="A18" s="5" t="s">
        <v>110</v>
      </c>
      <c r="B18" s="1" t="s">
        <v>111</v>
      </c>
      <c r="C18" s="2">
        <v>271763.30000000005</v>
      </c>
      <c r="D18" s="2">
        <f t="shared" si="0"/>
        <v>51635.027000000009</v>
      </c>
      <c r="E18" s="2">
        <f t="shared" si="1"/>
        <v>323398.32700000005</v>
      </c>
      <c r="F18" s="2">
        <f>-VLOOKUP(A18,'bal f 2022'!E:F,2,0)</f>
        <v>323400.72700000001</v>
      </c>
      <c r="G18" s="2">
        <v>0</v>
      </c>
      <c r="H18" s="2" t="s">
        <v>2447</v>
      </c>
      <c r="I18" s="7">
        <f t="shared" si="2"/>
        <v>1.0977911877249719E-2</v>
      </c>
      <c r="J18" t="s">
        <v>251</v>
      </c>
      <c r="M18"/>
      <c r="N18"/>
    </row>
    <row r="19" spans="1:14" x14ac:dyDescent="0.3">
      <c r="A19" s="5" t="s">
        <v>142</v>
      </c>
      <c r="B19" s="1" t="s">
        <v>143</v>
      </c>
      <c r="C19" s="2">
        <v>257634.01100000006</v>
      </c>
      <c r="D19" s="2">
        <f t="shared" si="0"/>
        <v>48950.462090000008</v>
      </c>
      <c r="E19" s="2">
        <f t="shared" si="1"/>
        <v>306584.47309000004</v>
      </c>
      <c r="F19" s="2">
        <f>-VLOOKUP(A19,'bal f 2022'!E:F,2,0)</f>
        <v>-6605.890000000596</v>
      </c>
      <c r="G19" s="2">
        <v>0</v>
      </c>
      <c r="H19" s="2" t="s">
        <v>2452</v>
      </c>
      <c r="I19" s="7">
        <f t="shared" si="2"/>
        <v>1.0407157512954783E-2</v>
      </c>
      <c r="J19" t="s">
        <v>250</v>
      </c>
      <c r="M19" s="15">
        <f>+M16*(90-N16)/360</f>
        <v>6718719.7346966667</v>
      </c>
      <c r="N19"/>
    </row>
    <row r="20" spans="1:14" x14ac:dyDescent="0.3">
      <c r="A20" s="5" t="s">
        <v>112</v>
      </c>
      <c r="B20" s="1" t="s">
        <v>113</v>
      </c>
      <c r="C20" s="2">
        <v>166552</v>
      </c>
      <c r="D20" s="2">
        <f t="shared" si="0"/>
        <v>31644.880000000001</v>
      </c>
      <c r="E20" s="2">
        <f t="shared" si="1"/>
        <v>198196.88</v>
      </c>
      <c r="F20" s="2">
        <f>-VLOOKUP(A20,'bal f 2022'!E:F,2,0)</f>
        <v>198197.48</v>
      </c>
      <c r="G20" s="2">
        <v>0</v>
      </c>
      <c r="H20" s="2" t="s">
        <v>2447</v>
      </c>
      <c r="I20" s="7">
        <f t="shared" si="2"/>
        <v>6.7278884933311264E-3</v>
      </c>
      <c r="J20" t="s">
        <v>250</v>
      </c>
      <c r="M20"/>
      <c r="N20"/>
    </row>
    <row r="21" spans="1:14" x14ac:dyDescent="0.3">
      <c r="A21" s="5" t="s">
        <v>188</v>
      </c>
      <c r="B21" s="1" t="s">
        <v>189</v>
      </c>
      <c r="C21" s="2">
        <v>135463.07699999999</v>
      </c>
      <c r="D21" s="2">
        <f t="shared" si="0"/>
        <v>25737.984629999999</v>
      </c>
      <c r="E21" s="2">
        <f t="shared" si="1"/>
        <v>161201.06162999998</v>
      </c>
      <c r="F21" s="2">
        <f>-VLOOKUP(A21,'bal f 2022'!E:F,2,0)</f>
        <v>-38154.135000000009</v>
      </c>
      <c r="G21" s="2">
        <v>0</v>
      </c>
      <c r="H21" s="2" t="s">
        <v>2452</v>
      </c>
      <c r="I21" s="7">
        <f t="shared" si="2"/>
        <v>5.4720476308872199E-3</v>
      </c>
      <c r="J21" t="s">
        <v>251</v>
      </c>
      <c r="M21"/>
      <c r="N21"/>
    </row>
    <row r="22" spans="1:14" x14ac:dyDescent="0.3">
      <c r="A22" s="5" t="s">
        <v>102</v>
      </c>
      <c r="B22" s="1" t="s">
        <v>103</v>
      </c>
      <c r="C22" s="2">
        <v>129280</v>
      </c>
      <c r="D22" s="2">
        <f t="shared" si="0"/>
        <v>24563.200000000001</v>
      </c>
      <c r="E22" s="2">
        <f t="shared" si="1"/>
        <v>153843.20000000001</v>
      </c>
      <c r="F22" s="2">
        <f>-VLOOKUP(A22,'bal f 2022'!E:F,2,0)</f>
        <v>0</v>
      </c>
      <c r="G22" s="2">
        <v>0</v>
      </c>
      <c r="H22" s="2" t="s">
        <v>2447</v>
      </c>
      <c r="I22" s="7">
        <f t="shared" si="2"/>
        <v>5.2222814761626888E-3</v>
      </c>
      <c r="J22" t="s">
        <v>250</v>
      </c>
      <c r="M22"/>
      <c r="N22"/>
    </row>
    <row r="23" spans="1:14" x14ac:dyDescent="0.3">
      <c r="A23" s="5" t="s">
        <v>58</v>
      </c>
      <c r="B23" s="1" t="s">
        <v>59</v>
      </c>
      <c r="C23" s="2">
        <v>122412.23300000004</v>
      </c>
      <c r="D23" s="2">
        <f t="shared" si="0"/>
        <v>23258.324270000008</v>
      </c>
      <c r="E23" s="2">
        <f t="shared" si="1"/>
        <v>145670.55727000005</v>
      </c>
      <c r="F23" s="2">
        <f>-VLOOKUP(A23,'bal f 2022'!E:F,2,0)</f>
        <v>563.29200000001583</v>
      </c>
      <c r="G23" s="2">
        <v>0</v>
      </c>
      <c r="H23" s="2" t="s">
        <v>2453</v>
      </c>
      <c r="I23" s="7">
        <f t="shared" si="2"/>
        <v>4.9448571848051603E-3</v>
      </c>
      <c r="J23" t="s">
        <v>250</v>
      </c>
      <c r="M23"/>
      <c r="N23"/>
    </row>
    <row r="24" spans="1:14" x14ac:dyDescent="0.3">
      <c r="A24" s="5" t="s">
        <v>64</v>
      </c>
      <c r="B24" s="1" t="s">
        <v>65</v>
      </c>
      <c r="C24" s="2">
        <v>94162.524999999994</v>
      </c>
      <c r="D24" s="2">
        <f t="shared" si="0"/>
        <v>17890.87975</v>
      </c>
      <c r="E24" s="2">
        <f t="shared" si="1"/>
        <v>112053.40474999999</v>
      </c>
      <c r="F24" s="2">
        <f>-VLOOKUP(A24,'bal f 2022'!E:F,2,0)</f>
        <v>5355.6000000000349</v>
      </c>
      <c r="G24" s="2">
        <v>90</v>
      </c>
      <c r="H24" s="2" t="s">
        <v>2454</v>
      </c>
      <c r="I24" s="7">
        <f t="shared" si="2"/>
        <v>3.8037067609545633E-3</v>
      </c>
      <c r="J24" t="s">
        <v>252</v>
      </c>
      <c r="M24"/>
      <c r="N24"/>
    </row>
    <row r="25" spans="1:14" x14ac:dyDescent="0.3">
      <c r="A25" s="5" t="s">
        <v>182</v>
      </c>
      <c r="B25" s="1" t="s">
        <v>183</v>
      </c>
      <c r="C25" s="2">
        <v>90386.977999999988</v>
      </c>
      <c r="D25" s="2">
        <f t="shared" si="0"/>
        <v>17173.525819999999</v>
      </c>
      <c r="E25" s="2">
        <f t="shared" si="1"/>
        <v>107560.50381999998</v>
      </c>
      <c r="F25" s="2">
        <f>-VLOOKUP(A25,'bal f 2022'!E:F,2,0)</f>
        <v>11499.448999999993</v>
      </c>
      <c r="G25" s="2">
        <v>0</v>
      </c>
      <c r="H25" s="2" t="s">
        <v>2452</v>
      </c>
      <c r="I25" s="7">
        <f t="shared" si="2"/>
        <v>3.6511930762354915E-3</v>
      </c>
      <c r="J25" t="s">
        <v>250</v>
      </c>
      <c r="M25"/>
      <c r="N25"/>
    </row>
    <row r="26" spans="1:14" s="3" customFormat="1" x14ac:dyDescent="0.3">
      <c r="A26" s="5" t="s">
        <v>104</v>
      </c>
      <c r="B26" s="1" t="s">
        <v>105</v>
      </c>
      <c r="C26" s="2">
        <v>84512</v>
      </c>
      <c r="D26" s="2">
        <f t="shared" si="0"/>
        <v>16057.28</v>
      </c>
      <c r="E26" s="2">
        <f t="shared" si="1"/>
        <v>100569.28</v>
      </c>
      <c r="F26" s="2">
        <f>-VLOOKUP(A26,'bal f 2022'!E:F,2,0)</f>
        <v>0</v>
      </c>
      <c r="G26" s="2">
        <v>0</v>
      </c>
      <c r="H26" s="2" t="s">
        <v>2447</v>
      </c>
      <c r="I26" s="7">
        <f t="shared" si="2"/>
        <v>3.4138726184518957E-3</v>
      </c>
      <c r="J26" t="s">
        <v>253</v>
      </c>
      <c r="K26"/>
      <c r="L26"/>
      <c r="M26"/>
      <c r="N26"/>
    </row>
    <row r="27" spans="1:14" x14ac:dyDescent="0.3">
      <c r="A27" s="5" t="s">
        <v>70</v>
      </c>
      <c r="B27" s="1" t="s">
        <v>71</v>
      </c>
      <c r="C27" s="2">
        <v>74640</v>
      </c>
      <c r="D27" s="2">
        <f t="shared" si="0"/>
        <v>14181.6</v>
      </c>
      <c r="E27" s="2">
        <f t="shared" si="1"/>
        <v>88821.6</v>
      </c>
      <c r="F27" s="2">
        <f>-VLOOKUP(A27,'bal f 2022'!E:F,2,0)</f>
        <v>16993.800000000003</v>
      </c>
      <c r="G27" s="2">
        <v>0</v>
      </c>
      <c r="H27" s="2" t="s">
        <v>2447</v>
      </c>
      <c r="I27" s="7">
        <f t="shared" si="2"/>
        <v>3.0150919661261068E-3</v>
      </c>
      <c r="J27" t="s">
        <v>250</v>
      </c>
      <c r="K27" s="3"/>
      <c r="M27"/>
      <c r="N27"/>
    </row>
    <row r="28" spans="1:14" x14ac:dyDescent="0.3">
      <c r="A28" s="5" t="s">
        <v>180</v>
      </c>
      <c r="B28" s="1" t="s">
        <v>181</v>
      </c>
      <c r="C28" s="2">
        <v>52415.366000000002</v>
      </c>
      <c r="D28" s="2">
        <f t="shared" si="0"/>
        <v>9958.9195400000008</v>
      </c>
      <c r="E28" s="2">
        <f t="shared" si="1"/>
        <v>62374.285540000004</v>
      </c>
      <c r="F28" s="2">
        <f>-VLOOKUP(A28,'bal f 2022'!E:F,2,0)</f>
        <v>3511.0720000000438</v>
      </c>
      <c r="G28" s="2">
        <v>0</v>
      </c>
      <c r="H28" s="2" t="s">
        <v>2452</v>
      </c>
      <c r="I28" s="7">
        <f t="shared" si="2"/>
        <v>2.1173251464115688E-3</v>
      </c>
      <c r="J28" t="s">
        <v>250</v>
      </c>
      <c r="M28"/>
      <c r="N28"/>
    </row>
    <row r="29" spans="1:14" x14ac:dyDescent="0.3">
      <c r="A29" s="5" t="s">
        <v>116</v>
      </c>
      <c r="B29" s="1" t="s">
        <v>117</v>
      </c>
      <c r="C29" s="2">
        <v>50076.373</v>
      </c>
      <c r="D29" s="2">
        <f t="shared" si="0"/>
        <v>9514.5108700000001</v>
      </c>
      <c r="E29" s="2">
        <f t="shared" si="1"/>
        <v>59590.883869999998</v>
      </c>
      <c r="F29" s="2">
        <f>-VLOOKUP(A29,'bal f 2022'!E:F,2,0)</f>
        <v>0</v>
      </c>
      <c r="G29" s="2">
        <f>F29*360/E29</f>
        <v>0</v>
      </c>
      <c r="H29" s="2" t="s">
        <v>2455</v>
      </c>
      <c r="I29" s="7">
        <f t="shared" si="2"/>
        <v>2.0228412369377581E-3</v>
      </c>
      <c r="J29" t="s">
        <v>250</v>
      </c>
      <c r="M29"/>
      <c r="N29"/>
    </row>
    <row r="30" spans="1:14" x14ac:dyDescent="0.3">
      <c r="A30" s="5" t="s">
        <v>88</v>
      </c>
      <c r="B30" s="1" t="s">
        <v>89</v>
      </c>
      <c r="C30" s="2">
        <v>46006.235000000001</v>
      </c>
      <c r="D30" s="2">
        <f t="shared" si="0"/>
        <v>8741.1846500000011</v>
      </c>
      <c r="E30" s="2">
        <f t="shared" si="1"/>
        <v>54747.419650000003</v>
      </c>
      <c r="F30" s="2">
        <f>-VLOOKUP(A30,'bal f 2022'!E:F,2,0)</f>
        <v>14853.068999999996</v>
      </c>
      <c r="G30" s="2">
        <v>90</v>
      </c>
      <c r="H30" s="2" t="s">
        <v>2454</v>
      </c>
      <c r="I30" s="7">
        <f t="shared" si="2"/>
        <v>1.8584275125965929E-3</v>
      </c>
      <c r="J30" t="s">
        <v>250</v>
      </c>
      <c r="M30"/>
      <c r="N30"/>
    </row>
    <row r="31" spans="1:14" x14ac:dyDescent="0.3">
      <c r="A31" s="5" t="s">
        <v>92</v>
      </c>
      <c r="B31" s="1" t="s">
        <v>93</v>
      </c>
      <c r="C31" s="2">
        <v>45854.400000000001</v>
      </c>
      <c r="D31" s="2">
        <f t="shared" si="0"/>
        <v>8712.3360000000011</v>
      </c>
      <c r="E31" s="2">
        <f t="shared" si="1"/>
        <v>54566.736000000004</v>
      </c>
      <c r="F31" s="2">
        <f>-VLOOKUP(A31,'bal f 2022'!E:F,2,0)</f>
        <v>0</v>
      </c>
      <c r="G31" s="2">
        <f>F31*360/E31</f>
        <v>0</v>
      </c>
      <c r="H31" s="2" t="s">
        <v>2454</v>
      </c>
      <c r="I31" s="7">
        <f t="shared" si="2"/>
        <v>1.8522941191255753E-3</v>
      </c>
      <c r="J31" t="s">
        <v>250</v>
      </c>
      <c r="M31"/>
      <c r="N31"/>
    </row>
    <row r="32" spans="1:14" x14ac:dyDescent="0.3">
      <c r="A32" s="5" t="s">
        <v>200</v>
      </c>
      <c r="B32" s="1" t="s">
        <v>201</v>
      </c>
      <c r="C32" s="2">
        <v>45144.799999999996</v>
      </c>
      <c r="D32" s="2">
        <f t="shared" si="0"/>
        <v>8577.5119999999988</v>
      </c>
      <c r="E32" s="2">
        <f t="shared" si="1"/>
        <v>53722.311999999991</v>
      </c>
      <c r="F32" s="2">
        <f>-VLOOKUP(A32,'bal f 2022'!E:F,2,0)</f>
        <v>-1.0000000183936208E-3</v>
      </c>
      <c r="G32" s="2">
        <v>0</v>
      </c>
      <c r="H32" s="2" t="s">
        <v>2450</v>
      </c>
      <c r="I32" s="7">
        <f t="shared" si="2"/>
        <v>1.8236297399835185E-3</v>
      </c>
      <c r="J32" t="s">
        <v>250</v>
      </c>
      <c r="M32"/>
      <c r="N32"/>
    </row>
    <row r="33" spans="1:14" x14ac:dyDescent="0.3">
      <c r="A33" s="5" t="s">
        <v>130</v>
      </c>
      <c r="B33" s="1" t="s">
        <v>131</v>
      </c>
      <c r="C33" s="2">
        <v>39071.659</v>
      </c>
      <c r="D33" s="2">
        <f t="shared" si="0"/>
        <v>7423.6152099999999</v>
      </c>
      <c r="E33" s="2">
        <f t="shared" si="1"/>
        <v>46495.274210000003</v>
      </c>
      <c r="F33" s="2">
        <f>-VLOOKUP(A33,'bal f 2022'!E:F,2,0)</f>
        <v>0</v>
      </c>
      <c r="G33" s="2">
        <f>F33*360/E33</f>
        <v>0</v>
      </c>
      <c r="H33" s="2" t="s">
        <v>2454</v>
      </c>
      <c r="I33" s="7">
        <f t="shared" si="2"/>
        <v>1.5783044634796195E-3</v>
      </c>
      <c r="J33" t="s">
        <v>250</v>
      </c>
      <c r="M33"/>
      <c r="N33"/>
    </row>
    <row r="34" spans="1:14" x14ac:dyDescent="0.3">
      <c r="A34" s="5" t="s">
        <v>140</v>
      </c>
      <c r="B34" s="1" t="s">
        <v>141</v>
      </c>
      <c r="C34" s="2">
        <v>37168</v>
      </c>
      <c r="D34" s="2">
        <f t="shared" ref="D34:D65" si="3">+C34*0.19</f>
        <v>7061.92</v>
      </c>
      <c r="E34" s="2">
        <f t="shared" ref="E34:E65" si="4">+C34+D34</f>
        <v>44229.919999999998</v>
      </c>
      <c r="F34" s="2">
        <f>-VLOOKUP(A34,'bal f 2022'!E:F,2,0)</f>
        <v>0</v>
      </c>
      <c r="G34" s="2">
        <f>F34*360/E34</f>
        <v>0</v>
      </c>
      <c r="H34" s="2" t="s">
        <v>2452</v>
      </c>
      <c r="I34" s="7">
        <f t="shared" ref="I34:I65" si="5">+E34/$E$79</f>
        <v>1.5014059243967728E-3</v>
      </c>
      <c r="J34" t="s">
        <v>250</v>
      </c>
      <c r="M34"/>
      <c r="N34"/>
    </row>
    <row r="35" spans="1:14" x14ac:dyDescent="0.3">
      <c r="A35" s="5" t="s">
        <v>190</v>
      </c>
      <c r="B35" s="1" t="s">
        <v>191</v>
      </c>
      <c r="C35" s="2">
        <v>33747.105000000003</v>
      </c>
      <c r="D35" s="2">
        <f t="shared" si="3"/>
        <v>6411.9499500000011</v>
      </c>
      <c r="E35" s="2">
        <f t="shared" si="4"/>
        <v>40159.054950000005</v>
      </c>
      <c r="F35" s="2">
        <f>-VLOOKUP(A35,'bal f 2022'!E:F,2,0)</f>
        <v>-1233.2809999999881</v>
      </c>
      <c r="G35" s="2">
        <v>0</v>
      </c>
      <c r="H35" s="2" t="s">
        <v>2452</v>
      </c>
      <c r="I35" s="7">
        <f t="shared" si="5"/>
        <v>1.3632184507705542E-3</v>
      </c>
      <c r="J35" t="s">
        <v>250</v>
      </c>
      <c r="M35"/>
      <c r="N35"/>
    </row>
    <row r="36" spans="1:14" x14ac:dyDescent="0.3">
      <c r="A36" s="5" t="s">
        <v>114</v>
      </c>
      <c r="B36" s="1" t="s">
        <v>115</v>
      </c>
      <c r="C36" s="2">
        <v>31969.96899999999</v>
      </c>
      <c r="D36" s="2">
        <f t="shared" si="3"/>
        <v>6074.294109999998</v>
      </c>
      <c r="E36" s="2">
        <f t="shared" si="4"/>
        <v>38044.263109999985</v>
      </c>
      <c r="F36" s="2">
        <f>-VLOOKUP(A36,'bal f 2022'!E:F,2,0)</f>
        <v>-1255.2619999999879</v>
      </c>
      <c r="G36" s="2">
        <v>0</v>
      </c>
      <c r="H36" s="2" t="s">
        <v>2450</v>
      </c>
      <c r="I36" s="7">
        <f t="shared" si="5"/>
        <v>1.2914308238102979E-3</v>
      </c>
      <c r="J36" t="s">
        <v>250</v>
      </c>
    </row>
    <row r="37" spans="1:14" x14ac:dyDescent="0.3">
      <c r="A37" s="5" t="s">
        <v>170</v>
      </c>
      <c r="B37" s="1" t="s">
        <v>171</v>
      </c>
      <c r="C37" s="2">
        <v>29651.05</v>
      </c>
      <c r="D37" s="2">
        <f t="shared" si="3"/>
        <v>5633.6994999999997</v>
      </c>
      <c r="E37" s="2">
        <f t="shared" si="4"/>
        <v>35284.749499999998</v>
      </c>
      <c r="F37" s="2">
        <f>-VLOOKUP(A37,'bal f 2022'!E:F,2,0)</f>
        <v>0</v>
      </c>
      <c r="G37" s="2">
        <f>F37*360/E37</f>
        <v>0</v>
      </c>
      <c r="H37" s="2" t="s">
        <v>2452</v>
      </c>
      <c r="I37" s="7">
        <f t="shared" si="5"/>
        <v>1.1977578060316651E-3</v>
      </c>
      <c r="J37" t="s">
        <v>250</v>
      </c>
    </row>
    <row r="38" spans="1:14" x14ac:dyDescent="0.3">
      <c r="A38" s="5" t="s">
        <v>76</v>
      </c>
      <c r="B38" s="1" t="s">
        <v>77</v>
      </c>
      <c r="C38" s="2">
        <v>24391.88</v>
      </c>
      <c r="D38" s="2">
        <f t="shared" si="3"/>
        <v>4634.4571999999998</v>
      </c>
      <c r="E38" s="2">
        <f t="shared" si="4"/>
        <v>29026.337200000002</v>
      </c>
      <c r="F38" s="2">
        <f>-VLOOKUP(A38,'bal f 2022'!E:F,2,0)</f>
        <v>0</v>
      </c>
      <c r="G38" s="2">
        <f>F38*360/E38</f>
        <v>0</v>
      </c>
      <c r="H38" s="2" t="s">
        <v>2454</v>
      </c>
      <c r="I38" s="7">
        <f t="shared" si="5"/>
        <v>9.8531298803204801E-4</v>
      </c>
      <c r="J38" t="s">
        <v>250</v>
      </c>
    </row>
    <row r="39" spans="1:14" x14ac:dyDescent="0.3">
      <c r="A39" s="5" t="s">
        <v>192</v>
      </c>
      <c r="B39" s="1" t="s">
        <v>193</v>
      </c>
      <c r="C39" s="2">
        <v>23183.5</v>
      </c>
      <c r="D39" s="2">
        <f t="shared" si="3"/>
        <v>4404.8649999999998</v>
      </c>
      <c r="E39" s="2">
        <f t="shared" si="4"/>
        <v>27588.364999999998</v>
      </c>
      <c r="F39" s="2">
        <f>-VLOOKUP(A39,'bal f 2022'!E:F,2,0)</f>
        <v>0</v>
      </c>
      <c r="G39" s="2">
        <v>0</v>
      </c>
      <c r="H39" s="2" t="s">
        <v>2450</v>
      </c>
      <c r="I39" s="7">
        <f t="shared" si="5"/>
        <v>9.3650032953757479E-4</v>
      </c>
      <c r="J39" t="s">
        <v>250</v>
      </c>
    </row>
    <row r="40" spans="1:14" x14ac:dyDescent="0.3">
      <c r="A40" s="5" t="s">
        <v>98</v>
      </c>
      <c r="B40" s="1" t="s">
        <v>99</v>
      </c>
      <c r="C40" s="2">
        <v>21627</v>
      </c>
      <c r="D40" s="2">
        <f t="shared" si="3"/>
        <v>4109.13</v>
      </c>
      <c r="E40" s="2">
        <f t="shared" si="4"/>
        <v>25736.13</v>
      </c>
      <c r="F40" s="2">
        <f>-VLOOKUP(A40,'bal f 2022'!E:F,2,0)</f>
        <v>6008.91</v>
      </c>
      <c r="G40" s="2">
        <v>0</v>
      </c>
      <c r="H40" s="2" t="s">
        <v>2450</v>
      </c>
      <c r="I40" s="7">
        <f t="shared" si="5"/>
        <v>8.7362532089240764E-4</v>
      </c>
      <c r="J40" t="s">
        <v>250</v>
      </c>
    </row>
    <row r="41" spans="1:14" x14ac:dyDescent="0.3">
      <c r="A41" s="5" t="s">
        <v>68</v>
      </c>
      <c r="B41" s="1" t="s">
        <v>69</v>
      </c>
      <c r="C41" s="2">
        <v>19888</v>
      </c>
      <c r="D41" s="2">
        <f t="shared" si="3"/>
        <v>3778.7200000000003</v>
      </c>
      <c r="E41" s="2">
        <f t="shared" si="4"/>
        <v>23666.720000000001</v>
      </c>
      <c r="F41" s="2">
        <f>-VLOOKUP(A41,'bal f 2022'!E:F,2,0)</f>
        <v>20194.319999999992</v>
      </c>
      <c r="G41" s="2">
        <v>0</v>
      </c>
      <c r="H41" s="2" t="s">
        <v>2450</v>
      </c>
      <c r="I41" s="7">
        <f t="shared" si="5"/>
        <v>8.0337820233542347E-4</v>
      </c>
      <c r="J41" t="s">
        <v>250</v>
      </c>
    </row>
    <row r="42" spans="1:14" x14ac:dyDescent="0.3">
      <c r="A42" s="5" t="s">
        <v>106</v>
      </c>
      <c r="B42" s="1" t="s">
        <v>107</v>
      </c>
      <c r="C42" s="2">
        <v>19066</v>
      </c>
      <c r="D42" s="2">
        <f t="shared" si="3"/>
        <v>3622.54</v>
      </c>
      <c r="E42" s="2">
        <f t="shared" si="4"/>
        <v>22688.54</v>
      </c>
      <c r="F42" s="2">
        <f>-VLOOKUP(A42,'bal f 2022'!E:F,2,0)</f>
        <v>22689.14</v>
      </c>
      <c r="G42" s="2">
        <v>0</v>
      </c>
      <c r="H42" s="2" t="s">
        <v>2447</v>
      </c>
      <c r="I42" s="7">
        <f t="shared" si="5"/>
        <v>7.7017341139014404E-4</v>
      </c>
      <c r="J42" t="s">
        <v>250</v>
      </c>
    </row>
    <row r="43" spans="1:14" x14ac:dyDescent="0.3">
      <c r="A43" s="5" t="s">
        <v>62</v>
      </c>
      <c r="B43" s="1" t="s">
        <v>63</v>
      </c>
      <c r="C43" s="2">
        <v>17731.194</v>
      </c>
      <c r="D43" s="2">
        <f t="shared" si="3"/>
        <v>3368.92686</v>
      </c>
      <c r="E43" s="2">
        <f t="shared" si="4"/>
        <v>21100.120859999999</v>
      </c>
      <c r="F43" s="2">
        <f>-VLOOKUP(A43,'bal f 2022'!E:F,2,0)</f>
        <v>21100.729999999981</v>
      </c>
      <c r="G43" s="2">
        <v>90</v>
      </c>
      <c r="H43" s="2" t="s">
        <v>2450</v>
      </c>
      <c r="I43" s="7">
        <f t="shared" si="5"/>
        <v>7.162537590999922E-4</v>
      </c>
      <c r="J43" t="s">
        <v>254</v>
      </c>
    </row>
    <row r="44" spans="1:14" x14ac:dyDescent="0.3">
      <c r="A44" s="5" t="s">
        <v>72</v>
      </c>
      <c r="B44" s="1" t="s">
        <v>73</v>
      </c>
      <c r="C44" s="2">
        <v>15126.4</v>
      </c>
      <c r="D44" s="2">
        <f t="shared" si="3"/>
        <v>2874.0160000000001</v>
      </c>
      <c r="E44" s="2">
        <f t="shared" si="4"/>
        <v>18000.416000000001</v>
      </c>
      <c r="F44" s="2">
        <f>-VLOOKUP(A44,'bal f 2022'!E:F,2,0)</f>
        <v>0</v>
      </c>
      <c r="G44" s="2">
        <f>F44*360/E44</f>
        <v>0</v>
      </c>
      <c r="H44" s="2" t="s">
        <v>2454</v>
      </c>
      <c r="I44" s="7">
        <f t="shared" si="5"/>
        <v>6.1103278558962944E-4</v>
      </c>
      <c r="J44" t="s">
        <v>250</v>
      </c>
    </row>
    <row r="45" spans="1:14" x14ac:dyDescent="0.3">
      <c r="A45" s="5" t="s">
        <v>198</v>
      </c>
      <c r="B45" s="1" t="s">
        <v>199</v>
      </c>
      <c r="C45" s="2">
        <v>13910.866000000002</v>
      </c>
      <c r="D45" s="2">
        <f t="shared" si="3"/>
        <v>2643.0645400000003</v>
      </c>
      <c r="E45" s="2">
        <f t="shared" si="4"/>
        <v>16553.930540000001</v>
      </c>
      <c r="F45" s="2">
        <f>-VLOOKUP(A45,'bal f 2022'!E:F,2,0)</f>
        <v>-820.15800000000127</v>
      </c>
      <c r="G45" s="2">
        <v>0</v>
      </c>
      <c r="H45" s="2" t="s">
        <v>2452</v>
      </c>
      <c r="I45" s="7">
        <f t="shared" si="5"/>
        <v>5.6193114038661314E-4</v>
      </c>
      <c r="J45" t="s">
        <v>250</v>
      </c>
    </row>
    <row r="46" spans="1:14" x14ac:dyDescent="0.3">
      <c r="A46" s="5" t="s">
        <v>50</v>
      </c>
      <c r="B46" s="1" t="s">
        <v>51</v>
      </c>
      <c r="C46" s="2">
        <v>12501.071</v>
      </c>
      <c r="D46" s="2">
        <f t="shared" si="3"/>
        <v>2375.2034899999999</v>
      </c>
      <c r="E46" s="2">
        <f t="shared" si="4"/>
        <v>14876.27449</v>
      </c>
      <c r="F46" s="2">
        <f>-VLOOKUP(A46,'bal f 2022'!E:F,2,0)</f>
        <v>-27379.320999999996</v>
      </c>
      <c r="G46" s="2">
        <v>0</v>
      </c>
      <c r="H46" s="2" t="s">
        <v>2456</v>
      </c>
      <c r="I46" s="7">
        <f t="shared" si="5"/>
        <v>5.0498229823247654E-4</v>
      </c>
      <c r="J46" t="s">
        <v>250</v>
      </c>
    </row>
    <row r="47" spans="1:14" x14ac:dyDescent="0.3">
      <c r="A47" s="5" t="s">
        <v>174</v>
      </c>
      <c r="B47" s="1" t="s">
        <v>175</v>
      </c>
      <c r="C47" s="2">
        <v>12469.907999999999</v>
      </c>
      <c r="D47" s="2">
        <f t="shared" si="3"/>
        <v>2369.2825199999997</v>
      </c>
      <c r="E47" s="2">
        <f t="shared" si="4"/>
        <v>14839.19052</v>
      </c>
      <c r="F47" s="2">
        <f>-VLOOKUP(A47,'bal f 2022'!E:F,2,0)</f>
        <v>-636.53999999999905</v>
      </c>
      <c r="G47" s="2">
        <v>0</v>
      </c>
      <c r="H47" s="2" t="s">
        <v>2452</v>
      </c>
      <c r="I47" s="7">
        <f t="shared" si="5"/>
        <v>5.0372346502052065E-4</v>
      </c>
      <c r="J47" t="s">
        <v>250</v>
      </c>
    </row>
    <row r="48" spans="1:14" x14ac:dyDescent="0.3">
      <c r="A48" s="5" t="s">
        <v>122</v>
      </c>
      <c r="B48" s="1" t="s">
        <v>123</v>
      </c>
      <c r="C48" s="2">
        <v>12321.36</v>
      </c>
      <c r="D48" s="2">
        <f t="shared" si="3"/>
        <v>2341.0584000000003</v>
      </c>
      <c r="E48" s="2">
        <f t="shared" si="4"/>
        <v>14662.4184</v>
      </c>
      <c r="F48" s="2">
        <f>-VLOOKUP(A48,'bal f 2022'!E:F,2,0)</f>
        <v>0</v>
      </c>
      <c r="G48" s="2">
        <f>F48*360/E48</f>
        <v>0</v>
      </c>
      <c r="H48" s="2" t="s">
        <v>2454</v>
      </c>
      <c r="I48" s="7">
        <f t="shared" si="5"/>
        <v>4.977228503181614E-4</v>
      </c>
      <c r="J48" t="s">
        <v>250</v>
      </c>
    </row>
    <row r="49" spans="1:10" x14ac:dyDescent="0.3">
      <c r="A49" s="5" t="s">
        <v>156</v>
      </c>
      <c r="B49" s="1" t="s">
        <v>157</v>
      </c>
      <c r="C49" s="2">
        <v>12300</v>
      </c>
      <c r="D49" s="2">
        <f t="shared" si="3"/>
        <v>2337</v>
      </c>
      <c r="E49" s="2">
        <f t="shared" si="4"/>
        <v>14637</v>
      </c>
      <c r="F49" s="2">
        <f>-VLOOKUP(A49,'bal f 2022'!E:F,2,0)</f>
        <v>2997.2000000000116</v>
      </c>
      <c r="G49" s="2">
        <v>0</v>
      </c>
      <c r="H49" s="2" t="s">
        <v>2452</v>
      </c>
      <c r="I49" s="7">
        <f t="shared" si="5"/>
        <v>4.9686001049505774E-4</v>
      </c>
      <c r="J49" t="s">
        <v>250</v>
      </c>
    </row>
    <row r="50" spans="1:10" x14ac:dyDescent="0.3">
      <c r="A50" s="5" t="s">
        <v>186</v>
      </c>
      <c r="B50" s="1" t="s">
        <v>187</v>
      </c>
      <c r="C50" s="2">
        <v>12249.585000000001</v>
      </c>
      <c r="D50" s="2">
        <f t="shared" si="3"/>
        <v>2327.4211500000001</v>
      </c>
      <c r="E50" s="2">
        <f t="shared" si="4"/>
        <v>14577.006150000001</v>
      </c>
      <c r="F50" s="2">
        <f>-VLOOKUP(A50,'bal f 2022'!E:F,2,0)</f>
        <v>-310</v>
      </c>
      <c r="G50" s="2">
        <v>0</v>
      </c>
      <c r="H50" s="2" t="s">
        <v>2452</v>
      </c>
      <c r="I50" s="7">
        <f t="shared" si="5"/>
        <v>4.9482349037887014E-4</v>
      </c>
      <c r="J50" t="s">
        <v>250</v>
      </c>
    </row>
    <row r="51" spans="1:10" x14ac:dyDescent="0.3">
      <c r="A51" s="5" t="s">
        <v>124</v>
      </c>
      <c r="B51" s="1" t="s">
        <v>125</v>
      </c>
      <c r="C51" s="2">
        <v>11000</v>
      </c>
      <c r="D51" s="2">
        <f t="shared" si="3"/>
        <v>2090</v>
      </c>
      <c r="E51" s="2">
        <f t="shared" si="4"/>
        <v>13090</v>
      </c>
      <c r="F51" s="2">
        <f>-VLOOKUP(A51,'bal f 2022'!E:F,2,0)</f>
        <v>0.59999999999854481</v>
      </c>
      <c r="G51" s="2">
        <v>0</v>
      </c>
      <c r="H51" s="2" t="s">
        <v>2450</v>
      </c>
      <c r="I51" s="7">
        <f t="shared" si="5"/>
        <v>4.4434635084923864E-4</v>
      </c>
      <c r="J51" t="s">
        <v>250</v>
      </c>
    </row>
    <row r="52" spans="1:10" x14ac:dyDescent="0.3">
      <c r="A52" s="5" t="s">
        <v>194</v>
      </c>
      <c r="B52" s="1" t="s">
        <v>195</v>
      </c>
      <c r="C52" s="2">
        <v>9968.36</v>
      </c>
      <c r="D52" s="2">
        <f t="shared" si="3"/>
        <v>1893.9884000000002</v>
      </c>
      <c r="E52" s="2">
        <f t="shared" si="4"/>
        <v>11862.348400000001</v>
      </c>
      <c r="F52" s="2">
        <f>-VLOOKUP(A52,'bal f 2022'!E:F,2,0)</f>
        <v>-180.40900000000329</v>
      </c>
      <c r="G52" s="2">
        <v>0</v>
      </c>
      <c r="H52" s="2" t="s">
        <v>2452</v>
      </c>
      <c r="I52" s="7">
        <f t="shared" si="5"/>
        <v>4.0267312635922878E-4</v>
      </c>
      <c r="J52" t="s">
        <v>250</v>
      </c>
    </row>
    <row r="53" spans="1:10" x14ac:dyDescent="0.3">
      <c r="A53" s="5" t="s">
        <v>158</v>
      </c>
      <c r="B53" s="1" t="s">
        <v>159</v>
      </c>
      <c r="C53" s="2">
        <v>9644</v>
      </c>
      <c r="D53" s="2">
        <f t="shared" si="3"/>
        <v>1832.3600000000001</v>
      </c>
      <c r="E53" s="2">
        <f t="shared" si="4"/>
        <v>11476.36</v>
      </c>
      <c r="F53" s="2">
        <f>-VLOOKUP(A53,'bal f 2022'!E:F,2,0)</f>
        <v>-57538.793999999994</v>
      </c>
      <c r="G53" s="2">
        <v>0</v>
      </c>
      <c r="H53" s="2" t="s">
        <v>2452</v>
      </c>
      <c r="I53" s="7">
        <f t="shared" si="5"/>
        <v>3.8957056432636884E-4</v>
      </c>
      <c r="J53" t="s">
        <v>250</v>
      </c>
    </row>
    <row r="54" spans="1:10" x14ac:dyDescent="0.3">
      <c r="A54" s="5" t="s">
        <v>82</v>
      </c>
      <c r="B54" s="1" t="s">
        <v>83</v>
      </c>
      <c r="C54" s="2">
        <v>8707.65</v>
      </c>
      <c r="D54" s="2">
        <f t="shared" si="3"/>
        <v>1654.4534999999998</v>
      </c>
      <c r="E54" s="2">
        <f t="shared" si="4"/>
        <v>10362.103499999999</v>
      </c>
      <c r="F54" s="2">
        <f>-VLOOKUP(A54,'bal f 2022'!E:F,2,0)</f>
        <v>0</v>
      </c>
      <c r="G54" s="2">
        <f>F54*360/E54</f>
        <v>0</v>
      </c>
      <c r="H54" s="2" t="s">
        <v>2454</v>
      </c>
      <c r="I54" s="7">
        <f t="shared" si="5"/>
        <v>3.5174659108839747E-4</v>
      </c>
      <c r="J54" t="s">
        <v>250</v>
      </c>
    </row>
    <row r="55" spans="1:10" x14ac:dyDescent="0.3">
      <c r="A55" s="5" t="s">
        <v>150</v>
      </c>
      <c r="B55" s="1" t="s">
        <v>151</v>
      </c>
      <c r="C55" s="2">
        <v>7775.4019999999973</v>
      </c>
      <c r="D55" s="2">
        <f t="shared" si="3"/>
        <v>1477.3263799999995</v>
      </c>
      <c r="E55" s="2">
        <f t="shared" si="4"/>
        <v>9252.7283799999968</v>
      </c>
      <c r="F55" s="2">
        <f>-VLOOKUP(A55,'bal f 2022'!E:F,2,0)</f>
        <v>6079.6440000000293</v>
      </c>
      <c r="G55" s="2">
        <v>0</v>
      </c>
      <c r="H55" s="2" t="s">
        <v>2456</v>
      </c>
      <c r="I55" s="7">
        <f t="shared" si="5"/>
        <v>3.1408831864417004E-4</v>
      </c>
      <c r="J55" t="s">
        <v>250</v>
      </c>
    </row>
    <row r="56" spans="1:10" x14ac:dyDescent="0.3">
      <c r="A56" s="5" t="s">
        <v>202</v>
      </c>
      <c r="B56" s="1" t="s">
        <v>203</v>
      </c>
      <c r="C56" s="2">
        <v>6787.2</v>
      </c>
      <c r="D56" s="2">
        <f t="shared" si="3"/>
        <v>1289.568</v>
      </c>
      <c r="E56" s="2">
        <f t="shared" si="4"/>
        <v>8076.768</v>
      </c>
      <c r="F56" s="2">
        <f>-VLOOKUP(A56,'bal f 2022'!E:F,2,0)</f>
        <v>3270.3680000000022</v>
      </c>
      <c r="G56" s="2">
        <v>0</v>
      </c>
      <c r="H56" s="2" t="s">
        <v>2456</v>
      </c>
      <c r="I56" s="7">
        <f t="shared" si="5"/>
        <v>2.7416977749854113E-4</v>
      </c>
      <c r="J56" t="s">
        <v>250</v>
      </c>
    </row>
    <row r="57" spans="1:10" x14ac:dyDescent="0.3">
      <c r="A57" s="5" t="s">
        <v>100</v>
      </c>
      <c r="B57" s="1" t="s">
        <v>101</v>
      </c>
      <c r="C57" s="2">
        <v>5830</v>
      </c>
      <c r="D57" s="2">
        <f t="shared" si="3"/>
        <v>1107.7</v>
      </c>
      <c r="E57" s="2">
        <f t="shared" si="4"/>
        <v>6937.7</v>
      </c>
      <c r="F57" s="2">
        <f>-VLOOKUP(A57,'bal f 2022'!E:F,2,0)</f>
        <v>6938.3</v>
      </c>
      <c r="G57" s="2">
        <v>0</v>
      </c>
      <c r="H57" s="2" t="s">
        <v>2454</v>
      </c>
      <c r="I57" s="7">
        <f t="shared" si="5"/>
        <v>2.3550356595009646E-4</v>
      </c>
      <c r="J57" t="s">
        <v>250</v>
      </c>
    </row>
    <row r="58" spans="1:10" x14ac:dyDescent="0.3">
      <c r="A58" s="5" t="s">
        <v>172</v>
      </c>
      <c r="B58" s="1" t="s">
        <v>173</v>
      </c>
      <c r="C58" s="2">
        <v>5465.9950000000008</v>
      </c>
      <c r="D58" s="2">
        <f t="shared" si="3"/>
        <v>1038.5390500000001</v>
      </c>
      <c r="E58" s="2">
        <f t="shared" si="4"/>
        <v>6504.5340500000011</v>
      </c>
      <c r="F58" s="2">
        <f>-VLOOKUP(A58,'bal f 2022'!E:F,2,0)</f>
        <v>0</v>
      </c>
      <c r="G58" s="2">
        <v>0</v>
      </c>
      <c r="H58" s="2" t="s">
        <v>2452</v>
      </c>
      <c r="I58" s="7">
        <f t="shared" si="5"/>
        <v>2.2079953927365314E-4</v>
      </c>
      <c r="J58" t="s">
        <v>250</v>
      </c>
    </row>
    <row r="59" spans="1:10" x14ac:dyDescent="0.3">
      <c r="A59" s="5" t="s">
        <v>148</v>
      </c>
      <c r="B59" s="1" t="s">
        <v>149</v>
      </c>
      <c r="C59" s="2">
        <v>5272.2000000000007</v>
      </c>
      <c r="D59" s="2">
        <f t="shared" si="3"/>
        <v>1001.7180000000002</v>
      </c>
      <c r="E59" s="2">
        <f t="shared" si="4"/>
        <v>6273.9180000000006</v>
      </c>
      <c r="F59" s="2">
        <f>-VLOOKUP(A59,'bal f 2022'!E:F,2,0)</f>
        <v>49.276000000012573</v>
      </c>
      <c r="G59" s="2">
        <v>0</v>
      </c>
      <c r="H59" s="2" t="s">
        <v>2452</v>
      </c>
      <c r="I59" s="7">
        <f t="shared" si="5"/>
        <v>2.1297116644975963E-4</v>
      </c>
      <c r="J59" t="s">
        <v>250</v>
      </c>
    </row>
    <row r="60" spans="1:10" x14ac:dyDescent="0.3">
      <c r="A60" s="5" t="s">
        <v>56</v>
      </c>
      <c r="B60" s="1" t="s">
        <v>57</v>
      </c>
      <c r="C60" s="2">
        <v>3727.5</v>
      </c>
      <c r="D60" s="2">
        <f t="shared" si="3"/>
        <v>708.22500000000002</v>
      </c>
      <c r="E60" s="2">
        <f t="shared" si="4"/>
        <v>4435.7250000000004</v>
      </c>
      <c r="F60" s="2">
        <f>-VLOOKUP(A60,'bal f 2022'!E:F,2,0)</f>
        <v>4436.3250000000116</v>
      </c>
      <c r="G60" s="2">
        <v>0</v>
      </c>
      <c r="H60" s="2" t="s">
        <v>2454</v>
      </c>
      <c r="I60" s="7">
        <f t="shared" si="5"/>
        <v>1.505728202536852E-4</v>
      </c>
      <c r="J60" t="s">
        <v>250</v>
      </c>
    </row>
    <row r="61" spans="1:10" x14ac:dyDescent="0.3">
      <c r="A61" s="5" t="s">
        <v>132</v>
      </c>
      <c r="B61" s="1" t="s">
        <v>133</v>
      </c>
      <c r="C61" s="2">
        <v>3034</v>
      </c>
      <c r="D61" s="2">
        <f t="shared" si="3"/>
        <v>576.46</v>
      </c>
      <c r="E61" s="2">
        <f t="shared" si="4"/>
        <v>3610.46</v>
      </c>
      <c r="F61" s="2">
        <f>-VLOOKUP(A61,'bal f 2022'!E:F,2,0)</f>
        <v>14482.717000000004</v>
      </c>
      <c r="G61" s="2">
        <v>60</v>
      </c>
      <c r="H61" s="2" t="s">
        <v>2457</v>
      </c>
      <c r="I61" s="7">
        <f t="shared" si="5"/>
        <v>1.225588025887809E-4</v>
      </c>
      <c r="J61" t="s">
        <v>250</v>
      </c>
    </row>
    <row r="62" spans="1:10" x14ac:dyDescent="0.3">
      <c r="A62" s="5" t="s">
        <v>94</v>
      </c>
      <c r="B62" s="1" t="s">
        <v>95</v>
      </c>
      <c r="C62" s="2">
        <v>2142.79</v>
      </c>
      <c r="D62" s="2">
        <f t="shared" si="3"/>
        <v>407.13009999999997</v>
      </c>
      <c r="E62" s="2">
        <f t="shared" si="4"/>
        <v>2549.9200999999998</v>
      </c>
      <c r="F62" s="2">
        <f>-VLOOKUP(A62,'bal f 2022'!E:F,2,0)</f>
        <v>0</v>
      </c>
      <c r="G62" s="2">
        <f>F62*360/E62</f>
        <v>0</v>
      </c>
      <c r="H62" s="2" t="s">
        <v>2456</v>
      </c>
      <c r="I62" s="7">
        <f t="shared" si="5"/>
        <v>8.6558265194203627E-5</v>
      </c>
      <c r="J62" t="s">
        <v>250</v>
      </c>
    </row>
    <row r="63" spans="1:10" x14ac:dyDescent="0.3">
      <c r="A63" s="5" t="s">
        <v>136</v>
      </c>
      <c r="B63" s="1" t="s">
        <v>137</v>
      </c>
      <c r="C63" s="2">
        <v>1499.8489999999999</v>
      </c>
      <c r="D63" s="2">
        <f t="shared" si="3"/>
        <v>284.97131000000002</v>
      </c>
      <c r="E63" s="2">
        <f t="shared" si="4"/>
        <v>1784.8203100000001</v>
      </c>
      <c r="F63" s="2">
        <f>-VLOOKUP(A63,'bal f 2022'!E:F,2,0)</f>
        <v>1390.5940000000001</v>
      </c>
      <c r="G63" s="2">
        <v>0</v>
      </c>
      <c r="H63" s="2" t="s">
        <v>2451</v>
      </c>
      <c r="I63" s="7">
        <f t="shared" si="5"/>
        <v>6.0586584543170885E-5</v>
      </c>
      <c r="J63" t="s">
        <v>250</v>
      </c>
    </row>
    <row r="64" spans="1:10" x14ac:dyDescent="0.3">
      <c r="A64" s="5" t="s">
        <v>128</v>
      </c>
      <c r="B64" s="1" t="s">
        <v>129</v>
      </c>
      <c r="C64" s="2">
        <v>1150</v>
      </c>
      <c r="D64" s="2">
        <f t="shared" si="3"/>
        <v>218.5</v>
      </c>
      <c r="E64" s="2">
        <f t="shared" si="4"/>
        <v>1368.5</v>
      </c>
      <c r="F64" s="2">
        <f>-VLOOKUP(A64,'bal f 2022'!E:F,2,0)</f>
        <v>0</v>
      </c>
      <c r="G64" s="2">
        <f>F64*360/E64</f>
        <v>0</v>
      </c>
      <c r="H64" s="2" t="s">
        <v>2456</v>
      </c>
      <c r="I64" s="7">
        <f t="shared" si="5"/>
        <v>4.6454391225147675E-5</v>
      </c>
      <c r="J64" t="s">
        <v>250</v>
      </c>
    </row>
    <row r="65" spans="1:10" x14ac:dyDescent="0.3">
      <c r="A65" s="5" t="s">
        <v>138</v>
      </c>
      <c r="B65" s="1" t="s">
        <v>139</v>
      </c>
      <c r="C65" s="2">
        <v>1028.027</v>
      </c>
      <c r="D65" s="2">
        <f t="shared" si="3"/>
        <v>195.32513</v>
      </c>
      <c r="E65" s="2">
        <f t="shared" si="4"/>
        <v>1223.35213</v>
      </c>
      <c r="F65" s="2">
        <f>-VLOOKUP(A65,'bal f 2022'!E:F,2,0)</f>
        <v>0</v>
      </c>
      <c r="G65" s="2">
        <f>F65*360/E65</f>
        <v>0</v>
      </c>
      <c r="H65" s="2" t="s">
        <v>2452</v>
      </c>
      <c r="I65" s="7">
        <f t="shared" si="5"/>
        <v>4.1527276911317292E-5</v>
      </c>
      <c r="J65" t="s">
        <v>250</v>
      </c>
    </row>
    <row r="66" spans="1:10" x14ac:dyDescent="0.3">
      <c r="A66" s="5" t="s">
        <v>154</v>
      </c>
      <c r="B66" s="1" t="s">
        <v>155</v>
      </c>
      <c r="C66" s="2">
        <v>970</v>
      </c>
      <c r="D66" s="2">
        <f t="shared" ref="D66:D77" si="6">+C66*0.19</f>
        <v>184.3</v>
      </c>
      <c r="E66" s="2">
        <f t="shared" ref="E66:E77" si="7">+C66+D66</f>
        <v>1154.3</v>
      </c>
      <c r="F66" s="2">
        <f>-VLOOKUP(A66,'bal f 2022'!E:F,2,0)</f>
        <v>0</v>
      </c>
      <c r="G66" s="2">
        <f t="shared" ref="G66:G77" si="8">F66*360/E66</f>
        <v>0</v>
      </c>
      <c r="H66" s="2" t="s">
        <v>2452</v>
      </c>
      <c r="I66" s="7">
        <f t="shared" ref="I66:I77" si="9">+E66/$E$79</f>
        <v>3.9183269120341952E-5</v>
      </c>
      <c r="J66" t="s">
        <v>250</v>
      </c>
    </row>
    <row r="67" spans="1:10" x14ac:dyDescent="0.3">
      <c r="A67" s="5" t="s">
        <v>134</v>
      </c>
      <c r="B67" s="1" t="s">
        <v>135</v>
      </c>
      <c r="C67" s="2">
        <v>892</v>
      </c>
      <c r="D67" s="2">
        <f t="shared" si="6"/>
        <v>169.48</v>
      </c>
      <c r="E67" s="2">
        <f t="shared" si="7"/>
        <v>1061.48</v>
      </c>
      <c r="F67" s="2">
        <f>-VLOOKUP(A67,'bal f 2022'!E:F,2,0)</f>
        <v>-9.5200000000004366</v>
      </c>
      <c r="G67" s="2">
        <v>0</v>
      </c>
      <c r="H67" s="2" t="s">
        <v>2454</v>
      </c>
      <c r="I67" s="7">
        <f t="shared" si="9"/>
        <v>3.6032449541592804E-5</v>
      </c>
      <c r="J67" t="s">
        <v>250</v>
      </c>
    </row>
    <row r="68" spans="1:10" x14ac:dyDescent="0.3">
      <c r="A68" s="5" t="s">
        <v>164</v>
      </c>
      <c r="B68" s="1" t="s">
        <v>165</v>
      </c>
      <c r="C68" s="2">
        <v>848.60400000000004</v>
      </c>
      <c r="D68" s="2">
        <f t="shared" si="6"/>
        <v>161.23476000000002</v>
      </c>
      <c r="E68" s="2">
        <f t="shared" si="7"/>
        <v>1009.8387600000001</v>
      </c>
      <c r="F68" s="2">
        <f>-VLOOKUP(A68,'bal f 2022'!E:F,2,0)</f>
        <v>-270.13000000000466</v>
      </c>
      <c r="G68" s="2">
        <v>0</v>
      </c>
      <c r="H68" s="2" t="s">
        <v>2452</v>
      </c>
      <c r="I68" s="7">
        <f t="shared" si="9"/>
        <v>3.4279462792369756E-5</v>
      </c>
      <c r="J68" t="s">
        <v>250</v>
      </c>
    </row>
    <row r="69" spans="1:10" x14ac:dyDescent="0.3">
      <c r="A69" s="5" t="s">
        <v>152</v>
      </c>
      <c r="B69" s="1" t="s">
        <v>153</v>
      </c>
      <c r="C69" s="2">
        <v>667.60599999999999</v>
      </c>
      <c r="D69" s="2">
        <f t="shared" si="6"/>
        <v>126.84514</v>
      </c>
      <c r="E69" s="2">
        <f t="shared" si="7"/>
        <v>794.45114000000001</v>
      </c>
      <c r="F69" s="2">
        <f>-VLOOKUP(A69,'bal f 2022'!E:F,2,0)</f>
        <v>0</v>
      </c>
      <c r="G69" s="2">
        <f t="shared" si="8"/>
        <v>0</v>
      </c>
      <c r="H69" s="2" t="s">
        <v>2452</v>
      </c>
      <c r="I69" s="7">
        <f t="shared" si="9"/>
        <v>2.6968026355005163E-5</v>
      </c>
      <c r="J69" t="s">
        <v>250</v>
      </c>
    </row>
    <row r="70" spans="1:10" x14ac:dyDescent="0.3">
      <c r="A70" s="5" t="s">
        <v>166</v>
      </c>
      <c r="B70" s="1" t="s">
        <v>167</v>
      </c>
      <c r="C70" s="2">
        <v>471.065</v>
      </c>
      <c r="D70" s="2">
        <f t="shared" si="6"/>
        <v>89.502350000000007</v>
      </c>
      <c r="E70" s="2">
        <f t="shared" si="7"/>
        <v>560.56735000000003</v>
      </c>
      <c r="F70" s="2">
        <f>-VLOOKUP(A70,'bal f 2022'!E:F,2,0)</f>
        <v>0</v>
      </c>
      <c r="G70" s="2">
        <f t="shared" si="8"/>
        <v>0</v>
      </c>
      <c r="H70" s="2" t="s">
        <v>2452</v>
      </c>
      <c r="I70" s="7">
        <f t="shared" si="9"/>
        <v>1.9028728523890599E-5</v>
      </c>
      <c r="J70" t="s">
        <v>250</v>
      </c>
    </row>
    <row r="71" spans="1:10" x14ac:dyDescent="0.3">
      <c r="A71" s="5" t="s">
        <v>168</v>
      </c>
      <c r="B71" s="1" t="s">
        <v>169</v>
      </c>
      <c r="C71" s="2">
        <v>440.8</v>
      </c>
      <c r="D71" s="2">
        <f t="shared" si="6"/>
        <v>83.75200000000001</v>
      </c>
      <c r="E71" s="2">
        <f t="shared" si="7"/>
        <v>524.55200000000002</v>
      </c>
      <c r="F71" s="2">
        <f>-VLOOKUP(A71,'bal f 2022'!E:F,2,0)</f>
        <v>128.64400000000023</v>
      </c>
      <c r="G71" s="2">
        <v>0</v>
      </c>
      <c r="H71" s="2" t="s">
        <v>2452</v>
      </c>
      <c r="I71" s="7">
        <f t="shared" si="9"/>
        <v>1.7806170132213126E-5</v>
      </c>
      <c r="J71" t="s">
        <v>250</v>
      </c>
    </row>
    <row r="72" spans="1:10" x14ac:dyDescent="0.3">
      <c r="A72" s="5" t="s">
        <v>126</v>
      </c>
      <c r="B72" s="1" t="s">
        <v>127</v>
      </c>
      <c r="C72" s="2">
        <v>369.00299999999999</v>
      </c>
      <c r="D72" s="2">
        <f t="shared" si="6"/>
        <v>70.110569999999996</v>
      </c>
      <c r="E72" s="2">
        <f t="shared" si="7"/>
        <v>439.11356999999998</v>
      </c>
      <c r="F72" s="2">
        <f>-VLOOKUP(A72,'bal f 2022'!E:F,2,0)</f>
        <v>0</v>
      </c>
      <c r="G72" s="2">
        <f t="shared" si="8"/>
        <v>0</v>
      </c>
      <c r="H72" s="2" t="s">
        <v>2454</v>
      </c>
      <c r="I72" s="7">
        <f t="shared" si="9"/>
        <v>1.4905921500220145E-5</v>
      </c>
      <c r="J72" t="s">
        <v>250</v>
      </c>
    </row>
    <row r="73" spans="1:10" x14ac:dyDescent="0.3">
      <c r="A73" s="5" t="s">
        <v>196</v>
      </c>
      <c r="B73" s="1" t="s">
        <v>197</v>
      </c>
      <c r="C73" s="2">
        <v>355.11799999999999</v>
      </c>
      <c r="D73" s="2">
        <f t="shared" si="6"/>
        <v>67.47242</v>
      </c>
      <c r="E73" s="2">
        <f t="shared" si="7"/>
        <v>422.59041999999999</v>
      </c>
      <c r="F73" s="2">
        <f>-VLOOKUP(A73,'bal f 2022'!E:F,2,0)</f>
        <v>4815.4399999999996</v>
      </c>
      <c r="G73" s="2">
        <v>0</v>
      </c>
      <c r="H73" s="2" t="s">
        <v>2452</v>
      </c>
      <c r="I73" s="7">
        <f t="shared" si="9"/>
        <v>1.4345035220079993E-5</v>
      </c>
      <c r="J73" t="s">
        <v>250</v>
      </c>
    </row>
    <row r="74" spans="1:10" x14ac:dyDescent="0.3">
      <c r="A74" s="5" t="s">
        <v>162</v>
      </c>
      <c r="B74" s="1" t="s">
        <v>163</v>
      </c>
      <c r="C74" s="2">
        <v>317.89</v>
      </c>
      <c r="D74" s="2">
        <f t="shared" si="6"/>
        <v>60.399099999999997</v>
      </c>
      <c r="E74" s="2">
        <f t="shared" si="7"/>
        <v>378.28909999999996</v>
      </c>
      <c r="F74" s="2">
        <f>-VLOOKUP(A74,'bal f 2022'!E:F,2,0)</f>
        <v>0</v>
      </c>
      <c r="G74" s="2">
        <v>0</v>
      </c>
      <c r="H74" s="2" t="s">
        <v>2452</v>
      </c>
      <c r="I74" s="7">
        <f t="shared" si="9"/>
        <v>1.284120558831495E-5</v>
      </c>
      <c r="J74" t="s">
        <v>250</v>
      </c>
    </row>
    <row r="75" spans="1:10" x14ac:dyDescent="0.3">
      <c r="A75" s="5" t="s">
        <v>176</v>
      </c>
      <c r="B75" s="1" t="s">
        <v>177</v>
      </c>
      <c r="C75" s="2">
        <v>198.5</v>
      </c>
      <c r="D75" s="2">
        <f t="shared" si="6"/>
        <v>37.715000000000003</v>
      </c>
      <c r="E75" s="2">
        <f t="shared" si="7"/>
        <v>236.215</v>
      </c>
      <c r="F75" s="2">
        <f>-VLOOKUP(A75,'bal f 2022'!E:F,2,0)</f>
        <v>0</v>
      </c>
      <c r="G75" s="2">
        <f t="shared" si="8"/>
        <v>0</v>
      </c>
      <c r="H75" s="2" t="s">
        <v>2456</v>
      </c>
      <c r="I75" s="7">
        <f t="shared" si="9"/>
        <v>8.0184318766885338E-6</v>
      </c>
      <c r="J75" t="s">
        <v>250</v>
      </c>
    </row>
    <row r="76" spans="1:10" x14ac:dyDescent="0.3">
      <c r="A76" s="5" t="s">
        <v>160</v>
      </c>
      <c r="B76" s="1" t="s">
        <v>161</v>
      </c>
      <c r="C76" s="2">
        <v>1.0000000002037268E-3</v>
      </c>
      <c r="D76" s="2">
        <f t="shared" si="6"/>
        <v>1.9000000003870809E-4</v>
      </c>
      <c r="E76" s="2">
        <f t="shared" si="7"/>
        <v>1.1900000002424348E-3</v>
      </c>
      <c r="F76" s="2">
        <f>-VLOOKUP(A76,'bal f 2022'!E:F,2,0)</f>
        <v>0</v>
      </c>
      <c r="G76" s="2">
        <f t="shared" si="8"/>
        <v>0</v>
      </c>
      <c r="H76" s="2" t="s">
        <v>2456</v>
      </c>
      <c r="I76" s="7">
        <f t="shared" si="9"/>
        <v>4.0395122812705804E-11</v>
      </c>
      <c r="J76" t="s">
        <v>250</v>
      </c>
    </row>
    <row r="77" spans="1:10" x14ac:dyDescent="0.3">
      <c r="A77" s="5" t="s">
        <v>178</v>
      </c>
      <c r="B77" s="1" t="s">
        <v>179</v>
      </c>
      <c r="C77" s="2">
        <v>-345.71499999999992</v>
      </c>
      <c r="D77" s="2">
        <f t="shared" si="6"/>
        <v>-65.685849999999988</v>
      </c>
      <c r="E77" s="2">
        <f t="shared" si="7"/>
        <v>-411.40084999999988</v>
      </c>
      <c r="F77" s="2">
        <f>-VLOOKUP(A77,'bal f 2022'!E:F,2,0)</f>
        <v>0</v>
      </c>
      <c r="G77" s="2">
        <f t="shared" si="8"/>
        <v>0</v>
      </c>
      <c r="H77" s="2" t="s">
        <v>2456</v>
      </c>
      <c r="I77" s="7">
        <f t="shared" si="9"/>
        <v>-1.3965199880349498E-5</v>
      </c>
      <c r="J77" t="s">
        <v>250</v>
      </c>
    </row>
    <row r="78" spans="1:10" x14ac:dyDescent="0.3">
      <c r="E78" s="2"/>
      <c r="F78" s="2"/>
      <c r="G78" s="2"/>
    </row>
    <row r="79" spans="1:10" x14ac:dyDescent="0.3">
      <c r="C79" s="2">
        <f>SUM(C2:C78)</f>
        <v>24755463.792999987</v>
      </c>
      <c r="D79" s="2">
        <f>SUM(D2:D78)</f>
        <v>4703538.1206700001</v>
      </c>
      <c r="E79" s="2">
        <f>SUM(E2:E78)</f>
        <v>29459001.913669996</v>
      </c>
      <c r="F79" s="2">
        <f>SUM(F2:F78)</f>
        <v>1895587.9789999968</v>
      </c>
      <c r="G79" s="2">
        <f>+AVERAGE(G2:G77)</f>
        <v>7.8947368421052628</v>
      </c>
      <c r="H79" s="2"/>
    </row>
    <row r="81" spans="7:7" x14ac:dyDescent="0.3">
      <c r="G81" s="15"/>
    </row>
  </sheetData>
  <autoFilter ref="A1:N77" xr:uid="{E4F6DDB8-D99E-4E81-B628-50E064502F42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927C-CABD-47D0-8297-56A417C0B698}">
  <dimension ref="B1:Q111"/>
  <sheetViews>
    <sheetView workbookViewId="0">
      <selection activeCell="F19" sqref="F19"/>
    </sheetView>
  </sheetViews>
  <sheetFormatPr baseColWidth="10" defaultColWidth="11.44140625" defaultRowHeight="14.4" x14ac:dyDescent="0.3"/>
  <cols>
    <col min="1" max="1" width="2.44140625" style="162" customWidth="1"/>
    <col min="2" max="2" width="45.6640625" style="162" bestFit="1" customWidth="1"/>
    <col min="3" max="3" width="21" style="162" customWidth="1"/>
    <col min="4" max="4" width="12.44140625" style="162" bestFit="1" customWidth="1"/>
    <col min="5" max="5" width="9" style="162" customWidth="1"/>
    <col min="6" max="6" width="27.109375" style="162" bestFit="1" customWidth="1"/>
    <col min="7" max="7" width="12.44140625" style="162" bestFit="1" customWidth="1"/>
    <col min="8" max="8" width="27.109375" style="162" bestFit="1" customWidth="1"/>
    <col min="9" max="9" width="29" style="162" bestFit="1" customWidth="1"/>
    <col min="10" max="10" width="12.44140625" style="162" bestFit="1" customWidth="1"/>
    <col min="11" max="11" width="27.109375" style="162" bestFit="1" customWidth="1"/>
    <col min="12" max="12" width="29" style="162" bestFit="1" customWidth="1"/>
    <col min="13" max="17" width="32.88671875" style="162" bestFit="1" customWidth="1"/>
    <col min="18" max="16384" width="11.44140625" style="162"/>
  </cols>
  <sheetData>
    <row r="1" spans="2:17" x14ac:dyDescent="0.3">
      <c r="B1" s="162" t="s">
        <v>2812</v>
      </c>
      <c r="C1" s="163">
        <v>2024</v>
      </c>
      <c r="F1" s="162" t="s">
        <v>2812</v>
      </c>
      <c r="G1" s="163">
        <v>2024</v>
      </c>
      <c r="I1" s="162" t="s">
        <v>2813</v>
      </c>
      <c r="J1" s="162" t="s">
        <v>2814</v>
      </c>
      <c r="L1" s="162" t="s">
        <v>2813</v>
      </c>
      <c r="M1" s="162" t="s">
        <v>2814</v>
      </c>
    </row>
    <row r="2" spans="2:17" x14ac:dyDescent="0.3">
      <c r="I2" s="162" t="s">
        <v>2812</v>
      </c>
      <c r="J2" s="163">
        <v>2024</v>
      </c>
      <c r="L2" s="162" t="s">
        <v>2812</v>
      </c>
      <c r="M2" s="163">
        <v>2024</v>
      </c>
    </row>
    <row r="3" spans="2:17" x14ac:dyDescent="0.3">
      <c r="B3" s="162" t="s">
        <v>2815</v>
      </c>
      <c r="C3" s="162" t="s">
        <v>2816</v>
      </c>
      <c r="D3"/>
      <c r="E3"/>
      <c r="F3" s="162" t="s">
        <v>2815</v>
      </c>
      <c r="G3" s="162" t="s">
        <v>2816</v>
      </c>
      <c r="H3"/>
      <c r="I3"/>
      <c r="J3"/>
      <c r="K3"/>
      <c r="L3"/>
      <c r="M3"/>
      <c r="N3"/>
      <c r="O3"/>
    </row>
    <row r="4" spans="2:17" ht="15" thickBot="1" x14ac:dyDescent="0.35">
      <c r="B4" s="162" t="s">
        <v>2817</v>
      </c>
      <c r="C4" s="164" t="s">
        <v>2818</v>
      </c>
      <c r="D4"/>
      <c r="E4"/>
      <c r="F4" s="162" t="s">
        <v>2813</v>
      </c>
      <c r="G4" s="164" t="s">
        <v>2818</v>
      </c>
      <c r="H4"/>
      <c r="I4" s="162" t="s">
        <v>2815</v>
      </c>
      <c r="J4" s="162" t="s">
        <v>2816</v>
      </c>
      <c r="K4"/>
      <c r="M4" s="162" t="s">
        <v>2816</v>
      </c>
      <c r="N4" s="162" t="s">
        <v>2819</v>
      </c>
      <c r="Q4"/>
    </row>
    <row r="5" spans="2:17" x14ac:dyDescent="0.3">
      <c r="B5" s="165" t="s">
        <v>2820</v>
      </c>
      <c r="C5" s="166">
        <v>13000389.631612629</v>
      </c>
      <c r="D5"/>
      <c r="E5"/>
      <c r="F5" s="162" t="s">
        <v>2814</v>
      </c>
      <c r="G5" s="166">
        <v>33575987.613679193</v>
      </c>
      <c r="H5"/>
      <c r="I5" s="162" t="s">
        <v>2817</v>
      </c>
      <c r="J5" s="164" t="s">
        <v>2818</v>
      </c>
      <c r="K5"/>
      <c r="M5" s="164" t="s">
        <v>2818</v>
      </c>
      <c r="N5" s="164"/>
      <c r="O5" s="164"/>
      <c r="P5" s="164"/>
      <c r="Q5"/>
    </row>
    <row r="6" spans="2:17" x14ac:dyDescent="0.3">
      <c r="B6" s="167" t="s">
        <v>2821</v>
      </c>
      <c r="C6" s="166">
        <v>7233450.1949151801</v>
      </c>
      <c r="D6"/>
      <c r="E6"/>
      <c r="F6" s="162" t="s">
        <v>2822</v>
      </c>
      <c r="G6" s="166">
        <v>3138853.9015354407</v>
      </c>
      <c r="H6"/>
      <c r="I6" s="162" t="s">
        <v>2820</v>
      </c>
      <c r="J6" s="166">
        <v>13000389.631612629</v>
      </c>
      <c r="K6"/>
      <c r="L6" s="162" t="s">
        <v>2817</v>
      </c>
      <c r="M6" s="162" t="s">
        <v>2823</v>
      </c>
      <c r="N6" s="162" t="s">
        <v>2824</v>
      </c>
      <c r="O6" s="162" t="s">
        <v>2825</v>
      </c>
      <c r="P6" s="162" t="s">
        <v>2826</v>
      </c>
      <c r="Q6"/>
    </row>
    <row r="7" spans="2:17" x14ac:dyDescent="0.3">
      <c r="B7" s="167" t="s">
        <v>2827</v>
      </c>
      <c r="C7" s="166">
        <v>6675197.3816597015</v>
      </c>
      <c r="D7"/>
      <c r="E7"/>
      <c r="F7" s="162" t="s">
        <v>2828</v>
      </c>
      <c r="G7" s="166">
        <v>957090.38590000011</v>
      </c>
      <c r="H7"/>
      <c r="I7" s="162" t="s">
        <v>2821</v>
      </c>
      <c r="J7" s="166">
        <v>7233450.1949151801</v>
      </c>
      <c r="K7"/>
      <c r="L7" s="162" t="s">
        <v>2829</v>
      </c>
      <c r="M7" s="166">
        <v>266500.86260420177</v>
      </c>
      <c r="N7" s="166">
        <v>11961.805888050072</v>
      </c>
      <c r="O7" s="166">
        <v>672.32</v>
      </c>
      <c r="P7" s="166">
        <v>384657.30471477588</v>
      </c>
      <c r="Q7"/>
    </row>
    <row r="8" spans="2:17" x14ac:dyDescent="0.3">
      <c r="B8" s="167" t="s">
        <v>2829</v>
      </c>
      <c r="C8" s="166">
        <v>1697339.972794703</v>
      </c>
      <c r="D8"/>
      <c r="E8"/>
      <c r="F8" s="162" t="s">
        <v>2830</v>
      </c>
      <c r="G8" s="166">
        <v>113793.756234</v>
      </c>
      <c r="H8"/>
      <c r="I8" s="162" t="s">
        <v>2827</v>
      </c>
      <c r="J8" s="166">
        <v>4598180.7551040445</v>
      </c>
      <c r="K8"/>
      <c r="L8" s="162" t="s">
        <v>2827</v>
      </c>
      <c r="M8" s="166">
        <v>165141.50000000003</v>
      </c>
      <c r="N8" s="166">
        <v>6424.0000000000009</v>
      </c>
      <c r="O8" s="166">
        <v>0</v>
      </c>
      <c r="P8" s="166">
        <v>231111.27</v>
      </c>
      <c r="Q8"/>
    </row>
    <row r="9" spans="2:17" x14ac:dyDescent="0.3">
      <c r="B9" s="167" t="s">
        <v>2831</v>
      </c>
      <c r="C9" s="166">
        <v>1395895.1473657351</v>
      </c>
      <c r="D9"/>
      <c r="E9"/>
      <c r="F9" s="162" t="s">
        <v>248</v>
      </c>
      <c r="G9" s="166">
        <v>37785725.657348633</v>
      </c>
      <c r="H9"/>
      <c r="I9" s="162" t="s">
        <v>2829</v>
      </c>
      <c r="J9" s="166">
        <v>1485374.6092312024</v>
      </c>
      <c r="K9"/>
      <c r="L9" s="162" t="s">
        <v>2832</v>
      </c>
      <c r="M9" s="166">
        <v>81851.715000000026</v>
      </c>
      <c r="N9" s="166">
        <v>3000</v>
      </c>
      <c r="O9" s="166">
        <v>0</v>
      </c>
      <c r="P9" s="166">
        <v>174884.45600000003</v>
      </c>
      <c r="Q9"/>
    </row>
    <row r="10" spans="2:17" x14ac:dyDescent="0.3">
      <c r="B10" s="167" t="s">
        <v>272</v>
      </c>
      <c r="C10" s="166">
        <v>1320312.61901215</v>
      </c>
      <c r="D10"/>
      <c r="E10"/>
      <c r="F10"/>
      <c r="G10"/>
      <c r="H10"/>
      <c r="I10" s="162" t="s">
        <v>272</v>
      </c>
      <c r="J10" s="166">
        <v>1320312.61901215</v>
      </c>
      <c r="K10"/>
      <c r="L10" s="162" t="s">
        <v>2831</v>
      </c>
      <c r="M10" s="166">
        <v>134722.70555035718</v>
      </c>
      <c r="N10" s="166">
        <v>3540.40419848787</v>
      </c>
      <c r="O10" s="166">
        <v>882.07899999999995</v>
      </c>
      <c r="P10" s="166">
        <v>166397.02760433537</v>
      </c>
      <c r="Q10"/>
    </row>
    <row r="11" spans="2:17" x14ac:dyDescent="0.3">
      <c r="B11" s="167" t="s">
        <v>2832</v>
      </c>
      <c r="C11" s="166">
        <v>1116073.18184715</v>
      </c>
      <c r="D11"/>
      <c r="E11"/>
      <c r="F11"/>
      <c r="G11"/>
      <c r="H11"/>
      <c r="I11" s="162" t="s">
        <v>2831</v>
      </c>
      <c r="J11" s="166">
        <v>1043400.3488717648</v>
      </c>
      <c r="K11"/>
      <c r="L11" s="162" t="s">
        <v>2833</v>
      </c>
      <c r="M11" s="166">
        <v>40033.380000000005</v>
      </c>
      <c r="N11" s="166">
        <v>1724.6760000000006</v>
      </c>
      <c r="O11" s="166">
        <v>0</v>
      </c>
      <c r="P11" s="166">
        <v>54029.648999999998</v>
      </c>
      <c r="Q11"/>
    </row>
    <row r="12" spans="2:17" x14ac:dyDescent="0.3">
      <c r="B12" s="167" t="s">
        <v>2834</v>
      </c>
      <c r="C12" s="166">
        <v>1064177.1250350003</v>
      </c>
      <c r="D12"/>
      <c r="E12"/>
      <c r="F12"/>
      <c r="G12"/>
      <c r="H12"/>
      <c r="I12" s="162" t="s">
        <v>2832</v>
      </c>
      <c r="J12" s="166">
        <v>999570.27706514997</v>
      </c>
      <c r="K12"/>
      <c r="L12" s="162" t="s">
        <v>2835</v>
      </c>
      <c r="M12" s="166">
        <v>3630</v>
      </c>
      <c r="N12" s="166">
        <v>2126.1210000000001</v>
      </c>
      <c r="O12" s="166">
        <v>1890</v>
      </c>
      <c r="P12" s="166">
        <v>45144.259999999995</v>
      </c>
      <c r="Q12"/>
    </row>
    <row r="13" spans="2:17" x14ac:dyDescent="0.3">
      <c r="B13" s="167" t="s">
        <v>2836</v>
      </c>
      <c r="C13" s="166">
        <v>707667.55915814999</v>
      </c>
      <c r="D13"/>
      <c r="E13"/>
      <c r="F13"/>
      <c r="G13"/>
      <c r="H13"/>
      <c r="I13" s="162" t="s">
        <v>2834</v>
      </c>
      <c r="J13" s="166">
        <v>850847.15740500018</v>
      </c>
      <c r="K13"/>
      <c r="L13" s="162" t="s">
        <v>1859</v>
      </c>
      <c r="M13" s="166">
        <v>31681.198</v>
      </c>
      <c r="N13" s="166">
        <v>1539.5139999999999</v>
      </c>
      <c r="O13" s="166">
        <v>0</v>
      </c>
      <c r="P13" s="166">
        <v>36322.623000000007</v>
      </c>
      <c r="Q13"/>
    </row>
    <row r="14" spans="2:17" x14ac:dyDescent="0.3">
      <c r="B14" s="167" t="s">
        <v>2833</v>
      </c>
      <c r="C14" s="166">
        <v>337172.03869230009</v>
      </c>
      <c r="D14"/>
      <c r="E14"/>
      <c r="F14"/>
      <c r="G14"/>
      <c r="H14"/>
      <c r="I14" s="162" t="s">
        <v>2836</v>
      </c>
      <c r="J14" s="166">
        <v>707667.55915814999</v>
      </c>
      <c r="K14"/>
      <c r="L14" s="162" t="s">
        <v>2837</v>
      </c>
      <c r="M14" s="166">
        <v>22115.703332000001</v>
      </c>
      <c r="N14" s="166">
        <v>870</v>
      </c>
      <c r="O14" s="166">
        <v>0</v>
      </c>
      <c r="P14" s="166">
        <v>26616.345181999997</v>
      </c>
      <c r="Q14"/>
    </row>
    <row r="15" spans="2:17" x14ac:dyDescent="0.3">
      <c r="B15" s="167" t="s">
        <v>1859</v>
      </c>
      <c r="C15" s="166">
        <v>315580.89319949999</v>
      </c>
      <c r="D15"/>
      <c r="E15"/>
      <c r="F15"/>
      <c r="G15"/>
      <c r="H15"/>
      <c r="I15" s="162" t="s">
        <v>2833</v>
      </c>
      <c r="J15" s="166">
        <v>337172.03869230009</v>
      </c>
      <c r="K15"/>
      <c r="L15" s="162" t="s">
        <v>272</v>
      </c>
      <c r="M15" s="166">
        <v>2183.1999999999998</v>
      </c>
      <c r="N15" s="166">
        <v>3019</v>
      </c>
      <c r="O15" s="166">
        <v>201</v>
      </c>
      <c r="P15" s="166">
        <v>18874.632999999991</v>
      </c>
      <c r="Q15"/>
    </row>
    <row r="16" spans="2:17" x14ac:dyDescent="0.3">
      <c r="B16" s="167" t="s">
        <v>2838</v>
      </c>
      <c r="C16" s="166">
        <v>302142.12420750008</v>
      </c>
      <c r="D16"/>
      <c r="E16"/>
      <c r="F16"/>
      <c r="G16"/>
      <c r="H16"/>
      <c r="I16" s="162" t="s">
        <v>1859</v>
      </c>
      <c r="J16" s="166">
        <v>315580.89319949999</v>
      </c>
      <c r="K16"/>
      <c r="L16" s="162" t="s">
        <v>2839</v>
      </c>
      <c r="M16" s="166">
        <v>8603.01</v>
      </c>
      <c r="N16" s="166">
        <v>415.233</v>
      </c>
      <c r="O16" s="166">
        <v>0</v>
      </c>
      <c r="P16" s="166">
        <v>18336.991700000002</v>
      </c>
      <c r="Q16"/>
    </row>
    <row r="17" spans="2:17" x14ac:dyDescent="0.3">
      <c r="B17" s="167" t="s">
        <v>2835</v>
      </c>
      <c r="C17" s="166">
        <v>293503.18091250001</v>
      </c>
      <c r="D17"/>
      <c r="E17"/>
      <c r="F17"/>
      <c r="G17"/>
      <c r="H17"/>
      <c r="I17" s="162" t="s">
        <v>2838</v>
      </c>
      <c r="J17" s="166">
        <v>302142.12420750008</v>
      </c>
      <c r="K17"/>
      <c r="L17" s="162" t="s">
        <v>2834</v>
      </c>
      <c r="M17" s="166">
        <v>3955.0999999999995</v>
      </c>
      <c r="N17" s="166">
        <v>2110.29</v>
      </c>
      <c r="O17" s="166">
        <v>0</v>
      </c>
      <c r="P17" s="166">
        <v>17890.676999999996</v>
      </c>
      <c r="Q17"/>
    </row>
    <row r="18" spans="2:17" x14ac:dyDescent="0.3">
      <c r="B18" s="167" t="s">
        <v>43</v>
      </c>
      <c r="C18" s="166">
        <v>285778.193784</v>
      </c>
      <c r="D18"/>
      <c r="E18"/>
      <c r="F18"/>
      <c r="G18"/>
      <c r="H18"/>
      <c r="I18" s="162" t="s">
        <v>2835</v>
      </c>
      <c r="J18" s="166">
        <v>244894.96947499999</v>
      </c>
      <c r="K18"/>
      <c r="L18" s="162" t="s">
        <v>2840</v>
      </c>
      <c r="M18" s="166">
        <v>13921.681</v>
      </c>
      <c r="N18" s="166">
        <v>354.38900000000001</v>
      </c>
      <c r="O18" s="166">
        <v>0</v>
      </c>
      <c r="P18" s="166">
        <v>15316.924999999999</v>
      </c>
      <c r="Q18"/>
    </row>
    <row r="19" spans="2:17" x14ac:dyDescent="0.3">
      <c r="B19" s="167" t="s">
        <v>2837</v>
      </c>
      <c r="C19" s="166">
        <v>256175.41002496154</v>
      </c>
      <c r="D19"/>
      <c r="E19"/>
      <c r="F19"/>
      <c r="G19"/>
      <c r="H19"/>
      <c r="I19" s="162" t="s">
        <v>2841</v>
      </c>
      <c r="J19" s="166">
        <v>209689.67423999996</v>
      </c>
      <c r="K19"/>
      <c r="L19" s="162" t="s">
        <v>2842</v>
      </c>
      <c r="M19" s="166">
        <v>12124.892</v>
      </c>
      <c r="N19" s="166">
        <v>540.84900000000005</v>
      </c>
      <c r="O19" s="166">
        <v>0</v>
      </c>
      <c r="P19" s="166">
        <v>13573.107</v>
      </c>
      <c r="Q19"/>
    </row>
    <row r="20" spans="2:17" x14ac:dyDescent="0.3">
      <c r="B20" s="167" t="s">
        <v>2843</v>
      </c>
      <c r="C20" s="166">
        <v>239526.88740000004</v>
      </c>
      <c r="D20"/>
      <c r="E20"/>
      <c r="F20"/>
      <c r="G20"/>
      <c r="H20"/>
      <c r="I20" s="162" t="s">
        <v>2837</v>
      </c>
      <c r="J20" s="166">
        <v>195436.53103214753</v>
      </c>
      <c r="K20"/>
      <c r="L20" s="162" t="s">
        <v>2844</v>
      </c>
      <c r="M20" s="166">
        <v>11437.489</v>
      </c>
      <c r="N20" s="166">
        <v>412.30599999999998</v>
      </c>
      <c r="O20" s="166">
        <v>0</v>
      </c>
      <c r="P20" s="166">
        <v>13112.956</v>
      </c>
      <c r="Q20"/>
    </row>
    <row r="21" spans="2:17" x14ac:dyDescent="0.3">
      <c r="B21" s="167" t="s">
        <v>2845</v>
      </c>
      <c r="C21" s="166">
        <v>230030.16540000003</v>
      </c>
      <c r="D21"/>
      <c r="E21"/>
      <c r="F21"/>
      <c r="G21"/>
      <c r="H21"/>
      <c r="I21" s="162" t="s">
        <v>2846</v>
      </c>
      <c r="J21" s="166">
        <v>124638.21303499999</v>
      </c>
      <c r="K21"/>
      <c r="L21" s="162" t="s">
        <v>2847</v>
      </c>
      <c r="M21" s="166">
        <v>6135.3909999999996</v>
      </c>
      <c r="N21" s="166">
        <v>267.77699999999999</v>
      </c>
      <c r="O21" s="166">
        <v>0</v>
      </c>
      <c r="P21" s="166">
        <v>11344.619000000001</v>
      </c>
      <c r="Q21"/>
    </row>
    <row r="22" spans="2:17" x14ac:dyDescent="0.3">
      <c r="B22" s="167" t="s">
        <v>2848</v>
      </c>
      <c r="C22" s="166">
        <v>230027.50499999998</v>
      </c>
      <c r="D22"/>
      <c r="E22"/>
      <c r="F22"/>
      <c r="G22"/>
      <c r="H22"/>
      <c r="I22" s="162" t="s">
        <v>2849</v>
      </c>
      <c r="J22" s="166">
        <v>105583.9519</v>
      </c>
      <c r="K22"/>
      <c r="L22" s="162" t="s">
        <v>2843</v>
      </c>
      <c r="M22" s="166">
        <v>385.4</v>
      </c>
      <c r="N22" s="166">
        <v>110.13</v>
      </c>
      <c r="O22" s="166">
        <v>0</v>
      </c>
      <c r="P22" s="166">
        <v>7606.7430000000004</v>
      </c>
      <c r="Q22"/>
    </row>
    <row r="23" spans="2:17" x14ac:dyDescent="0.3">
      <c r="B23" s="167" t="s">
        <v>2841</v>
      </c>
      <c r="C23" s="166">
        <v>209689.67423999996</v>
      </c>
      <c r="D23"/>
      <c r="E23"/>
      <c r="F23"/>
      <c r="G23"/>
      <c r="H23"/>
      <c r="I23" s="162" t="s">
        <v>2842</v>
      </c>
      <c r="J23" s="166">
        <v>93540.986879999982</v>
      </c>
      <c r="K23"/>
      <c r="L23" s="162" t="s">
        <v>2841</v>
      </c>
      <c r="M23" s="166">
        <v>418.2</v>
      </c>
      <c r="N23" s="166">
        <v>290</v>
      </c>
      <c r="O23" s="166">
        <v>0</v>
      </c>
      <c r="P23" s="166">
        <v>2292.4569999999994</v>
      </c>
      <c r="Q23"/>
    </row>
    <row r="24" spans="2:17" x14ac:dyDescent="0.3">
      <c r="B24" s="167" t="s">
        <v>2846</v>
      </c>
      <c r="C24" s="166">
        <v>124638.21303499999</v>
      </c>
      <c r="D24"/>
      <c r="E24"/>
      <c r="F24"/>
      <c r="G24"/>
      <c r="H24"/>
      <c r="I24" s="162" t="s">
        <v>2850</v>
      </c>
      <c r="J24" s="166">
        <v>75015.600975000008</v>
      </c>
      <c r="K24"/>
      <c r="L24" s="162" t="s">
        <v>248</v>
      </c>
      <c r="M24" s="166">
        <v>804841.42748655879</v>
      </c>
      <c r="N24" s="166">
        <v>38706.495086537936</v>
      </c>
      <c r="O24" s="166">
        <v>3645.3989999999999</v>
      </c>
      <c r="P24" s="166">
        <v>1237512.0442011112</v>
      </c>
      <c r="Q24"/>
    </row>
    <row r="25" spans="2:17" x14ac:dyDescent="0.3">
      <c r="B25" s="167" t="s">
        <v>2849</v>
      </c>
      <c r="C25" s="166">
        <v>105583.9519</v>
      </c>
      <c r="D25"/>
      <c r="E25"/>
      <c r="F25"/>
      <c r="G25"/>
      <c r="H25"/>
      <c r="I25" s="162" t="s">
        <v>2851</v>
      </c>
      <c r="J25" s="166">
        <v>71024.114700000006</v>
      </c>
      <c r="K25"/>
      <c r="L25"/>
      <c r="M25"/>
      <c r="N25"/>
      <c r="O25"/>
      <c r="P25"/>
      <c r="Q25"/>
    </row>
    <row r="26" spans="2:17" x14ac:dyDescent="0.3">
      <c r="B26" s="167" t="s">
        <v>2842</v>
      </c>
      <c r="C26" s="166">
        <v>93540.986879999982</v>
      </c>
      <c r="D26"/>
      <c r="E26"/>
      <c r="F26"/>
      <c r="G26"/>
      <c r="H26"/>
      <c r="I26" s="162" t="s">
        <v>2844</v>
      </c>
      <c r="J26" s="166">
        <v>65966.842499999999</v>
      </c>
      <c r="K26"/>
      <c r="L26"/>
      <c r="M26"/>
      <c r="N26"/>
      <c r="O26"/>
      <c r="P26"/>
      <c r="Q26"/>
    </row>
    <row r="27" spans="2:17" x14ac:dyDescent="0.3">
      <c r="B27" s="167" t="s">
        <v>2850</v>
      </c>
      <c r="C27" s="166">
        <v>75015.600975000008</v>
      </c>
      <c r="D27"/>
      <c r="E27"/>
      <c r="F27"/>
      <c r="G27"/>
      <c r="H27"/>
      <c r="I27" s="162" t="s">
        <v>2839</v>
      </c>
      <c r="J27" s="166">
        <v>52513.201684859989</v>
      </c>
      <c r="K27"/>
      <c r="L27"/>
      <c r="M27"/>
      <c r="N27"/>
      <c r="O27"/>
      <c r="P27"/>
      <c r="Q27"/>
    </row>
    <row r="28" spans="2:17" x14ac:dyDescent="0.3">
      <c r="B28" s="167" t="s">
        <v>2851</v>
      </c>
      <c r="C28" s="166">
        <v>71024.114700000006</v>
      </c>
      <c r="D28"/>
      <c r="E28"/>
      <c r="F28"/>
      <c r="G28"/>
      <c r="H28"/>
      <c r="I28" s="162" t="s">
        <v>2840</v>
      </c>
      <c r="J28" s="166">
        <v>46870.102499999994</v>
      </c>
      <c r="K28"/>
      <c r="L28"/>
      <c r="M28"/>
      <c r="N28"/>
      <c r="O28"/>
      <c r="P28"/>
      <c r="Q28"/>
    </row>
    <row r="29" spans="2:17" x14ac:dyDescent="0.3">
      <c r="B29" s="167" t="s">
        <v>2852</v>
      </c>
      <c r="C29" s="166">
        <v>69360.944329999998</v>
      </c>
      <c r="D29"/>
      <c r="E29"/>
      <c r="F29"/>
      <c r="G29"/>
      <c r="H29"/>
      <c r="I29" s="162" t="s">
        <v>2853</v>
      </c>
      <c r="J29" s="166">
        <v>36946.64362499999</v>
      </c>
      <c r="K29"/>
      <c r="L29"/>
      <c r="M29"/>
      <c r="N29"/>
      <c r="O29"/>
      <c r="P29"/>
      <c r="Q29"/>
    </row>
    <row r="30" spans="2:17" x14ac:dyDescent="0.3">
      <c r="B30" s="167" t="s">
        <v>2854</v>
      </c>
      <c r="C30" s="166">
        <v>67473</v>
      </c>
      <c r="D30"/>
      <c r="E30"/>
      <c r="F30"/>
      <c r="G30"/>
      <c r="H30"/>
      <c r="I30" s="162" t="s">
        <v>2847</v>
      </c>
      <c r="J30" s="166">
        <v>29069.567999999999</v>
      </c>
      <c r="K30"/>
      <c r="L30"/>
      <c r="M30"/>
      <c r="N30"/>
      <c r="O30"/>
      <c r="P30"/>
      <c r="Q30"/>
    </row>
    <row r="31" spans="2:17" x14ac:dyDescent="0.3">
      <c r="B31" s="167" t="s">
        <v>2844</v>
      </c>
      <c r="C31" s="166">
        <v>65966.842499999999</v>
      </c>
      <c r="D31"/>
      <c r="E31"/>
      <c r="F31"/>
      <c r="G31"/>
      <c r="H31"/>
      <c r="I31" s="162" t="s">
        <v>2843</v>
      </c>
      <c r="J31" s="166">
        <v>17505.191999999999</v>
      </c>
      <c r="K31"/>
      <c r="L31"/>
      <c r="M31"/>
      <c r="N31"/>
      <c r="O31"/>
      <c r="P31"/>
      <c r="Q31"/>
    </row>
    <row r="32" spans="2:17" x14ac:dyDescent="0.3">
      <c r="B32" s="167" t="s">
        <v>2839</v>
      </c>
      <c r="C32" s="166">
        <v>52513.201684859989</v>
      </c>
      <c r="D32"/>
      <c r="E32"/>
      <c r="F32"/>
      <c r="G32"/>
      <c r="H32"/>
      <c r="I32" s="162" t="s">
        <v>2855</v>
      </c>
      <c r="J32" s="166">
        <v>9007.1060976000008</v>
      </c>
      <c r="K32"/>
      <c r="L32"/>
      <c r="M32"/>
      <c r="N32"/>
      <c r="O32"/>
      <c r="P32"/>
      <c r="Q32"/>
    </row>
    <row r="33" spans="2:17" x14ac:dyDescent="0.3">
      <c r="B33" s="167" t="s">
        <v>2840</v>
      </c>
      <c r="C33" s="166">
        <v>46870.102499999994</v>
      </c>
      <c r="D33"/>
      <c r="E33"/>
      <c r="F33"/>
      <c r="G33"/>
      <c r="I33" s="162" t="s">
        <v>2856</v>
      </c>
      <c r="J33" s="166">
        <v>4196.7065599999996</v>
      </c>
      <c r="K33"/>
      <c r="L33"/>
      <c r="M33"/>
      <c r="N33"/>
      <c r="O33"/>
      <c r="P33"/>
      <c r="Q33"/>
    </row>
    <row r="34" spans="2:17" x14ac:dyDescent="0.3">
      <c r="B34" s="167" t="s">
        <v>2853</v>
      </c>
      <c r="C34" s="166">
        <v>36946.64362499999</v>
      </c>
      <c r="D34"/>
      <c r="E34"/>
      <c r="F34"/>
      <c r="G34"/>
      <c r="I34" s="162" t="s">
        <v>248</v>
      </c>
      <c r="J34" s="166">
        <v>33575987.613679178</v>
      </c>
      <c r="K34"/>
      <c r="L34"/>
      <c r="M34"/>
      <c r="N34"/>
      <c r="O34"/>
      <c r="P34"/>
      <c r="Q34"/>
    </row>
    <row r="35" spans="2:17" x14ac:dyDescent="0.3">
      <c r="B35" s="167" t="s">
        <v>2847</v>
      </c>
      <c r="C35" s="166">
        <v>29069.567999999999</v>
      </c>
      <c r="D35"/>
      <c r="E35"/>
      <c r="F35"/>
      <c r="G35"/>
      <c r="I35"/>
      <c r="J35"/>
      <c r="K35"/>
      <c r="L35"/>
      <c r="M35"/>
      <c r="N35"/>
      <c r="O35"/>
      <c r="P35"/>
      <c r="Q35"/>
    </row>
    <row r="36" spans="2:17" x14ac:dyDescent="0.3">
      <c r="B36" s="167" t="s">
        <v>2857</v>
      </c>
      <c r="C36" s="166">
        <v>12848.369999999999</v>
      </c>
      <c r="D36"/>
      <c r="E36"/>
      <c r="F36"/>
      <c r="G36"/>
      <c r="I36"/>
      <c r="J36"/>
      <c r="K36"/>
      <c r="L36"/>
      <c r="M36"/>
      <c r="N36"/>
      <c r="O36"/>
      <c r="P36"/>
      <c r="Q36"/>
    </row>
    <row r="37" spans="2:17" x14ac:dyDescent="0.3">
      <c r="B37" s="167" t="s">
        <v>2855</v>
      </c>
      <c r="C37" s="166">
        <v>9007.1060976000008</v>
      </c>
      <c r="D37"/>
      <c r="E37"/>
      <c r="F37"/>
      <c r="G37"/>
      <c r="I37"/>
      <c r="J37"/>
      <c r="K37"/>
      <c r="L37"/>
      <c r="M37"/>
      <c r="N37"/>
      <c r="O37"/>
      <c r="P37"/>
      <c r="Q37"/>
    </row>
    <row r="38" spans="2:17" x14ac:dyDescent="0.3">
      <c r="B38" s="167" t="s">
        <v>2858</v>
      </c>
      <c r="C38" s="168">
        <v>8683.387999999999</v>
      </c>
      <c r="D38"/>
      <c r="E38"/>
      <c r="F38"/>
      <c r="G38"/>
      <c r="I38"/>
      <c r="J38"/>
      <c r="K38"/>
      <c r="L38"/>
      <c r="M38"/>
      <c r="N38"/>
      <c r="O38"/>
      <c r="P38"/>
      <c r="Q38"/>
    </row>
    <row r="39" spans="2:17" x14ac:dyDescent="0.3">
      <c r="B39" s="167" t="s">
        <v>2856</v>
      </c>
      <c r="C39" s="168">
        <v>4196.7065599999996</v>
      </c>
      <c r="D39"/>
      <c r="E39"/>
      <c r="F39"/>
      <c r="G39"/>
      <c r="I39"/>
      <c r="J39"/>
      <c r="K39"/>
      <c r="L39"/>
      <c r="M39"/>
      <c r="N39"/>
      <c r="O39"/>
      <c r="P39"/>
      <c r="Q39"/>
    </row>
    <row r="40" spans="2:17" x14ac:dyDescent="0.3">
      <c r="B40" s="167" t="s">
        <v>2859</v>
      </c>
      <c r="C40" s="168">
        <v>1781.6480000000001</v>
      </c>
      <c r="D40"/>
      <c r="E40"/>
      <c r="F40"/>
      <c r="G40"/>
      <c r="I40"/>
      <c r="J40"/>
      <c r="K40"/>
      <c r="L40"/>
      <c r="M40"/>
      <c r="N40"/>
      <c r="O40"/>
      <c r="P40"/>
      <c r="Q40"/>
    </row>
    <row r="41" spans="2:17" ht="15" thickBot="1" x14ac:dyDescent="0.35">
      <c r="B41" s="169" t="s">
        <v>1746</v>
      </c>
      <c r="C41" s="170">
        <v>1076.3823</v>
      </c>
      <c r="D41"/>
      <c r="E41"/>
      <c r="F41"/>
      <c r="G41"/>
      <c r="I41"/>
      <c r="J41"/>
      <c r="K41"/>
      <c r="L41"/>
      <c r="M41"/>
      <c r="N41"/>
      <c r="O41"/>
      <c r="P41"/>
      <c r="Q41"/>
    </row>
    <row r="42" spans="2:17" x14ac:dyDescent="0.3">
      <c r="B42" s="162" t="s">
        <v>248</v>
      </c>
      <c r="C42" s="166">
        <v>37785725.657348618</v>
      </c>
      <c r="D42"/>
      <c r="E42"/>
      <c r="F42"/>
      <c r="G42"/>
      <c r="I42"/>
      <c r="J42"/>
      <c r="K42"/>
      <c r="L42"/>
      <c r="M42"/>
      <c r="N42"/>
      <c r="O42"/>
      <c r="P42"/>
      <c r="Q42"/>
    </row>
    <row r="43" spans="2:17" x14ac:dyDescent="0.3">
      <c r="B43"/>
      <c r="C43"/>
      <c r="D43"/>
      <c r="E43"/>
      <c r="F43"/>
      <c r="G43"/>
      <c r="I43"/>
      <c r="J43"/>
      <c r="K43"/>
      <c r="L43"/>
      <c r="M43"/>
      <c r="N43"/>
      <c r="O43"/>
      <c r="P43"/>
      <c r="Q43"/>
    </row>
    <row r="44" spans="2:17" x14ac:dyDescent="0.3">
      <c r="B44"/>
      <c r="C44"/>
      <c r="D44"/>
      <c r="E44"/>
      <c r="F44"/>
      <c r="G44"/>
      <c r="I44"/>
      <c r="J44"/>
      <c r="K44"/>
      <c r="L44"/>
      <c r="M44"/>
      <c r="N44"/>
      <c r="O44"/>
      <c r="P44"/>
      <c r="Q44"/>
    </row>
    <row r="45" spans="2:17" x14ac:dyDescent="0.3">
      <c r="B45"/>
      <c r="C45"/>
      <c r="D45"/>
      <c r="E45"/>
      <c r="F45"/>
      <c r="G45"/>
      <c r="I45"/>
      <c r="J45"/>
      <c r="K45"/>
      <c r="L45"/>
      <c r="M45"/>
      <c r="N45"/>
      <c r="O45"/>
      <c r="P45"/>
      <c r="Q45"/>
    </row>
    <row r="46" spans="2:17" x14ac:dyDescent="0.3">
      <c r="B46"/>
      <c r="C46"/>
      <c r="D46"/>
      <c r="E46"/>
      <c r="F46"/>
      <c r="G46"/>
      <c r="I46"/>
      <c r="J46"/>
      <c r="K46"/>
      <c r="L46"/>
      <c r="M46"/>
      <c r="N46"/>
      <c r="O46"/>
      <c r="P46"/>
      <c r="Q46"/>
    </row>
    <row r="47" spans="2:17" x14ac:dyDescent="0.3">
      <c r="B47"/>
      <c r="C47"/>
      <c r="D47"/>
      <c r="E47"/>
      <c r="F47"/>
      <c r="G47"/>
      <c r="I47"/>
      <c r="J47"/>
      <c r="K47"/>
      <c r="L47"/>
      <c r="M47"/>
      <c r="N47"/>
      <c r="O47"/>
      <c r="P47"/>
      <c r="Q47"/>
    </row>
    <row r="48" spans="2:17" x14ac:dyDescent="0.3">
      <c r="B48"/>
      <c r="C48"/>
      <c r="D48"/>
      <c r="E48"/>
      <c r="F48"/>
      <c r="G48"/>
      <c r="I48"/>
      <c r="J48"/>
      <c r="K48"/>
      <c r="L48"/>
      <c r="M48"/>
      <c r="N48"/>
      <c r="O48"/>
      <c r="P48"/>
      <c r="Q48"/>
    </row>
    <row r="49" spans="2:17" x14ac:dyDescent="0.3">
      <c r="B49"/>
      <c r="C49"/>
      <c r="D49"/>
      <c r="E49"/>
      <c r="F49"/>
      <c r="G49"/>
      <c r="I49"/>
      <c r="J49"/>
      <c r="K49"/>
      <c r="L49"/>
      <c r="M49"/>
      <c r="N49"/>
      <c r="O49"/>
      <c r="P49"/>
      <c r="Q49"/>
    </row>
    <row r="50" spans="2:17" x14ac:dyDescent="0.3">
      <c r="B50"/>
      <c r="C50"/>
      <c r="D50"/>
      <c r="E50"/>
      <c r="F50"/>
      <c r="G50"/>
      <c r="I50"/>
      <c r="J50"/>
      <c r="K50"/>
      <c r="L50"/>
      <c r="M50"/>
      <c r="N50"/>
      <c r="O50"/>
      <c r="P50"/>
      <c r="Q50"/>
    </row>
    <row r="51" spans="2:17" x14ac:dyDescent="0.3">
      <c r="B51"/>
      <c r="C51"/>
      <c r="D51"/>
      <c r="E51"/>
      <c r="F51"/>
      <c r="G51"/>
      <c r="I51"/>
      <c r="J51"/>
      <c r="K51"/>
      <c r="L51"/>
      <c r="M51"/>
      <c r="N51"/>
      <c r="O51"/>
      <c r="P51"/>
      <c r="Q51"/>
    </row>
    <row r="52" spans="2:17" x14ac:dyDescent="0.3">
      <c r="B52"/>
      <c r="C52"/>
      <c r="D52"/>
      <c r="E52"/>
      <c r="F52"/>
      <c r="G52"/>
      <c r="I52"/>
      <c r="J52"/>
      <c r="K52"/>
      <c r="L52"/>
      <c r="M52"/>
      <c r="N52"/>
      <c r="O52"/>
      <c r="P52"/>
      <c r="Q52"/>
    </row>
    <row r="53" spans="2:17" x14ac:dyDescent="0.3">
      <c r="B53"/>
      <c r="C53"/>
      <c r="D53"/>
      <c r="E53"/>
      <c r="F53"/>
      <c r="G53"/>
      <c r="I53"/>
      <c r="J53"/>
      <c r="K53"/>
      <c r="L53"/>
      <c r="M53"/>
      <c r="N53"/>
      <c r="O53"/>
      <c r="P53"/>
      <c r="Q53"/>
    </row>
    <row r="54" spans="2:17" x14ac:dyDescent="0.3">
      <c r="B54"/>
      <c r="C54"/>
      <c r="D54"/>
      <c r="E54"/>
      <c r="F54"/>
      <c r="G54"/>
      <c r="I54"/>
      <c r="J54"/>
      <c r="K54"/>
      <c r="L54"/>
      <c r="M54"/>
      <c r="N54"/>
      <c r="O54"/>
      <c r="P54"/>
      <c r="Q54"/>
    </row>
    <row r="55" spans="2:17" x14ac:dyDescent="0.3">
      <c r="B55"/>
      <c r="C55"/>
      <c r="D55"/>
      <c r="E55"/>
      <c r="F55"/>
      <c r="G55"/>
      <c r="I55"/>
      <c r="J55"/>
      <c r="K55"/>
      <c r="L55"/>
      <c r="M55"/>
      <c r="N55"/>
      <c r="O55"/>
      <c r="P55"/>
      <c r="Q55"/>
    </row>
    <row r="56" spans="2:17" x14ac:dyDescent="0.3">
      <c r="B56"/>
      <c r="C56"/>
      <c r="D56"/>
      <c r="E56"/>
      <c r="F56"/>
      <c r="G56"/>
      <c r="I56"/>
      <c r="J56"/>
      <c r="K56"/>
      <c r="L56"/>
      <c r="M56"/>
      <c r="N56"/>
      <c r="O56"/>
      <c r="P56"/>
      <c r="Q56"/>
    </row>
    <row r="57" spans="2:17" x14ac:dyDescent="0.3">
      <c r="B57"/>
      <c r="C57"/>
      <c r="D57"/>
      <c r="E57"/>
      <c r="F57"/>
      <c r="G57"/>
      <c r="I57"/>
      <c r="J57"/>
      <c r="K57"/>
      <c r="L57"/>
      <c r="M57"/>
      <c r="N57"/>
      <c r="O57"/>
      <c r="P57"/>
      <c r="Q57"/>
    </row>
    <row r="58" spans="2:17" x14ac:dyDescent="0.3">
      <c r="B58"/>
      <c r="C58"/>
      <c r="D58"/>
      <c r="E58"/>
      <c r="F58"/>
      <c r="G58"/>
      <c r="I58"/>
      <c r="J58"/>
      <c r="K58"/>
      <c r="L58"/>
      <c r="M58"/>
      <c r="N58"/>
      <c r="O58"/>
      <c r="P58"/>
      <c r="Q58"/>
    </row>
    <row r="59" spans="2:17" x14ac:dyDescent="0.3">
      <c r="B59"/>
      <c r="C59"/>
      <c r="D59"/>
      <c r="E59"/>
      <c r="F59"/>
      <c r="G59"/>
      <c r="I59"/>
      <c r="J59"/>
      <c r="K59"/>
      <c r="L59"/>
      <c r="M59"/>
      <c r="N59"/>
      <c r="O59"/>
      <c r="P59"/>
      <c r="Q59"/>
    </row>
    <row r="60" spans="2:17" x14ac:dyDescent="0.3">
      <c r="B60"/>
      <c r="C60"/>
      <c r="D60"/>
      <c r="E60"/>
      <c r="F60"/>
      <c r="G60"/>
    </row>
    <row r="61" spans="2:17" x14ac:dyDescent="0.3">
      <c r="B61"/>
      <c r="C61"/>
      <c r="D61"/>
      <c r="E61"/>
      <c r="F61"/>
      <c r="G61"/>
    </row>
    <row r="62" spans="2:17" x14ac:dyDescent="0.3">
      <c r="B62"/>
      <c r="C62"/>
      <c r="D62"/>
      <c r="E62"/>
      <c r="F62"/>
      <c r="G62"/>
    </row>
    <row r="63" spans="2:17" x14ac:dyDescent="0.3">
      <c r="B63"/>
      <c r="C63"/>
      <c r="D63"/>
      <c r="E63"/>
      <c r="F63"/>
      <c r="G63"/>
    </row>
    <row r="64" spans="2:17" x14ac:dyDescent="0.3">
      <c r="B64"/>
      <c r="C64"/>
      <c r="D64"/>
      <c r="E64"/>
      <c r="F64"/>
      <c r="G64"/>
    </row>
    <row r="65" spans="2:7" x14ac:dyDescent="0.3">
      <c r="B65"/>
      <c r="C65"/>
      <c r="D65"/>
      <c r="E65"/>
      <c r="F65"/>
      <c r="G65"/>
    </row>
    <row r="66" spans="2:7" x14ac:dyDescent="0.3">
      <c r="B66"/>
      <c r="C66"/>
      <c r="D66"/>
      <c r="E66"/>
      <c r="F66"/>
      <c r="G66"/>
    </row>
    <row r="67" spans="2:7" x14ac:dyDescent="0.3">
      <c r="B67"/>
      <c r="C67"/>
      <c r="D67"/>
      <c r="E67"/>
      <c r="F67"/>
      <c r="G67"/>
    </row>
    <row r="68" spans="2:7" x14ac:dyDescent="0.3">
      <c r="B68"/>
      <c r="C68"/>
      <c r="D68"/>
      <c r="E68"/>
      <c r="F68"/>
      <c r="G68"/>
    </row>
    <row r="69" spans="2:7" x14ac:dyDescent="0.3">
      <c r="B69"/>
      <c r="C69"/>
      <c r="D69"/>
      <c r="E69"/>
    </row>
    <row r="70" spans="2:7" x14ac:dyDescent="0.3">
      <c r="B70"/>
      <c r="C70"/>
      <c r="D70"/>
      <c r="E70"/>
    </row>
    <row r="71" spans="2:7" x14ac:dyDescent="0.3">
      <c r="B71"/>
      <c r="C71"/>
      <c r="D71"/>
      <c r="E71"/>
    </row>
    <row r="72" spans="2:7" x14ac:dyDescent="0.3">
      <c r="B72"/>
      <c r="C72"/>
      <c r="D72"/>
      <c r="E72"/>
    </row>
    <row r="73" spans="2:7" x14ac:dyDescent="0.3">
      <c r="B73"/>
      <c r="C73"/>
      <c r="D73"/>
      <c r="E73"/>
    </row>
    <row r="74" spans="2:7" x14ac:dyDescent="0.3">
      <c r="B74"/>
      <c r="C74"/>
      <c r="D74"/>
      <c r="E74"/>
    </row>
    <row r="75" spans="2:7" x14ac:dyDescent="0.3">
      <c r="B75"/>
      <c r="C75"/>
      <c r="D75"/>
      <c r="E75"/>
    </row>
    <row r="76" spans="2:7" x14ac:dyDescent="0.3">
      <c r="B76"/>
      <c r="C76"/>
      <c r="D76"/>
      <c r="E76"/>
    </row>
    <row r="77" spans="2:7" x14ac:dyDescent="0.3">
      <c r="B77"/>
      <c r="C77"/>
      <c r="D77"/>
      <c r="E77"/>
    </row>
    <row r="78" spans="2:7" x14ac:dyDescent="0.3">
      <c r="B78"/>
      <c r="C78"/>
      <c r="D78"/>
      <c r="E78"/>
    </row>
    <row r="79" spans="2:7" x14ac:dyDescent="0.3">
      <c r="B79"/>
      <c r="C79"/>
      <c r="D79"/>
      <c r="E79"/>
    </row>
    <row r="80" spans="2:7" x14ac:dyDescent="0.3">
      <c r="B80"/>
      <c r="C80"/>
      <c r="D80"/>
      <c r="E80"/>
    </row>
    <row r="81" spans="2:5" x14ac:dyDescent="0.3">
      <c r="B81"/>
      <c r="C81"/>
      <c r="D81"/>
      <c r="E81"/>
    </row>
    <row r="82" spans="2:5" x14ac:dyDescent="0.3">
      <c r="B82"/>
      <c r="C82"/>
      <c r="D82"/>
      <c r="E82"/>
    </row>
    <row r="83" spans="2:5" x14ac:dyDescent="0.3">
      <c r="B83"/>
      <c r="C83"/>
      <c r="D83"/>
      <c r="E83"/>
    </row>
    <row r="84" spans="2:5" x14ac:dyDescent="0.3">
      <c r="B84"/>
      <c r="C84"/>
      <c r="D84"/>
      <c r="E84"/>
    </row>
    <row r="85" spans="2:5" x14ac:dyDescent="0.3">
      <c r="B85"/>
      <c r="C85"/>
      <c r="D85"/>
      <c r="E85"/>
    </row>
    <row r="86" spans="2:5" x14ac:dyDescent="0.3">
      <c r="B86"/>
      <c r="C86"/>
      <c r="D86"/>
      <c r="E86"/>
    </row>
    <row r="87" spans="2:5" x14ac:dyDescent="0.3">
      <c r="B87"/>
      <c r="C87"/>
      <c r="D87"/>
      <c r="E87"/>
    </row>
    <row r="88" spans="2:5" x14ac:dyDescent="0.3">
      <c r="B88"/>
      <c r="C88"/>
      <c r="D88"/>
      <c r="E88"/>
    </row>
    <row r="89" spans="2:5" x14ac:dyDescent="0.3">
      <c r="B89"/>
      <c r="C89"/>
      <c r="D89"/>
      <c r="E89"/>
    </row>
    <row r="90" spans="2:5" x14ac:dyDescent="0.3">
      <c r="B90"/>
      <c r="C90"/>
      <c r="D90"/>
      <c r="E90"/>
    </row>
    <row r="91" spans="2:5" x14ac:dyDescent="0.3">
      <c r="B91"/>
      <c r="C91"/>
      <c r="D91"/>
      <c r="E91"/>
    </row>
    <row r="92" spans="2:5" x14ac:dyDescent="0.3">
      <c r="B92"/>
      <c r="C92"/>
      <c r="D92"/>
      <c r="E92"/>
    </row>
    <row r="93" spans="2:5" x14ac:dyDescent="0.3">
      <c r="B93"/>
      <c r="C93"/>
      <c r="D93"/>
      <c r="E93"/>
    </row>
    <row r="94" spans="2:5" x14ac:dyDescent="0.3">
      <c r="B94"/>
      <c r="C94"/>
      <c r="D94"/>
      <c r="E94"/>
    </row>
    <row r="95" spans="2:5" x14ac:dyDescent="0.3">
      <c r="B95"/>
      <c r="C95"/>
      <c r="D95"/>
      <c r="E95"/>
    </row>
    <row r="96" spans="2:5" x14ac:dyDescent="0.3">
      <c r="B96"/>
      <c r="C96"/>
      <c r="D96"/>
      <c r="E96"/>
    </row>
    <row r="97" spans="2:5" x14ac:dyDescent="0.3">
      <c r="B97"/>
      <c r="C97"/>
      <c r="D97"/>
      <c r="E97"/>
    </row>
    <row r="98" spans="2:5" x14ac:dyDescent="0.3">
      <c r="B98"/>
      <c r="C98"/>
      <c r="D98"/>
      <c r="E98"/>
    </row>
    <row r="99" spans="2:5" x14ac:dyDescent="0.3">
      <c r="B99"/>
      <c r="C99"/>
      <c r="D99"/>
      <c r="E99"/>
    </row>
    <row r="100" spans="2:5" x14ac:dyDescent="0.3">
      <c r="B100"/>
      <c r="C100"/>
      <c r="D100"/>
      <c r="E100"/>
    </row>
    <row r="101" spans="2:5" x14ac:dyDescent="0.3">
      <c r="B101"/>
      <c r="C101"/>
      <c r="D101"/>
      <c r="E101"/>
    </row>
    <row r="102" spans="2:5" x14ac:dyDescent="0.3">
      <c r="B102"/>
      <c r="C102"/>
      <c r="D102"/>
      <c r="E102"/>
    </row>
    <row r="103" spans="2:5" x14ac:dyDescent="0.3">
      <c r="B103"/>
      <c r="C103"/>
      <c r="D103"/>
      <c r="E103"/>
    </row>
    <row r="104" spans="2:5" x14ac:dyDescent="0.3">
      <c r="B104"/>
      <c r="C104"/>
      <c r="D104"/>
      <c r="E104"/>
    </row>
    <row r="105" spans="2:5" x14ac:dyDescent="0.3">
      <c r="B105"/>
      <c r="C105"/>
      <c r="D105"/>
      <c r="E105"/>
    </row>
    <row r="106" spans="2:5" x14ac:dyDescent="0.3">
      <c r="B106"/>
      <c r="C106"/>
      <c r="D106"/>
      <c r="E106"/>
    </row>
    <row r="107" spans="2:5" x14ac:dyDescent="0.3">
      <c r="B107"/>
      <c r="C107"/>
      <c r="D107"/>
      <c r="E107"/>
    </row>
    <row r="108" spans="2:5" x14ac:dyDescent="0.3">
      <c r="B108"/>
      <c r="C108"/>
      <c r="D108"/>
      <c r="E108"/>
    </row>
    <row r="109" spans="2:5" x14ac:dyDescent="0.3">
      <c r="B109"/>
      <c r="C109"/>
      <c r="D109"/>
      <c r="E109"/>
    </row>
    <row r="110" spans="2:5" x14ac:dyDescent="0.3">
      <c r="B110"/>
      <c r="C110"/>
      <c r="D110"/>
      <c r="E110"/>
    </row>
    <row r="111" spans="2:5" x14ac:dyDescent="0.3">
      <c r="B111"/>
      <c r="C111"/>
      <c r="D111"/>
      <c r="E111"/>
    </row>
  </sheetData>
  <conditionalFormatting pivot="1" sqref="J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{BE0617A9-ACDB-4E20-B1AF-93D0548136A6}</x14:id>
        </ext>
      </extLst>
    </cfRule>
  </conditionalFormatting>
  <conditionalFormatting pivot="1" sqref="M7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{5B060EC4-2FD0-47E0-B668-A8F98FCED0DE}</x14:id>
        </ext>
      </extLst>
    </cfRule>
  </conditionalFormatting>
  <conditionalFormatting pivot="1" sqref="N7:P7 P8:P22 O8:O2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{55128437-AB37-4D8B-B0D1-6023C11056AD}</x14:id>
        </ext>
      </extLst>
    </cfRule>
  </conditionalFormatting>
  <conditionalFormatting pivot="1" sqref="O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{EBDABE0D-88B4-4BF5-812C-7F70DB61C2C2}</x14:id>
        </ext>
      </extLst>
    </cfRule>
  </conditionalFormatting>
  <conditionalFormatting pivot="1" sqref="P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{784EACC5-BDF9-4966-84DD-6EF2DA051E32}</x14:id>
        </ext>
      </extLst>
    </cfRule>
  </conditionalFormatting>
  <conditionalFormatting pivot="1" sqref="N7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{D56EC465-30AB-4AD2-B52C-A670013BB0E8}</x14:id>
        </ext>
      </extLst>
    </cfRule>
  </conditionalFormatting>
  <conditionalFormatting pivot="1" sqref="C5:C4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{4D256A04-CAF1-4E69-BD31-2F5C5BF3254A}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BE0617A9-ACDB-4E20-B1AF-93D0548136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 pivot="1">
          <x14:cfRule type="dataBar" id="{5B060EC4-2FD0-47E0-B668-A8F98FCED0D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M7</xm:sqref>
        </x14:conditionalFormatting>
        <x14:conditionalFormatting xmlns:xm="http://schemas.microsoft.com/office/excel/2006/main" pivot="1">
          <x14:cfRule type="dataBar" id="{55128437-AB37-4D8B-B0D1-6023C11056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N7:P7 P8:P22 O8:O23</xm:sqref>
        </x14:conditionalFormatting>
        <x14:conditionalFormatting xmlns:xm="http://schemas.microsoft.com/office/excel/2006/main" pivot="1">
          <x14:cfRule type="dataBar" id="{EBDABE0D-88B4-4BF5-812C-7F70DB61C2C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O7</xm:sqref>
        </x14:conditionalFormatting>
        <x14:conditionalFormatting xmlns:xm="http://schemas.microsoft.com/office/excel/2006/main" pivot="1">
          <x14:cfRule type="dataBar" id="{784EACC5-BDF9-4966-84DD-6EF2DA051E3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P7</xm:sqref>
        </x14:conditionalFormatting>
        <x14:conditionalFormatting xmlns:xm="http://schemas.microsoft.com/office/excel/2006/main" pivot="1">
          <x14:cfRule type="dataBar" id="{D56EC465-30AB-4AD2-B52C-A670013BB0E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 pivot="1">
          <x14:cfRule type="dataBar" id="{4D256A04-CAF1-4E69-BD31-2F5C5BF325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C5:C41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BDD3B-B662-48FC-96A7-552AD0C059AB}">
  <dimension ref="A1:P127"/>
  <sheetViews>
    <sheetView workbookViewId="0">
      <selection activeCell="I2" sqref="I2"/>
    </sheetView>
  </sheetViews>
  <sheetFormatPr baseColWidth="10" defaultRowHeight="14.4" x14ac:dyDescent="0.3"/>
  <cols>
    <col min="3" max="3" width="21" bestFit="1" customWidth="1"/>
    <col min="4" max="4" width="25.6640625" bestFit="1" customWidth="1"/>
    <col min="5" max="5" width="22.44140625" bestFit="1" customWidth="1"/>
    <col min="6" max="6" width="25.109375" bestFit="1" customWidth="1"/>
    <col min="7" max="7" width="27.5546875" bestFit="1" customWidth="1"/>
    <col min="8" max="8" width="22.88671875" bestFit="1" customWidth="1"/>
    <col min="9" max="9" width="20.44140625" bestFit="1" customWidth="1"/>
    <col min="10" max="10" width="13.6640625" customWidth="1"/>
    <col min="11" max="11" width="17.6640625" customWidth="1"/>
    <col min="12" max="12" width="18.6640625" customWidth="1"/>
    <col min="13" max="13" width="15.33203125" customWidth="1"/>
  </cols>
  <sheetData>
    <row r="1" spans="1:9" x14ac:dyDescent="0.3">
      <c r="A1" s="27" t="s">
        <v>2873</v>
      </c>
      <c r="B1" s="27" t="s">
        <v>2874</v>
      </c>
      <c r="C1" s="27" t="s">
        <v>2875</v>
      </c>
      <c r="D1" s="27" t="s">
        <v>2876</v>
      </c>
      <c r="E1" s="27" t="s">
        <v>2877</v>
      </c>
      <c r="F1" s="27" t="s">
        <v>2878</v>
      </c>
      <c r="G1" s="27" t="s">
        <v>2879</v>
      </c>
      <c r="H1" s="27" t="s">
        <v>2620</v>
      </c>
    </row>
    <row r="2" spans="1:9" x14ac:dyDescent="0.3">
      <c r="A2" s="171">
        <v>45322</v>
      </c>
      <c r="B2" s="172" t="s">
        <v>2880</v>
      </c>
      <c r="C2" s="173">
        <v>227000</v>
      </c>
      <c r="D2" s="174">
        <v>0</v>
      </c>
      <c r="E2" s="173">
        <v>0</v>
      </c>
      <c r="F2" s="173">
        <f>+C2+D2+E2</f>
        <v>227000</v>
      </c>
      <c r="G2" s="173">
        <f>+F2*0.19</f>
        <v>43130</v>
      </c>
      <c r="H2" s="173">
        <f>+C2+D2+E2+G2</f>
        <v>270130</v>
      </c>
      <c r="I2" s="175"/>
    </row>
    <row r="3" spans="1:9" x14ac:dyDescent="0.3">
      <c r="A3" s="171">
        <v>45322</v>
      </c>
      <c r="B3" s="172" t="s">
        <v>2881</v>
      </c>
      <c r="C3" s="173">
        <v>-585260.35800000001</v>
      </c>
      <c r="D3" s="174">
        <v>-40879.052000000003</v>
      </c>
      <c r="E3" s="173">
        <v>-5839.8649999999998</v>
      </c>
      <c r="F3" s="173">
        <f>+C3+D3+E3</f>
        <v>-631979.27500000002</v>
      </c>
      <c r="G3" s="173">
        <f t="shared" ref="G3:G56" si="0">+F3*0.19</f>
        <v>-120076.06225</v>
      </c>
      <c r="H3" s="173">
        <f t="shared" ref="H3:H59" si="1">+C3+D3+E3+G3</f>
        <v>-752055.33724999998</v>
      </c>
      <c r="I3" s="175"/>
    </row>
    <row r="4" spans="1:9" x14ac:dyDescent="0.3">
      <c r="A4" s="171">
        <v>45322</v>
      </c>
      <c r="B4" s="172" t="s">
        <v>2882</v>
      </c>
      <c r="C4" s="173">
        <f>2794513.553+3180</f>
        <v>2797693.5529999998</v>
      </c>
      <c r="D4" s="174">
        <v>195080.91399999999</v>
      </c>
      <c r="E4" s="173">
        <v>27868.702000000001</v>
      </c>
      <c r="F4" s="173">
        <f t="shared" ref="F4:F55" si="2">+C4+D4+E4</f>
        <v>3020643.1689999998</v>
      </c>
      <c r="G4" s="173">
        <f t="shared" si="0"/>
        <v>573922.20210999995</v>
      </c>
      <c r="H4" s="173">
        <f t="shared" si="1"/>
        <v>3594565.3711099997</v>
      </c>
      <c r="I4" s="175"/>
    </row>
    <row r="5" spans="1:9" x14ac:dyDescent="0.3">
      <c r="A5" s="171">
        <v>45322</v>
      </c>
      <c r="B5" s="172" t="s">
        <v>2883</v>
      </c>
      <c r="C5" s="173">
        <v>227</v>
      </c>
      <c r="D5" s="174">
        <v>0</v>
      </c>
      <c r="E5" s="173">
        <v>0</v>
      </c>
      <c r="F5" s="173">
        <f t="shared" si="2"/>
        <v>227</v>
      </c>
      <c r="G5" s="173">
        <f t="shared" si="0"/>
        <v>43.13</v>
      </c>
      <c r="H5" s="173">
        <f t="shared" si="1"/>
        <v>270.13</v>
      </c>
      <c r="I5" s="175"/>
    </row>
    <row r="6" spans="1:9" x14ac:dyDescent="0.3">
      <c r="A6" s="171">
        <v>45322</v>
      </c>
      <c r="B6" s="172" t="s">
        <v>2884</v>
      </c>
      <c r="C6" s="173">
        <v>-227000</v>
      </c>
      <c r="D6" s="174">
        <v>0</v>
      </c>
      <c r="E6" s="173">
        <v>0</v>
      </c>
      <c r="F6" s="173">
        <f t="shared" si="2"/>
        <v>-227000</v>
      </c>
      <c r="G6" s="173">
        <f t="shared" si="0"/>
        <v>-43130</v>
      </c>
      <c r="H6" s="173">
        <f t="shared" si="1"/>
        <v>-270130</v>
      </c>
      <c r="I6" s="175"/>
    </row>
    <row r="7" spans="1:9" x14ac:dyDescent="0.3">
      <c r="A7" s="176">
        <v>45335</v>
      </c>
      <c r="B7" s="177" t="s">
        <v>2885</v>
      </c>
      <c r="C7" s="178">
        <v>21313.716</v>
      </c>
      <c r="D7" s="174">
        <v>0</v>
      </c>
      <c r="E7" s="173">
        <v>0</v>
      </c>
      <c r="F7" s="173">
        <f t="shared" si="2"/>
        <v>21313.716</v>
      </c>
      <c r="G7" s="173">
        <f t="shared" si="0"/>
        <v>4049.6060400000001</v>
      </c>
      <c r="H7" s="173">
        <f t="shared" si="1"/>
        <v>25363.322039999999</v>
      </c>
      <c r="I7" s="175"/>
    </row>
    <row r="8" spans="1:9" x14ac:dyDescent="0.3">
      <c r="A8" s="176">
        <v>45351</v>
      </c>
      <c r="B8" s="177" t="s">
        <v>2886</v>
      </c>
      <c r="C8" s="178">
        <v>2296540.844</v>
      </c>
      <c r="D8" s="174">
        <v>160490.34299999999</v>
      </c>
      <c r="E8" s="173">
        <v>22927.192999999999</v>
      </c>
      <c r="F8" s="173">
        <f t="shared" si="2"/>
        <v>2479958.38</v>
      </c>
      <c r="G8" s="173">
        <f t="shared" si="0"/>
        <v>471192.09219999996</v>
      </c>
      <c r="H8" s="173">
        <f t="shared" si="1"/>
        <v>2951150.4721999997</v>
      </c>
      <c r="I8" s="175"/>
    </row>
    <row r="9" spans="1:9" x14ac:dyDescent="0.3">
      <c r="A9" s="176">
        <v>45351</v>
      </c>
      <c r="B9" s="177" t="s">
        <v>2887</v>
      </c>
      <c r="C9" s="178">
        <v>-145318.60500000001</v>
      </c>
      <c r="D9" s="174">
        <v>-10172.302</v>
      </c>
      <c r="E9" s="173">
        <v>-1453.1859999999999</v>
      </c>
      <c r="F9" s="173">
        <f t="shared" si="2"/>
        <v>-156944.09299999999</v>
      </c>
      <c r="G9" s="173">
        <f t="shared" si="0"/>
        <v>-29819.377669999998</v>
      </c>
      <c r="H9" s="173">
        <f t="shared" si="1"/>
        <v>-186763.47066999998</v>
      </c>
      <c r="I9" s="175"/>
    </row>
    <row r="10" spans="1:9" x14ac:dyDescent="0.3">
      <c r="A10" s="179">
        <v>45364</v>
      </c>
      <c r="B10" s="180" t="s">
        <v>2888</v>
      </c>
      <c r="C10" s="181">
        <v>18991.597000000002</v>
      </c>
      <c r="D10" s="174">
        <v>0</v>
      </c>
      <c r="E10" s="173">
        <v>0</v>
      </c>
      <c r="F10" s="173">
        <f t="shared" si="2"/>
        <v>18991.597000000002</v>
      </c>
      <c r="G10" s="173">
        <f t="shared" si="0"/>
        <v>3608.4034300000003</v>
      </c>
      <c r="H10" s="173">
        <f t="shared" si="1"/>
        <v>22600.00043</v>
      </c>
      <c r="I10" s="175"/>
    </row>
    <row r="11" spans="1:9" x14ac:dyDescent="0.3">
      <c r="A11" s="179">
        <v>45380</v>
      </c>
      <c r="B11" s="180" t="s">
        <v>2889</v>
      </c>
      <c r="C11" s="181">
        <v>1908024.6490000002</v>
      </c>
      <c r="D11" s="174">
        <v>133543.89199999999</v>
      </c>
      <c r="E11" s="173">
        <v>19077.7</v>
      </c>
      <c r="F11" s="173">
        <f t="shared" si="2"/>
        <v>2060646.2410000002</v>
      </c>
      <c r="G11" s="173">
        <f t="shared" si="0"/>
        <v>391522.78579000005</v>
      </c>
      <c r="H11" s="173">
        <f t="shared" si="1"/>
        <v>2452169.02679</v>
      </c>
      <c r="I11" s="175"/>
    </row>
    <row r="12" spans="1:9" x14ac:dyDescent="0.3">
      <c r="A12" s="179">
        <v>45380</v>
      </c>
      <c r="B12" s="180" t="s">
        <v>2890</v>
      </c>
      <c r="C12" s="181">
        <v>-95248.586999999985</v>
      </c>
      <c r="D12" s="174">
        <v>-6667.4009999999998</v>
      </c>
      <c r="E12" s="173">
        <v>-952.48599999999999</v>
      </c>
      <c r="F12" s="173">
        <f t="shared" si="2"/>
        <v>-102868.47399999999</v>
      </c>
      <c r="G12" s="173">
        <f t="shared" si="0"/>
        <v>-19545.010059999997</v>
      </c>
      <c r="H12" s="173">
        <f t="shared" si="1"/>
        <v>-122413.48405999999</v>
      </c>
      <c r="I12" s="175"/>
    </row>
    <row r="13" spans="1:9" x14ac:dyDescent="0.3">
      <c r="A13" s="179">
        <v>45380</v>
      </c>
      <c r="B13" s="180" t="s">
        <v>2891</v>
      </c>
      <c r="C13" s="181">
        <v>1987.5</v>
      </c>
      <c r="D13" s="174">
        <v>139.125</v>
      </c>
      <c r="E13" s="173">
        <v>19.875</v>
      </c>
      <c r="F13" s="173">
        <f t="shared" si="2"/>
        <v>2146.5</v>
      </c>
      <c r="G13" s="173">
        <f t="shared" si="0"/>
        <v>407.83499999999998</v>
      </c>
      <c r="H13" s="173">
        <f t="shared" si="1"/>
        <v>2554.335</v>
      </c>
      <c r="I13" s="175"/>
    </row>
    <row r="14" spans="1:9" x14ac:dyDescent="0.3">
      <c r="A14" s="179">
        <v>45380</v>
      </c>
      <c r="B14" s="180" t="s">
        <v>2892</v>
      </c>
      <c r="C14" s="181">
        <v>81763.199999999997</v>
      </c>
      <c r="D14" s="174">
        <v>0</v>
      </c>
      <c r="E14" s="173">
        <v>0</v>
      </c>
      <c r="F14" s="173">
        <f t="shared" si="2"/>
        <v>81763.199999999997</v>
      </c>
      <c r="G14" s="173">
        <f t="shared" si="0"/>
        <v>15535.008</v>
      </c>
      <c r="H14" s="173">
        <f t="shared" si="1"/>
        <v>97298.207999999999</v>
      </c>
      <c r="I14" s="175"/>
    </row>
    <row r="15" spans="1:9" x14ac:dyDescent="0.3">
      <c r="A15" s="179">
        <v>45380</v>
      </c>
      <c r="B15" s="180" t="s">
        <v>2893</v>
      </c>
      <c r="C15" s="181">
        <v>387.46999999999997</v>
      </c>
      <c r="D15" s="174">
        <v>0</v>
      </c>
      <c r="E15" s="173">
        <v>0</v>
      </c>
      <c r="F15" s="173">
        <f t="shared" si="2"/>
        <v>387.46999999999997</v>
      </c>
      <c r="G15" s="173">
        <f t="shared" si="0"/>
        <v>73.619299999999996</v>
      </c>
      <c r="H15" s="173">
        <f t="shared" si="1"/>
        <v>461.08929999999998</v>
      </c>
      <c r="I15" s="175"/>
    </row>
    <row r="16" spans="1:9" x14ac:dyDescent="0.3">
      <c r="A16" s="182">
        <v>45412</v>
      </c>
      <c r="B16" s="183" t="s">
        <v>2894</v>
      </c>
      <c r="C16" s="184">
        <f>2122597.918+45</f>
        <v>2122642.9180000001</v>
      </c>
      <c r="D16" s="174">
        <v>148581.85399999999</v>
      </c>
      <c r="E16" s="173">
        <v>21225.981</v>
      </c>
      <c r="F16" s="173">
        <f t="shared" si="2"/>
        <v>2292450.753</v>
      </c>
      <c r="G16" s="173">
        <f t="shared" si="0"/>
        <v>435565.64306999999</v>
      </c>
      <c r="H16" s="173">
        <f t="shared" si="1"/>
        <v>2728016.3960699998</v>
      </c>
      <c r="I16" s="175"/>
    </row>
    <row r="17" spans="1:9" x14ac:dyDescent="0.3">
      <c r="A17" s="182">
        <v>45412</v>
      </c>
      <c r="B17" s="183" t="s">
        <v>2895</v>
      </c>
      <c r="C17" s="184">
        <v>-151237.53599999999</v>
      </c>
      <c r="D17" s="174">
        <v>-10586.628000000001</v>
      </c>
      <c r="E17" s="173">
        <v>-1512.375</v>
      </c>
      <c r="F17" s="173">
        <f t="shared" si="2"/>
        <v>-163336.53899999999</v>
      </c>
      <c r="G17" s="173">
        <f t="shared" si="0"/>
        <v>-31033.94241</v>
      </c>
      <c r="H17" s="173">
        <f t="shared" si="1"/>
        <v>-194370.48140999998</v>
      </c>
      <c r="I17" s="175"/>
    </row>
    <row r="18" spans="1:9" x14ac:dyDescent="0.3">
      <c r="A18" s="182">
        <v>45412</v>
      </c>
      <c r="B18" s="183" t="s">
        <v>2896</v>
      </c>
      <c r="C18" s="184">
        <v>81763.199999999997</v>
      </c>
      <c r="D18" s="174">
        <v>0</v>
      </c>
      <c r="E18" s="173">
        <v>0</v>
      </c>
      <c r="F18" s="173">
        <f t="shared" si="2"/>
        <v>81763.199999999997</v>
      </c>
      <c r="G18" s="173">
        <f t="shared" si="0"/>
        <v>15535.008</v>
      </c>
      <c r="H18" s="173">
        <f t="shared" si="1"/>
        <v>97298.207999999999</v>
      </c>
      <c r="I18" s="175"/>
    </row>
    <row r="19" spans="1:9" x14ac:dyDescent="0.3">
      <c r="A19" s="182">
        <v>45412</v>
      </c>
      <c r="B19" s="183" t="s">
        <v>2897</v>
      </c>
      <c r="C19" s="184">
        <v>37119.86</v>
      </c>
      <c r="D19" s="174">
        <v>0</v>
      </c>
      <c r="E19" s="173">
        <v>0</v>
      </c>
      <c r="F19" s="173">
        <f t="shared" si="2"/>
        <v>37119.86</v>
      </c>
      <c r="G19" s="173">
        <f t="shared" si="0"/>
        <v>7052.7734</v>
      </c>
      <c r="H19" s="173">
        <f t="shared" si="1"/>
        <v>44172.633399999999</v>
      </c>
      <c r="I19" s="175"/>
    </row>
    <row r="20" spans="1:9" x14ac:dyDescent="0.3">
      <c r="A20" s="182">
        <v>45412</v>
      </c>
      <c r="B20" s="183" t="s">
        <v>2898</v>
      </c>
      <c r="C20" s="184">
        <v>11369.5</v>
      </c>
      <c r="D20" s="174">
        <v>795.86500000000001</v>
      </c>
      <c r="E20" s="173">
        <v>113.69499999999999</v>
      </c>
      <c r="F20" s="173">
        <f t="shared" si="2"/>
        <v>12279.06</v>
      </c>
      <c r="G20" s="173">
        <f t="shared" si="0"/>
        <v>2333.0214000000001</v>
      </c>
      <c r="H20" s="173">
        <f t="shared" si="1"/>
        <v>14612.081399999999</v>
      </c>
      <c r="I20" s="175"/>
    </row>
    <row r="21" spans="1:9" x14ac:dyDescent="0.3">
      <c r="A21" s="185">
        <v>45443</v>
      </c>
      <c r="B21" s="186" t="s">
        <v>2899</v>
      </c>
      <c r="C21" s="187">
        <f>3387554.118+840</f>
        <v>3388394.1179999998</v>
      </c>
      <c r="D21" s="174">
        <v>235969.01199999999</v>
      </c>
      <c r="E21" s="173">
        <v>33709.858999999997</v>
      </c>
      <c r="F21" s="173">
        <f t="shared" si="2"/>
        <v>3658072.9890000001</v>
      </c>
      <c r="G21" s="173">
        <f t="shared" si="0"/>
        <v>695033.86791000003</v>
      </c>
      <c r="H21" s="173">
        <f t="shared" si="1"/>
        <v>4353106.8569099996</v>
      </c>
      <c r="I21" s="175"/>
    </row>
    <row r="22" spans="1:9" x14ac:dyDescent="0.3">
      <c r="A22" s="185">
        <v>45443</v>
      </c>
      <c r="B22" s="186" t="s">
        <v>2900</v>
      </c>
      <c r="C22" s="187">
        <v>79464.800000000003</v>
      </c>
      <c r="D22" s="174">
        <v>5562.5360000000001</v>
      </c>
      <c r="E22" s="173">
        <v>794.64800000000002</v>
      </c>
      <c r="F22" s="173">
        <f t="shared" si="2"/>
        <v>85821.984000000011</v>
      </c>
      <c r="G22" s="173">
        <f t="shared" si="0"/>
        <v>16306.176960000003</v>
      </c>
      <c r="H22" s="173">
        <f t="shared" si="1"/>
        <v>102128.16096000001</v>
      </c>
      <c r="I22" s="175"/>
    </row>
    <row r="23" spans="1:9" x14ac:dyDescent="0.3">
      <c r="A23" s="185">
        <v>45443</v>
      </c>
      <c r="B23" s="186" t="s">
        <v>2901</v>
      </c>
      <c r="C23" s="187">
        <v>490</v>
      </c>
      <c r="D23" s="174">
        <v>0</v>
      </c>
      <c r="E23" s="173">
        <v>0</v>
      </c>
      <c r="F23" s="173">
        <f t="shared" si="2"/>
        <v>490</v>
      </c>
      <c r="G23" s="173">
        <f t="shared" si="0"/>
        <v>93.1</v>
      </c>
      <c r="H23" s="173">
        <f t="shared" si="1"/>
        <v>583.1</v>
      </c>
      <c r="I23" s="175"/>
    </row>
    <row r="24" spans="1:9" x14ac:dyDescent="0.3">
      <c r="A24" s="185">
        <v>45443</v>
      </c>
      <c r="B24" s="186" t="s">
        <v>2902</v>
      </c>
      <c r="C24" s="187">
        <v>-329676.83199999999</v>
      </c>
      <c r="D24" s="174">
        <v>-23077.378000000001</v>
      </c>
      <c r="E24" s="173">
        <v>-3296.768</v>
      </c>
      <c r="F24" s="173">
        <f t="shared" si="2"/>
        <v>-356050.978</v>
      </c>
      <c r="G24" s="173">
        <f t="shared" si="0"/>
        <v>-67649.685819999999</v>
      </c>
      <c r="H24" s="173">
        <f t="shared" si="1"/>
        <v>-423700.66382000002</v>
      </c>
      <c r="I24" s="175"/>
    </row>
    <row r="25" spans="1:9" x14ac:dyDescent="0.3">
      <c r="A25" s="185">
        <v>45443</v>
      </c>
      <c r="B25" s="186" t="s">
        <v>2903</v>
      </c>
      <c r="C25" s="187">
        <v>-81763.199999999997</v>
      </c>
      <c r="D25" s="174">
        <v>0</v>
      </c>
      <c r="E25" s="173">
        <v>0</v>
      </c>
      <c r="F25" s="173">
        <f t="shared" si="2"/>
        <v>-81763.199999999997</v>
      </c>
      <c r="G25" s="173">
        <f t="shared" si="0"/>
        <v>-15535.008</v>
      </c>
      <c r="H25" s="173">
        <f t="shared" si="1"/>
        <v>-97298.207999999999</v>
      </c>
      <c r="I25" s="175"/>
    </row>
    <row r="26" spans="1:9" x14ac:dyDescent="0.3">
      <c r="A26" s="188">
        <v>45473</v>
      </c>
      <c r="B26" s="189" t="s">
        <v>2904</v>
      </c>
      <c r="C26" s="190">
        <v>3401848.7619999996</v>
      </c>
      <c r="D26" s="174">
        <v>238091.60399999999</v>
      </c>
      <c r="E26" s="173">
        <v>34013.086000000003</v>
      </c>
      <c r="F26" s="173">
        <f t="shared" si="2"/>
        <v>3673953.4519999996</v>
      </c>
      <c r="G26" s="173">
        <f t="shared" si="0"/>
        <v>698051.15587999998</v>
      </c>
      <c r="H26" s="173">
        <f t="shared" si="1"/>
        <v>4372004.60788</v>
      </c>
    </row>
    <row r="27" spans="1:9" x14ac:dyDescent="0.3">
      <c r="A27" s="188">
        <v>45473</v>
      </c>
      <c r="B27" s="189" t="s">
        <v>2905</v>
      </c>
      <c r="C27" s="190">
        <v>-424546.63300000003</v>
      </c>
      <c r="D27" s="174">
        <v>-29718.263999999999</v>
      </c>
      <c r="E27" s="173">
        <v>-4245.4660000000003</v>
      </c>
      <c r="F27" s="173">
        <f t="shared" si="2"/>
        <v>-458510.36300000007</v>
      </c>
      <c r="G27" s="173">
        <f t="shared" si="0"/>
        <v>-87116.968970000016</v>
      </c>
      <c r="H27" s="173">
        <f t="shared" si="1"/>
        <v>-545627.33197000006</v>
      </c>
      <c r="I27" s="175"/>
    </row>
    <row r="28" spans="1:9" x14ac:dyDescent="0.3">
      <c r="A28" s="188">
        <v>45473</v>
      </c>
      <c r="B28" s="189" t="s">
        <v>2906</v>
      </c>
      <c r="C28" s="190">
        <v>-59363.554000000004</v>
      </c>
      <c r="D28" s="174">
        <v>-4155.4489999999996</v>
      </c>
      <c r="E28" s="173">
        <v>-593.63599999999997</v>
      </c>
      <c r="F28" s="173">
        <f t="shared" si="2"/>
        <v>-64112.639000000003</v>
      </c>
      <c r="G28" s="173">
        <f t="shared" si="0"/>
        <v>-12181.40141</v>
      </c>
      <c r="H28" s="173">
        <f t="shared" si="1"/>
        <v>-76294.040410000001</v>
      </c>
    </row>
    <row r="29" spans="1:9" x14ac:dyDescent="0.3">
      <c r="A29" s="188">
        <v>45473</v>
      </c>
      <c r="B29" s="189" t="s">
        <v>2907</v>
      </c>
      <c r="C29" s="190">
        <v>-14747.454999999998</v>
      </c>
      <c r="D29" s="174">
        <v>-1032.3219999999999</v>
      </c>
      <c r="E29" s="173">
        <v>-147.47499999999999</v>
      </c>
      <c r="F29" s="173">
        <f t="shared" si="2"/>
        <v>-15927.251999999999</v>
      </c>
      <c r="G29" s="173">
        <f t="shared" si="0"/>
        <v>-3026.1778799999997</v>
      </c>
      <c r="H29" s="173">
        <f t="shared" si="1"/>
        <v>-18953.42988</v>
      </c>
    </row>
    <row r="30" spans="1:9" x14ac:dyDescent="0.3">
      <c r="A30" s="188">
        <v>45473</v>
      </c>
      <c r="B30" s="189" t="s">
        <v>2908</v>
      </c>
      <c r="C30" s="190">
        <v>1987.5</v>
      </c>
      <c r="D30" s="174">
        <v>139.125</v>
      </c>
      <c r="E30" s="173">
        <v>19.875</v>
      </c>
      <c r="F30" s="173">
        <f t="shared" si="2"/>
        <v>2146.5</v>
      </c>
      <c r="G30" s="173">
        <f t="shared" si="0"/>
        <v>407.83499999999998</v>
      </c>
      <c r="H30" s="173">
        <f t="shared" si="1"/>
        <v>2554.335</v>
      </c>
    </row>
    <row r="31" spans="1:9" x14ac:dyDescent="0.3">
      <c r="A31" s="188">
        <v>45473</v>
      </c>
      <c r="B31" s="189" t="s">
        <v>2909</v>
      </c>
      <c r="C31" s="190">
        <v>10600</v>
      </c>
      <c r="D31" s="174">
        <v>742</v>
      </c>
      <c r="E31" s="173">
        <v>106</v>
      </c>
      <c r="F31" s="173">
        <f t="shared" si="2"/>
        <v>11448</v>
      </c>
      <c r="G31" s="173">
        <f t="shared" si="0"/>
        <v>2175.12</v>
      </c>
      <c r="H31" s="173">
        <f t="shared" si="1"/>
        <v>13623.119999999999</v>
      </c>
    </row>
    <row r="32" spans="1:9" x14ac:dyDescent="0.3">
      <c r="A32" s="188">
        <v>45473</v>
      </c>
      <c r="B32" s="189" t="s">
        <v>2910</v>
      </c>
      <c r="C32" s="190">
        <v>1946.5</v>
      </c>
      <c r="D32" s="174">
        <v>0</v>
      </c>
      <c r="E32" s="173">
        <v>0</v>
      </c>
      <c r="F32" s="173">
        <f t="shared" si="2"/>
        <v>1946.5</v>
      </c>
      <c r="G32" s="173">
        <f t="shared" si="0"/>
        <v>369.83499999999998</v>
      </c>
      <c r="H32" s="173">
        <f t="shared" si="1"/>
        <v>2316.335</v>
      </c>
    </row>
    <row r="33" spans="1:8" x14ac:dyDescent="0.3">
      <c r="A33" s="188">
        <v>45473</v>
      </c>
      <c r="B33" s="189" t="s">
        <v>2911</v>
      </c>
      <c r="C33" s="190">
        <v>-1946.5</v>
      </c>
      <c r="D33" s="174">
        <v>0</v>
      </c>
      <c r="E33" s="173">
        <v>0</v>
      </c>
      <c r="F33" s="173">
        <f t="shared" si="2"/>
        <v>-1946.5</v>
      </c>
      <c r="G33" s="173">
        <f t="shared" si="0"/>
        <v>-369.83499999999998</v>
      </c>
      <c r="H33" s="173">
        <f t="shared" si="1"/>
        <v>-2316.335</v>
      </c>
    </row>
    <row r="34" spans="1:8" x14ac:dyDescent="0.3">
      <c r="A34" s="188">
        <v>45473</v>
      </c>
      <c r="B34" s="189" t="s">
        <v>2912</v>
      </c>
      <c r="C34" s="190">
        <v>1946.5</v>
      </c>
      <c r="D34" s="174">
        <v>0</v>
      </c>
      <c r="E34" s="173">
        <v>0</v>
      </c>
      <c r="F34" s="173">
        <f t="shared" si="2"/>
        <v>1946.5</v>
      </c>
      <c r="G34" s="173">
        <f t="shared" si="0"/>
        <v>369.83499999999998</v>
      </c>
      <c r="H34" s="173">
        <f t="shared" si="1"/>
        <v>2316.335</v>
      </c>
    </row>
    <row r="35" spans="1:8" x14ac:dyDescent="0.3">
      <c r="A35" s="188">
        <v>45473</v>
      </c>
      <c r="B35" s="189" t="s">
        <v>2913</v>
      </c>
      <c r="C35" s="190">
        <v>2917.2150000000001</v>
      </c>
      <c r="D35" s="174">
        <v>0</v>
      </c>
      <c r="E35" s="173">
        <v>0</v>
      </c>
      <c r="F35" s="173">
        <f t="shared" si="2"/>
        <v>2917.2150000000001</v>
      </c>
      <c r="G35" s="173">
        <f t="shared" si="0"/>
        <v>554.27085</v>
      </c>
      <c r="H35" s="173">
        <f t="shared" si="1"/>
        <v>3471.48585</v>
      </c>
    </row>
    <row r="36" spans="1:8" x14ac:dyDescent="0.3">
      <c r="A36" s="188">
        <v>45473</v>
      </c>
      <c r="B36" s="189" t="s">
        <v>2914</v>
      </c>
      <c r="C36" s="190">
        <v>34453.125</v>
      </c>
      <c r="D36" s="174">
        <v>0</v>
      </c>
      <c r="E36" s="173">
        <v>0</v>
      </c>
      <c r="F36" s="173">
        <f t="shared" si="2"/>
        <v>34453.125</v>
      </c>
      <c r="G36" s="173">
        <f t="shared" si="0"/>
        <v>6546.09375</v>
      </c>
      <c r="H36" s="173">
        <f t="shared" si="1"/>
        <v>40999.21875</v>
      </c>
    </row>
    <row r="37" spans="1:8" x14ac:dyDescent="0.3">
      <c r="A37" s="188">
        <v>45473</v>
      </c>
      <c r="B37" s="189" t="s">
        <v>2915</v>
      </c>
      <c r="C37" s="190">
        <v>17364.375</v>
      </c>
      <c r="D37" s="174">
        <v>0</v>
      </c>
      <c r="E37" s="173">
        <v>0</v>
      </c>
      <c r="F37" s="173">
        <f t="shared" si="2"/>
        <v>17364.375</v>
      </c>
      <c r="G37" s="173">
        <f t="shared" si="0"/>
        <v>3299.2312499999998</v>
      </c>
      <c r="H37" s="173">
        <f t="shared" si="1"/>
        <v>20663.606250000001</v>
      </c>
    </row>
    <row r="38" spans="1:8" x14ac:dyDescent="0.3">
      <c r="A38" s="188">
        <v>45473</v>
      </c>
      <c r="B38" s="189" t="s">
        <v>2916</v>
      </c>
      <c r="C38" s="190">
        <v>5695.5150000000003</v>
      </c>
      <c r="D38" s="174">
        <v>0</v>
      </c>
      <c r="E38" s="173">
        <v>0</v>
      </c>
      <c r="F38" s="173">
        <f t="shared" si="2"/>
        <v>5695.5150000000003</v>
      </c>
      <c r="G38" s="173">
        <f t="shared" si="0"/>
        <v>1082.1478500000001</v>
      </c>
      <c r="H38" s="173">
        <f t="shared" si="1"/>
        <v>6777.6628500000006</v>
      </c>
    </row>
    <row r="39" spans="1:8" x14ac:dyDescent="0.3">
      <c r="A39" s="191">
        <v>45474</v>
      </c>
      <c r="B39" s="192" t="s">
        <v>2917</v>
      </c>
      <c r="C39" s="193">
        <v>-53135.834999999999</v>
      </c>
      <c r="D39" s="174">
        <v>0</v>
      </c>
      <c r="E39" s="173">
        <v>0</v>
      </c>
      <c r="F39" s="173">
        <f t="shared" si="2"/>
        <v>-53135.834999999999</v>
      </c>
      <c r="G39" s="173">
        <f t="shared" si="0"/>
        <v>-10095.808650000001</v>
      </c>
      <c r="H39" s="173">
        <f t="shared" si="1"/>
        <v>-63231.643649999998</v>
      </c>
    </row>
    <row r="40" spans="1:8" x14ac:dyDescent="0.3">
      <c r="A40" s="191">
        <v>45504</v>
      </c>
      <c r="B40" s="192" t="s">
        <v>2918</v>
      </c>
      <c r="C40" s="193">
        <v>-214247.777</v>
      </c>
      <c r="D40" s="174">
        <v>-14997.343999999999</v>
      </c>
      <c r="E40" s="173">
        <v>-2142.4780000000001</v>
      </c>
      <c r="F40" s="173">
        <f t="shared" si="2"/>
        <v>-231387.59900000002</v>
      </c>
      <c r="G40" s="173">
        <f t="shared" si="0"/>
        <v>-43963.643810000001</v>
      </c>
      <c r="H40" s="173">
        <f t="shared" si="1"/>
        <v>-275351.24281000003</v>
      </c>
    </row>
    <row r="41" spans="1:8" x14ac:dyDescent="0.3">
      <c r="A41" s="191">
        <v>45504</v>
      </c>
      <c r="B41" s="192" t="s">
        <v>2919</v>
      </c>
      <c r="C41" s="193">
        <v>4085848.5910000005</v>
      </c>
      <c r="D41" s="174">
        <v>286009.402</v>
      </c>
      <c r="E41" s="173">
        <v>40858.485999999997</v>
      </c>
      <c r="F41" s="173">
        <f t="shared" si="2"/>
        <v>4412716.4790000003</v>
      </c>
      <c r="G41" s="173">
        <f t="shared" si="0"/>
        <v>838416.13101000001</v>
      </c>
      <c r="H41" s="173">
        <f t="shared" si="1"/>
        <v>5251132.6100099999</v>
      </c>
    </row>
    <row r="42" spans="1:8" x14ac:dyDescent="0.3">
      <c r="A42" s="194">
        <v>45535</v>
      </c>
      <c r="B42" s="195" t="s">
        <v>2920</v>
      </c>
      <c r="C42" s="196">
        <v>3958058.4929999998</v>
      </c>
      <c r="D42" s="174">
        <v>277064.09299999999</v>
      </c>
      <c r="E42" s="173">
        <v>39580.584000000003</v>
      </c>
      <c r="F42" s="173">
        <f t="shared" si="2"/>
        <v>4274703.17</v>
      </c>
      <c r="G42" s="173">
        <f t="shared" si="0"/>
        <v>812193.60230000003</v>
      </c>
      <c r="H42" s="173">
        <f t="shared" si="1"/>
        <v>5086896.7723000003</v>
      </c>
    </row>
    <row r="43" spans="1:8" x14ac:dyDescent="0.3">
      <c r="A43" s="194">
        <v>45535</v>
      </c>
      <c r="B43" s="195" t="s">
        <v>2921</v>
      </c>
      <c r="C43" s="196">
        <v>-71259.521999999997</v>
      </c>
      <c r="D43" s="174">
        <v>-4988.1670000000004</v>
      </c>
      <c r="E43" s="173">
        <v>-712.59500000000003</v>
      </c>
      <c r="F43" s="173">
        <f t="shared" si="2"/>
        <v>-76960.284</v>
      </c>
      <c r="G43" s="173">
        <f t="shared" si="0"/>
        <v>-14622.453960000001</v>
      </c>
      <c r="H43" s="173">
        <f t="shared" si="1"/>
        <v>-91582.737959999999</v>
      </c>
    </row>
    <row r="44" spans="1:8" x14ac:dyDescent="0.3">
      <c r="A44" s="194">
        <v>45535</v>
      </c>
      <c r="B44" s="195" t="s">
        <v>2922</v>
      </c>
      <c r="C44" s="196">
        <v>7099.25</v>
      </c>
      <c r="D44" s="174">
        <v>0</v>
      </c>
      <c r="E44" s="173">
        <v>0</v>
      </c>
      <c r="F44" s="173">
        <f t="shared" si="2"/>
        <v>7099.25</v>
      </c>
      <c r="G44" s="173">
        <f t="shared" si="0"/>
        <v>1348.8575000000001</v>
      </c>
      <c r="H44" s="173">
        <f t="shared" si="1"/>
        <v>8448.1075000000001</v>
      </c>
    </row>
    <row r="45" spans="1:8" x14ac:dyDescent="0.3">
      <c r="A45" s="194">
        <v>45535</v>
      </c>
      <c r="B45" s="195" t="s">
        <v>2923</v>
      </c>
      <c r="C45" s="196">
        <v>-5547.0590000000002</v>
      </c>
      <c r="D45" s="174">
        <v>0</v>
      </c>
      <c r="E45" s="173">
        <v>0</v>
      </c>
      <c r="F45" s="173">
        <f t="shared" si="2"/>
        <v>-5547.0590000000002</v>
      </c>
      <c r="G45" s="173">
        <f t="shared" si="0"/>
        <v>-1053.94121</v>
      </c>
      <c r="H45" s="173">
        <f t="shared" si="1"/>
        <v>-6601.0002100000002</v>
      </c>
    </row>
    <row r="46" spans="1:8" x14ac:dyDescent="0.3">
      <c r="A46" s="197">
        <v>45565</v>
      </c>
      <c r="B46" s="198" t="s">
        <v>2924</v>
      </c>
      <c r="C46" s="199">
        <v>3991691.0640000002</v>
      </c>
      <c r="D46" s="174">
        <v>279418.37400000001</v>
      </c>
      <c r="E46" s="173">
        <v>39916.910000000003</v>
      </c>
      <c r="F46" s="173">
        <f t="shared" si="2"/>
        <v>4311026.3480000002</v>
      </c>
      <c r="G46" s="173">
        <f t="shared" si="0"/>
        <v>819095.00612000003</v>
      </c>
      <c r="H46" s="173">
        <f t="shared" si="1"/>
        <v>5130121.3541200003</v>
      </c>
    </row>
    <row r="47" spans="1:8" x14ac:dyDescent="0.3">
      <c r="A47" s="197">
        <v>45565</v>
      </c>
      <c r="B47" s="198" t="s">
        <v>2925</v>
      </c>
      <c r="C47" s="199">
        <v>-117057.09599999999</v>
      </c>
      <c r="D47" s="174">
        <v>-8193.9969999999994</v>
      </c>
      <c r="E47" s="173">
        <v>-1170.5709999999999</v>
      </c>
      <c r="F47" s="173">
        <f t="shared" si="2"/>
        <v>-126421.66399999999</v>
      </c>
      <c r="G47" s="173">
        <f t="shared" si="0"/>
        <v>-24020.116159999998</v>
      </c>
      <c r="H47" s="173">
        <f t="shared" si="1"/>
        <v>-150441.78015999999</v>
      </c>
    </row>
    <row r="48" spans="1:8" x14ac:dyDescent="0.3">
      <c r="A48" s="197">
        <v>45536</v>
      </c>
      <c r="B48" s="198" t="s">
        <v>2926</v>
      </c>
      <c r="C48" s="199">
        <v>30130.799999999999</v>
      </c>
      <c r="D48" s="174">
        <v>0</v>
      </c>
      <c r="E48" s="173">
        <v>0</v>
      </c>
      <c r="F48" s="173">
        <f t="shared" si="2"/>
        <v>30130.799999999999</v>
      </c>
      <c r="G48" s="173">
        <f t="shared" si="0"/>
        <v>5724.8519999999999</v>
      </c>
      <c r="H48" s="173">
        <f t="shared" si="1"/>
        <v>35855.652000000002</v>
      </c>
    </row>
    <row r="49" spans="1:8" x14ac:dyDescent="0.3">
      <c r="A49" s="197">
        <v>45536</v>
      </c>
      <c r="B49" s="198" t="s">
        <v>2927</v>
      </c>
      <c r="C49" s="199">
        <v>228061.35</v>
      </c>
      <c r="D49" s="174">
        <v>0</v>
      </c>
      <c r="E49" s="173">
        <v>0</v>
      </c>
      <c r="F49" s="173">
        <f t="shared" si="2"/>
        <v>228061.35</v>
      </c>
      <c r="G49" s="173">
        <f t="shared" si="0"/>
        <v>43331.656500000005</v>
      </c>
      <c r="H49" s="173">
        <f t="shared" si="1"/>
        <v>271393.00650000002</v>
      </c>
    </row>
    <row r="50" spans="1:8" x14ac:dyDescent="0.3">
      <c r="A50" s="197">
        <v>45546</v>
      </c>
      <c r="B50" s="198" t="s">
        <v>2928</v>
      </c>
      <c r="C50" s="199">
        <v>138651.29999999999</v>
      </c>
      <c r="D50" s="174">
        <v>0</v>
      </c>
      <c r="E50" s="173">
        <v>0</v>
      </c>
      <c r="F50" s="173">
        <f t="shared" si="2"/>
        <v>138651.29999999999</v>
      </c>
      <c r="G50" s="173">
        <f t="shared" si="0"/>
        <v>26343.746999999999</v>
      </c>
      <c r="H50" s="173">
        <f t="shared" si="1"/>
        <v>164995.04699999999</v>
      </c>
    </row>
    <row r="51" spans="1:8" x14ac:dyDescent="0.3">
      <c r="A51" s="197">
        <v>45559</v>
      </c>
      <c r="B51" s="198" t="s">
        <v>2929</v>
      </c>
      <c r="C51" s="199">
        <v>40181.199999999997</v>
      </c>
      <c r="D51" s="174">
        <v>2812.6840000000002</v>
      </c>
      <c r="E51" s="173">
        <v>401.81200000000001</v>
      </c>
      <c r="F51" s="173">
        <f t="shared" si="2"/>
        <v>43395.695999999996</v>
      </c>
      <c r="G51" s="173">
        <f t="shared" si="0"/>
        <v>8245.1822400000001</v>
      </c>
      <c r="H51" s="173">
        <f t="shared" si="1"/>
        <v>51640.878239999998</v>
      </c>
    </row>
    <row r="52" spans="1:8" x14ac:dyDescent="0.3">
      <c r="A52" s="197">
        <v>45596</v>
      </c>
      <c r="B52" s="198" t="s">
        <v>2930</v>
      </c>
      <c r="C52" s="199">
        <f>3476624.226+160</f>
        <v>3476784.2259999998</v>
      </c>
      <c r="D52" s="174">
        <v>243363.69399999999</v>
      </c>
      <c r="E52" s="173">
        <v>34766.241000000002</v>
      </c>
      <c r="F52" s="173">
        <f t="shared" si="2"/>
        <v>3754914.1609999998</v>
      </c>
      <c r="G52" s="173">
        <f t="shared" si="0"/>
        <v>713433.69059000001</v>
      </c>
      <c r="H52" s="173">
        <f t="shared" si="1"/>
        <v>4468347.8515900001</v>
      </c>
    </row>
    <row r="53" spans="1:8" x14ac:dyDescent="0.3">
      <c r="A53" s="197">
        <v>45596</v>
      </c>
      <c r="B53" s="198" t="s">
        <v>2931</v>
      </c>
      <c r="C53" s="199">
        <v>-57105.766000000003</v>
      </c>
      <c r="D53" s="174">
        <v>-3997.404</v>
      </c>
      <c r="E53" s="173">
        <v>-571.05799999999999</v>
      </c>
      <c r="F53" s="173">
        <f t="shared" si="2"/>
        <v>-61674.228000000003</v>
      </c>
      <c r="G53" s="173">
        <f t="shared" si="0"/>
        <v>-11718.10332</v>
      </c>
      <c r="H53" s="173">
        <f t="shared" si="1"/>
        <v>-73392.331319999998</v>
      </c>
    </row>
    <row r="54" spans="1:8" x14ac:dyDescent="0.3">
      <c r="A54" s="197">
        <v>45596</v>
      </c>
      <c r="B54" s="198" t="s">
        <v>2932</v>
      </c>
      <c r="C54" s="199">
        <v>781.029</v>
      </c>
      <c r="D54" s="174">
        <v>0</v>
      </c>
      <c r="E54" s="173">
        <v>0</v>
      </c>
      <c r="F54" s="173">
        <f t="shared" si="2"/>
        <v>781.029</v>
      </c>
      <c r="G54" s="173">
        <f t="shared" si="0"/>
        <v>148.39551</v>
      </c>
      <c r="H54" s="173">
        <f t="shared" si="1"/>
        <v>929.42451000000005</v>
      </c>
    </row>
    <row r="55" spans="1:8" x14ac:dyDescent="0.3">
      <c r="A55" s="197">
        <v>45596</v>
      </c>
      <c r="B55" s="198" t="s">
        <v>2933</v>
      </c>
      <c r="C55" s="199">
        <v>488.2</v>
      </c>
      <c r="D55" s="174">
        <v>0</v>
      </c>
      <c r="E55" s="173">
        <v>0</v>
      </c>
      <c r="F55" s="173">
        <f t="shared" si="2"/>
        <v>488.2</v>
      </c>
      <c r="G55" s="173">
        <f t="shared" si="0"/>
        <v>92.757999999999996</v>
      </c>
      <c r="H55" s="173">
        <f t="shared" si="1"/>
        <v>580.95799999999997</v>
      </c>
    </row>
    <row r="56" spans="1:8" x14ac:dyDescent="0.3">
      <c r="A56" s="197">
        <v>45597</v>
      </c>
      <c r="B56" s="198" t="s">
        <v>2934</v>
      </c>
      <c r="C56" s="199">
        <v>86890.8</v>
      </c>
      <c r="D56" s="174">
        <v>0</v>
      </c>
      <c r="E56" s="173">
        <v>0</v>
      </c>
      <c r="F56" s="173">
        <f>+C56+D56+E56</f>
        <v>86890.8</v>
      </c>
      <c r="G56" s="173">
        <f t="shared" si="0"/>
        <v>16509.252</v>
      </c>
      <c r="H56" s="173">
        <f t="shared" si="1"/>
        <v>103400.052</v>
      </c>
    </row>
    <row r="57" spans="1:8" x14ac:dyDescent="0.3">
      <c r="A57" s="197">
        <v>45626</v>
      </c>
      <c r="B57" s="198" t="s">
        <v>2935</v>
      </c>
      <c r="C57" s="199">
        <v>3041692.2</v>
      </c>
      <c r="D57" s="174">
        <v>212918.454</v>
      </c>
      <c r="E57" s="173">
        <v>30416.921999999999</v>
      </c>
      <c r="F57" s="173">
        <f>+C57+D57+E57+15</f>
        <v>3285042.5759999999</v>
      </c>
      <c r="G57" s="173">
        <v>624158.08700000006</v>
      </c>
      <c r="H57" s="173">
        <f t="shared" si="1"/>
        <v>3909185.6629999997</v>
      </c>
    </row>
    <row r="58" spans="1:8" x14ac:dyDescent="0.3">
      <c r="A58" s="197">
        <v>45626</v>
      </c>
      <c r="B58" s="198" t="s">
        <v>2936</v>
      </c>
      <c r="C58" s="199">
        <v>-27147.072</v>
      </c>
      <c r="D58" s="174">
        <v>-1900.2950000000001</v>
      </c>
      <c r="E58" s="173">
        <v>-271.471</v>
      </c>
      <c r="F58" s="173">
        <f t="shared" ref="F58" si="3">+C58+D58+E58</f>
        <v>-29318.838</v>
      </c>
      <c r="G58" s="173">
        <f t="shared" ref="G58" si="4">+F58*0.19</f>
        <v>-5570.5792199999996</v>
      </c>
      <c r="H58" s="173">
        <f t="shared" si="1"/>
        <v>-34889.417220000003</v>
      </c>
    </row>
    <row r="59" spans="1:8" x14ac:dyDescent="0.3">
      <c r="A59" s="197">
        <v>45626</v>
      </c>
      <c r="B59" s="198" t="s">
        <v>2937</v>
      </c>
      <c r="C59" s="199">
        <v>26382.7</v>
      </c>
      <c r="D59" s="174">
        <v>1800.5889999999999</v>
      </c>
      <c r="E59" s="173">
        <v>257.22699999999998</v>
      </c>
      <c r="F59" s="173">
        <f>+C59+D59+E59</f>
        <v>28440.516</v>
      </c>
      <c r="G59" s="173">
        <v>5403.6980000000003</v>
      </c>
      <c r="H59" s="173">
        <f t="shared" si="1"/>
        <v>33844.214</v>
      </c>
    </row>
    <row r="60" spans="1:8" x14ac:dyDescent="0.3">
      <c r="A60" s="197">
        <v>45654</v>
      </c>
      <c r="B60" s="198" t="s">
        <v>2938</v>
      </c>
      <c r="C60" s="199">
        <v>2475559.7349999999</v>
      </c>
      <c r="D60" s="174">
        <v>173289.18</v>
      </c>
      <c r="E60" s="173">
        <v>24755.598000000002</v>
      </c>
      <c r="F60" s="173">
        <f>+C60+D60+E60+1845</f>
        <v>2675449.5130000003</v>
      </c>
      <c r="G60" s="173">
        <f t="shared" ref="G60:G61" si="5">+F60*0.19</f>
        <v>508335.40747000003</v>
      </c>
      <c r="H60" s="173">
        <f>F60+G60</f>
        <v>3183784.9204700002</v>
      </c>
    </row>
    <row r="61" spans="1:8" x14ac:dyDescent="0.3">
      <c r="A61" s="197">
        <v>45654</v>
      </c>
      <c r="B61" s="198" t="s">
        <v>2939</v>
      </c>
      <c r="C61" s="199">
        <v>-32626.069</v>
      </c>
      <c r="D61" s="174">
        <v>-2283.8249999999998</v>
      </c>
      <c r="E61" s="173">
        <v>-326.26100000000002</v>
      </c>
      <c r="F61" s="173">
        <f t="shared" ref="F61" si="6">+C61+D61+E61</f>
        <v>-35236.154999999999</v>
      </c>
      <c r="G61" s="173">
        <f t="shared" si="5"/>
        <v>-6694.8694500000001</v>
      </c>
      <c r="H61" s="173">
        <f t="shared" ref="H61" si="7">+C61+D61+E61+G61</f>
        <v>-41931.024449999997</v>
      </c>
    </row>
    <row r="62" spans="1:8" x14ac:dyDescent="0.3">
      <c r="A62" s="197">
        <v>45654</v>
      </c>
      <c r="B62" s="198" t="s">
        <v>2940</v>
      </c>
      <c r="C62" s="199">
        <v>65585.164999999994</v>
      </c>
      <c r="D62" s="174">
        <v>2805.5439999999999</v>
      </c>
      <c r="E62" s="173">
        <v>400.79199999999997</v>
      </c>
      <c r="F62" s="173">
        <f>+C62+D62+E62</f>
        <v>68791.500999999989</v>
      </c>
      <c r="G62" s="173">
        <f>+F62*0.19</f>
        <v>13070.385189999997</v>
      </c>
      <c r="H62" s="173">
        <f>F62+G62</f>
        <v>81861.88618999999</v>
      </c>
    </row>
    <row r="63" spans="1:8" x14ac:dyDescent="0.3">
      <c r="A63" s="197">
        <v>45654</v>
      </c>
      <c r="B63" s="198" t="s">
        <v>2941</v>
      </c>
      <c r="C63" s="199">
        <v>606.1</v>
      </c>
      <c r="D63" s="174">
        <v>0</v>
      </c>
      <c r="E63" s="173">
        <v>0</v>
      </c>
      <c r="F63" s="173">
        <f>+C63+D63+E63</f>
        <v>606.1</v>
      </c>
      <c r="G63" s="173">
        <f>+F63*0.19</f>
        <v>115.15900000000001</v>
      </c>
      <c r="H63" s="173">
        <f>F63+G63</f>
        <v>721.25900000000001</v>
      </c>
    </row>
    <row r="64" spans="1:8" x14ac:dyDescent="0.3">
      <c r="A64" s="200"/>
      <c r="B64" s="201"/>
      <c r="C64" s="202"/>
      <c r="D64" s="203"/>
      <c r="E64" s="204"/>
      <c r="F64" s="204"/>
      <c r="G64" s="204"/>
      <c r="H64" s="204"/>
    </row>
    <row r="65" spans="1:16" x14ac:dyDescent="0.3">
      <c r="A65" s="200"/>
      <c r="B65" s="201"/>
      <c r="C65" s="202">
        <f>SUM(C2:C63)</f>
        <v>35514190.164000005</v>
      </c>
      <c r="D65" s="202">
        <f t="shared" ref="D65:H65" si="8">SUM(D2:D63)</f>
        <v>2435968.4559999998</v>
      </c>
      <c r="E65" s="202">
        <f t="shared" si="8"/>
        <v>347995.495</v>
      </c>
      <c r="F65" s="202">
        <f t="shared" si="8"/>
        <v>38300014.115000002</v>
      </c>
      <c r="G65" s="202">
        <f t="shared" si="8"/>
        <v>7277002.6793700028</v>
      </c>
      <c r="H65" s="202">
        <f t="shared" si="8"/>
        <v>45577001.794370003</v>
      </c>
    </row>
    <row r="66" spans="1:16" x14ac:dyDescent="0.3">
      <c r="A66" s="200"/>
      <c r="B66" s="201"/>
      <c r="C66" s="202"/>
      <c r="D66" s="202"/>
      <c r="E66" s="202"/>
      <c r="F66" s="202"/>
      <c r="G66" s="202"/>
      <c r="H66" s="202"/>
    </row>
    <row r="67" spans="1:16" x14ac:dyDescent="0.3">
      <c r="A67" s="200"/>
      <c r="B67" s="201"/>
      <c r="C67" s="202"/>
      <c r="D67" s="203"/>
      <c r="E67" s="204"/>
      <c r="F67" s="204"/>
      <c r="G67" s="204"/>
      <c r="H67" s="204"/>
    </row>
    <row r="68" spans="1:16" x14ac:dyDescent="0.3">
      <c r="C68" t="s">
        <v>247</v>
      </c>
      <c r="D68" t="s">
        <v>2942</v>
      </c>
      <c r="E68" t="s">
        <v>2943</v>
      </c>
      <c r="F68" t="s">
        <v>2944</v>
      </c>
      <c r="G68" t="s">
        <v>2945</v>
      </c>
      <c r="H68" t="s">
        <v>2946</v>
      </c>
      <c r="I68" t="s">
        <v>2947</v>
      </c>
      <c r="K68" t="s">
        <v>2948</v>
      </c>
      <c r="L68" t="s">
        <v>2949</v>
      </c>
      <c r="M68" t="s">
        <v>2950</v>
      </c>
    </row>
    <row r="69" spans="1:16" x14ac:dyDescent="0.3">
      <c r="C69" s="1" t="s">
        <v>2951</v>
      </c>
      <c r="D69" s="2">
        <v>2212660.1949999998</v>
      </c>
      <c r="E69" s="2">
        <v>154201.86199999999</v>
      </c>
      <c r="F69" s="2">
        <v>22028.837</v>
      </c>
      <c r="G69" s="2">
        <v>2388890.8939999999</v>
      </c>
      <c r="H69" s="2">
        <v>453889.26985999994</v>
      </c>
      <c r="I69" s="2">
        <v>2388890.889</v>
      </c>
      <c r="J69" s="2">
        <f>G69-I69</f>
        <v>4.999999888241291E-3</v>
      </c>
      <c r="K69" s="2">
        <v>154572.86199999999</v>
      </c>
      <c r="L69" s="2">
        <v>22081.837</v>
      </c>
      <c r="M69" s="2">
        <v>453889.26799999998</v>
      </c>
      <c r="N69" s="2">
        <f>E69-K69</f>
        <v>-371</v>
      </c>
      <c r="O69" s="2">
        <f>F69-L69</f>
        <v>-53</v>
      </c>
      <c r="P69" s="2">
        <f>H69-M69</f>
        <v>1.8599999602884054E-3</v>
      </c>
    </row>
    <row r="70" spans="1:16" x14ac:dyDescent="0.3">
      <c r="C70" s="1" t="s">
        <v>2952</v>
      </c>
      <c r="D70" s="2">
        <v>2172535.9550000001</v>
      </c>
      <c r="E70" s="2">
        <v>150318.041</v>
      </c>
      <c r="F70" s="2">
        <v>21474.006999999998</v>
      </c>
      <c r="G70" s="2">
        <v>2344328.003</v>
      </c>
      <c r="H70" s="2">
        <v>445422.32056999992</v>
      </c>
      <c r="I70" s="2">
        <v>2344327.9950000001</v>
      </c>
      <c r="J70" s="2">
        <f t="shared" ref="J70:J78" si="9">G70-I70</f>
        <v>7.9999999143183231E-3</v>
      </c>
      <c r="K70" s="2">
        <v>150318.049</v>
      </c>
      <c r="L70" s="2">
        <v>21474.007000000001</v>
      </c>
      <c r="M70" s="2">
        <v>445422.31900000002</v>
      </c>
      <c r="N70" s="2">
        <f t="shared" ref="N70:O80" si="10">E70-K70</f>
        <v>-8.0000000016298145E-3</v>
      </c>
      <c r="O70" s="2">
        <f t="shared" si="10"/>
        <v>0</v>
      </c>
      <c r="P70" s="2">
        <f t="shared" ref="P70:P80" si="11">H70-M70</f>
        <v>1.5699999057687819E-3</v>
      </c>
    </row>
    <row r="71" spans="1:16" x14ac:dyDescent="0.3">
      <c r="C71" s="1" t="s">
        <v>2953</v>
      </c>
      <c r="D71" s="2">
        <v>1915905.8290000001</v>
      </c>
      <c r="E71" s="2">
        <v>127015.61599999999</v>
      </c>
      <c r="F71" s="2">
        <v>18145.089</v>
      </c>
      <c r="G71" s="2">
        <v>2061066.5340000002</v>
      </c>
      <c r="H71" s="2">
        <v>391602.64146000007</v>
      </c>
      <c r="I71" s="2">
        <v>2061066.5319999999</v>
      </c>
      <c r="J71" s="2">
        <f t="shared" si="9"/>
        <v>2.0000003278255463E-3</v>
      </c>
      <c r="K71" s="2">
        <v>127757.62300000001</v>
      </c>
      <c r="L71" s="2">
        <v>18251.089</v>
      </c>
      <c r="M71" s="2">
        <v>391602.641</v>
      </c>
      <c r="N71" s="2">
        <f t="shared" si="10"/>
        <v>-742.00700000001234</v>
      </c>
      <c r="O71" s="2">
        <f t="shared" si="10"/>
        <v>-106</v>
      </c>
      <c r="P71" s="2">
        <f t="shared" si="11"/>
        <v>4.6000006841495633E-4</v>
      </c>
    </row>
    <row r="72" spans="1:16" x14ac:dyDescent="0.3">
      <c r="C72" s="1" t="s">
        <v>2954</v>
      </c>
      <c r="D72" s="2">
        <v>2101657.9419999998</v>
      </c>
      <c r="E72" s="2">
        <v>138791.09099999999</v>
      </c>
      <c r="F72" s="2">
        <v>19827.300999999999</v>
      </c>
      <c r="G72" s="2">
        <v>2260276.3340000003</v>
      </c>
      <c r="H72" s="2">
        <v>429452.50345999998</v>
      </c>
      <c r="I72" s="2">
        <v>2260276.3470000001</v>
      </c>
      <c r="J72" s="2">
        <f t="shared" si="9"/>
        <v>-1.2999999802559614E-2</v>
      </c>
      <c r="K72" s="2">
        <v>138791.10699999999</v>
      </c>
      <c r="L72" s="2">
        <v>19827.300999999999</v>
      </c>
      <c r="M72" s="2">
        <v>429452.505</v>
      </c>
      <c r="N72" s="2">
        <f t="shared" si="10"/>
        <v>-1.6000000003259629E-2</v>
      </c>
      <c r="O72" s="2">
        <f t="shared" si="10"/>
        <v>0</v>
      </c>
      <c r="P72" s="2">
        <f t="shared" si="11"/>
        <v>-1.5400000265799463E-3</v>
      </c>
    </row>
    <row r="73" spans="1:16" x14ac:dyDescent="0.3">
      <c r="C73" s="1" t="s">
        <v>2955</v>
      </c>
      <c r="D73" s="2">
        <v>3056908.8859999995</v>
      </c>
      <c r="E73" s="2">
        <v>218454.16999999998</v>
      </c>
      <c r="F73" s="2">
        <v>31207.738999999998</v>
      </c>
      <c r="G73" s="2">
        <v>3306570.7949999999</v>
      </c>
      <c r="H73" s="2">
        <v>628248.45104999992</v>
      </c>
      <c r="I73" s="2">
        <v>3306570.7889999999</v>
      </c>
      <c r="J73" s="2">
        <f t="shared" si="9"/>
        <v>6.0000000521540642E-3</v>
      </c>
      <c r="K73" s="2">
        <v>218454.17300000001</v>
      </c>
      <c r="L73" s="2">
        <v>31207.739000000001</v>
      </c>
      <c r="M73" s="2">
        <v>628248.44900000002</v>
      </c>
      <c r="N73" s="2">
        <f t="shared" si="10"/>
        <v>-3.0000000260770321E-3</v>
      </c>
      <c r="O73" s="2">
        <f t="shared" si="10"/>
        <v>0</v>
      </c>
      <c r="P73" s="2">
        <f t="shared" si="11"/>
        <v>2.049999893642962E-3</v>
      </c>
    </row>
    <row r="74" spans="1:16" x14ac:dyDescent="0.3">
      <c r="C74" s="1" t="s">
        <v>2956</v>
      </c>
      <c r="D74" s="2">
        <v>2978155.3499999996</v>
      </c>
      <c r="E74" s="2">
        <v>204066.69400000002</v>
      </c>
      <c r="F74" s="2">
        <v>29152.384000000005</v>
      </c>
      <c r="G74" s="2">
        <v>3211374.4279999998</v>
      </c>
      <c r="H74" s="2">
        <v>610161.1413199997</v>
      </c>
      <c r="I74" s="2">
        <v>3211374.432</v>
      </c>
      <c r="J74" s="2">
        <f t="shared" si="9"/>
        <v>-4.0000001899898052E-3</v>
      </c>
      <c r="K74" s="2">
        <v>207748.625</v>
      </c>
      <c r="L74" s="2">
        <v>29678.375</v>
      </c>
      <c r="M74" s="2">
        <v>610161.14199999999</v>
      </c>
      <c r="N74" s="2">
        <f t="shared" si="10"/>
        <v>-3681.9309999999823</v>
      </c>
      <c r="O74" s="2">
        <f t="shared" si="10"/>
        <v>-525.99099999999453</v>
      </c>
      <c r="P74" s="2">
        <f t="shared" si="11"/>
        <v>-6.8000028841197491E-4</v>
      </c>
    </row>
    <row r="75" spans="1:16" x14ac:dyDescent="0.3">
      <c r="C75" s="1" t="s">
        <v>2957</v>
      </c>
      <c r="D75" s="2">
        <v>3818464.9790000003</v>
      </c>
      <c r="E75" s="2">
        <v>271012.05800000002</v>
      </c>
      <c r="F75" s="2">
        <v>38716.007999999994</v>
      </c>
      <c r="G75" s="2">
        <v>4128193.0450000004</v>
      </c>
      <c r="H75" s="2">
        <v>784356.67855000007</v>
      </c>
      <c r="I75" s="2">
        <v>4128193.0469999998</v>
      </c>
      <c r="J75" s="2">
        <f t="shared" si="9"/>
        <v>-1.9999993965029716E-3</v>
      </c>
      <c r="K75" s="2">
        <v>271208.44099999999</v>
      </c>
      <c r="L75" s="2">
        <v>38744.063000000002</v>
      </c>
      <c r="M75" s="2">
        <v>784356.67799999996</v>
      </c>
      <c r="N75" s="2">
        <f t="shared" si="10"/>
        <v>-196.38299999997253</v>
      </c>
      <c r="O75" s="2">
        <f t="shared" si="10"/>
        <v>-28.055000000007567</v>
      </c>
      <c r="P75" s="2">
        <f t="shared" si="11"/>
        <v>5.5000011343508959E-4</v>
      </c>
    </row>
    <row r="76" spans="1:16" x14ac:dyDescent="0.3">
      <c r="C76" s="1" t="s">
        <v>2958</v>
      </c>
      <c r="D76" s="2">
        <v>3888351.162</v>
      </c>
      <c r="E76" s="2">
        <v>272075.92599999998</v>
      </c>
      <c r="F76" s="2">
        <v>38867.989000000001</v>
      </c>
      <c r="G76" s="2">
        <v>4199295.0769999996</v>
      </c>
      <c r="H76" s="2">
        <v>797866.06463000015</v>
      </c>
      <c r="I76" s="2">
        <v>4199295.0839999998</v>
      </c>
      <c r="J76" s="2">
        <f t="shared" si="9"/>
        <v>-7.0000002160668373E-3</v>
      </c>
      <c r="K76" s="2">
        <v>272075.92300000001</v>
      </c>
      <c r="L76" s="2">
        <v>38867.989000000001</v>
      </c>
      <c r="M76" s="2">
        <v>797866.06499999994</v>
      </c>
      <c r="N76" s="2">
        <f t="shared" si="10"/>
        <v>2.9999999678693712E-3</v>
      </c>
      <c r="O76" s="2">
        <f t="shared" si="10"/>
        <v>0</v>
      </c>
      <c r="P76" s="2">
        <f t="shared" si="11"/>
        <v>-3.6999979056417942E-4</v>
      </c>
    </row>
    <row r="77" spans="1:16" x14ac:dyDescent="0.3">
      <c r="C77" s="1" t="s">
        <v>2959</v>
      </c>
      <c r="D77" s="2">
        <v>4311658.6180000007</v>
      </c>
      <c r="E77" s="2">
        <v>274037.06100000005</v>
      </c>
      <c r="F77" s="2">
        <v>39148.151000000005</v>
      </c>
      <c r="G77" s="2">
        <v>4624843.83</v>
      </c>
      <c r="H77" s="2">
        <v>878720.32770000002</v>
      </c>
      <c r="I77" s="2">
        <v>4624843.8370000003</v>
      </c>
      <c r="J77" s="2">
        <f t="shared" si="9"/>
        <v>-7.0000002160668373E-3</v>
      </c>
      <c r="K77" s="2">
        <v>274037.05699999997</v>
      </c>
      <c r="L77" s="2">
        <v>39148.150999999998</v>
      </c>
      <c r="M77" s="2">
        <v>878720.32900000003</v>
      </c>
      <c r="N77" s="2">
        <f t="shared" si="10"/>
        <v>4.0000000735744834E-3</v>
      </c>
      <c r="O77" s="2">
        <f t="shared" si="10"/>
        <v>0</v>
      </c>
      <c r="P77" s="2">
        <f t="shared" si="11"/>
        <v>-1.3000000035390258E-3</v>
      </c>
    </row>
    <row r="78" spans="1:16" x14ac:dyDescent="0.3">
      <c r="C78" s="1" t="s">
        <v>2960</v>
      </c>
      <c r="D78" s="2">
        <v>3420947.6890000002</v>
      </c>
      <c r="E78" s="2">
        <v>239366.28999999998</v>
      </c>
      <c r="F78" s="2">
        <v>34195.183000000005</v>
      </c>
      <c r="G78" s="2">
        <v>3694509.162</v>
      </c>
      <c r="H78" s="2">
        <v>701956.74077999999</v>
      </c>
      <c r="I78" s="2">
        <v>3694509.1740000001</v>
      </c>
      <c r="J78" s="2">
        <f t="shared" si="9"/>
        <v>-1.2000000104308128E-2</v>
      </c>
      <c r="K78" s="2">
        <v>239366.28099999999</v>
      </c>
      <c r="L78" s="2">
        <v>34195.182999999997</v>
      </c>
      <c r="M78" s="2">
        <v>701956.74300000002</v>
      </c>
      <c r="N78" s="2">
        <f t="shared" si="10"/>
        <v>8.9999999909196049E-3</v>
      </c>
      <c r="O78" s="2">
        <f t="shared" si="10"/>
        <v>0</v>
      </c>
      <c r="P78" s="2">
        <f t="shared" si="11"/>
        <v>-2.2200000239536166E-3</v>
      </c>
    </row>
    <row r="79" spans="1:16" x14ac:dyDescent="0.3">
      <c r="C79" s="1" t="s">
        <v>2961</v>
      </c>
      <c r="D79" s="2">
        <v>3127818.628</v>
      </c>
      <c r="E79" s="2">
        <v>212818.74799999999</v>
      </c>
      <c r="F79" s="2">
        <v>30402.677999999996</v>
      </c>
      <c r="G79" s="2">
        <v>3371055.0539999995</v>
      </c>
      <c r="H79" s="2">
        <v>640500.45778000006</v>
      </c>
      <c r="I79" s="2">
        <v>3371055.0419999999</v>
      </c>
      <c r="J79" s="2">
        <f>G79-I79</f>
        <v>1.1999999638646841E-2</v>
      </c>
      <c r="K79" s="2">
        <v>212818.74600000001</v>
      </c>
      <c r="L79" s="2">
        <v>30402.678</v>
      </c>
      <c r="M79" s="2">
        <v>640500.45700000005</v>
      </c>
      <c r="N79" s="2">
        <f t="shared" si="10"/>
        <v>1.9999999785795808E-3</v>
      </c>
      <c r="O79" s="2">
        <f t="shared" si="10"/>
        <v>0</v>
      </c>
      <c r="P79" s="2">
        <f t="shared" si="11"/>
        <v>7.8000000212341547E-4</v>
      </c>
    </row>
    <row r="80" spans="1:16" x14ac:dyDescent="0.3">
      <c r="C80" s="1" t="s">
        <v>2962</v>
      </c>
      <c r="D80" s="2">
        <v>2509124.9309999999</v>
      </c>
      <c r="E80" s="2">
        <v>173810.89899999998</v>
      </c>
      <c r="F80" s="2">
        <v>24830.129000000004</v>
      </c>
      <c r="G80" s="2">
        <v>2709610.9590000007</v>
      </c>
      <c r="H80" s="2">
        <v>514826.08221000002</v>
      </c>
      <c r="I80" s="2">
        <v>2709612.9679999999</v>
      </c>
      <c r="J80" s="2">
        <f>G80-I80</f>
        <v>-2.0089999991469085</v>
      </c>
      <c r="K80" s="2">
        <v>173810.90299999999</v>
      </c>
      <c r="L80" s="2">
        <v>24830.129000000001</v>
      </c>
      <c r="M80" s="2">
        <v>514826.46299999999</v>
      </c>
      <c r="N80" s="2">
        <f t="shared" si="10"/>
        <v>-4.0000000153668225E-3</v>
      </c>
      <c r="O80" s="2">
        <f t="shared" si="10"/>
        <v>0</v>
      </c>
      <c r="P80" s="2">
        <f t="shared" si="11"/>
        <v>-0.38078999996650964</v>
      </c>
    </row>
    <row r="81" spans="1:16" x14ac:dyDescent="0.3">
      <c r="C81" s="1" t="s">
        <v>248</v>
      </c>
      <c r="D81" s="2">
        <v>35514190.163999997</v>
      </c>
      <c r="E81" s="2">
        <v>2435968.4560000002</v>
      </c>
      <c r="F81" s="2">
        <v>347995.49500000005</v>
      </c>
      <c r="G81" s="2">
        <v>38300014.114999995</v>
      </c>
      <c r="H81" s="2">
        <v>7277002.6793699991</v>
      </c>
      <c r="I81" s="2">
        <f>SUM(I69:I80)</f>
        <v>38300016.136</v>
      </c>
      <c r="J81" s="2">
        <f t="shared" ref="J81:P81" si="12">SUM(J69:J80)</f>
        <v>-2.0209999992512167</v>
      </c>
      <c r="K81" s="2">
        <f t="shared" si="12"/>
        <v>2440959.7899999996</v>
      </c>
      <c r="L81" s="2">
        <f t="shared" si="12"/>
        <v>348708.54100000003</v>
      </c>
      <c r="M81" s="2">
        <f t="shared" si="12"/>
        <v>7277003.0590000004</v>
      </c>
      <c r="N81" s="2">
        <f t="shared" si="12"/>
        <v>-4991.3340000000026</v>
      </c>
      <c r="O81" s="2">
        <f t="shared" si="12"/>
        <v>-713.0460000000021</v>
      </c>
      <c r="P81" s="2">
        <f t="shared" si="12"/>
        <v>-0.37963000015588477</v>
      </c>
    </row>
    <row r="95" spans="1:16" x14ac:dyDescent="0.3">
      <c r="A95" s="27" t="s">
        <v>2873</v>
      </c>
      <c r="B95" s="27" t="s">
        <v>2874</v>
      </c>
      <c r="C95" s="27" t="s">
        <v>2875</v>
      </c>
      <c r="D95" s="27" t="s">
        <v>2876</v>
      </c>
      <c r="E95" s="27" t="s">
        <v>2877</v>
      </c>
      <c r="F95" s="27" t="s">
        <v>2878</v>
      </c>
      <c r="G95" s="27" t="s">
        <v>2879</v>
      </c>
      <c r="H95" s="27" t="s">
        <v>2620</v>
      </c>
    </row>
    <row r="96" spans="1:16" x14ac:dyDescent="0.3">
      <c r="A96" s="171">
        <v>45322</v>
      </c>
      <c r="B96" s="172" t="s">
        <v>2963</v>
      </c>
      <c r="C96" s="173">
        <v>5299.9949999999999</v>
      </c>
      <c r="D96" s="174">
        <v>371</v>
      </c>
      <c r="E96" s="173">
        <v>53</v>
      </c>
      <c r="F96" s="173">
        <f t="shared" ref="F96:F113" si="13">+C96+D96+E96</f>
        <v>5723.9949999999999</v>
      </c>
      <c r="G96" s="173">
        <v>0</v>
      </c>
      <c r="H96" s="173">
        <f t="shared" ref="H96:H113" si="14">+C96+D96+E96+G96</f>
        <v>5723.9949999999999</v>
      </c>
      <c r="I96" t="s">
        <v>2964</v>
      </c>
    </row>
    <row r="97" spans="1:10" x14ac:dyDescent="0.3">
      <c r="A97" s="205">
        <v>45322</v>
      </c>
      <c r="B97" s="206" t="s">
        <v>2965</v>
      </c>
      <c r="C97" s="174">
        <v>51986</v>
      </c>
      <c r="D97" s="174">
        <v>0</v>
      </c>
      <c r="E97" s="174">
        <v>0</v>
      </c>
      <c r="F97" s="174">
        <f t="shared" si="13"/>
        <v>51986</v>
      </c>
      <c r="G97" s="174">
        <v>0</v>
      </c>
      <c r="H97" s="174">
        <f t="shared" si="14"/>
        <v>51986</v>
      </c>
      <c r="I97" t="s">
        <v>2555</v>
      </c>
      <c r="J97" s="207" t="s">
        <v>2966</v>
      </c>
    </row>
    <row r="98" spans="1:10" x14ac:dyDescent="0.3">
      <c r="A98" s="208">
        <v>45351</v>
      </c>
      <c r="B98" s="209" t="s">
        <v>2967</v>
      </c>
      <c r="C98" s="210">
        <v>15125</v>
      </c>
      <c r="D98" s="174">
        <v>0</v>
      </c>
      <c r="E98" s="174">
        <v>0</v>
      </c>
      <c r="F98" s="174">
        <f t="shared" si="13"/>
        <v>15125</v>
      </c>
      <c r="G98" s="174">
        <v>0</v>
      </c>
      <c r="H98" s="174">
        <f t="shared" si="14"/>
        <v>15125</v>
      </c>
      <c r="I98" t="s">
        <v>2555</v>
      </c>
      <c r="J98" s="207" t="s">
        <v>2966</v>
      </c>
    </row>
    <row r="99" spans="1:10" x14ac:dyDescent="0.3">
      <c r="A99" s="211">
        <v>45380</v>
      </c>
      <c r="B99" s="212" t="s">
        <v>2968</v>
      </c>
      <c r="C99" s="213">
        <v>5299.9949999999999</v>
      </c>
      <c r="D99" s="174">
        <v>371</v>
      </c>
      <c r="E99" s="174">
        <v>53</v>
      </c>
      <c r="F99" s="174">
        <f t="shared" si="13"/>
        <v>5723.9949999999999</v>
      </c>
      <c r="G99" s="174">
        <v>0</v>
      </c>
      <c r="H99" s="174">
        <f t="shared" si="14"/>
        <v>5723.9949999999999</v>
      </c>
      <c r="I99" t="s">
        <v>2964</v>
      </c>
      <c r="J99" s="175"/>
    </row>
    <row r="100" spans="1:10" x14ac:dyDescent="0.3">
      <c r="A100" s="211">
        <v>45380</v>
      </c>
      <c r="B100" s="212" t="s">
        <v>2969</v>
      </c>
      <c r="C100" s="213">
        <v>5299.9949999999999</v>
      </c>
      <c r="D100" s="174">
        <v>371</v>
      </c>
      <c r="E100" s="174">
        <v>53</v>
      </c>
      <c r="F100" s="174">
        <f t="shared" si="13"/>
        <v>5723.9949999999999</v>
      </c>
      <c r="G100" s="174">
        <v>0</v>
      </c>
      <c r="H100" s="174">
        <f t="shared" si="14"/>
        <v>5723.9949999999999</v>
      </c>
      <c r="I100" t="s">
        <v>2964</v>
      </c>
      <c r="J100" s="175"/>
    </row>
    <row r="101" spans="1:10" x14ac:dyDescent="0.3">
      <c r="A101" s="211">
        <v>45380</v>
      </c>
      <c r="B101" s="212" t="s">
        <v>2970</v>
      </c>
      <c r="C101" s="213">
        <v>15939</v>
      </c>
      <c r="D101" s="174">
        <v>0</v>
      </c>
      <c r="E101" s="174">
        <v>0</v>
      </c>
      <c r="F101" s="174">
        <f t="shared" si="13"/>
        <v>15939</v>
      </c>
      <c r="G101" s="174">
        <v>0</v>
      </c>
      <c r="H101" s="174">
        <f t="shared" si="14"/>
        <v>15939</v>
      </c>
      <c r="I101" t="s">
        <v>2555</v>
      </c>
      <c r="J101" s="207" t="s">
        <v>2966</v>
      </c>
    </row>
    <row r="102" spans="1:10" x14ac:dyDescent="0.3">
      <c r="A102" s="214">
        <v>45412</v>
      </c>
      <c r="B102" s="215" t="s">
        <v>2971</v>
      </c>
      <c r="C102" s="216">
        <v>40689</v>
      </c>
      <c r="D102" s="174">
        <v>0</v>
      </c>
      <c r="E102" s="174">
        <v>0</v>
      </c>
      <c r="F102" s="174">
        <f t="shared" si="13"/>
        <v>40689</v>
      </c>
      <c r="G102" s="174">
        <v>0</v>
      </c>
      <c r="H102" s="174">
        <f t="shared" si="14"/>
        <v>40689</v>
      </c>
      <c r="I102" t="s">
        <v>2555</v>
      </c>
      <c r="J102" s="207" t="s">
        <v>2972</v>
      </c>
    </row>
    <row r="103" spans="1:10" x14ac:dyDescent="0.3">
      <c r="A103" s="217">
        <v>45443</v>
      </c>
      <c r="B103" s="218" t="s">
        <v>2973</v>
      </c>
      <c r="C103" s="219">
        <v>30822</v>
      </c>
      <c r="D103" s="174">
        <v>0</v>
      </c>
      <c r="E103" s="174">
        <v>0</v>
      </c>
      <c r="F103" s="174">
        <f t="shared" si="13"/>
        <v>30822</v>
      </c>
      <c r="G103" s="174">
        <v>0</v>
      </c>
      <c r="H103" s="174">
        <f t="shared" si="14"/>
        <v>30822</v>
      </c>
      <c r="I103" t="s">
        <v>2555</v>
      </c>
      <c r="J103" s="207" t="s">
        <v>2972</v>
      </c>
    </row>
    <row r="104" spans="1:10" x14ac:dyDescent="0.3">
      <c r="A104" s="220">
        <v>45473</v>
      </c>
      <c r="B104" s="221" t="s">
        <v>2974</v>
      </c>
      <c r="C104" s="222">
        <v>5299.9949999999999</v>
      </c>
      <c r="D104" s="174">
        <v>371</v>
      </c>
      <c r="E104" s="174">
        <v>53</v>
      </c>
      <c r="F104" s="174">
        <f t="shared" si="13"/>
        <v>5723.9949999999999</v>
      </c>
      <c r="G104" s="174">
        <v>0</v>
      </c>
      <c r="H104" s="174">
        <f t="shared" si="14"/>
        <v>5723.9949999999999</v>
      </c>
      <c r="I104" t="s">
        <v>2964</v>
      </c>
      <c r="J104" s="207"/>
    </row>
    <row r="105" spans="1:10" x14ac:dyDescent="0.3">
      <c r="A105" s="188">
        <v>45473</v>
      </c>
      <c r="B105" s="189" t="s">
        <v>2975</v>
      </c>
      <c r="C105" s="190">
        <v>5299.9949999999999</v>
      </c>
      <c r="D105" s="174">
        <v>371</v>
      </c>
      <c r="E105" s="173">
        <v>53</v>
      </c>
      <c r="F105" s="173">
        <f t="shared" si="13"/>
        <v>5723.9949999999999</v>
      </c>
      <c r="G105" s="173">
        <v>0</v>
      </c>
      <c r="H105" s="173">
        <f t="shared" si="14"/>
        <v>5723.9949999999999</v>
      </c>
      <c r="I105" t="s">
        <v>2964</v>
      </c>
      <c r="J105" s="207"/>
    </row>
    <row r="106" spans="1:10" x14ac:dyDescent="0.3">
      <c r="A106" s="223">
        <v>45473</v>
      </c>
      <c r="B106" s="224" t="s">
        <v>2976</v>
      </c>
      <c r="C106" s="225">
        <v>41999.11</v>
      </c>
      <c r="D106" s="226">
        <v>2939.9380000000001</v>
      </c>
      <c r="E106" s="226">
        <v>419.99099999999999</v>
      </c>
      <c r="F106" s="226">
        <f t="shared" si="13"/>
        <v>45359.039000000004</v>
      </c>
      <c r="G106" s="226">
        <v>0</v>
      </c>
      <c r="H106" s="226">
        <f t="shared" si="14"/>
        <v>45359.039000000004</v>
      </c>
      <c r="I106" t="s">
        <v>2964</v>
      </c>
      <c r="J106" s="207"/>
    </row>
    <row r="107" spans="1:10" x14ac:dyDescent="0.3">
      <c r="A107" s="220">
        <v>45473</v>
      </c>
      <c r="B107" s="221" t="s">
        <v>2977</v>
      </c>
      <c r="C107" s="222">
        <v>20878</v>
      </c>
      <c r="D107" s="174">
        <v>0</v>
      </c>
      <c r="E107" s="174">
        <v>0</v>
      </c>
      <c r="F107" s="174">
        <f t="shared" si="13"/>
        <v>20878</v>
      </c>
      <c r="G107" s="174">
        <v>0</v>
      </c>
      <c r="H107" s="174">
        <f t="shared" si="14"/>
        <v>20878</v>
      </c>
      <c r="I107" t="s">
        <v>2555</v>
      </c>
      <c r="J107" s="207" t="s">
        <v>2972</v>
      </c>
    </row>
    <row r="108" spans="1:10" x14ac:dyDescent="0.3">
      <c r="A108" s="227">
        <v>45504</v>
      </c>
      <c r="B108" s="228" t="s">
        <v>2978</v>
      </c>
      <c r="C108" s="229">
        <v>-41999.11</v>
      </c>
      <c r="D108" s="226">
        <v>-2939.9380000000001</v>
      </c>
      <c r="E108" s="226">
        <v>-419.99099999999999</v>
      </c>
      <c r="F108" s="226">
        <f t="shared" si="13"/>
        <v>-45359.039000000004</v>
      </c>
      <c r="G108" s="226">
        <v>0</v>
      </c>
      <c r="H108" s="226">
        <f t="shared" si="14"/>
        <v>-45359.039000000004</v>
      </c>
      <c r="I108" t="s">
        <v>2964</v>
      </c>
    </row>
    <row r="109" spans="1:10" x14ac:dyDescent="0.3">
      <c r="A109" s="230">
        <v>45504</v>
      </c>
      <c r="B109" s="231" t="s">
        <v>2979</v>
      </c>
      <c r="C109" s="232">
        <v>44804.590000000004</v>
      </c>
      <c r="D109" s="174">
        <v>3136.3209999999999</v>
      </c>
      <c r="E109" s="174">
        <v>448.04599999999999</v>
      </c>
      <c r="F109" s="174">
        <f t="shared" si="13"/>
        <v>48388.957000000009</v>
      </c>
      <c r="G109" s="174">
        <v>0</v>
      </c>
      <c r="H109" s="174">
        <f t="shared" si="14"/>
        <v>48388.957000000009</v>
      </c>
      <c r="I109" t="s">
        <v>2964</v>
      </c>
    </row>
    <row r="110" spans="1:10" x14ac:dyDescent="0.3">
      <c r="A110" s="191">
        <v>45504</v>
      </c>
      <c r="B110" s="192" t="s">
        <v>2980</v>
      </c>
      <c r="C110" s="193">
        <v>12733</v>
      </c>
      <c r="D110" s="174">
        <v>0</v>
      </c>
      <c r="E110" s="173">
        <v>0</v>
      </c>
      <c r="F110" s="173">
        <f t="shared" si="13"/>
        <v>12733</v>
      </c>
      <c r="G110" s="173">
        <v>0</v>
      </c>
      <c r="H110" s="173">
        <f t="shared" si="14"/>
        <v>12733</v>
      </c>
      <c r="I110" t="s">
        <v>2555</v>
      </c>
      <c r="J110" t="s">
        <v>2981</v>
      </c>
    </row>
    <row r="111" spans="1:10" x14ac:dyDescent="0.3">
      <c r="A111" s="233">
        <v>45535</v>
      </c>
      <c r="B111" s="234" t="s">
        <v>2982</v>
      </c>
      <c r="C111" s="235">
        <v>3034</v>
      </c>
      <c r="D111" s="174">
        <v>0</v>
      </c>
      <c r="E111" s="174">
        <v>0</v>
      </c>
      <c r="F111" s="174">
        <f t="shared" si="13"/>
        <v>3034</v>
      </c>
      <c r="G111" s="174">
        <v>0</v>
      </c>
      <c r="H111" s="174">
        <f t="shared" si="14"/>
        <v>3034</v>
      </c>
      <c r="I111" t="s">
        <v>2555</v>
      </c>
      <c r="J111" t="s">
        <v>2981</v>
      </c>
    </row>
    <row r="112" spans="1:10" x14ac:dyDescent="0.3">
      <c r="A112" s="233">
        <v>45566</v>
      </c>
      <c r="B112" s="234" t="s">
        <v>2983</v>
      </c>
      <c r="C112" s="235">
        <v>25092</v>
      </c>
      <c r="D112" s="174">
        <v>0</v>
      </c>
      <c r="E112" s="174">
        <v>0</v>
      </c>
      <c r="F112" s="174">
        <f t="shared" si="13"/>
        <v>25092</v>
      </c>
      <c r="G112" s="174">
        <v>0</v>
      </c>
      <c r="H112" s="174">
        <f t="shared" si="14"/>
        <v>25092</v>
      </c>
      <c r="I112" t="s">
        <v>2555</v>
      </c>
      <c r="J112" t="s">
        <v>2981</v>
      </c>
    </row>
    <row r="113" spans="1:10" x14ac:dyDescent="0.3">
      <c r="A113" s="233">
        <v>45535</v>
      </c>
      <c r="B113" s="234" t="s">
        <v>2984</v>
      </c>
      <c r="C113" s="235">
        <v>-924</v>
      </c>
      <c r="D113" s="174">
        <v>0</v>
      </c>
      <c r="E113" s="174">
        <v>0</v>
      </c>
      <c r="F113" s="174">
        <f t="shared" si="13"/>
        <v>-924</v>
      </c>
      <c r="G113" s="174">
        <v>0</v>
      </c>
      <c r="H113" s="174">
        <f t="shared" si="14"/>
        <v>-924</v>
      </c>
      <c r="I113" t="s">
        <v>2555</v>
      </c>
      <c r="J113" t="s">
        <v>2981</v>
      </c>
    </row>
    <row r="114" spans="1:10" x14ac:dyDescent="0.3">
      <c r="A114" s="236"/>
      <c r="B114" s="237"/>
      <c r="C114" s="238">
        <f t="shared" ref="C114:H114" si="15">SUM(C96:C113)</f>
        <v>286678.56499999994</v>
      </c>
      <c r="D114" s="238">
        <f t="shared" si="15"/>
        <v>4991.3209999999999</v>
      </c>
      <c r="E114" s="238">
        <f t="shared" si="15"/>
        <v>713.04600000000005</v>
      </c>
      <c r="F114" s="238">
        <f t="shared" si="15"/>
        <v>292382.93199999997</v>
      </c>
      <c r="G114" s="238">
        <f t="shared" si="15"/>
        <v>0</v>
      </c>
      <c r="H114" s="238">
        <f t="shared" si="15"/>
        <v>292382.93199999997</v>
      </c>
    </row>
    <row r="115" spans="1:10" x14ac:dyDescent="0.3">
      <c r="A115" s="236"/>
      <c r="B115" s="237"/>
      <c r="C115" s="238"/>
      <c r="D115" s="203"/>
      <c r="E115" s="204"/>
      <c r="F115" s="204"/>
      <c r="G115" s="204"/>
      <c r="H115" s="204"/>
    </row>
    <row r="116" spans="1:10" x14ac:dyDescent="0.3">
      <c r="C116" s="239"/>
      <c r="D116" s="239"/>
      <c r="E116" s="239"/>
      <c r="F116" s="239"/>
      <c r="G116" s="239"/>
      <c r="H116" s="239"/>
    </row>
    <row r="117" spans="1:10" x14ac:dyDescent="0.3">
      <c r="C117" t="s">
        <v>247</v>
      </c>
      <c r="D117" t="s">
        <v>2942</v>
      </c>
      <c r="E117" t="s">
        <v>2943</v>
      </c>
      <c r="F117" t="s">
        <v>2944</v>
      </c>
      <c r="G117" t="s">
        <v>2945</v>
      </c>
      <c r="H117" t="s">
        <v>2946</v>
      </c>
      <c r="I117" t="s">
        <v>2985</v>
      </c>
    </row>
    <row r="118" spans="1:10" x14ac:dyDescent="0.3">
      <c r="C118" s="1" t="s">
        <v>2951</v>
      </c>
      <c r="D118" s="2">
        <v>57285.995000000003</v>
      </c>
      <c r="E118" s="2">
        <v>371</v>
      </c>
      <c r="F118" s="2">
        <v>53</v>
      </c>
      <c r="G118" s="2">
        <v>57709.995000000003</v>
      </c>
      <c r="H118" s="2">
        <v>0</v>
      </c>
      <c r="I118" s="2">
        <v>57709.995000000003</v>
      </c>
      <c r="J118" s="2">
        <f t="shared" ref="J118:J126" si="16">G118-I118</f>
        <v>0</v>
      </c>
    </row>
    <row r="119" spans="1:10" x14ac:dyDescent="0.3">
      <c r="C119" s="1" t="s">
        <v>2952</v>
      </c>
      <c r="D119" s="2">
        <v>15125</v>
      </c>
      <c r="E119" s="2">
        <v>0</v>
      </c>
      <c r="F119" s="2">
        <v>0</v>
      </c>
      <c r="G119" s="2">
        <v>15125</v>
      </c>
      <c r="H119" s="2">
        <v>0</v>
      </c>
      <c r="I119" s="2">
        <v>15125</v>
      </c>
      <c r="J119" s="2">
        <f t="shared" si="16"/>
        <v>0</v>
      </c>
    </row>
    <row r="120" spans="1:10" x14ac:dyDescent="0.3">
      <c r="C120" s="1" t="s">
        <v>2953</v>
      </c>
      <c r="D120" s="2">
        <v>26538.989999999998</v>
      </c>
      <c r="E120" s="2">
        <v>742</v>
      </c>
      <c r="F120" s="2">
        <v>106</v>
      </c>
      <c r="G120" s="2">
        <v>27386.989999999998</v>
      </c>
      <c r="H120" s="2">
        <v>0</v>
      </c>
      <c r="I120" s="2">
        <v>27386.99</v>
      </c>
      <c r="J120" s="2">
        <f t="shared" si="16"/>
        <v>0</v>
      </c>
    </row>
    <row r="121" spans="1:10" x14ac:dyDescent="0.3">
      <c r="C121" s="1" t="s">
        <v>2954</v>
      </c>
      <c r="D121" s="2">
        <v>40689</v>
      </c>
      <c r="E121" s="2">
        <v>0</v>
      </c>
      <c r="F121" s="2">
        <v>0</v>
      </c>
      <c r="G121" s="2">
        <v>40689</v>
      </c>
      <c r="H121" s="2">
        <v>0</v>
      </c>
      <c r="I121" s="2">
        <v>40689</v>
      </c>
      <c r="J121" s="2">
        <f t="shared" si="16"/>
        <v>0</v>
      </c>
    </row>
    <row r="122" spans="1:10" x14ac:dyDescent="0.3">
      <c r="C122" s="1" t="s">
        <v>2955</v>
      </c>
      <c r="D122" s="2">
        <v>30822</v>
      </c>
      <c r="E122" s="2">
        <v>0</v>
      </c>
      <c r="F122" s="2">
        <v>0</v>
      </c>
      <c r="G122" s="2">
        <v>30822</v>
      </c>
      <c r="H122" s="2">
        <v>0</v>
      </c>
      <c r="I122" s="2">
        <v>30822</v>
      </c>
      <c r="J122" s="2">
        <f t="shared" si="16"/>
        <v>0</v>
      </c>
    </row>
    <row r="123" spans="1:10" x14ac:dyDescent="0.3">
      <c r="C123" s="1" t="s">
        <v>2956</v>
      </c>
      <c r="D123" s="2">
        <v>73477.100000000006</v>
      </c>
      <c r="E123" s="2">
        <v>3681.9380000000001</v>
      </c>
      <c r="F123" s="2">
        <v>525.99099999999999</v>
      </c>
      <c r="G123" s="2">
        <v>77685.02900000001</v>
      </c>
      <c r="H123" s="2">
        <v>0</v>
      </c>
      <c r="I123" s="2">
        <v>77685.028999999995</v>
      </c>
      <c r="J123" s="2">
        <f t="shared" si="16"/>
        <v>0</v>
      </c>
    </row>
    <row r="124" spans="1:10" x14ac:dyDescent="0.3">
      <c r="C124" s="1" t="s">
        <v>2957</v>
      </c>
      <c r="D124" s="2">
        <v>15538.480000000003</v>
      </c>
      <c r="E124" s="2">
        <v>196.38299999999981</v>
      </c>
      <c r="F124" s="2">
        <v>28.055000000000007</v>
      </c>
      <c r="G124" s="2">
        <v>15762.918000000005</v>
      </c>
      <c r="H124" s="2">
        <v>0</v>
      </c>
      <c r="I124" s="2">
        <v>15762.918</v>
      </c>
      <c r="J124" s="2">
        <f t="shared" si="16"/>
        <v>0</v>
      </c>
    </row>
    <row r="125" spans="1:10" x14ac:dyDescent="0.3">
      <c r="C125" s="1" t="s">
        <v>2958</v>
      </c>
      <c r="D125" s="2">
        <v>2110</v>
      </c>
      <c r="E125" s="2">
        <v>0</v>
      </c>
      <c r="F125" s="2">
        <v>0</v>
      </c>
      <c r="G125" s="2">
        <v>2110</v>
      </c>
      <c r="H125" s="2">
        <v>0</v>
      </c>
      <c r="I125" s="2">
        <v>3034</v>
      </c>
      <c r="J125" s="2">
        <f t="shared" si="16"/>
        <v>-924</v>
      </c>
    </row>
    <row r="126" spans="1:10" x14ac:dyDescent="0.3">
      <c r="C126" s="1" t="s">
        <v>2960</v>
      </c>
      <c r="D126" s="2">
        <v>25092</v>
      </c>
      <c r="E126" s="2">
        <v>0</v>
      </c>
      <c r="F126" s="2">
        <v>0</v>
      </c>
      <c r="G126" s="2">
        <v>25092</v>
      </c>
      <c r="H126" s="2">
        <v>0</v>
      </c>
      <c r="I126" s="2">
        <v>24168</v>
      </c>
      <c r="J126" s="2">
        <f t="shared" si="16"/>
        <v>924</v>
      </c>
    </row>
    <row r="127" spans="1:10" x14ac:dyDescent="0.3">
      <c r="C127" s="1" t="s">
        <v>248</v>
      </c>
      <c r="D127" s="2">
        <v>286678.565</v>
      </c>
      <c r="E127" s="2">
        <v>4991.3209999999999</v>
      </c>
      <c r="F127" s="2">
        <v>713.04600000000005</v>
      </c>
      <c r="G127" s="2">
        <v>292382.93200000003</v>
      </c>
      <c r="H127" s="2">
        <v>0</v>
      </c>
      <c r="I127" s="8">
        <f>SUM(I118:I126)</f>
        <v>292382.93199999997</v>
      </c>
      <c r="J127" s="8">
        <f>SUM(J118:J126)</f>
        <v>0</v>
      </c>
    </row>
  </sheetData>
  <autoFilter ref="A1:P63" xr:uid="{00000000-0001-0000-0100-000000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FBDB-105B-4AAF-8D52-B990EC172A0D}">
  <dimension ref="A1:M206"/>
  <sheetViews>
    <sheetView zoomScaleNormal="100" workbookViewId="0">
      <pane xSplit="2" ySplit="1" topLeftCell="C2" activePane="bottomRight" state="frozen"/>
      <selection activeCell="O84" sqref="O84"/>
      <selection pane="topRight" activeCell="O84" sqref="O84"/>
      <selection pane="bottomLeft" activeCell="O84" sqref="O84"/>
      <selection pane="bottomRight" activeCell="I10" sqref="I10"/>
    </sheetView>
  </sheetViews>
  <sheetFormatPr baseColWidth="10" defaultRowHeight="14.4" x14ac:dyDescent="0.3"/>
  <cols>
    <col min="1" max="1" width="12.109375" customWidth="1"/>
    <col min="2" max="2" width="21" bestFit="1" customWidth="1"/>
    <col min="3" max="3" width="14.6640625" customWidth="1"/>
    <col min="4" max="4" width="11.6640625" customWidth="1"/>
    <col min="5" max="5" width="16.109375" customWidth="1"/>
    <col min="6" max="6" width="16" customWidth="1"/>
    <col min="7" max="7" width="24.33203125" customWidth="1"/>
    <col min="8" max="8" width="19.44140625" bestFit="1" customWidth="1"/>
    <col min="10" max="10" width="4.88671875" customWidth="1"/>
    <col min="11" max="11" width="21" bestFit="1" customWidth="1"/>
    <col min="12" max="12" width="20.44140625" customWidth="1"/>
    <col min="13" max="13" width="23" bestFit="1" customWidth="1"/>
  </cols>
  <sheetData>
    <row r="1" spans="1:13" x14ac:dyDescent="0.3">
      <c r="A1" s="28" t="s">
        <v>2627</v>
      </c>
      <c r="B1" s="28" t="s">
        <v>2874</v>
      </c>
      <c r="C1" s="28" t="s">
        <v>2986</v>
      </c>
      <c r="D1" s="28" t="s">
        <v>2987</v>
      </c>
      <c r="E1" s="28" t="s">
        <v>2988</v>
      </c>
      <c r="F1" s="28" t="s">
        <v>2989</v>
      </c>
      <c r="G1" s="28" t="s">
        <v>2990</v>
      </c>
      <c r="H1" s="28" t="s">
        <v>3190</v>
      </c>
      <c r="J1" s="2"/>
    </row>
    <row r="2" spans="1:13" x14ac:dyDescent="0.3">
      <c r="A2" s="240">
        <v>45293</v>
      </c>
      <c r="B2" s="241" t="s">
        <v>2991</v>
      </c>
      <c r="C2" s="242">
        <v>54739.56</v>
      </c>
      <c r="D2" s="243">
        <v>3.3880499999999998</v>
      </c>
      <c r="E2" s="242">
        <v>185460.36600000001</v>
      </c>
      <c r="F2" s="241">
        <v>485859</v>
      </c>
      <c r="G2" s="240">
        <v>45295</v>
      </c>
      <c r="H2" s="299" t="s">
        <v>3177</v>
      </c>
      <c r="I2" s="244"/>
      <c r="J2" s="245"/>
      <c r="K2" s="9" t="s">
        <v>247</v>
      </c>
      <c r="L2" t="s">
        <v>3175</v>
      </c>
      <c r="M2" t="s">
        <v>3176</v>
      </c>
    </row>
    <row r="3" spans="1:13" x14ac:dyDescent="0.3">
      <c r="A3" s="240">
        <v>45293</v>
      </c>
      <c r="B3" s="241" t="s">
        <v>2992</v>
      </c>
      <c r="C3" s="242">
        <v>51814.35</v>
      </c>
      <c r="D3" s="243">
        <v>3.3880499999999998</v>
      </c>
      <c r="E3" s="242">
        <v>175549.609</v>
      </c>
      <c r="F3" s="241">
        <v>485860</v>
      </c>
      <c r="G3" s="240">
        <v>45295</v>
      </c>
      <c r="H3" s="299" t="s">
        <v>3178</v>
      </c>
      <c r="I3" s="244"/>
      <c r="J3" s="245"/>
      <c r="K3" s="1" t="s">
        <v>3180</v>
      </c>
      <c r="L3" s="2">
        <v>106439.67</v>
      </c>
      <c r="M3" s="2">
        <v>357410.19999999995</v>
      </c>
    </row>
    <row r="4" spans="1:13" x14ac:dyDescent="0.3">
      <c r="A4" s="240">
        <v>45299</v>
      </c>
      <c r="B4" s="241" t="s">
        <v>2993</v>
      </c>
      <c r="C4" s="242">
        <v>53114.239999999998</v>
      </c>
      <c r="D4" s="243">
        <v>3.38565</v>
      </c>
      <c r="E4" s="242">
        <v>179826.22700000004</v>
      </c>
      <c r="F4" s="241">
        <v>485901</v>
      </c>
      <c r="G4" s="240">
        <v>45299</v>
      </c>
      <c r="H4" s="299" t="s">
        <v>3179</v>
      </c>
      <c r="I4" s="244"/>
      <c r="J4" s="245"/>
      <c r="K4" s="1" t="s">
        <v>3187</v>
      </c>
      <c r="L4" s="2">
        <v>806643.0199999999</v>
      </c>
      <c r="M4" s="2">
        <v>2715933.5240000002</v>
      </c>
    </row>
    <row r="5" spans="1:13" x14ac:dyDescent="0.3">
      <c r="A5" s="240">
        <v>45299</v>
      </c>
      <c r="B5" s="241" t="s">
        <v>2994</v>
      </c>
      <c r="C5" s="242">
        <v>51382.46</v>
      </c>
      <c r="D5" s="243">
        <v>3.38565</v>
      </c>
      <c r="E5" s="242">
        <v>173963.02600000001</v>
      </c>
      <c r="F5" s="241">
        <v>485902</v>
      </c>
      <c r="G5" s="240">
        <v>45299</v>
      </c>
      <c r="H5" s="299" t="s">
        <v>3179</v>
      </c>
      <c r="I5" s="244"/>
      <c r="J5" s="245"/>
      <c r="K5" s="1" t="s">
        <v>3184</v>
      </c>
      <c r="L5" s="2">
        <v>160545.16</v>
      </c>
      <c r="M5" s="2">
        <v>538630.40600000008</v>
      </c>
    </row>
    <row r="6" spans="1:13" x14ac:dyDescent="0.3">
      <c r="A6" s="240">
        <v>45299</v>
      </c>
      <c r="B6" s="241" t="s">
        <v>2995</v>
      </c>
      <c r="C6" s="242">
        <v>53084.81</v>
      </c>
      <c r="D6" s="243">
        <v>3.38565</v>
      </c>
      <c r="E6" s="242">
        <v>179726.587</v>
      </c>
      <c r="F6" s="241">
        <v>485900</v>
      </c>
      <c r="G6" s="240">
        <v>45299</v>
      </c>
      <c r="H6" s="299" t="s">
        <v>3179</v>
      </c>
      <c r="I6" s="244"/>
      <c r="J6" s="245"/>
      <c r="K6" s="1" t="s">
        <v>3177</v>
      </c>
      <c r="L6" s="2">
        <v>213234.56999999998</v>
      </c>
      <c r="M6" s="2">
        <v>718409.22699999996</v>
      </c>
    </row>
    <row r="7" spans="1:13" x14ac:dyDescent="0.3">
      <c r="A7" s="240">
        <v>45300</v>
      </c>
      <c r="B7" s="241" t="s">
        <v>2996</v>
      </c>
      <c r="C7" s="242">
        <v>71400</v>
      </c>
      <c r="D7" s="243">
        <v>3.3869500000000001</v>
      </c>
      <c r="E7" s="242">
        <v>241828.23</v>
      </c>
      <c r="F7" s="241">
        <v>485922</v>
      </c>
      <c r="G7" s="240">
        <v>45301</v>
      </c>
      <c r="H7" s="299" t="s">
        <v>2827</v>
      </c>
      <c r="I7" s="244"/>
      <c r="J7" s="245"/>
      <c r="K7" s="1" t="s">
        <v>3189</v>
      </c>
      <c r="L7" s="2">
        <v>105407.20999999999</v>
      </c>
      <c r="M7" s="2">
        <v>350501.83900000004</v>
      </c>
    </row>
    <row r="8" spans="1:13" x14ac:dyDescent="0.3">
      <c r="A8" s="240">
        <v>45300</v>
      </c>
      <c r="B8" s="241" t="s">
        <v>2997</v>
      </c>
      <c r="C8" s="242">
        <v>52407.199999999997</v>
      </c>
      <c r="D8" s="243">
        <v>3.3869500000000001</v>
      </c>
      <c r="E8" s="242">
        <v>177500.56599999999</v>
      </c>
      <c r="F8" s="241">
        <v>485924</v>
      </c>
      <c r="G8" s="240">
        <v>45301</v>
      </c>
      <c r="H8" s="299" t="s">
        <v>2632</v>
      </c>
      <c r="I8" s="244"/>
      <c r="J8" s="245"/>
      <c r="K8" s="1" t="s">
        <v>3186</v>
      </c>
      <c r="L8" s="2">
        <v>95626.19</v>
      </c>
      <c r="M8" s="2">
        <v>323431.71499999997</v>
      </c>
    </row>
    <row r="9" spans="1:13" x14ac:dyDescent="0.3">
      <c r="A9" s="240">
        <v>45300</v>
      </c>
      <c r="B9" s="241" t="s">
        <v>2998</v>
      </c>
      <c r="C9" s="242">
        <v>55429.919999999998</v>
      </c>
      <c r="D9" s="243">
        <v>3.3869500000000001</v>
      </c>
      <c r="E9" s="242">
        <v>187738.36800000002</v>
      </c>
      <c r="F9" s="241">
        <v>485921</v>
      </c>
      <c r="G9" s="240">
        <v>45301</v>
      </c>
      <c r="H9" s="299" t="s">
        <v>2632</v>
      </c>
      <c r="I9" s="244"/>
      <c r="J9" s="245"/>
      <c r="K9" s="1" t="s">
        <v>275</v>
      </c>
      <c r="L9" s="2">
        <v>93310.79</v>
      </c>
      <c r="M9" s="2">
        <v>315353.90299999999</v>
      </c>
    </row>
    <row r="10" spans="1:13" x14ac:dyDescent="0.3">
      <c r="A10" s="240">
        <v>45300</v>
      </c>
      <c r="B10" s="241" t="s">
        <v>2999</v>
      </c>
      <c r="C10" s="242">
        <v>14944.36</v>
      </c>
      <c r="D10" s="243">
        <v>3.3869500000000001</v>
      </c>
      <c r="E10" s="242">
        <v>50619.323000000004</v>
      </c>
      <c r="F10" s="241">
        <v>485923</v>
      </c>
      <c r="G10" s="240">
        <v>45301</v>
      </c>
      <c r="H10" s="299" t="s">
        <v>275</v>
      </c>
      <c r="I10" s="244"/>
      <c r="J10" s="246"/>
      <c r="K10" s="1" t="s">
        <v>3179</v>
      </c>
      <c r="L10" s="2">
        <v>982525.0900000002</v>
      </c>
      <c r="M10" s="2">
        <v>3309669.4419999998</v>
      </c>
    </row>
    <row r="11" spans="1:13" x14ac:dyDescent="0.3">
      <c r="A11" s="240">
        <v>45300</v>
      </c>
      <c r="B11" s="241" t="s">
        <v>3000</v>
      </c>
      <c r="C11" s="242">
        <v>70839.600000000006</v>
      </c>
      <c r="D11" s="243">
        <v>3.3869500000000001</v>
      </c>
      <c r="E11" s="242">
        <v>239930.18299999999</v>
      </c>
      <c r="F11" s="241">
        <v>485926</v>
      </c>
      <c r="G11" s="240">
        <v>45301</v>
      </c>
      <c r="H11" s="299" t="s">
        <v>2827</v>
      </c>
      <c r="I11" s="244"/>
      <c r="J11" s="245"/>
      <c r="K11" s="1" t="s">
        <v>2790</v>
      </c>
      <c r="L11" s="2">
        <v>141930.30000000002</v>
      </c>
      <c r="M11" s="2">
        <v>478502.12899999996</v>
      </c>
    </row>
    <row r="12" spans="1:13" x14ac:dyDescent="0.3">
      <c r="A12" s="240">
        <v>45300</v>
      </c>
      <c r="B12" s="241" t="s">
        <v>3001</v>
      </c>
      <c r="C12" s="242">
        <v>55436.68</v>
      </c>
      <c r="D12" s="243">
        <v>3.3869500000000001</v>
      </c>
      <c r="E12" s="242">
        <v>187761.26300000001</v>
      </c>
      <c r="F12" s="241">
        <v>485928</v>
      </c>
      <c r="G12" s="240">
        <v>45301</v>
      </c>
      <c r="H12" s="299" t="s">
        <v>2632</v>
      </c>
      <c r="I12" s="244"/>
      <c r="J12" s="245"/>
      <c r="K12" s="1" t="s">
        <v>3182</v>
      </c>
      <c r="L12" s="2">
        <v>4764968.6000000034</v>
      </c>
      <c r="M12" s="2">
        <v>16049789.032999992</v>
      </c>
    </row>
    <row r="13" spans="1:13" x14ac:dyDescent="0.3">
      <c r="A13" s="240">
        <v>45313</v>
      </c>
      <c r="B13" s="241" t="s">
        <v>3002</v>
      </c>
      <c r="C13" s="242">
        <v>53529.09</v>
      </c>
      <c r="D13" s="243">
        <v>3.3863500000000002</v>
      </c>
      <c r="E13" s="242">
        <v>181268.234</v>
      </c>
      <c r="F13" s="241">
        <v>486036</v>
      </c>
      <c r="G13" s="240">
        <v>45314</v>
      </c>
      <c r="H13" s="299" t="s">
        <v>3180</v>
      </c>
      <c r="I13" s="244"/>
      <c r="J13" s="245"/>
      <c r="K13" s="1" t="s">
        <v>2827</v>
      </c>
      <c r="L13" s="2">
        <v>3710847.6100000008</v>
      </c>
      <c r="M13" s="2">
        <v>12508286.872999998</v>
      </c>
    </row>
    <row r="14" spans="1:13" x14ac:dyDescent="0.3">
      <c r="A14" s="240">
        <v>45313</v>
      </c>
      <c r="B14" s="241" t="s">
        <v>3003</v>
      </c>
      <c r="C14" s="242">
        <v>50663.31</v>
      </c>
      <c r="D14" s="243">
        <v>3.3863500000000002</v>
      </c>
      <c r="E14" s="242">
        <v>171563.7</v>
      </c>
      <c r="F14" s="241">
        <v>486037</v>
      </c>
      <c r="G14" s="240">
        <v>45314</v>
      </c>
      <c r="H14" s="299" t="s">
        <v>3178</v>
      </c>
      <c r="I14" s="244"/>
      <c r="J14" s="245"/>
      <c r="K14" s="1" t="s">
        <v>2632</v>
      </c>
      <c r="L14" s="2">
        <v>374192.16000000003</v>
      </c>
      <c r="M14" s="2">
        <v>1261829.7280000001</v>
      </c>
    </row>
    <row r="15" spans="1:13" x14ac:dyDescent="0.3">
      <c r="A15" s="240">
        <v>45313</v>
      </c>
      <c r="B15" s="241" t="s">
        <v>3004</v>
      </c>
      <c r="C15" s="242">
        <v>50779.47</v>
      </c>
      <c r="D15" s="243">
        <v>3.3863500000000002</v>
      </c>
      <c r="E15" s="242">
        <v>171957.05799999999</v>
      </c>
      <c r="F15" s="241">
        <v>486038</v>
      </c>
      <c r="G15" s="240">
        <v>45314</v>
      </c>
      <c r="H15" s="299" t="s">
        <v>3178</v>
      </c>
      <c r="I15" s="244"/>
      <c r="J15" s="245"/>
      <c r="K15" s="1" t="s">
        <v>3178</v>
      </c>
      <c r="L15" s="2">
        <v>1141142.2799999998</v>
      </c>
      <c r="M15" s="2">
        <v>3850294.4799999995</v>
      </c>
    </row>
    <row r="16" spans="1:13" x14ac:dyDescent="0.3">
      <c r="A16" s="240">
        <v>45321</v>
      </c>
      <c r="B16" s="241" t="s">
        <v>3005</v>
      </c>
      <c r="C16" s="242">
        <v>72615.48</v>
      </c>
      <c r="D16" s="243">
        <v>3.3782000000000001</v>
      </c>
      <c r="E16" s="242">
        <v>245309.61499999999</v>
      </c>
      <c r="F16" s="241">
        <v>486118</v>
      </c>
      <c r="G16" s="240">
        <v>45321</v>
      </c>
      <c r="H16" s="299" t="s">
        <v>2827</v>
      </c>
      <c r="I16" s="244"/>
      <c r="J16" s="245"/>
      <c r="K16" s="1" t="s">
        <v>3181</v>
      </c>
      <c r="L16" s="2">
        <v>18089.97</v>
      </c>
      <c r="M16" s="2">
        <v>61005.951000000001</v>
      </c>
    </row>
    <row r="17" spans="1:13" x14ac:dyDescent="0.3">
      <c r="A17" s="240">
        <v>45321</v>
      </c>
      <c r="B17" s="241" t="s">
        <v>3006</v>
      </c>
      <c r="C17" s="242">
        <v>72906</v>
      </c>
      <c r="D17" s="243">
        <v>3.3782000000000001</v>
      </c>
      <c r="E17" s="242">
        <v>246291.049</v>
      </c>
      <c r="F17" s="241">
        <v>486119</v>
      </c>
      <c r="G17" s="240">
        <v>45321</v>
      </c>
      <c r="H17" s="299" t="s">
        <v>2827</v>
      </c>
      <c r="I17" s="244"/>
      <c r="J17" s="245"/>
      <c r="K17" s="1" t="s">
        <v>3183</v>
      </c>
      <c r="L17" s="2">
        <v>3196.6</v>
      </c>
      <c r="M17" s="2">
        <v>10763.431999999999</v>
      </c>
    </row>
    <row r="18" spans="1:13" x14ac:dyDescent="0.3">
      <c r="A18" s="247">
        <v>45330</v>
      </c>
      <c r="B18" s="248" t="s">
        <v>3007</v>
      </c>
      <c r="C18" s="249">
        <v>13154.97</v>
      </c>
      <c r="D18" s="250">
        <v>3.3735499999999998</v>
      </c>
      <c r="E18" s="249">
        <v>44378.949000000001</v>
      </c>
      <c r="F18" s="248">
        <v>486288</v>
      </c>
      <c r="G18" s="247">
        <v>45331</v>
      </c>
      <c r="H18" s="299" t="s">
        <v>3181</v>
      </c>
      <c r="I18" s="244"/>
      <c r="J18" s="245"/>
      <c r="K18" s="1" t="s">
        <v>248</v>
      </c>
      <c r="L18" s="2">
        <v>12718099.220000004</v>
      </c>
      <c r="M18" s="2">
        <v>42849811.881999984</v>
      </c>
    </row>
    <row r="19" spans="1:13" x14ac:dyDescent="0.3">
      <c r="A19" s="247">
        <v>45330</v>
      </c>
      <c r="B19" s="248" t="s">
        <v>3008</v>
      </c>
      <c r="C19" s="249">
        <v>50313.29</v>
      </c>
      <c r="D19" s="250">
        <v>3.3735499999999998</v>
      </c>
      <c r="E19" s="249">
        <v>169734.399</v>
      </c>
      <c r="F19" s="248">
        <v>486289</v>
      </c>
      <c r="G19" s="247">
        <v>45331</v>
      </c>
      <c r="H19" s="299" t="s">
        <v>3179</v>
      </c>
      <c r="I19" s="244"/>
      <c r="J19" s="245"/>
    </row>
    <row r="20" spans="1:13" x14ac:dyDescent="0.3">
      <c r="A20" s="247">
        <v>45330</v>
      </c>
      <c r="B20" s="248" t="s">
        <v>3009</v>
      </c>
      <c r="C20" s="249">
        <v>89929.5</v>
      </c>
      <c r="D20" s="250">
        <v>3.3735499999999998</v>
      </c>
      <c r="E20" s="249">
        <v>303381.66499999998</v>
      </c>
      <c r="F20" s="248">
        <v>486291</v>
      </c>
      <c r="G20" s="247">
        <v>45331</v>
      </c>
      <c r="H20" s="299" t="s">
        <v>3182</v>
      </c>
      <c r="I20" s="244"/>
      <c r="J20" s="245"/>
    </row>
    <row r="21" spans="1:13" x14ac:dyDescent="0.3">
      <c r="A21" s="251">
        <v>45334</v>
      </c>
      <c r="B21" s="252" t="s">
        <v>3010</v>
      </c>
      <c r="C21" s="253">
        <v>14441.32</v>
      </c>
      <c r="D21" s="250">
        <v>3.3729499999999999</v>
      </c>
      <c r="E21" s="249">
        <v>48715.275999999998</v>
      </c>
      <c r="F21" s="248">
        <v>486357</v>
      </c>
      <c r="G21" s="247">
        <v>45336</v>
      </c>
      <c r="H21" s="299" t="s">
        <v>275</v>
      </c>
      <c r="I21" s="244"/>
      <c r="J21" s="246"/>
    </row>
    <row r="22" spans="1:13" x14ac:dyDescent="0.3">
      <c r="A22" s="247">
        <v>45335</v>
      </c>
      <c r="B22" s="248" t="s">
        <v>3011</v>
      </c>
      <c r="C22" s="249">
        <v>89929.5</v>
      </c>
      <c r="D22" s="250">
        <v>3.3729499999999999</v>
      </c>
      <c r="E22" s="249">
        <v>303327.70699999999</v>
      </c>
      <c r="F22" s="248">
        <v>486365</v>
      </c>
      <c r="G22" s="247">
        <v>45336</v>
      </c>
      <c r="H22" s="299" t="s">
        <v>3182</v>
      </c>
      <c r="I22" s="244"/>
      <c r="J22" s="245"/>
    </row>
    <row r="23" spans="1:13" x14ac:dyDescent="0.3">
      <c r="A23" s="247">
        <v>45335</v>
      </c>
      <c r="B23" s="248" t="s">
        <v>3012</v>
      </c>
      <c r="C23" s="249">
        <v>89929.5</v>
      </c>
      <c r="D23" s="250">
        <v>3.3729499999999999</v>
      </c>
      <c r="E23" s="249">
        <v>303327.70699999999</v>
      </c>
      <c r="F23" s="248">
        <v>486363</v>
      </c>
      <c r="G23" s="247">
        <v>45336</v>
      </c>
      <c r="H23" s="299" t="s">
        <v>3182</v>
      </c>
      <c r="I23" s="244"/>
      <c r="J23" s="245"/>
    </row>
    <row r="24" spans="1:13" x14ac:dyDescent="0.3">
      <c r="A24" s="247">
        <v>45335</v>
      </c>
      <c r="B24" s="248" t="s">
        <v>3013</v>
      </c>
      <c r="C24" s="249">
        <v>73062.600000000006</v>
      </c>
      <c r="D24" s="250">
        <v>3.3729499999999999</v>
      </c>
      <c r="E24" s="249">
        <v>246436.49700000003</v>
      </c>
      <c r="F24" s="248">
        <v>486366</v>
      </c>
      <c r="G24" s="247">
        <v>45336</v>
      </c>
      <c r="H24" s="299" t="s">
        <v>2827</v>
      </c>
      <c r="I24" s="244"/>
      <c r="J24" s="245"/>
    </row>
    <row r="25" spans="1:13" x14ac:dyDescent="0.3">
      <c r="A25" s="247">
        <v>45335</v>
      </c>
      <c r="B25" s="248" t="s">
        <v>3014</v>
      </c>
      <c r="C25" s="249">
        <v>70856.100000000006</v>
      </c>
      <c r="D25" s="250">
        <v>3.3729499999999999</v>
      </c>
      <c r="E25" s="249">
        <v>238994.08199999999</v>
      </c>
      <c r="F25" s="248">
        <v>486367</v>
      </c>
      <c r="G25" s="247">
        <v>45336</v>
      </c>
      <c r="H25" s="299" t="s">
        <v>2827</v>
      </c>
      <c r="I25" s="244"/>
      <c r="J25" s="245"/>
    </row>
    <row r="26" spans="1:13" x14ac:dyDescent="0.3">
      <c r="A26" s="247">
        <v>45344</v>
      </c>
      <c r="B26" s="248" t="s">
        <v>3015</v>
      </c>
      <c r="C26" s="249">
        <v>50760.74</v>
      </c>
      <c r="D26" s="250">
        <v>3.37575</v>
      </c>
      <c r="E26" s="249">
        <v>171355.56800000003</v>
      </c>
      <c r="F26" s="248">
        <v>486412</v>
      </c>
      <c r="G26" s="247">
        <v>45342</v>
      </c>
      <c r="H26" s="299" t="s">
        <v>3179</v>
      </c>
      <c r="I26" s="244"/>
      <c r="J26" s="245"/>
    </row>
    <row r="27" spans="1:13" x14ac:dyDescent="0.3">
      <c r="A27" s="247">
        <v>45351</v>
      </c>
      <c r="B27" s="248" t="s">
        <v>3016</v>
      </c>
      <c r="C27" s="249">
        <v>51201.27</v>
      </c>
      <c r="D27" s="250">
        <v>3.37575</v>
      </c>
      <c r="E27" s="249">
        <v>172842.68700000001</v>
      </c>
      <c r="F27" s="248">
        <v>486410</v>
      </c>
      <c r="G27" s="247">
        <v>45342</v>
      </c>
      <c r="H27" s="299" t="s">
        <v>3178</v>
      </c>
      <c r="I27" s="244"/>
      <c r="J27" s="245"/>
    </row>
    <row r="28" spans="1:13" x14ac:dyDescent="0.3">
      <c r="A28" s="247">
        <v>45351</v>
      </c>
      <c r="B28" s="248" t="s">
        <v>3017</v>
      </c>
      <c r="C28" s="249">
        <v>50457.21</v>
      </c>
      <c r="D28" s="250">
        <v>3.37575</v>
      </c>
      <c r="E28" s="249">
        <v>170330.92700000003</v>
      </c>
      <c r="F28" s="248">
        <v>486411</v>
      </c>
      <c r="G28" s="247">
        <v>45342</v>
      </c>
      <c r="H28" s="299" t="s">
        <v>3178</v>
      </c>
      <c r="I28" s="244"/>
      <c r="J28" s="245"/>
    </row>
    <row r="29" spans="1:13" x14ac:dyDescent="0.3">
      <c r="A29" s="247">
        <v>45351</v>
      </c>
      <c r="B29" s="248" t="s">
        <v>3018</v>
      </c>
      <c r="C29" s="249">
        <v>51848.75</v>
      </c>
      <c r="D29" s="250">
        <v>3.38015</v>
      </c>
      <c r="E29" s="249">
        <v>175256.552</v>
      </c>
      <c r="F29" s="248">
        <v>486493</v>
      </c>
      <c r="G29" s="247">
        <v>45348</v>
      </c>
      <c r="H29" s="299" t="s">
        <v>3179</v>
      </c>
      <c r="I29" s="244"/>
      <c r="J29" s="245"/>
    </row>
    <row r="30" spans="1:13" x14ac:dyDescent="0.3">
      <c r="A30" s="254">
        <v>45352</v>
      </c>
      <c r="B30" s="255" t="s">
        <v>3019</v>
      </c>
      <c r="C30" s="256">
        <v>89211.5</v>
      </c>
      <c r="D30" s="250">
        <v>3.3729499999999999</v>
      </c>
      <c r="E30" s="256">
        <v>300905.929</v>
      </c>
      <c r="F30" s="248">
        <v>486364</v>
      </c>
      <c r="G30" s="247">
        <v>45336</v>
      </c>
      <c r="H30" s="299" t="s">
        <v>3182</v>
      </c>
      <c r="I30" s="244"/>
      <c r="J30" s="245"/>
    </row>
    <row r="31" spans="1:13" x14ac:dyDescent="0.3">
      <c r="A31" s="254">
        <v>45352</v>
      </c>
      <c r="B31" s="255" t="s">
        <v>3020</v>
      </c>
      <c r="C31" s="256">
        <v>45031.01</v>
      </c>
      <c r="D31" s="257">
        <v>3.3786499999999999</v>
      </c>
      <c r="E31" s="256">
        <v>152144.022</v>
      </c>
      <c r="F31" s="255">
        <v>486539</v>
      </c>
      <c r="G31" s="254">
        <v>45351</v>
      </c>
      <c r="H31" s="299" t="s">
        <v>2790</v>
      </c>
      <c r="I31" s="244"/>
      <c r="J31" s="245"/>
    </row>
    <row r="32" spans="1:13" x14ac:dyDescent="0.3">
      <c r="A32" s="254">
        <v>45352</v>
      </c>
      <c r="B32" s="255" t="s">
        <v>3021</v>
      </c>
      <c r="C32" s="256">
        <v>73260.39</v>
      </c>
      <c r="D32" s="250">
        <v>3.38015</v>
      </c>
      <c r="E32" s="256">
        <v>247631.10699999999</v>
      </c>
      <c r="F32" s="248">
        <v>486475</v>
      </c>
      <c r="G32" s="247">
        <v>45348</v>
      </c>
      <c r="H32" s="299" t="s">
        <v>2827</v>
      </c>
      <c r="I32" s="244"/>
      <c r="J32" s="245"/>
    </row>
    <row r="33" spans="1:10" x14ac:dyDescent="0.3">
      <c r="A33" s="254">
        <v>45352</v>
      </c>
      <c r="B33" s="255" t="s">
        <v>3022</v>
      </c>
      <c r="C33" s="256">
        <v>73260.39</v>
      </c>
      <c r="D33" s="250">
        <v>3.38015</v>
      </c>
      <c r="E33" s="256">
        <v>247631.10699999999</v>
      </c>
      <c r="F33" s="248">
        <v>486474</v>
      </c>
      <c r="G33" s="247">
        <v>45348</v>
      </c>
      <c r="H33" s="299" t="s">
        <v>2827</v>
      </c>
      <c r="I33" s="244"/>
      <c r="J33" s="245"/>
    </row>
    <row r="34" spans="1:10" x14ac:dyDescent="0.3">
      <c r="A34" s="254">
        <v>45352</v>
      </c>
      <c r="B34" s="255" t="s">
        <v>3023</v>
      </c>
      <c r="C34" s="256">
        <v>89929.5</v>
      </c>
      <c r="D34" s="257">
        <v>3.3825500000000002</v>
      </c>
      <c r="E34" s="256">
        <v>303975.19899999996</v>
      </c>
      <c r="F34" s="255">
        <v>486527</v>
      </c>
      <c r="G34" s="254">
        <v>45350</v>
      </c>
      <c r="H34" s="299" t="s">
        <v>3182</v>
      </c>
      <c r="I34" s="244"/>
      <c r="J34" s="245"/>
    </row>
    <row r="35" spans="1:10" x14ac:dyDescent="0.3">
      <c r="A35" s="254">
        <v>45352</v>
      </c>
      <c r="B35" s="255" t="s">
        <v>3024</v>
      </c>
      <c r="C35" s="256">
        <v>89929.5</v>
      </c>
      <c r="D35" s="250">
        <v>3.38015</v>
      </c>
      <c r="E35" s="256">
        <v>303975.19899999996</v>
      </c>
      <c r="F35" s="248">
        <v>486495</v>
      </c>
      <c r="G35" s="247">
        <v>45348</v>
      </c>
      <c r="H35" s="299" t="s">
        <v>3182</v>
      </c>
      <c r="I35" s="244"/>
      <c r="J35" s="245"/>
    </row>
    <row r="36" spans="1:10" x14ac:dyDescent="0.3">
      <c r="A36" s="254">
        <v>45352</v>
      </c>
      <c r="B36" s="255" t="s">
        <v>3025</v>
      </c>
      <c r="C36" s="256">
        <v>89929.5</v>
      </c>
      <c r="D36" s="250">
        <v>3.38015</v>
      </c>
      <c r="E36" s="256">
        <v>303975.19899999996</v>
      </c>
      <c r="F36" s="248">
        <v>486483</v>
      </c>
      <c r="G36" s="247">
        <v>45348</v>
      </c>
      <c r="H36" s="299" t="s">
        <v>3182</v>
      </c>
      <c r="I36" s="244"/>
      <c r="J36" s="245"/>
    </row>
    <row r="37" spans="1:10" x14ac:dyDescent="0.3">
      <c r="A37" s="254">
        <v>45352</v>
      </c>
      <c r="B37" s="255" t="s">
        <v>3026</v>
      </c>
      <c r="C37" s="256">
        <v>89211.5</v>
      </c>
      <c r="D37" s="250">
        <v>3.38015</v>
      </c>
      <c r="E37" s="256">
        <v>301548.25199999998</v>
      </c>
      <c r="F37" s="248">
        <v>486484</v>
      </c>
      <c r="G37" s="247">
        <v>45348</v>
      </c>
      <c r="H37" s="299" t="s">
        <v>3182</v>
      </c>
      <c r="I37" s="244"/>
      <c r="J37" s="245"/>
    </row>
    <row r="38" spans="1:10" x14ac:dyDescent="0.3">
      <c r="A38" s="258">
        <v>45363</v>
      </c>
      <c r="B38" s="259" t="s">
        <v>3027</v>
      </c>
      <c r="C38" s="260">
        <v>71190</v>
      </c>
      <c r="D38" s="261">
        <v>3.3847</v>
      </c>
      <c r="E38" s="260">
        <v>240956.79300000001</v>
      </c>
      <c r="F38" s="259">
        <v>486757</v>
      </c>
      <c r="G38" s="258">
        <v>45365</v>
      </c>
      <c r="H38" s="299" t="s">
        <v>2827</v>
      </c>
      <c r="I38" s="244"/>
      <c r="J38" s="245"/>
    </row>
    <row r="39" spans="1:10" x14ac:dyDescent="0.3">
      <c r="A39" s="258">
        <v>45363</v>
      </c>
      <c r="B39" s="259" t="s">
        <v>3028</v>
      </c>
      <c r="C39" s="260">
        <v>71145.899999999994</v>
      </c>
      <c r="D39" s="261">
        <v>3.3847</v>
      </c>
      <c r="E39" s="260">
        <v>240807.52800000002</v>
      </c>
      <c r="F39" s="259">
        <v>486758</v>
      </c>
      <c r="G39" s="258">
        <v>45365</v>
      </c>
      <c r="H39" s="299" t="s">
        <v>2827</v>
      </c>
      <c r="I39" s="244"/>
      <c r="J39" s="245"/>
    </row>
    <row r="40" spans="1:10" x14ac:dyDescent="0.3">
      <c r="A40" s="258">
        <v>45363</v>
      </c>
      <c r="B40" s="259" t="s">
        <v>3029</v>
      </c>
      <c r="C40" s="260">
        <v>75845.16</v>
      </c>
      <c r="D40" s="261">
        <v>3.3847</v>
      </c>
      <c r="E40" s="260">
        <v>256713.11299999998</v>
      </c>
      <c r="F40" s="259">
        <v>486762</v>
      </c>
      <c r="G40" s="258">
        <v>45365</v>
      </c>
      <c r="H40" s="299" t="s">
        <v>2827</v>
      </c>
      <c r="I40" s="244"/>
      <c r="J40" s="245"/>
    </row>
    <row r="41" spans="1:10" x14ac:dyDescent="0.3">
      <c r="A41" s="258">
        <v>45363</v>
      </c>
      <c r="B41" s="259" t="s">
        <v>3030</v>
      </c>
      <c r="C41" s="260">
        <v>73069.2</v>
      </c>
      <c r="D41" s="261">
        <v>3.3847</v>
      </c>
      <c r="E41" s="260">
        <v>247317.321</v>
      </c>
      <c r="F41" s="259">
        <v>486770</v>
      </c>
      <c r="G41" s="258">
        <v>45365</v>
      </c>
      <c r="H41" s="299" t="s">
        <v>2827</v>
      </c>
      <c r="I41" s="244"/>
      <c r="J41" s="245"/>
    </row>
    <row r="42" spans="1:10" x14ac:dyDescent="0.3">
      <c r="A42" s="258">
        <v>45363</v>
      </c>
      <c r="B42" s="259" t="s">
        <v>3031</v>
      </c>
      <c r="C42" s="260">
        <v>13932.55</v>
      </c>
      <c r="D42" s="261">
        <v>3.3847</v>
      </c>
      <c r="E42" s="260">
        <v>47157.502</v>
      </c>
      <c r="F42" s="259">
        <v>486769</v>
      </c>
      <c r="G42" s="258">
        <v>45366</v>
      </c>
      <c r="H42" s="299" t="s">
        <v>275</v>
      </c>
      <c r="I42" s="244"/>
      <c r="J42" s="245"/>
    </row>
    <row r="43" spans="1:10" x14ac:dyDescent="0.3">
      <c r="A43" s="258">
        <v>45364</v>
      </c>
      <c r="B43" s="259" t="s">
        <v>3032</v>
      </c>
      <c r="C43" s="260">
        <v>50904.72</v>
      </c>
      <c r="D43" s="261">
        <v>3.3847</v>
      </c>
      <c r="E43" s="260">
        <v>172297.20600000001</v>
      </c>
      <c r="F43" s="259">
        <v>486768</v>
      </c>
      <c r="G43" s="258">
        <v>45365</v>
      </c>
      <c r="H43" s="299" t="s">
        <v>3178</v>
      </c>
      <c r="I43" s="244"/>
      <c r="J43" s="245"/>
    </row>
    <row r="44" spans="1:10" x14ac:dyDescent="0.3">
      <c r="A44" s="258">
        <v>45370</v>
      </c>
      <c r="B44" s="259" t="s">
        <v>3033</v>
      </c>
      <c r="C44" s="260">
        <v>51953.52</v>
      </c>
      <c r="D44" s="261">
        <v>3.3808500000000001</v>
      </c>
      <c r="E44" s="260">
        <v>175647.05800000002</v>
      </c>
      <c r="F44" s="259">
        <v>486826</v>
      </c>
      <c r="G44" s="258">
        <v>45371</v>
      </c>
      <c r="H44" s="299" t="s">
        <v>3178</v>
      </c>
      <c r="I44" s="244"/>
      <c r="J44" s="245"/>
    </row>
    <row r="45" spans="1:10" x14ac:dyDescent="0.3">
      <c r="A45" s="258">
        <v>45370</v>
      </c>
      <c r="B45" s="259" t="s">
        <v>3034</v>
      </c>
      <c r="C45" s="260">
        <v>52120.62</v>
      </c>
      <c r="D45" s="261">
        <v>3.3808500000000001</v>
      </c>
      <c r="E45" s="260">
        <v>176211.99799999999</v>
      </c>
      <c r="F45" s="259">
        <v>486825</v>
      </c>
      <c r="G45" s="258">
        <v>45371</v>
      </c>
      <c r="H45" s="299" t="s">
        <v>3178</v>
      </c>
      <c r="I45" s="244"/>
      <c r="J45" s="245"/>
    </row>
    <row r="46" spans="1:10" x14ac:dyDescent="0.3">
      <c r="A46" s="262">
        <v>45385</v>
      </c>
      <c r="B46" s="263" t="s">
        <v>3035</v>
      </c>
      <c r="C46" s="264">
        <v>17414.21</v>
      </c>
      <c r="D46" s="265">
        <v>3.3730000000000002</v>
      </c>
      <c r="E46" s="264">
        <v>58738.130000000005</v>
      </c>
      <c r="F46" s="263">
        <v>487006</v>
      </c>
      <c r="G46" s="262">
        <v>45386</v>
      </c>
      <c r="H46" s="299" t="s">
        <v>275</v>
      </c>
      <c r="I46" s="244"/>
      <c r="J46" s="245"/>
    </row>
    <row r="47" spans="1:10" x14ac:dyDescent="0.3">
      <c r="A47" s="266">
        <v>45386</v>
      </c>
      <c r="B47" s="267" t="s">
        <v>3036</v>
      </c>
      <c r="C47" s="268">
        <v>55930.29</v>
      </c>
      <c r="D47" s="269">
        <v>3.3730000000000002</v>
      </c>
      <c r="E47" s="268">
        <v>188652.86800000002</v>
      </c>
      <c r="F47" s="267">
        <v>487016</v>
      </c>
      <c r="G47" s="266">
        <v>45386</v>
      </c>
      <c r="H47" s="299" t="s">
        <v>3184</v>
      </c>
      <c r="I47" s="244"/>
      <c r="J47" s="245"/>
    </row>
    <row r="48" spans="1:10" x14ac:dyDescent="0.3">
      <c r="A48" s="266">
        <v>45387</v>
      </c>
      <c r="B48" s="267" t="s">
        <v>3037</v>
      </c>
      <c r="C48" s="268">
        <v>84694.05</v>
      </c>
      <c r="D48" s="269">
        <v>3.3847</v>
      </c>
      <c r="E48" s="268">
        <v>286663.951</v>
      </c>
      <c r="F48" s="270">
        <v>486765</v>
      </c>
      <c r="G48" s="271">
        <v>45365</v>
      </c>
      <c r="H48" s="299" t="s">
        <v>3182</v>
      </c>
      <c r="I48" s="244"/>
      <c r="J48" s="245"/>
    </row>
    <row r="49" spans="1:10" x14ac:dyDescent="0.3">
      <c r="A49" s="266">
        <v>45399</v>
      </c>
      <c r="B49" s="267" t="s">
        <v>3038</v>
      </c>
      <c r="C49" s="268">
        <v>72117.16</v>
      </c>
      <c r="D49" s="269">
        <v>3.3650500000000001</v>
      </c>
      <c r="E49" s="268">
        <v>242677.84899999999</v>
      </c>
      <c r="F49" s="267">
        <v>487145</v>
      </c>
      <c r="G49" s="266">
        <v>45401</v>
      </c>
      <c r="H49" s="299" t="s">
        <v>2827</v>
      </c>
      <c r="I49" s="244"/>
      <c r="J49" s="245"/>
    </row>
    <row r="50" spans="1:10" x14ac:dyDescent="0.3">
      <c r="A50" s="266">
        <v>45401</v>
      </c>
      <c r="B50" s="267" t="s">
        <v>3039</v>
      </c>
      <c r="C50" s="268">
        <v>84694.05</v>
      </c>
      <c r="D50" s="272">
        <v>3.3847</v>
      </c>
      <c r="E50" s="268">
        <v>286663.951</v>
      </c>
      <c r="F50" s="270">
        <v>486764</v>
      </c>
      <c r="G50" s="271">
        <v>45365</v>
      </c>
      <c r="H50" s="299" t="s">
        <v>3182</v>
      </c>
      <c r="I50" s="244"/>
      <c r="J50" s="245"/>
    </row>
    <row r="51" spans="1:10" x14ac:dyDescent="0.3">
      <c r="A51" s="273">
        <v>45414</v>
      </c>
      <c r="B51" s="274" t="s">
        <v>3040</v>
      </c>
      <c r="C51" s="275">
        <v>54072.959999999999</v>
      </c>
      <c r="D51" s="276">
        <v>3.3705500000000002</v>
      </c>
      <c r="E51" s="275">
        <v>182255.61499999999</v>
      </c>
      <c r="F51" s="274">
        <v>407532</v>
      </c>
      <c r="G51" s="273">
        <v>45412</v>
      </c>
      <c r="H51" s="299" t="s">
        <v>3177</v>
      </c>
      <c r="I51" s="244"/>
      <c r="J51" s="245"/>
    </row>
    <row r="52" spans="1:10" x14ac:dyDescent="0.3">
      <c r="A52" s="273">
        <v>45415</v>
      </c>
      <c r="B52" s="274" t="s">
        <v>3041</v>
      </c>
      <c r="C52" s="275">
        <v>84694.05</v>
      </c>
      <c r="D52" s="276">
        <v>3.3847</v>
      </c>
      <c r="E52" s="275">
        <v>286663.951</v>
      </c>
      <c r="F52" s="277"/>
      <c r="G52" s="277"/>
      <c r="H52" s="299" t="s">
        <v>3182</v>
      </c>
      <c r="I52" s="244"/>
      <c r="J52" s="245"/>
    </row>
    <row r="53" spans="1:10" x14ac:dyDescent="0.3">
      <c r="A53" s="271">
        <v>45415</v>
      </c>
      <c r="B53" s="270" t="s">
        <v>3042</v>
      </c>
      <c r="C53" s="278">
        <v>84017.85</v>
      </c>
      <c r="D53" s="272">
        <v>3.3847</v>
      </c>
      <c r="E53" s="278">
        <v>284375.217</v>
      </c>
      <c r="F53" s="270">
        <v>486767</v>
      </c>
      <c r="G53" s="271">
        <v>45365</v>
      </c>
      <c r="H53" s="299" t="s">
        <v>3182</v>
      </c>
      <c r="I53" s="244"/>
      <c r="J53" s="245"/>
    </row>
    <row r="54" spans="1:10" x14ac:dyDescent="0.3">
      <c r="A54" s="273">
        <v>45418</v>
      </c>
      <c r="B54" s="274" t="s">
        <v>3043</v>
      </c>
      <c r="C54" s="275">
        <v>71339.899999999994</v>
      </c>
      <c r="D54" s="276">
        <v>3.3690500000000001</v>
      </c>
      <c r="E54" s="275">
        <v>240341.62600000002</v>
      </c>
      <c r="F54" s="274">
        <v>487254</v>
      </c>
      <c r="G54" s="273">
        <v>45414</v>
      </c>
      <c r="H54" s="299" t="s">
        <v>2827</v>
      </c>
      <c r="I54" s="244"/>
      <c r="J54" s="245"/>
    </row>
    <row r="55" spans="1:10" x14ac:dyDescent="0.3">
      <c r="A55" s="273">
        <v>45418</v>
      </c>
      <c r="B55" s="274" t="s">
        <v>3044</v>
      </c>
      <c r="C55" s="275">
        <v>70245</v>
      </c>
      <c r="D55" s="276">
        <v>3.3690500000000001</v>
      </c>
      <c r="E55" s="275">
        <v>236658.91699999999</v>
      </c>
      <c r="F55" s="274">
        <v>487253</v>
      </c>
      <c r="G55" s="273">
        <v>45414</v>
      </c>
      <c r="H55" s="299" t="s">
        <v>2827</v>
      </c>
      <c r="I55" s="244"/>
      <c r="J55" s="245"/>
    </row>
    <row r="56" spans="1:10" x14ac:dyDescent="0.3">
      <c r="A56" s="273">
        <v>45419</v>
      </c>
      <c r="B56" s="274" t="s">
        <v>3045</v>
      </c>
      <c r="C56" s="275">
        <v>52704.480000000003</v>
      </c>
      <c r="D56" s="276">
        <v>3.3705500000000002</v>
      </c>
      <c r="E56" s="275">
        <v>177643.08500000002</v>
      </c>
      <c r="F56" s="274">
        <v>487238</v>
      </c>
      <c r="G56" s="273">
        <v>45412</v>
      </c>
      <c r="H56" s="299" t="s">
        <v>3178</v>
      </c>
      <c r="I56" s="244"/>
      <c r="J56" s="245"/>
    </row>
    <row r="57" spans="1:10" x14ac:dyDescent="0.3">
      <c r="A57" s="273">
        <v>45419</v>
      </c>
      <c r="B57" s="274" t="s">
        <v>3046</v>
      </c>
      <c r="C57" s="275">
        <v>70245</v>
      </c>
      <c r="D57" s="276">
        <v>3.3681000000000001</v>
      </c>
      <c r="E57" s="275">
        <v>236592.185</v>
      </c>
      <c r="F57" s="274">
        <v>487269</v>
      </c>
      <c r="G57" s="273">
        <v>45415</v>
      </c>
      <c r="H57" s="299" t="s">
        <v>2827</v>
      </c>
      <c r="I57" s="244"/>
      <c r="J57" s="245"/>
    </row>
    <row r="58" spans="1:10" x14ac:dyDescent="0.3">
      <c r="A58" s="273">
        <v>45423</v>
      </c>
      <c r="B58" s="274" t="s">
        <v>3047</v>
      </c>
      <c r="C58" s="275">
        <v>83717.100000000006</v>
      </c>
      <c r="D58" s="276">
        <v>3.3730000000000002</v>
      </c>
      <c r="E58" s="275">
        <v>282377.77800000005</v>
      </c>
      <c r="F58" s="263">
        <v>487001</v>
      </c>
      <c r="G58" s="262">
        <v>45386</v>
      </c>
      <c r="H58" s="299" t="s">
        <v>3182</v>
      </c>
      <c r="I58" s="244"/>
      <c r="J58" s="245"/>
    </row>
    <row r="59" spans="1:10" x14ac:dyDescent="0.3">
      <c r="A59" s="273">
        <v>45423</v>
      </c>
      <c r="B59" s="274" t="s">
        <v>3048</v>
      </c>
      <c r="C59" s="275">
        <v>83717.100000000006</v>
      </c>
      <c r="D59" s="276">
        <v>3.3730000000000002</v>
      </c>
      <c r="E59" s="275">
        <v>282377.77800000005</v>
      </c>
      <c r="F59" s="263">
        <v>487003</v>
      </c>
      <c r="G59" s="262">
        <v>45386</v>
      </c>
      <c r="H59" s="299" t="s">
        <v>3182</v>
      </c>
      <c r="I59" s="244"/>
      <c r="J59" s="245"/>
    </row>
    <row r="60" spans="1:10" x14ac:dyDescent="0.3">
      <c r="A60" s="273">
        <v>45430</v>
      </c>
      <c r="B60" s="274" t="s">
        <v>3049</v>
      </c>
      <c r="C60" s="275">
        <v>15115.35</v>
      </c>
      <c r="D60" s="276">
        <v>3.3769499999999999</v>
      </c>
      <c r="E60" s="275">
        <v>51045.47</v>
      </c>
      <c r="F60" s="274">
        <v>487434</v>
      </c>
      <c r="G60" s="273">
        <v>45427</v>
      </c>
      <c r="H60" s="299" t="s">
        <v>275</v>
      </c>
      <c r="I60" s="244"/>
      <c r="J60" s="245"/>
    </row>
    <row r="61" spans="1:10" x14ac:dyDescent="0.3">
      <c r="A61" s="273">
        <v>45434</v>
      </c>
      <c r="B61" s="274" t="s">
        <v>3050</v>
      </c>
      <c r="C61" s="275">
        <v>70380.45</v>
      </c>
      <c r="D61" s="276">
        <v>3.3769999999999998</v>
      </c>
      <c r="E61" s="275">
        <v>237674.77999999997</v>
      </c>
      <c r="F61" s="274">
        <v>487399</v>
      </c>
      <c r="G61" s="273">
        <v>45425</v>
      </c>
      <c r="H61" s="299" t="s">
        <v>2827</v>
      </c>
      <c r="I61" s="244"/>
      <c r="J61" s="245"/>
    </row>
    <row r="62" spans="1:10" x14ac:dyDescent="0.3">
      <c r="A62" s="273">
        <v>45434</v>
      </c>
      <c r="B62" s="274" t="s">
        <v>3051</v>
      </c>
      <c r="C62" s="275">
        <v>69473.52</v>
      </c>
      <c r="D62" s="276">
        <v>3.3769999999999998</v>
      </c>
      <c r="E62" s="275">
        <v>234612.07699999999</v>
      </c>
      <c r="F62" s="274">
        <v>487400</v>
      </c>
      <c r="G62" s="273">
        <v>45425</v>
      </c>
      <c r="H62" s="299" t="s">
        <v>2827</v>
      </c>
      <c r="I62" s="244"/>
      <c r="J62" s="245"/>
    </row>
    <row r="63" spans="1:10" x14ac:dyDescent="0.3">
      <c r="A63" s="273">
        <v>45434</v>
      </c>
      <c r="B63" s="274" t="s">
        <v>3052</v>
      </c>
      <c r="C63" s="275">
        <v>68762.880000000005</v>
      </c>
      <c r="D63" s="276">
        <v>3.3769999999999998</v>
      </c>
      <c r="E63" s="275">
        <v>232212.24599999998</v>
      </c>
      <c r="F63" s="274">
        <v>487401</v>
      </c>
      <c r="G63" s="273">
        <v>45425</v>
      </c>
      <c r="H63" s="299" t="s">
        <v>2827</v>
      </c>
      <c r="I63" s="244"/>
      <c r="J63" s="245"/>
    </row>
    <row r="64" spans="1:10" x14ac:dyDescent="0.3">
      <c r="A64" s="273">
        <v>45437</v>
      </c>
      <c r="B64" s="274" t="s">
        <v>3053</v>
      </c>
      <c r="C64" s="275">
        <v>83717.100000000006</v>
      </c>
      <c r="D64" s="276">
        <v>3.3730000000000002</v>
      </c>
      <c r="E64" s="275">
        <v>282377.77800000005</v>
      </c>
      <c r="F64" s="263">
        <v>487002</v>
      </c>
      <c r="G64" s="262">
        <v>45386</v>
      </c>
      <c r="H64" s="299" t="s">
        <v>3182</v>
      </c>
      <c r="I64" s="244"/>
      <c r="J64" s="245"/>
    </row>
    <row r="65" spans="1:10" x14ac:dyDescent="0.3">
      <c r="A65" s="273">
        <v>45437</v>
      </c>
      <c r="B65" s="274" t="s">
        <v>3054</v>
      </c>
      <c r="C65" s="275">
        <v>83048.7</v>
      </c>
      <c r="D65" s="276">
        <v>3.3730000000000002</v>
      </c>
      <c r="E65" s="275">
        <v>280123.26500000001</v>
      </c>
      <c r="F65" s="263">
        <v>487005</v>
      </c>
      <c r="G65" s="262">
        <v>45386</v>
      </c>
      <c r="H65" s="299" t="s">
        <v>3182</v>
      </c>
      <c r="I65" s="244"/>
      <c r="J65" s="245"/>
    </row>
    <row r="66" spans="1:10" x14ac:dyDescent="0.3">
      <c r="A66" s="273">
        <v>45437</v>
      </c>
      <c r="B66" s="274" t="s">
        <v>3055</v>
      </c>
      <c r="C66" s="275">
        <v>76881.600000000006</v>
      </c>
      <c r="D66" s="276">
        <v>3.3851</v>
      </c>
      <c r="E66" s="275">
        <v>260251.90400000001</v>
      </c>
      <c r="F66" s="274">
        <v>487483</v>
      </c>
      <c r="G66" s="273">
        <v>45433</v>
      </c>
      <c r="H66" s="299" t="s">
        <v>2827</v>
      </c>
      <c r="I66" s="244"/>
      <c r="J66" s="245"/>
    </row>
    <row r="67" spans="1:10" x14ac:dyDescent="0.3">
      <c r="A67" s="273">
        <v>45437</v>
      </c>
      <c r="B67" s="274" t="s">
        <v>3056</v>
      </c>
      <c r="C67" s="275">
        <v>71434.080000000002</v>
      </c>
      <c r="D67" s="276">
        <v>3.3838499999999998</v>
      </c>
      <c r="E67" s="275">
        <v>241722.212</v>
      </c>
      <c r="F67" s="274">
        <v>487497</v>
      </c>
      <c r="G67" s="273">
        <v>45434</v>
      </c>
      <c r="H67" s="299" t="s">
        <v>2827</v>
      </c>
      <c r="I67" s="244"/>
      <c r="J67" s="245"/>
    </row>
    <row r="68" spans="1:10" x14ac:dyDescent="0.3">
      <c r="A68" s="273">
        <v>45442</v>
      </c>
      <c r="B68" s="274" t="s">
        <v>3057</v>
      </c>
      <c r="C68" s="275">
        <v>51519.65</v>
      </c>
      <c r="D68" s="276">
        <v>3.3851</v>
      </c>
      <c r="E68" s="275">
        <v>174399.16699999999</v>
      </c>
      <c r="F68" s="274">
        <v>487481</v>
      </c>
      <c r="G68" s="273">
        <v>45433</v>
      </c>
      <c r="H68" s="299" t="s">
        <v>3179</v>
      </c>
      <c r="I68" s="244"/>
      <c r="J68" s="245"/>
    </row>
    <row r="69" spans="1:10" x14ac:dyDescent="0.3">
      <c r="A69" s="279">
        <v>45446</v>
      </c>
      <c r="B69" s="280" t="s">
        <v>3058</v>
      </c>
      <c r="C69" s="281">
        <v>83717.100000000006</v>
      </c>
      <c r="D69" s="282">
        <v>3.3824999999999998</v>
      </c>
      <c r="E69" s="281">
        <v>283173.09100000001</v>
      </c>
      <c r="F69" s="280">
        <v>487514</v>
      </c>
      <c r="G69" s="279">
        <v>45435</v>
      </c>
      <c r="H69" s="299" t="s">
        <v>3182</v>
      </c>
      <c r="I69" s="244"/>
      <c r="J69" s="245"/>
    </row>
    <row r="70" spans="1:10" x14ac:dyDescent="0.3">
      <c r="A70" s="279">
        <v>45446</v>
      </c>
      <c r="B70" s="280" t="s">
        <v>3059</v>
      </c>
      <c r="C70" s="281">
        <v>83717.100000000006</v>
      </c>
      <c r="D70" s="282">
        <v>3.3824999999999998</v>
      </c>
      <c r="E70" s="281">
        <v>283173.09100000001</v>
      </c>
      <c r="F70" s="280">
        <v>487511</v>
      </c>
      <c r="G70" s="279">
        <v>45435</v>
      </c>
      <c r="H70" s="299" t="s">
        <v>3182</v>
      </c>
      <c r="I70" s="244"/>
      <c r="J70" s="245"/>
    </row>
    <row r="71" spans="1:10" x14ac:dyDescent="0.3">
      <c r="A71" s="279">
        <v>45450</v>
      </c>
      <c r="B71" s="280" t="s">
        <v>3060</v>
      </c>
      <c r="C71" s="281">
        <v>71432.399999999994</v>
      </c>
      <c r="D71" s="282">
        <v>3.38565</v>
      </c>
      <c r="E71" s="281">
        <v>241845.10499999998</v>
      </c>
      <c r="F71" s="280">
        <v>487587</v>
      </c>
      <c r="G71" s="279">
        <v>45441</v>
      </c>
      <c r="H71" s="299" t="s">
        <v>2827</v>
      </c>
      <c r="I71" s="244"/>
      <c r="J71" s="245"/>
    </row>
    <row r="72" spans="1:10" x14ac:dyDescent="0.3">
      <c r="A72" s="279">
        <v>45450</v>
      </c>
      <c r="B72" s="280" t="s">
        <v>3061</v>
      </c>
      <c r="C72" s="281">
        <v>72396.84</v>
      </c>
      <c r="D72" s="282">
        <v>3.38565</v>
      </c>
      <c r="E72" s="281">
        <v>245110.36100000003</v>
      </c>
      <c r="F72" s="280">
        <v>487588</v>
      </c>
      <c r="G72" s="279">
        <v>45441</v>
      </c>
      <c r="H72" s="299" t="s">
        <v>2827</v>
      </c>
      <c r="I72" s="244"/>
      <c r="J72" s="245"/>
    </row>
    <row r="73" spans="1:10" x14ac:dyDescent="0.3">
      <c r="A73" s="279">
        <v>45450</v>
      </c>
      <c r="B73" s="280" t="s">
        <v>3062</v>
      </c>
      <c r="C73" s="281">
        <v>72396.84</v>
      </c>
      <c r="D73" s="282">
        <v>3.38565</v>
      </c>
      <c r="E73" s="281">
        <v>245110.36100000003</v>
      </c>
      <c r="F73" s="280">
        <v>487586</v>
      </c>
      <c r="G73" s="279">
        <v>45441</v>
      </c>
      <c r="H73" s="299" t="s">
        <v>2827</v>
      </c>
      <c r="I73" s="244"/>
      <c r="J73" s="245"/>
    </row>
    <row r="74" spans="1:10" x14ac:dyDescent="0.3">
      <c r="A74" s="279">
        <v>45450</v>
      </c>
      <c r="B74" s="280" t="s">
        <v>3063</v>
      </c>
      <c r="C74" s="281">
        <v>74476.800000000003</v>
      </c>
      <c r="D74" s="282">
        <v>3.38565</v>
      </c>
      <c r="E74" s="281">
        <v>252152.37800000003</v>
      </c>
      <c r="F74" s="280">
        <v>487593</v>
      </c>
      <c r="G74" s="279">
        <v>45441</v>
      </c>
      <c r="H74" s="299" t="s">
        <v>2827</v>
      </c>
      <c r="I74" s="244"/>
      <c r="J74" s="245"/>
    </row>
    <row r="75" spans="1:10" x14ac:dyDescent="0.3">
      <c r="A75" s="279">
        <v>45451</v>
      </c>
      <c r="B75" s="280" t="s">
        <v>3064</v>
      </c>
      <c r="C75" s="281">
        <v>17463</v>
      </c>
      <c r="D75" s="282">
        <v>3.3830499999999999</v>
      </c>
      <c r="E75" s="281">
        <v>59078.202000000005</v>
      </c>
      <c r="F75" s="280">
        <v>487750</v>
      </c>
      <c r="G75" s="279">
        <v>45452</v>
      </c>
      <c r="H75" s="299" t="s">
        <v>275</v>
      </c>
      <c r="I75" s="244"/>
      <c r="J75" s="245"/>
    </row>
    <row r="76" spans="1:10" x14ac:dyDescent="0.3">
      <c r="A76" s="279">
        <v>45453</v>
      </c>
      <c r="B76" s="280" t="s">
        <v>3065</v>
      </c>
      <c r="C76" s="281">
        <v>72045.149999999994</v>
      </c>
      <c r="D76" s="282">
        <v>3.38565</v>
      </c>
      <c r="E76" s="281">
        <v>243919.66200000001</v>
      </c>
      <c r="F76" s="280">
        <v>487589</v>
      </c>
      <c r="G76" s="279">
        <v>45441</v>
      </c>
      <c r="H76" s="299" t="s">
        <v>2827</v>
      </c>
      <c r="I76" s="244"/>
      <c r="J76" s="245"/>
    </row>
    <row r="77" spans="1:10" x14ac:dyDescent="0.3">
      <c r="A77" s="279">
        <v>45453</v>
      </c>
      <c r="B77" s="280" t="s">
        <v>3066</v>
      </c>
      <c r="C77" s="281">
        <v>70791.34</v>
      </c>
      <c r="D77" s="282">
        <v>3.38565</v>
      </c>
      <c r="E77" s="281">
        <v>239674.7</v>
      </c>
      <c r="F77" s="280">
        <v>487592</v>
      </c>
      <c r="G77" s="279">
        <v>45441</v>
      </c>
      <c r="H77" s="299" t="s">
        <v>2827</v>
      </c>
      <c r="I77" s="244"/>
      <c r="J77" s="245"/>
    </row>
    <row r="78" spans="1:10" x14ac:dyDescent="0.3">
      <c r="A78" s="279">
        <v>45453</v>
      </c>
      <c r="B78" s="280" t="s">
        <v>3067</v>
      </c>
      <c r="C78" s="281">
        <v>70871.039999999994</v>
      </c>
      <c r="D78" s="282">
        <v>3.3802500000000002</v>
      </c>
      <c r="E78" s="281">
        <v>239561.83300000001</v>
      </c>
      <c r="F78" s="280">
        <v>487644</v>
      </c>
      <c r="G78" s="279">
        <v>45447</v>
      </c>
      <c r="H78" s="299" t="s">
        <v>2827</v>
      </c>
      <c r="I78" s="244"/>
      <c r="J78" s="245"/>
    </row>
    <row r="79" spans="1:10" x14ac:dyDescent="0.3">
      <c r="A79" s="279">
        <v>45456</v>
      </c>
      <c r="B79" s="280" t="s">
        <v>3068</v>
      </c>
      <c r="C79" s="281">
        <v>70834.5</v>
      </c>
      <c r="D79" s="282">
        <v>3.3830499999999999</v>
      </c>
      <c r="E79" s="281">
        <v>239629.348</v>
      </c>
      <c r="F79" s="280">
        <v>487749</v>
      </c>
      <c r="G79" s="279">
        <v>45452</v>
      </c>
      <c r="H79" s="299" t="s">
        <v>2827</v>
      </c>
      <c r="I79" s="244"/>
      <c r="J79" s="245"/>
    </row>
    <row r="80" spans="1:10" x14ac:dyDescent="0.3">
      <c r="A80" s="279">
        <v>45456</v>
      </c>
      <c r="B80" s="280" t="s">
        <v>3069</v>
      </c>
      <c r="C80" s="281">
        <v>70885.289999999994</v>
      </c>
      <c r="D80" s="282">
        <v>3.3830499999999999</v>
      </c>
      <c r="E80" s="281">
        <v>239830.47000000003</v>
      </c>
      <c r="F80" s="280">
        <v>487753</v>
      </c>
      <c r="G80" s="279">
        <v>45453</v>
      </c>
      <c r="H80" s="299" t="s">
        <v>2827</v>
      </c>
      <c r="I80" s="244"/>
      <c r="J80" s="245"/>
    </row>
    <row r="81" spans="1:10" x14ac:dyDescent="0.3">
      <c r="A81" s="279">
        <v>45456</v>
      </c>
      <c r="B81" s="280" t="s">
        <v>3070</v>
      </c>
      <c r="C81" s="281">
        <v>72458.399999999994</v>
      </c>
      <c r="D81" s="282">
        <v>3.3830499999999999</v>
      </c>
      <c r="E81" s="281">
        <v>245130.38999999998</v>
      </c>
      <c r="F81" s="280">
        <v>487773</v>
      </c>
      <c r="G81" s="279">
        <v>45453</v>
      </c>
      <c r="H81" s="299" t="s">
        <v>2827</v>
      </c>
      <c r="I81" s="244"/>
      <c r="J81" s="245"/>
    </row>
    <row r="82" spans="1:10" x14ac:dyDescent="0.3">
      <c r="A82" s="279">
        <v>45461</v>
      </c>
      <c r="B82" s="280" t="s">
        <v>3071</v>
      </c>
      <c r="C82" s="281">
        <v>51501.16</v>
      </c>
      <c r="D82" s="282">
        <v>3.3805499999999999</v>
      </c>
      <c r="E82" s="281">
        <v>174102.24600000001</v>
      </c>
      <c r="F82" s="280">
        <v>487596</v>
      </c>
      <c r="G82" s="279">
        <v>45442</v>
      </c>
      <c r="H82" s="299" t="s">
        <v>3178</v>
      </c>
      <c r="I82" s="244"/>
      <c r="J82" s="245"/>
    </row>
    <row r="83" spans="1:10" x14ac:dyDescent="0.3">
      <c r="A83" s="279">
        <v>45463</v>
      </c>
      <c r="B83" s="280" t="s">
        <v>3072</v>
      </c>
      <c r="C83" s="281">
        <v>95626.19</v>
      </c>
      <c r="D83" s="282">
        <v>3.38225</v>
      </c>
      <c r="E83" s="281">
        <v>323431.71499999997</v>
      </c>
      <c r="F83" s="280">
        <v>487573</v>
      </c>
      <c r="G83" s="279">
        <v>45440</v>
      </c>
      <c r="H83" s="299" t="s">
        <v>3186</v>
      </c>
      <c r="I83" s="244"/>
      <c r="J83" s="245"/>
    </row>
    <row r="84" spans="1:10" x14ac:dyDescent="0.3">
      <c r="A84" s="279">
        <v>45464</v>
      </c>
      <c r="B84" s="280" t="s">
        <v>3073</v>
      </c>
      <c r="C84" s="281">
        <v>86071.8</v>
      </c>
      <c r="D84" s="282">
        <v>3.3811499999999999</v>
      </c>
      <c r="E84" s="281">
        <v>291021.66700000002</v>
      </c>
      <c r="F84" s="280">
        <v>487525</v>
      </c>
      <c r="G84" s="279">
        <v>45436</v>
      </c>
      <c r="H84" s="299" t="s">
        <v>3182</v>
      </c>
      <c r="I84" s="244"/>
      <c r="J84" s="245"/>
    </row>
    <row r="85" spans="1:10" x14ac:dyDescent="0.3">
      <c r="A85" s="279">
        <v>45464</v>
      </c>
      <c r="B85" s="280" t="s">
        <v>3074</v>
      </c>
      <c r="C85" s="281">
        <v>86071.8</v>
      </c>
      <c r="D85" s="282">
        <v>3.3811499999999999</v>
      </c>
      <c r="E85" s="281">
        <v>291021.66700000002</v>
      </c>
      <c r="F85" s="280">
        <v>487526</v>
      </c>
      <c r="G85" s="279">
        <v>45436</v>
      </c>
      <c r="H85" s="299" t="s">
        <v>3182</v>
      </c>
      <c r="I85" s="244"/>
      <c r="J85" s="245"/>
    </row>
    <row r="86" spans="1:10" x14ac:dyDescent="0.3">
      <c r="A86" s="279">
        <v>45464</v>
      </c>
      <c r="B86" s="280" t="s">
        <v>3075</v>
      </c>
      <c r="C86" s="281">
        <v>52798.13</v>
      </c>
      <c r="D86" s="282">
        <v>3.3633500000000001</v>
      </c>
      <c r="E86" s="281">
        <v>177578.59100000001</v>
      </c>
      <c r="F86" s="280">
        <v>487888</v>
      </c>
      <c r="G86" s="279">
        <v>45467</v>
      </c>
      <c r="H86" s="299" t="s">
        <v>3179</v>
      </c>
      <c r="I86" s="244"/>
      <c r="J86" s="245"/>
    </row>
    <row r="87" spans="1:10" x14ac:dyDescent="0.3">
      <c r="A87" s="279">
        <v>45468</v>
      </c>
      <c r="B87" s="280" t="s">
        <v>3076</v>
      </c>
      <c r="C87" s="281">
        <v>72458.399999999994</v>
      </c>
      <c r="D87" s="282">
        <v>3.3672499999999999</v>
      </c>
      <c r="E87" s="281">
        <v>243985.54699999996</v>
      </c>
      <c r="F87" s="280">
        <v>487863</v>
      </c>
      <c r="G87" s="279">
        <v>45463</v>
      </c>
      <c r="H87" s="299" t="s">
        <v>2827</v>
      </c>
      <c r="I87" s="244"/>
      <c r="J87" s="245"/>
    </row>
    <row r="88" spans="1:10" x14ac:dyDescent="0.3">
      <c r="A88" s="279">
        <v>45468</v>
      </c>
      <c r="B88" s="280" t="s">
        <v>3077</v>
      </c>
      <c r="C88" s="281">
        <v>73668.23</v>
      </c>
      <c r="D88" s="282">
        <v>3.3672499999999999</v>
      </c>
      <c r="E88" s="281">
        <v>248058.10200000001</v>
      </c>
      <c r="F88" s="280">
        <v>487860</v>
      </c>
      <c r="G88" s="279">
        <v>45463</v>
      </c>
      <c r="H88" s="299" t="s">
        <v>2827</v>
      </c>
      <c r="I88" s="244"/>
      <c r="J88" s="245"/>
    </row>
    <row r="89" spans="1:10" x14ac:dyDescent="0.3">
      <c r="A89" s="279">
        <v>45469</v>
      </c>
      <c r="B89" s="280" t="s">
        <v>3078</v>
      </c>
      <c r="C89" s="281">
        <v>48285.41</v>
      </c>
      <c r="D89" s="282">
        <v>3.3640500000000002</v>
      </c>
      <c r="E89" s="281">
        <v>162434.53400000001</v>
      </c>
      <c r="F89" s="280">
        <v>487848</v>
      </c>
      <c r="G89" s="279">
        <v>45461</v>
      </c>
      <c r="H89" s="299" t="s">
        <v>2790</v>
      </c>
      <c r="I89" s="244"/>
      <c r="J89" s="245"/>
    </row>
    <row r="90" spans="1:10" x14ac:dyDescent="0.3">
      <c r="A90" s="279">
        <v>45470</v>
      </c>
      <c r="B90" s="280" t="s">
        <v>3079</v>
      </c>
      <c r="C90" s="281">
        <v>255443.34</v>
      </c>
      <c r="D90" s="282">
        <v>3.3802500000000002</v>
      </c>
      <c r="E90" s="281">
        <v>863462.35</v>
      </c>
      <c r="F90" s="280">
        <v>487656</v>
      </c>
      <c r="G90" s="279">
        <v>45447</v>
      </c>
      <c r="H90" s="299" t="s">
        <v>3187</v>
      </c>
      <c r="I90" s="244"/>
      <c r="J90" s="245"/>
    </row>
    <row r="91" spans="1:10" x14ac:dyDescent="0.3">
      <c r="A91" s="279">
        <v>45471</v>
      </c>
      <c r="B91" s="280" t="s">
        <v>3080</v>
      </c>
      <c r="C91" s="281">
        <v>73668.23</v>
      </c>
      <c r="D91" s="282">
        <v>3.3672499999999999</v>
      </c>
      <c r="E91" s="281">
        <v>248058.10200000001</v>
      </c>
      <c r="F91" s="280">
        <v>487862</v>
      </c>
      <c r="G91" s="279">
        <v>45463</v>
      </c>
      <c r="H91" s="299" t="s">
        <v>2827</v>
      </c>
      <c r="I91" s="244"/>
      <c r="J91" s="245"/>
    </row>
    <row r="92" spans="1:10" x14ac:dyDescent="0.3">
      <c r="A92" s="279">
        <v>45471</v>
      </c>
      <c r="B92" s="280" t="s">
        <v>3081</v>
      </c>
      <c r="C92" s="281">
        <v>72696.600000000006</v>
      </c>
      <c r="D92" s="282">
        <v>3.3672499999999999</v>
      </c>
      <c r="E92" s="281">
        <v>244787.62600000002</v>
      </c>
      <c r="F92" s="280">
        <v>487861</v>
      </c>
      <c r="G92" s="279">
        <v>45463</v>
      </c>
      <c r="H92" s="299" t="s">
        <v>2827</v>
      </c>
      <c r="I92" s="244"/>
      <c r="J92" s="245"/>
    </row>
    <row r="93" spans="1:10" x14ac:dyDescent="0.3">
      <c r="A93" s="279">
        <v>45471</v>
      </c>
      <c r="B93" s="280" t="s">
        <v>3082</v>
      </c>
      <c r="C93" s="281">
        <v>73491.399999999994</v>
      </c>
      <c r="D93" s="282">
        <v>3.3672499999999999</v>
      </c>
      <c r="E93" s="281">
        <v>247463.91699999999</v>
      </c>
      <c r="F93" s="280">
        <v>487859</v>
      </c>
      <c r="G93" s="279">
        <v>45463</v>
      </c>
      <c r="H93" s="299" t="s">
        <v>2827</v>
      </c>
      <c r="I93" s="244"/>
      <c r="J93" s="245"/>
    </row>
    <row r="94" spans="1:10" x14ac:dyDescent="0.3">
      <c r="A94" s="279">
        <v>45473</v>
      </c>
      <c r="B94" s="280" t="s">
        <v>3083</v>
      </c>
      <c r="C94" s="281">
        <v>85384.6</v>
      </c>
      <c r="D94" s="282">
        <v>3.37995</v>
      </c>
      <c r="E94" s="281">
        <v>288595.679</v>
      </c>
      <c r="F94" s="280">
        <v>487540</v>
      </c>
      <c r="G94" s="279">
        <v>45439</v>
      </c>
      <c r="H94" s="299" t="s">
        <v>3182</v>
      </c>
      <c r="I94" s="244"/>
      <c r="J94" s="245"/>
    </row>
    <row r="95" spans="1:10" x14ac:dyDescent="0.3">
      <c r="A95" s="279">
        <v>45473</v>
      </c>
      <c r="B95" s="280" t="s">
        <v>3084</v>
      </c>
      <c r="C95" s="281">
        <v>86071.8</v>
      </c>
      <c r="D95" s="282">
        <v>3.3802500000000002</v>
      </c>
      <c r="E95" s="281">
        <v>290944.20199999999</v>
      </c>
      <c r="F95" s="280">
        <v>487658</v>
      </c>
      <c r="G95" s="279">
        <v>45447</v>
      </c>
      <c r="H95" s="299" t="s">
        <v>3182</v>
      </c>
      <c r="I95" s="244"/>
      <c r="J95" s="245"/>
    </row>
    <row r="96" spans="1:10" x14ac:dyDescent="0.3">
      <c r="A96" s="279">
        <v>45473</v>
      </c>
      <c r="B96" s="280" t="s">
        <v>3085</v>
      </c>
      <c r="C96" s="281">
        <v>86071.8</v>
      </c>
      <c r="D96" s="282">
        <v>3.3811499999999999</v>
      </c>
      <c r="E96" s="281">
        <v>291021.66700000002</v>
      </c>
      <c r="F96" s="280">
        <v>487524</v>
      </c>
      <c r="G96" s="279">
        <v>45436</v>
      </c>
      <c r="H96" s="299" t="s">
        <v>3182</v>
      </c>
      <c r="I96" s="244"/>
      <c r="J96" s="245"/>
    </row>
    <row r="97" spans="1:10" x14ac:dyDescent="0.3">
      <c r="A97" s="283">
        <v>45478</v>
      </c>
      <c r="B97" s="284" t="s">
        <v>3086</v>
      </c>
      <c r="C97" s="285">
        <v>3196.6</v>
      </c>
      <c r="D97" s="286">
        <v>3.3671500000000001</v>
      </c>
      <c r="E97" s="285">
        <v>10763.431999999999</v>
      </c>
      <c r="F97" s="284">
        <v>487945</v>
      </c>
      <c r="G97" s="283">
        <v>45474</v>
      </c>
      <c r="H97" s="299" t="s">
        <v>3183</v>
      </c>
      <c r="I97" s="244"/>
      <c r="J97" s="245"/>
    </row>
    <row r="98" spans="1:10" x14ac:dyDescent="0.3">
      <c r="A98" s="283">
        <v>45483</v>
      </c>
      <c r="B98" s="284" t="s">
        <v>3087</v>
      </c>
      <c r="C98" s="285">
        <v>72687.41</v>
      </c>
      <c r="D98" s="286">
        <v>3.3795500000000001</v>
      </c>
      <c r="E98" s="285">
        <v>245644.51800000001</v>
      </c>
      <c r="F98" s="284">
        <v>488128</v>
      </c>
      <c r="G98" s="283">
        <v>45483</v>
      </c>
      <c r="H98" s="299" t="s">
        <v>2827</v>
      </c>
      <c r="I98" s="244"/>
      <c r="J98" s="245"/>
    </row>
    <row r="99" spans="1:10" x14ac:dyDescent="0.3">
      <c r="A99" s="283">
        <v>45484</v>
      </c>
      <c r="B99" s="284" t="s">
        <v>3088</v>
      </c>
      <c r="C99" s="285">
        <v>54559.94</v>
      </c>
      <c r="D99" s="286">
        <v>3.3795500000000001</v>
      </c>
      <c r="E99" s="285">
        <v>184388.04499999998</v>
      </c>
      <c r="F99" s="284">
        <v>488127</v>
      </c>
      <c r="G99" s="283">
        <v>45483</v>
      </c>
      <c r="H99" s="299" t="s">
        <v>3178</v>
      </c>
      <c r="I99" s="244"/>
      <c r="J99" s="245"/>
    </row>
    <row r="100" spans="1:10" x14ac:dyDescent="0.3">
      <c r="A100" s="283">
        <v>45485</v>
      </c>
      <c r="B100" s="284" t="s">
        <v>3089</v>
      </c>
      <c r="C100" s="285">
        <v>68148.009999999995</v>
      </c>
      <c r="D100" s="286">
        <v>3.3810500000000001</v>
      </c>
      <c r="E100" s="285">
        <v>230411.829</v>
      </c>
      <c r="F100" s="284">
        <v>488254</v>
      </c>
      <c r="G100" s="283">
        <v>45494</v>
      </c>
      <c r="H100" s="299" t="s">
        <v>2827</v>
      </c>
      <c r="I100" s="244"/>
      <c r="J100" s="245"/>
    </row>
    <row r="101" spans="1:10" x14ac:dyDescent="0.3">
      <c r="A101" s="283">
        <v>45495</v>
      </c>
      <c r="B101" s="284" t="s">
        <v>3090</v>
      </c>
      <c r="C101" s="285">
        <v>86071.8</v>
      </c>
      <c r="D101" s="286">
        <v>3.3802500000000002</v>
      </c>
      <c r="E101" s="285">
        <v>290944.20199999999</v>
      </c>
      <c r="F101" s="284">
        <v>487660</v>
      </c>
      <c r="G101" s="283">
        <v>45447</v>
      </c>
      <c r="H101" s="299" t="s">
        <v>3182</v>
      </c>
      <c r="I101" s="244"/>
      <c r="J101" s="245"/>
    </row>
    <row r="102" spans="1:10" x14ac:dyDescent="0.3">
      <c r="A102" s="283">
        <v>45495</v>
      </c>
      <c r="B102" s="284" t="s">
        <v>3091</v>
      </c>
      <c r="C102" s="285">
        <v>87850.35</v>
      </c>
      <c r="D102" s="286">
        <v>3.3678499999999998</v>
      </c>
      <c r="E102" s="285">
        <v>295866.80100000004</v>
      </c>
      <c r="F102" s="284">
        <v>487901</v>
      </c>
      <c r="G102" s="283">
        <v>45468</v>
      </c>
      <c r="H102" s="299" t="s">
        <v>3182</v>
      </c>
      <c r="I102" s="244"/>
      <c r="J102" s="245"/>
    </row>
    <row r="103" spans="1:10" x14ac:dyDescent="0.3">
      <c r="A103" s="283">
        <v>45503</v>
      </c>
      <c r="B103" s="284" t="s">
        <v>3092</v>
      </c>
      <c r="C103" s="285">
        <v>54114.96</v>
      </c>
      <c r="D103" s="286">
        <v>3.3810500000000001</v>
      </c>
      <c r="E103" s="285">
        <v>182965.386</v>
      </c>
      <c r="F103" s="284">
        <v>488272</v>
      </c>
      <c r="G103" s="283">
        <v>45495</v>
      </c>
      <c r="H103" s="299" t="s">
        <v>3178</v>
      </c>
      <c r="I103" s="244"/>
      <c r="J103" s="245"/>
    </row>
    <row r="104" spans="1:10" x14ac:dyDescent="0.3">
      <c r="A104" s="283">
        <v>45503</v>
      </c>
      <c r="B104" s="284" t="s">
        <v>3093</v>
      </c>
      <c r="C104" s="285">
        <v>51395.66</v>
      </c>
      <c r="D104" s="286">
        <v>3.3804500000000002</v>
      </c>
      <c r="E104" s="285">
        <v>173740.45899999997</v>
      </c>
      <c r="F104" s="284">
        <v>488278</v>
      </c>
      <c r="G104" s="283">
        <v>45496</v>
      </c>
      <c r="H104" s="299" t="s">
        <v>3179</v>
      </c>
      <c r="I104" s="244"/>
      <c r="J104" s="245"/>
    </row>
    <row r="105" spans="1:10" x14ac:dyDescent="0.3">
      <c r="A105" s="287">
        <v>45516</v>
      </c>
      <c r="B105" s="288" t="s">
        <v>3094</v>
      </c>
      <c r="C105" s="289">
        <v>53729.25</v>
      </c>
      <c r="D105" s="290">
        <v>3.3746</v>
      </c>
      <c r="E105" s="289">
        <v>181314.72700000001</v>
      </c>
      <c r="F105" s="288">
        <v>488482</v>
      </c>
      <c r="G105" s="287">
        <v>45514</v>
      </c>
      <c r="H105" s="299" t="s">
        <v>3178</v>
      </c>
      <c r="I105" s="244"/>
      <c r="J105" s="245"/>
    </row>
    <row r="106" spans="1:10" x14ac:dyDescent="0.3">
      <c r="A106" s="287">
        <v>45520</v>
      </c>
      <c r="B106" s="288" t="s">
        <v>3095</v>
      </c>
      <c r="C106" s="289">
        <v>87850.35</v>
      </c>
      <c r="D106" s="290">
        <v>3.3649499999999999</v>
      </c>
      <c r="E106" s="289">
        <v>295612.03500000003</v>
      </c>
      <c r="F106" s="288">
        <v>487923</v>
      </c>
      <c r="G106" s="287">
        <v>45470</v>
      </c>
      <c r="H106" s="299" t="s">
        <v>3182</v>
      </c>
      <c r="I106" s="244"/>
      <c r="J106" s="245"/>
    </row>
    <row r="107" spans="1:10" x14ac:dyDescent="0.3">
      <c r="A107" s="287">
        <v>45520</v>
      </c>
      <c r="B107" s="288" t="s">
        <v>3096</v>
      </c>
      <c r="C107" s="289">
        <v>87850.35</v>
      </c>
      <c r="D107" s="290">
        <v>3.3678499999999998</v>
      </c>
      <c r="E107" s="289">
        <v>295866.80100000004</v>
      </c>
      <c r="F107" s="288">
        <v>487903</v>
      </c>
      <c r="G107" s="287">
        <v>45468</v>
      </c>
      <c r="H107" s="299" t="s">
        <v>3182</v>
      </c>
      <c r="I107" s="244"/>
      <c r="J107" s="245"/>
    </row>
    <row r="108" spans="1:10" x14ac:dyDescent="0.3">
      <c r="A108" s="287">
        <v>45520</v>
      </c>
      <c r="B108" s="288" t="s">
        <v>3097</v>
      </c>
      <c r="C108" s="289">
        <v>87148.95</v>
      </c>
      <c r="D108" s="290">
        <v>3.3678499999999998</v>
      </c>
      <c r="E108" s="289">
        <v>293504.59100000001</v>
      </c>
      <c r="F108" s="288">
        <v>487902</v>
      </c>
      <c r="G108" s="287">
        <v>45468</v>
      </c>
      <c r="H108" s="299" t="s">
        <v>3182</v>
      </c>
      <c r="I108" s="244"/>
      <c r="J108" s="245"/>
    </row>
    <row r="109" spans="1:10" x14ac:dyDescent="0.3">
      <c r="A109" s="287">
        <v>45524</v>
      </c>
      <c r="B109" s="288" t="s">
        <v>3098</v>
      </c>
      <c r="C109" s="289">
        <v>52024.19</v>
      </c>
      <c r="D109" s="290">
        <v>3.3922500000000002</v>
      </c>
      <c r="E109" s="289">
        <v>176479.05899999998</v>
      </c>
      <c r="F109" s="288">
        <v>488589</v>
      </c>
      <c r="G109" s="287">
        <v>45526</v>
      </c>
      <c r="H109" s="299" t="s">
        <v>3179</v>
      </c>
      <c r="I109" s="244"/>
      <c r="J109" s="245"/>
    </row>
    <row r="110" spans="1:10" x14ac:dyDescent="0.3">
      <c r="A110" s="287">
        <v>45524</v>
      </c>
      <c r="B110" s="288" t="s">
        <v>3099</v>
      </c>
      <c r="C110" s="289">
        <v>51942.62</v>
      </c>
      <c r="D110" s="290">
        <v>3.3922500000000002</v>
      </c>
      <c r="E110" s="289">
        <v>176202.353</v>
      </c>
      <c r="F110" s="288">
        <v>488587</v>
      </c>
      <c r="G110" s="287">
        <v>45526</v>
      </c>
      <c r="H110" s="299" t="s">
        <v>3179</v>
      </c>
      <c r="I110" s="244"/>
      <c r="J110" s="245"/>
    </row>
    <row r="111" spans="1:10" x14ac:dyDescent="0.3">
      <c r="A111" s="287">
        <v>45525</v>
      </c>
      <c r="B111" s="288" t="s">
        <v>3100</v>
      </c>
      <c r="C111" s="289">
        <v>52543.199999999997</v>
      </c>
      <c r="D111" s="290">
        <v>3.3824000000000001</v>
      </c>
      <c r="E111" s="289">
        <v>177722.12</v>
      </c>
      <c r="F111" s="288">
        <v>488542</v>
      </c>
      <c r="G111" s="287">
        <v>45523</v>
      </c>
      <c r="H111" s="299" t="s">
        <v>3178</v>
      </c>
      <c r="I111" s="244"/>
      <c r="J111" s="245"/>
    </row>
    <row r="112" spans="1:10" x14ac:dyDescent="0.3">
      <c r="A112" s="291">
        <v>45537</v>
      </c>
      <c r="B112" s="292" t="s">
        <v>3101</v>
      </c>
      <c r="C112" s="293">
        <v>53541.26</v>
      </c>
      <c r="D112" s="294">
        <v>3.3831500000000001</v>
      </c>
      <c r="E112" s="293">
        <v>181138.114</v>
      </c>
      <c r="F112" s="292">
        <v>488738</v>
      </c>
      <c r="G112" s="291">
        <v>45539</v>
      </c>
      <c r="H112" s="299" t="s">
        <v>3178</v>
      </c>
      <c r="I112" s="244"/>
      <c r="J112" s="245"/>
    </row>
    <row r="113" spans="1:10" x14ac:dyDescent="0.3">
      <c r="A113" s="291">
        <v>45539</v>
      </c>
      <c r="B113" s="292" t="s">
        <v>3102</v>
      </c>
      <c r="C113" s="293">
        <v>69157.95</v>
      </c>
      <c r="D113" s="294">
        <v>3.3831500000000001</v>
      </c>
      <c r="E113" s="293">
        <v>233971.71899999998</v>
      </c>
      <c r="F113" s="292">
        <v>488740</v>
      </c>
      <c r="G113" s="291">
        <v>45539</v>
      </c>
      <c r="H113" s="299" t="s">
        <v>2827</v>
      </c>
      <c r="I113" s="244"/>
      <c r="J113" s="245"/>
    </row>
    <row r="114" spans="1:10" x14ac:dyDescent="0.3">
      <c r="A114" s="291">
        <v>45539</v>
      </c>
      <c r="B114" s="292" t="s">
        <v>3103</v>
      </c>
      <c r="C114" s="293">
        <v>67528.98</v>
      </c>
      <c r="D114" s="294">
        <v>3.3831500000000001</v>
      </c>
      <c r="E114" s="293">
        <v>228460.66899999999</v>
      </c>
      <c r="F114" s="292">
        <v>488741</v>
      </c>
      <c r="G114" s="291">
        <v>45539</v>
      </c>
      <c r="H114" s="299" t="s">
        <v>2827</v>
      </c>
      <c r="I114" s="244"/>
      <c r="J114" s="245"/>
    </row>
    <row r="115" spans="1:10" x14ac:dyDescent="0.3">
      <c r="A115" s="291">
        <v>45546</v>
      </c>
      <c r="B115" s="292" t="s">
        <v>3104</v>
      </c>
      <c r="C115" s="293">
        <v>214459.11</v>
      </c>
      <c r="D115" s="294">
        <v>3.3830499999999999</v>
      </c>
      <c r="E115" s="293">
        <v>725525.89199999999</v>
      </c>
      <c r="F115" s="292">
        <v>488791</v>
      </c>
      <c r="G115" s="291">
        <v>45541</v>
      </c>
      <c r="H115" s="299" t="s">
        <v>3187</v>
      </c>
      <c r="I115" s="244"/>
      <c r="J115" s="245"/>
    </row>
    <row r="116" spans="1:10" x14ac:dyDescent="0.3">
      <c r="A116" s="291">
        <v>45551</v>
      </c>
      <c r="B116" s="292" t="s">
        <v>3105</v>
      </c>
      <c r="C116" s="293">
        <v>86372.4</v>
      </c>
      <c r="D116" s="294">
        <v>3.3922500000000002</v>
      </c>
      <c r="E116" s="293">
        <v>292996.77399999998</v>
      </c>
      <c r="F116" s="292">
        <v>488586</v>
      </c>
      <c r="G116" s="291">
        <v>45526</v>
      </c>
      <c r="H116" s="299" t="s">
        <v>3182</v>
      </c>
      <c r="I116" s="244"/>
      <c r="J116" s="245"/>
    </row>
    <row r="117" spans="1:10" x14ac:dyDescent="0.3">
      <c r="A117" s="291">
        <v>45551</v>
      </c>
      <c r="B117" s="292" t="s">
        <v>3106</v>
      </c>
      <c r="C117" s="293">
        <v>86372.4</v>
      </c>
      <c r="D117" s="294">
        <v>3.3922500000000002</v>
      </c>
      <c r="E117" s="293">
        <v>292996.77399999998</v>
      </c>
      <c r="F117" s="292">
        <v>488584</v>
      </c>
      <c r="G117" s="291">
        <v>45526</v>
      </c>
      <c r="H117" s="299" t="s">
        <v>3182</v>
      </c>
      <c r="I117" s="244"/>
      <c r="J117" s="245"/>
    </row>
    <row r="118" spans="1:10" x14ac:dyDescent="0.3">
      <c r="A118" s="291">
        <v>45551</v>
      </c>
      <c r="B118" s="292" t="s">
        <v>3107</v>
      </c>
      <c r="C118" s="293">
        <v>86372.4</v>
      </c>
      <c r="D118" s="294">
        <v>3.3922500000000002</v>
      </c>
      <c r="E118" s="293">
        <v>292996.77399999998</v>
      </c>
      <c r="F118" s="292">
        <v>488588</v>
      </c>
      <c r="G118" s="291">
        <v>45526</v>
      </c>
      <c r="H118" s="299" t="s">
        <v>3182</v>
      </c>
      <c r="I118" s="244"/>
      <c r="J118" s="245"/>
    </row>
    <row r="119" spans="1:10" x14ac:dyDescent="0.3">
      <c r="A119" s="291">
        <v>45552</v>
      </c>
      <c r="B119" s="292" t="s">
        <v>3108</v>
      </c>
      <c r="C119" s="293">
        <v>53419.26</v>
      </c>
      <c r="D119" s="294">
        <v>3.3831500000000001</v>
      </c>
      <c r="E119" s="293">
        <v>180725.36900000001</v>
      </c>
      <c r="F119" s="292">
        <v>488737</v>
      </c>
      <c r="G119" s="291">
        <v>45539</v>
      </c>
      <c r="H119" s="299" t="s">
        <v>3178</v>
      </c>
      <c r="I119" s="244"/>
      <c r="J119" s="245"/>
    </row>
    <row r="120" spans="1:10" x14ac:dyDescent="0.3">
      <c r="A120" s="291">
        <v>45552</v>
      </c>
      <c r="B120" s="292" t="s">
        <v>3109</v>
      </c>
      <c r="C120" s="293">
        <v>50376.89</v>
      </c>
      <c r="D120" s="294">
        <v>3.3831500000000001</v>
      </c>
      <c r="E120" s="293">
        <v>170432.57500000001</v>
      </c>
      <c r="F120" s="292">
        <v>488739</v>
      </c>
      <c r="G120" s="291">
        <v>45539</v>
      </c>
      <c r="H120" s="299" t="s">
        <v>3179</v>
      </c>
      <c r="I120" s="244"/>
      <c r="J120" s="245"/>
    </row>
    <row r="121" spans="1:10" x14ac:dyDescent="0.3">
      <c r="A121" s="291">
        <v>45562</v>
      </c>
      <c r="B121" s="292" t="s">
        <v>3110</v>
      </c>
      <c r="C121" s="293">
        <v>85682.8</v>
      </c>
      <c r="D121" s="294">
        <v>3.3922500000000002</v>
      </c>
      <c r="E121" s="293">
        <v>290657.478</v>
      </c>
      <c r="F121" s="292">
        <v>488585</v>
      </c>
      <c r="G121" s="291">
        <v>45526</v>
      </c>
      <c r="H121" s="299" t="s">
        <v>3182</v>
      </c>
      <c r="I121" s="244"/>
      <c r="J121" s="245"/>
    </row>
    <row r="122" spans="1:10" x14ac:dyDescent="0.3">
      <c r="A122" s="291">
        <v>45562</v>
      </c>
      <c r="B122" s="292" t="s">
        <v>3111</v>
      </c>
      <c r="C122" s="293">
        <v>86372.4</v>
      </c>
      <c r="D122" s="294">
        <v>3.3850500000000001</v>
      </c>
      <c r="E122" s="293">
        <v>292374.89300000004</v>
      </c>
      <c r="F122" s="292">
        <v>488926</v>
      </c>
      <c r="G122" s="291">
        <v>45554</v>
      </c>
      <c r="H122" s="299" t="s">
        <v>3182</v>
      </c>
      <c r="I122" s="244"/>
      <c r="J122" s="245"/>
    </row>
    <row r="123" spans="1:10" x14ac:dyDescent="0.3">
      <c r="A123" s="291">
        <v>45565</v>
      </c>
      <c r="B123" s="292" t="s">
        <v>3112</v>
      </c>
      <c r="C123" s="293">
        <v>53419.26</v>
      </c>
      <c r="D123" s="294">
        <v>3.3927</v>
      </c>
      <c r="E123" s="293">
        <v>181235.52299999999</v>
      </c>
      <c r="F123" s="292">
        <v>488993</v>
      </c>
      <c r="G123" s="291">
        <v>45561</v>
      </c>
      <c r="H123" s="299" t="s">
        <v>3178</v>
      </c>
      <c r="I123" s="244"/>
      <c r="J123" s="245"/>
    </row>
    <row r="124" spans="1:10" x14ac:dyDescent="0.3">
      <c r="A124" s="291">
        <v>45565</v>
      </c>
      <c r="B124" s="292" t="s">
        <v>3113</v>
      </c>
      <c r="C124" s="293">
        <v>54934.64</v>
      </c>
      <c r="D124" s="294">
        <v>3.3850500000000001</v>
      </c>
      <c r="E124" s="293">
        <v>185956.503</v>
      </c>
      <c r="F124" s="292">
        <v>488924</v>
      </c>
      <c r="G124" s="291">
        <v>45554</v>
      </c>
      <c r="H124" s="299" t="s">
        <v>2632</v>
      </c>
      <c r="I124" s="244"/>
      <c r="J124" s="245"/>
    </row>
    <row r="125" spans="1:10" x14ac:dyDescent="0.3">
      <c r="A125" s="291">
        <v>45565</v>
      </c>
      <c r="B125" s="292" t="s">
        <v>3114</v>
      </c>
      <c r="C125" s="293">
        <v>86372.4</v>
      </c>
      <c r="D125" s="294">
        <v>3.3850500000000001</v>
      </c>
      <c r="E125" s="293">
        <v>292374.89300000004</v>
      </c>
      <c r="F125" s="292">
        <v>488927</v>
      </c>
      <c r="G125" s="291">
        <v>45554</v>
      </c>
      <c r="H125" s="299" t="s">
        <v>3182</v>
      </c>
      <c r="I125" s="244"/>
      <c r="J125" s="245"/>
    </row>
    <row r="126" spans="1:10" x14ac:dyDescent="0.3">
      <c r="A126" s="291">
        <v>45565</v>
      </c>
      <c r="B126" s="292" t="s">
        <v>3115</v>
      </c>
      <c r="C126" s="293">
        <v>86372.4</v>
      </c>
      <c r="D126" s="294">
        <v>3.3850500000000001</v>
      </c>
      <c r="E126" s="293">
        <v>292374.89300000004</v>
      </c>
      <c r="F126" s="292">
        <v>488925</v>
      </c>
      <c r="G126" s="291">
        <v>45554</v>
      </c>
      <c r="H126" s="299" t="s">
        <v>3182</v>
      </c>
      <c r="I126" s="244"/>
      <c r="J126" s="245"/>
    </row>
    <row r="127" spans="1:10" x14ac:dyDescent="0.3">
      <c r="A127" s="291">
        <v>45568</v>
      </c>
      <c r="B127" s="292" t="s">
        <v>3116</v>
      </c>
      <c r="C127" s="293">
        <v>51350.31</v>
      </c>
      <c r="D127" s="294">
        <v>3.3848500000000001</v>
      </c>
      <c r="E127" s="293">
        <v>173813.09700000001</v>
      </c>
      <c r="F127" s="292">
        <v>489022</v>
      </c>
      <c r="G127" s="291">
        <v>45563</v>
      </c>
      <c r="H127" s="299" t="s">
        <v>3177</v>
      </c>
      <c r="I127" s="244"/>
      <c r="J127" s="245"/>
    </row>
    <row r="128" spans="1:10" x14ac:dyDescent="0.3">
      <c r="A128" s="291">
        <v>45570</v>
      </c>
      <c r="B128" s="292" t="s">
        <v>3117</v>
      </c>
      <c r="C128" s="293">
        <v>68191.95</v>
      </c>
      <c r="D128" s="294">
        <v>3.3795000000000002</v>
      </c>
      <c r="E128" s="293">
        <v>230454.69500000001</v>
      </c>
      <c r="F128" s="292">
        <v>489115</v>
      </c>
      <c r="G128" s="291">
        <v>45570</v>
      </c>
      <c r="H128" s="299" t="s">
        <v>2827</v>
      </c>
      <c r="I128" s="244"/>
      <c r="J128" s="245"/>
    </row>
    <row r="129" spans="1:10" x14ac:dyDescent="0.3">
      <c r="A129" s="291">
        <v>45570</v>
      </c>
      <c r="B129" s="292" t="s">
        <v>3118</v>
      </c>
      <c r="C129" s="293">
        <v>70083.72</v>
      </c>
      <c r="D129" s="294">
        <v>3.3795000000000002</v>
      </c>
      <c r="E129" s="293">
        <v>236847.932</v>
      </c>
      <c r="F129" s="292">
        <v>489113</v>
      </c>
      <c r="G129" s="291">
        <v>45570</v>
      </c>
      <c r="H129" s="299" t="s">
        <v>2827</v>
      </c>
      <c r="I129" s="244"/>
      <c r="J129" s="245"/>
    </row>
    <row r="130" spans="1:10" x14ac:dyDescent="0.3">
      <c r="A130" s="291">
        <v>45575</v>
      </c>
      <c r="B130" s="292" t="s">
        <v>3119</v>
      </c>
      <c r="C130" s="293">
        <v>68556</v>
      </c>
      <c r="D130" s="294">
        <v>3.3756499999999998</v>
      </c>
      <c r="E130" s="293">
        <v>231421.06099999999</v>
      </c>
      <c r="F130" s="292">
        <v>489186</v>
      </c>
      <c r="G130" s="291">
        <v>45575</v>
      </c>
      <c r="H130" s="299" t="s">
        <v>2827</v>
      </c>
      <c r="I130" s="244"/>
      <c r="J130" s="245"/>
    </row>
    <row r="131" spans="1:10" x14ac:dyDescent="0.3">
      <c r="A131" s="291">
        <v>45575</v>
      </c>
      <c r="B131" s="292" t="s">
        <v>3120</v>
      </c>
      <c r="C131" s="293">
        <v>66974.399999999994</v>
      </c>
      <c r="D131" s="294">
        <v>3.3756499999999998</v>
      </c>
      <c r="E131" s="293">
        <v>226082.133</v>
      </c>
      <c r="F131" s="292">
        <v>489202</v>
      </c>
      <c r="G131" s="291">
        <v>45575</v>
      </c>
      <c r="H131" s="299" t="s">
        <v>2827</v>
      </c>
      <c r="I131" s="244"/>
      <c r="J131" s="245"/>
    </row>
    <row r="132" spans="1:10" x14ac:dyDescent="0.3">
      <c r="A132" s="291">
        <v>45586</v>
      </c>
      <c r="B132" s="292" t="s">
        <v>3121</v>
      </c>
      <c r="C132" s="293">
        <v>85682.8</v>
      </c>
      <c r="D132" s="294">
        <v>3.3850500000000001</v>
      </c>
      <c r="E132" s="293">
        <v>290040.56199999998</v>
      </c>
      <c r="F132" s="292">
        <v>488928</v>
      </c>
      <c r="G132" s="291">
        <v>45554</v>
      </c>
      <c r="H132" s="299" t="s">
        <v>3182</v>
      </c>
      <c r="I132" s="244"/>
      <c r="J132" s="245"/>
    </row>
    <row r="133" spans="1:10" x14ac:dyDescent="0.3">
      <c r="A133" s="295">
        <v>45586</v>
      </c>
      <c r="B133" s="296" t="s">
        <v>3122</v>
      </c>
      <c r="C133" s="297">
        <v>81888.45</v>
      </c>
      <c r="D133" s="298">
        <v>3.3727999999999998</v>
      </c>
      <c r="E133" s="297">
        <v>276193.364</v>
      </c>
      <c r="F133" s="296">
        <v>489254</v>
      </c>
      <c r="G133" s="295">
        <v>45581</v>
      </c>
      <c r="H133" s="299" t="s">
        <v>3182</v>
      </c>
      <c r="I133" s="244"/>
      <c r="J133" s="245"/>
    </row>
    <row r="134" spans="1:10" x14ac:dyDescent="0.3">
      <c r="A134" s="291">
        <v>45589</v>
      </c>
      <c r="B134" s="292" t="s">
        <v>3123</v>
      </c>
      <c r="C134" s="293">
        <v>52250.58</v>
      </c>
      <c r="D134" s="294">
        <v>3.36435</v>
      </c>
      <c r="E134" s="293">
        <v>175789.239</v>
      </c>
      <c r="F134" s="292">
        <v>489314</v>
      </c>
      <c r="G134" s="291">
        <v>45587</v>
      </c>
      <c r="H134" s="299" t="s">
        <v>3179</v>
      </c>
      <c r="I134" s="244"/>
      <c r="J134" s="245"/>
    </row>
    <row r="135" spans="1:10" x14ac:dyDescent="0.3">
      <c r="A135" s="291">
        <v>45589</v>
      </c>
      <c r="B135" s="292" t="s">
        <v>3124</v>
      </c>
      <c r="C135" s="293">
        <v>53191.17</v>
      </c>
      <c r="D135" s="294">
        <v>3.36435</v>
      </c>
      <c r="E135" s="293">
        <v>178953.71299999999</v>
      </c>
      <c r="F135" s="292">
        <v>489312</v>
      </c>
      <c r="G135" s="291">
        <v>45587</v>
      </c>
      <c r="H135" s="299" t="s">
        <v>3179</v>
      </c>
      <c r="I135" s="244"/>
      <c r="J135" s="245"/>
    </row>
    <row r="136" spans="1:10" x14ac:dyDescent="0.3">
      <c r="A136" s="291">
        <v>45589</v>
      </c>
      <c r="B136" s="292" t="s">
        <v>3125</v>
      </c>
      <c r="C136" s="293">
        <v>53043.75</v>
      </c>
      <c r="D136" s="294">
        <v>3.36435</v>
      </c>
      <c r="E136" s="293">
        <v>178457.74</v>
      </c>
      <c r="F136" s="292">
        <v>489315</v>
      </c>
      <c r="G136" s="291">
        <v>45587</v>
      </c>
      <c r="H136" s="299" t="s">
        <v>3179</v>
      </c>
      <c r="I136" s="244"/>
      <c r="J136" s="245"/>
    </row>
    <row r="137" spans="1:10" x14ac:dyDescent="0.3">
      <c r="A137" s="291">
        <v>45593</v>
      </c>
      <c r="B137" s="292" t="s">
        <v>3126</v>
      </c>
      <c r="C137" s="293">
        <v>81888.45</v>
      </c>
      <c r="D137" s="294">
        <v>3.3727999999999998</v>
      </c>
      <c r="E137" s="293">
        <v>276193.364</v>
      </c>
      <c r="F137" s="292">
        <v>489253</v>
      </c>
      <c r="G137" s="291">
        <v>45581</v>
      </c>
      <c r="H137" s="299" t="s">
        <v>3182</v>
      </c>
      <c r="I137" s="244"/>
      <c r="J137" s="245"/>
    </row>
    <row r="138" spans="1:10" x14ac:dyDescent="0.3">
      <c r="A138" s="291">
        <v>45593</v>
      </c>
      <c r="B138" s="292" t="s">
        <v>3127</v>
      </c>
      <c r="C138" s="293">
        <v>81888.45</v>
      </c>
      <c r="D138" s="294">
        <v>3.3727999999999998</v>
      </c>
      <c r="E138" s="293">
        <v>276193.364</v>
      </c>
      <c r="F138" s="292">
        <v>489250</v>
      </c>
      <c r="G138" s="291">
        <v>45581</v>
      </c>
      <c r="H138" s="299" t="s">
        <v>3182</v>
      </c>
      <c r="I138" s="244"/>
      <c r="J138" s="245"/>
    </row>
    <row r="139" spans="1:10" x14ac:dyDescent="0.3">
      <c r="A139" s="291">
        <v>45596</v>
      </c>
      <c r="B139" s="292" t="s">
        <v>3128</v>
      </c>
      <c r="C139" s="293">
        <v>81234.649999999994</v>
      </c>
      <c r="D139" s="294">
        <v>3.3727999999999998</v>
      </c>
      <c r="E139" s="293">
        <v>273988.228</v>
      </c>
      <c r="F139" s="292">
        <v>489249</v>
      </c>
      <c r="G139" s="291">
        <v>45581</v>
      </c>
      <c r="H139" s="299" t="s">
        <v>3182</v>
      </c>
      <c r="I139" s="244"/>
      <c r="J139" s="245"/>
    </row>
    <row r="140" spans="1:10" x14ac:dyDescent="0.3">
      <c r="A140" s="291">
        <v>45596</v>
      </c>
      <c r="B140" s="292" t="s">
        <v>3129</v>
      </c>
      <c r="C140" s="293">
        <v>81888.45</v>
      </c>
      <c r="D140" s="294">
        <v>3.3646500000000001</v>
      </c>
      <c r="E140" s="293">
        <v>275525.973</v>
      </c>
      <c r="F140" s="292">
        <v>489333</v>
      </c>
      <c r="G140" s="291">
        <v>45588</v>
      </c>
      <c r="H140" s="299" t="s">
        <v>3182</v>
      </c>
      <c r="I140" s="244"/>
      <c r="J140" s="245"/>
    </row>
    <row r="141" spans="1:10" x14ac:dyDescent="0.3">
      <c r="A141" s="291">
        <v>45596</v>
      </c>
      <c r="B141" s="292" t="s">
        <v>3130</v>
      </c>
      <c r="C141" s="293">
        <v>50862.21</v>
      </c>
      <c r="D141" s="294">
        <v>3.3650000000000002</v>
      </c>
      <c r="E141" s="293">
        <v>171151.337</v>
      </c>
      <c r="F141" s="292">
        <v>489289</v>
      </c>
      <c r="G141" s="291">
        <v>45583</v>
      </c>
      <c r="H141" s="299" t="s">
        <v>3178</v>
      </c>
      <c r="I141" s="244"/>
      <c r="J141" s="245"/>
    </row>
    <row r="142" spans="1:10" x14ac:dyDescent="0.3">
      <c r="A142" s="291">
        <v>45596</v>
      </c>
      <c r="B142" s="292" t="s">
        <v>3131</v>
      </c>
      <c r="C142" s="293">
        <v>50657.73</v>
      </c>
      <c r="D142" s="294">
        <v>3.3650000000000002</v>
      </c>
      <c r="E142" s="293">
        <v>170463.261</v>
      </c>
      <c r="F142" s="292">
        <v>489290</v>
      </c>
      <c r="G142" s="291">
        <v>45583</v>
      </c>
      <c r="H142" s="299" t="s">
        <v>3178</v>
      </c>
      <c r="I142" s="244"/>
      <c r="J142" s="245"/>
    </row>
    <row r="143" spans="1:10" x14ac:dyDescent="0.3">
      <c r="A143" s="291">
        <v>45597</v>
      </c>
      <c r="B143" s="292" t="s">
        <v>3132</v>
      </c>
      <c r="C143" s="293">
        <v>4935</v>
      </c>
      <c r="D143" s="294">
        <v>3.3692000000000002</v>
      </c>
      <c r="E143" s="293">
        <v>16627.002</v>
      </c>
      <c r="F143" s="292">
        <v>489472</v>
      </c>
      <c r="G143" s="291">
        <v>45597</v>
      </c>
      <c r="H143" s="299" t="s">
        <v>3181</v>
      </c>
      <c r="I143" s="244"/>
      <c r="J143" s="245"/>
    </row>
    <row r="144" spans="1:10" x14ac:dyDescent="0.3">
      <c r="A144" s="291">
        <v>45601</v>
      </c>
      <c r="B144" s="292" t="s">
        <v>3133</v>
      </c>
      <c r="C144" s="293">
        <v>52395.12</v>
      </c>
      <c r="D144" s="294">
        <v>3.3692000000000002</v>
      </c>
      <c r="E144" s="293">
        <v>176529.63800000001</v>
      </c>
      <c r="F144" s="292">
        <v>489471</v>
      </c>
      <c r="G144" s="291">
        <v>45597</v>
      </c>
      <c r="H144" s="299" t="s">
        <v>3184</v>
      </c>
      <c r="I144" s="244"/>
      <c r="J144" s="245"/>
    </row>
    <row r="145" spans="1:10" x14ac:dyDescent="0.3">
      <c r="A145" s="291">
        <v>45604</v>
      </c>
      <c r="B145" s="292" t="s">
        <v>3134</v>
      </c>
      <c r="C145" s="293">
        <v>212078.69</v>
      </c>
      <c r="D145" s="294">
        <v>3.3584000000000001</v>
      </c>
      <c r="E145" s="293">
        <v>712245.07200000004</v>
      </c>
      <c r="F145" s="292">
        <v>489575</v>
      </c>
      <c r="G145" s="291">
        <v>45603</v>
      </c>
      <c r="H145" s="299" t="s">
        <v>3187</v>
      </c>
      <c r="I145" s="244"/>
      <c r="J145" s="245"/>
    </row>
    <row r="146" spans="1:10" x14ac:dyDescent="0.3">
      <c r="A146" s="291">
        <v>45610</v>
      </c>
      <c r="B146" s="292" t="s">
        <v>3135</v>
      </c>
      <c r="C146" s="293">
        <v>48613.88</v>
      </c>
      <c r="D146" s="294">
        <v>3.37195</v>
      </c>
      <c r="E146" s="293">
        <v>163923.573</v>
      </c>
      <c r="F146" s="292">
        <v>409445</v>
      </c>
      <c r="G146" s="291">
        <v>45600</v>
      </c>
      <c r="H146" s="299" t="s">
        <v>2790</v>
      </c>
      <c r="I146" s="244"/>
      <c r="J146" s="245"/>
    </row>
    <row r="147" spans="1:10" x14ac:dyDescent="0.3">
      <c r="A147" s="291">
        <v>45611</v>
      </c>
      <c r="B147" s="292" t="s">
        <v>3136</v>
      </c>
      <c r="C147" s="293">
        <v>51635</v>
      </c>
      <c r="D147" s="294">
        <v>3.3521000000000001</v>
      </c>
      <c r="E147" s="293">
        <v>173085.68400000001</v>
      </c>
      <c r="F147" s="292">
        <v>489644</v>
      </c>
      <c r="G147" s="291">
        <v>45608</v>
      </c>
      <c r="H147" s="299" t="s">
        <v>2632</v>
      </c>
      <c r="I147" s="244"/>
      <c r="J147" s="245"/>
    </row>
    <row r="148" spans="1:10" x14ac:dyDescent="0.3">
      <c r="A148" s="291">
        <v>45612</v>
      </c>
      <c r="B148" s="292" t="s">
        <v>3137</v>
      </c>
      <c r="C148" s="293">
        <v>81888.45</v>
      </c>
      <c r="D148" s="294">
        <v>3.3646500000000001</v>
      </c>
      <c r="E148" s="293">
        <v>275525.973</v>
      </c>
      <c r="F148" s="292">
        <v>489331</v>
      </c>
      <c r="G148" s="291">
        <v>45588</v>
      </c>
      <c r="H148" s="299" t="s">
        <v>3182</v>
      </c>
      <c r="I148" s="244"/>
      <c r="J148" s="245"/>
    </row>
    <row r="149" spans="1:10" x14ac:dyDescent="0.3">
      <c r="A149" s="291">
        <v>45612</v>
      </c>
      <c r="B149" s="292" t="s">
        <v>3138</v>
      </c>
      <c r="C149" s="293">
        <v>81888.45</v>
      </c>
      <c r="D149" s="294">
        <v>3.3646500000000001</v>
      </c>
      <c r="E149" s="293">
        <v>275525.973</v>
      </c>
      <c r="F149" s="292">
        <v>489332</v>
      </c>
      <c r="G149" s="291">
        <v>45588</v>
      </c>
      <c r="H149" s="299" t="s">
        <v>3182</v>
      </c>
      <c r="I149" s="244"/>
      <c r="J149" s="245"/>
    </row>
    <row r="150" spans="1:10" x14ac:dyDescent="0.3">
      <c r="A150" s="291">
        <v>45612</v>
      </c>
      <c r="B150" s="292" t="s">
        <v>3139</v>
      </c>
      <c r="C150" s="293">
        <v>81234.649999999994</v>
      </c>
      <c r="D150" s="294">
        <v>3.3646500000000001</v>
      </c>
      <c r="E150" s="293">
        <v>273326.16499999998</v>
      </c>
      <c r="F150" s="292">
        <v>489334</v>
      </c>
      <c r="G150" s="291">
        <v>45588</v>
      </c>
      <c r="H150" s="299" t="s">
        <v>3182</v>
      </c>
      <c r="I150" s="244"/>
      <c r="J150" s="245"/>
    </row>
    <row r="151" spans="1:10" x14ac:dyDescent="0.3">
      <c r="A151" s="291">
        <v>45612</v>
      </c>
      <c r="B151" s="292" t="s">
        <v>3140</v>
      </c>
      <c r="C151" s="293">
        <v>51296.639999999999</v>
      </c>
      <c r="D151" s="294">
        <v>3.3521000000000001</v>
      </c>
      <c r="E151" s="293">
        <v>171951.467</v>
      </c>
      <c r="F151" s="292">
        <v>489643</v>
      </c>
      <c r="G151" s="291">
        <v>45608</v>
      </c>
      <c r="H151" s="299" t="s">
        <v>2632</v>
      </c>
      <c r="I151" s="244"/>
      <c r="J151" s="245"/>
    </row>
    <row r="152" spans="1:10" x14ac:dyDescent="0.3">
      <c r="A152" s="291">
        <v>45612</v>
      </c>
      <c r="B152" s="292" t="s">
        <v>3141</v>
      </c>
      <c r="C152" s="293">
        <v>53052.08</v>
      </c>
      <c r="D152" s="294">
        <v>3.3521000000000001</v>
      </c>
      <c r="E152" s="293">
        <v>177835.87700000001</v>
      </c>
      <c r="F152" s="292">
        <v>489642</v>
      </c>
      <c r="G152" s="291">
        <v>45608</v>
      </c>
      <c r="H152" s="299" t="s">
        <v>2632</v>
      </c>
      <c r="I152" s="244"/>
      <c r="J152" s="245"/>
    </row>
    <row r="153" spans="1:10" x14ac:dyDescent="0.3">
      <c r="A153" s="291">
        <v>45614</v>
      </c>
      <c r="B153" s="292" t="s">
        <v>3142</v>
      </c>
      <c r="C153" s="293">
        <v>70664.88</v>
      </c>
      <c r="D153" s="294">
        <v>3.3409499999999999</v>
      </c>
      <c r="E153" s="293">
        <v>236087.83100000001</v>
      </c>
      <c r="F153" s="292">
        <v>489692</v>
      </c>
      <c r="G153" s="291">
        <v>45612</v>
      </c>
      <c r="H153" s="299" t="s">
        <v>2827</v>
      </c>
      <c r="I153" s="244"/>
      <c r="J153" s="245"/>
    </row>
    <row r="154" spans="1:10" x14ac:dyDescent="0.3">
      <c r="A154" s="291">
        <v>45615</v>
      </c>
      <c r="B154" s="292" t="s">
        <v>3143</v>
      </c>
      <c r="C154" s="293">
        <v>50794.44</v>
      </c>
      <c r="D154" s="294">
        <v>3.3409499999999999</v>
      </c>
      <c r="E154" s="293">
        <v>169701.68400000001</v>
      </c>
      <c r="F154" s="292">
        <v>489690</v>
      </c>
      <c r="G154" s="291">
        <v>45612</v>
      </c>
      <c r="H154" s="299" t="s">
        <v>3178</v>
      </c>
      <c r="I154" s="244"/>
      <c r="J154" s="245"/>
    </row>
    <row r="155" spans="1:10" x14ac:dyDescent="0.3">
      <c r="A155" s="291">
        <v>45615</v>
      </c>
      <c r="B155" s="292" t="s">
        <v>3144</v>
      </c>
      <c r="C155" s="293">
        <v>50586.66</v>
      </c>
      <c r="D155" s="294">
        <v>3.3409499999999999</v>
      </c>
      <c r="E155" s="293">
        <v>169007.50200000001</v>
      </c>
      <c r="F155" s="292">
        <v>489691</v>
      </c>
      <c r="G155" s="291">
        <v>45612</v>
      </c>
      <c r="H155" s="299" t="s">
        <v>3178</v>
      </c>
      <c r="I155" s="244"/>
      <c r="J155" s="245"/>
    </row>
    <row r="156" spans="1:10" x14ac:dyDescent="0.3">
      <c r="A156" s="291">
        <v>45619</v>
      </c>
      <c r="B156" s="292" t="s">
        <v>3145</v>
      </c>
      <c r="C156" s="293">
        <v>83115.899999999994</v>
      </c>
      <c r="D156" s="294">
        <v>3.3426499999999999</v>
      </c>
      <c r="E156" s="293">
        <v>277827.36300000001</v>
      </c>
      <c r="F156" s="292">
        <v>489730</v>
      </c>
      <c r="G156" s="291">
        <v>45616</v>
      </c>
      <c r="H156" s="299" t="s">
        <v>3182</v>
      </c>
      <c r="I156" s="244"/>
      <c r="J156" s="245"/>
    </row>
    <row r="157" spans="1:10" x14ac:dyDescent="0.3">
      <c r="A157" s="291">
        <v>45619</v>
      </c>
      <c r="B157" s="292" t="s">
        <v>3146</v>
      </c>
      <c r="C157" s="293">
        <v>83115.899999999994</v>
      </c>
      <c r="D157" s="294">
        <v>3.3426499999999999</v>
      </c>
      <c r="E157" s="293">
        <v>277827.36300000001</v>
      </c>
      <c r="F157" s="292">
        <v>489735</v>
      </c>
      <c r="G157" s="291">
        <v>45616</v>
      </c>
      <c r="H157" s="299" t="s">
        <v>3182</v>
      </c>
      <c r="I157" s="244"/>
      <c r="J157" s="245"/>
    </row>
    <row r="158" spans="1:10" x14ac:dyDescent="0.3">
      <c r="A158" s="295">
        <v>45619</v>
      </c>
      <c r="B158" s="296" t="s">
        <v>3147</v>
      </c>
      <c r="C158" s="297">
        <v>83115.899999999994</v>
      </c>
      <c r="D158" s="298">
        <v>3.3426499999999999</v>
      </c>
      <c r="E158" s="297">
        <v>277827.36300000001</v>
      </c>
      <c r="F158" s="296">
        <v>489731</v>
      </c>
      <c r="G158" s="295">
        <v>45616</v>
      </c>
      <c r="H158" s="299" t="s">
        <v>3182</v>
      </c>
      <c r="I158" s="244"/>
      <c r="J158" s="245"/>
    </row>
    <row r="159" spans="1:10" x14ac:dyDescent="0.3">
      <c r="A159" s="291">
        <v>45622</v>
      </c>
      <c r="B159" s="292" t="s">
        <v>3148</v>
      </c>
      <c r="C159" s="293">
        <v>50475.07</v>
      </c>
      <c r="D159" s="294">
        <v>3.3328500000000001</v>
      </c>
      <c r="E159" s="293">
        <v>168225.837</v>
      </c>
      <c r="F159" s="292">
        <v>489798</v>
      </c>
      <c r="G159" s="291">
        <v>45621</v>
      </c>
      <c r="H159" s="299" t="s">
        <v>3179</v>
      </c>
      <c r="I159" s="244"/>
      <c r="J159" s="245"/>
    </row>
    <row r="160" spans="1:10" x14ac:dyDescent="0.3">
      <c r="A160" s="291">
        <v>45622</v>
      </c>
      <c r="B160" s="292" t="s">
        <v>3149</v>
      </c>
      <c r="C160" s="293">
        <v>50898.13</v>
      </c>
      <c r="D160" s="294">
        <v>3.3328500000000001</v>
      </c>
      <c r="E160" s="293">
        <v>169635.83300000001</v>
      </c>
      <c r="F160" s="292">
        <v>489796</v>
      </c>
      <c r="G160" s="291">
        <v>45621</v>
      </c>
      <c r="H160" s="299" t="s">
        <v>3179</v>
      </c>
      <c r="I160" s="244"/>
      <c r="J160" s="245"/>
    </row>
    <row r="161" spans="1:10" x14ac:dyDescent="0.3">
      <c r="A161" s="291">
        <v>45624</v>
      </c>
      <c r="B161" s="292" t="s">
        <v>3150</v>
      </c>
      <c r="C161" s="293">
        <v>53071.74</v>
      </c>
      <c r="D161" s="294">
        <v>3.3328500000000001</v>
      </c>
      <c r="E161" s="293">
        <v>176880.149</v>
      </c>
      <c r="F161" s="292">
        <v>489797</v>
      </c>
      <c r="G161" s="291">
        <v>45621</v>
      </c>
      <c r="H161" s="299" t="s">
        <v>3177</v>
      </c>
      <c r="I161" s="244"/>
      <c r="J161" s="245"/>
    </row>
    <row r="162" spans="1:10" x14ac:dyDescent="0.3">
      <c r="A162" s="291">
        <v>45624</v>
      </c>
      <c r="B162" s="292" t="s">
        <v>3151</v>
      </c>
      <c r="C162" s="293">
        <v>72829.2</v>
      </c>
      <c r="D162" s="294">
        <v>3.3271000000000002</v>
      </c>
      <c r="E162" s="293">
        <v>242310.03099999999</v>
      </c>
      <c r="F162" s="292">
        <v>489826</v>
      </c>
      <c r="G162" s="291">
        <v>45622</v>
      </c>
      <c r="H162" s="299" t="s">
        <v>2827</v>
      </c>
      <c r="I162" s="244"/>
      <c r="J162" s="245"/>
    </row>
    <row r="163" spans="1:10" x14ac:dyDescent="0.3">
      <c r="A163" s="291">
        <v>45626</v>
      </c>
      <c r="B163" s="292" t="s">
        <v>3152</v>
      </c>
      <c r="C163" s="293">
        <v>83115.899999999994</v>
      </c>
      <c r="D163" s="294">
        <v>3.3426499999999999</v>
      </c>
      <c r="E163" s="293">
        <v>277827.36300000001</v>
      </c>
      <c r="F163" s="292">
        <v>489736</v>
      </c>
      <c r="G163" s="291">
        <v>45616</v>
      </c>
      <c r="H163" s="299" t="s">
        <v>3182</v>
      </c>
      <c r="I163" s="244"/>
      <c r="J163" s="245"/>
    </row>
    <row r="164" spans="1:10" x14ac:dyDescent="0.3">
      <c r="A164" s="291">
        <v>45626</v>
      </c>
      <c r="B164" s="292" t="s">
        <v>3153</v>
      </c>
      <c r="C164" s="293">
        <v>83115.899999999994</v>
      </c>
      <c r="D164" s="294">
        <v>3.3426499999999999</v>
      </c>
      <c r="E164" s="293">
        <v>277827.36300000001</v>
      </c>
      <c r="F164" s="292">
        <v>489733</v>
      </c>
      <c r="G164" s="291">
        <v>45616</v>
      </c>
      <c r="H164" s="299" t="s">
        <v>3182</v>
      </c>
      <c r="I164" s="244"/>
      <c r="J164" s="245"/>
    </row>
    <row r="165" spans="1:10" x14ac:dyDescent="0.3">
      <c r="A165" s="291">
        <v>45657</v>
      </c>
      <c r="B165" s="292" t="s">
        <v>3154</v>
      </c>
      <c r="C165" s="293">
        <v>83115.899999999994</v>
      </c>
      <c r="D165" s="294">
        <v>3.3250999999999999</v>
      </c>
      <c r="E165" s="293">
        <v>276368.679</v>
      </c>
      <c r="F165" s="292">
        <v>489908</v>
      </c>
      <c r="G165" s="291">
        <v>45629</v>
      </c>
      <c r="H165" s="299" t="s">
        <v>3182</v>
      </c>
      <c r="I165" s="244"/>
      <c r="J165" s="245"/>
    </row>
    <row r="166" spans="1:10" x14ac:dyDescent="0.3">
      <c r="A166" s="291">
        <v>45657</v>
      </c>
      <c r="B166" s="292" t="s">
        <v>3155</v>
      </c>
      <c r="C166" s="293">
        <v>83115.899999999994</v>
      </c>
      <c r="D166" s="294">
        <v>3.331</v>
      </c>
      <c r="E166" s="293">
        <v>276368.679</v>
      </c>
      <c r="F166" s="292">
        <v>400169</v>
      </c>
      <c r="G166" s="291">
        <v>45644</v>
      </c>
      <c r="H166" s="299" t="s">
        <v>3182</v>
      </c>
      <c r="I166" s="244"/>
      <c r="J166" s="245"/>
    </row>
    <row r="167" spans="1:10" x14ac:dyDescent="0.3">
      <c r="A167" s="291">
        <v>45657</v>
      </c>
      <c r="B167" s="292" t="s">
        <v>3156</v>
      </c>
      <c r="C167" s="293">
        <v>83115.899999999994</v>
      </c>
      <c r="D167" s="294">
        <v>3.331</v>
      </c>
      <c r="E167" s="293">
        <v>276368.679</v>
      </c>
      <c r="F167" s="292">
        <v>400173</v>
      </c>
      <c r="G167" s="291">
        <v>45644</v>
      </c>
      <c r="H167" s="299" t="s">
        <v>3182</v>
      </c>
      <c r="I167" s="244"/>
      <c r="J167" s="245"/>
    </row>
    <row r="168" spans="1:10" x14ac:dyDescent="0.3">
      <c r="A168" s="291">
        <v>45657</v>
      </c>
      <c r="B168" s="292" t="s">
        <v>3157</v>
      </c>
      <c r="C168" s="293">
        <v>83115.899999999994</v>
      </c>
      <c r="D168" s="294">
        <v>3.331</v>
      </c>
      <c r="E168" s="293">
        <v>276368.679</v>
      </c>
      <c r="F168" s="292">
        <v>400171</v>
      </c>
      <c r="G168" s="291">
        <v>45644</v>
      </c>
      <c r="H168" s="299" t="s">
        <v>3182</v>
      </c>
      <c r="I168" s="244"/>
      <c r="J168" s="245"/>
    </row>
    <row r="169" spans="1:10" x14ac:dyDescent="0.3">
      <c r="A169" s="291">
        <v>45657</v>
      </c>
      <c r="B169" s="292" t="s">
        <v>3158</v>
      </c>
      <c r="C169" s="293">
        <v>83115.899999999994</v>
      </c>
      <c r="D169" s="294">
        <v>3.331</v>
      </c>
      <c r="E169" s="293">
        <v>276368.679</v>
      </c>
      <c r="F169" s="292">
        <v>400176</v>
      </c>
      <c r="G169" s="291">
        <v>45644</v>
      </c>
      <c r="H169" s="299" t="s">
        <v>3182</v>
      </c>
      <c r="I169" s="244"/>
      <c r="J169" s="245"/>
    </row>
    <row r="170" spans="1:10" x14ac:dyDescent="0.3">
      <c r="A170" s="291">
        <v>45657</v>
      </c>
      <c r="B170" s="292" t="s">
        <v>3159</v>
      </c>
      <c r="C170" s="293">
        <v>83115.899999999994</v>
      </c>
      <c r="D170" s="294">
        <v>3.331</v>
      </c>
      <c r="E170" s="293">
        <v>276368.679</v>
      </c>
      <c r="F170" s="292">
        <v>400175</v>
      </c>
      <c r="G170" s="291">
        <v>45644</v>
      </c>
      <c r="H170" s="299" t="s">
        <v>3182</v>
      </c>
      <c r="I170" s="244"/>
      <c r="J170" s="245"/>
    </row>
    <row r="171" spans="1:10" x14ac:dyDescent="0.3">
      <c r="A171" s="291">
        <v>45657</v>
      </c>
      <c r="B171" s="292" t="s">
        <v>3160</v>
      </c>
      <c r="C171" s="293">
        <v>83115.899999999994</v>
      </c>
      <c r="D171" s="294">
        <v>3.3250999999999999</v>
      </c>
      <c r="E171" s="293">
        <v>276368.679</v>
      </c>
      <c r="F171" s="292">
        <v>489907</v>
      </c>
      <c r="G171" s="291">
        <v>45629</v>
      </c>
      <c r="H171" s="299" t="s">
        <v>3182</v>
      </c>
      <c r="I171" s="244"/>
      <c r="J171" s="245"/>
    </row>
    <row r="172" spans="1:10" ht="15.75" customHeight="1" x14ac:dyDescent="0.3">
      <c r="A172" s="291">
        <v>45657</v>
      </c>
      <c r="B172" s="292" t="s">
        <v>3161</v>
      </c>
      <c r="C172" s="293">
        <v>70167.240000000005</v>
      </c>
      <c r="D172" s="294">
        <v>3.3271000000000002</v>
      </c>
      <c r="E172" s="293">
        <v>233313.09</v>
      </c>
      <c r="F172" s="292">
        <v>489827</v>
      </c>
      <c r="G172" s="291">
        <v>45622</v>
      </c>
      <c r="H172" s="299" t="s">
        <v>2827</v>
      </c>
      <c r="I172" s="244"/>
      <c r="J172" s="245"/>
    </row>
    <row r="173" spans="1:10" x14ac:dyDescent="0.3">
      <c r="A173" s="291">
        <v>45657</v>
      </c>
      <c r="B173" s="292" t="s">
        <v>3162</v>
      </c>
      <c r="C173" s="293">
        <v>124661.88</v>
      </c>
      <c r="D173" s="294">
        <v>3.3266</v>
      </c>
      <c r="E173" s="293">
        <v>414700.21</v>
      </c>
      <c r="F173" s="292">
        <v>489962</v>
      </c>
      <c r="G173" s="291">
        <v>45631</v>
      </c>
      <c r="H173" s="299" t="s">
        <v>3187</v>
      </c>
      <c r="I173" s="244"/>
      <c r="J173" s="245"/>
    </row>
    <row r="174" spans="1:10" x14ac:dyDescent="0.3">
      <c r="A174" s="291">
        <v>45657</v>
      </c>
      <c r="B174" s="292" t="s">
        <v>3163</v>
      </c>
      <c r="C174" s="293">
        <v>52910.58</v>
      </c>
      <c r="D174" s="294">
        <v>3.3290500000000001</v>
      </c>
      <c r="E174" s="293">
        <v>176141.96599999999</v>
      </c>
      <c r="F174" s="292">
        <v>409846</v>
      </c>
      <c r="G174" s="291">
        <v>45639</v>
      </c>
      <c r="H174" s="299" t="s">
        <v>3180</v>
      </c>
      <c r="I174" s="244"/>
      <c r="J174" s="245"/>
    </row>
    <row r="175" spans="1:10" x14ac:dyDescent="0.3">
      <c r="A175" s="291">
        <v>45657</v>
      </c>
      <c r="B175" s="292" t="s">
        <v>3164</v>
      </c>
      <c r="C175" s="293">
        <v>48814</v>
      </c>
      <c r="D175" s="294">
        <v>3.3256000000000001</v>
      </c>
      <c r="E175" s="293">
        <v>162335.83799999999</v>
      </c>
      <c r="F175" s="292">
        <v>409835</v>
      </c>
      <c r="G175" s="291">
        <v>45638</v>
      </c>
      <c r="H175" s="299" t="s">
        <v>3178</v>
      </c>
      <c r="I175" s="244"/>
      <c r="J175" s="245"/>
    </row>
    <row r="176" spans="1:10" x14ac:dyDescent="0.3">
      <c r="A176" s="291">
        <v>45657</v>
      </c>
      <c r="B176" s="292" t="s">
        <v>3165</v>
      </c>
      <c r="C176" s="293">
        <v>51892.79</v>
      </c>
      <c r="D176" s="294">
        <v>3.3290500000000001</v>
      </c>
      <c r="E176" s="293">
        <v>172753.693</v>
      </c>
      <c r="F176" s="292">
        <v>409848</v>
      </c>
      <c r="G176" s="291">
        <v>45639</v>
      </c>
      <c r="H176" s="299" t="s">
        <v>3189</v>
      </c>
      <c r="I176" s="244"/>
      <c r="J176" s="245"/>
    </row>
    <row r="177" spans="1:10" x14ac:dyDescent="0.3">
      <c r="A177" s="291">
        <v>45657</v>
      </c>
      <c r="B177" s="292" t="s">
        <v>3166</v>
      </c>
      <c r="C177" s="293">
        <v>50854.3</v>
      </c>
      <c r="D177" s="294">
        <v>3.3290500000000001</v>
      </c>
      <c r="E177" s="293">
        <v>169296.50700000001</v>
      </c>
      <c r="F177" s="292">
        <v>409844</v>
      </c>
      <c r="G177" s="291">
        <v>45639</v>
      </c>
      <c r="H177" s="299" t="s">
        <v>3179</v>
      </c>
      <c r="I177" s="244"/>
      <c r="J177" s="245"/>
    </row>
    <row r="178" spans="1:10" x14ac:dyDescent="0.3">
      <c r="A178" s="291">
        <v>45657</v>
      </c>
      <c r="B178" s="292" t="s">
        <v>3167</v>
      </c>
      <c r="C178" s="293">
        <v>51250.66</v>
      </c>
      <c r="D178" s="294">
        <v>3.3290500000000001</v>
      </c>
      <c r="E178" s="293">
        <v>170616.01</v>
      </c>
      <c r="F178" s="292">
        <v>409845</v>
      </c>
      <c r="G178" s="291">
        <v>45639</v>
      </c>
      <c r="H178" s="299" t="s">
        <v>3179</v>
      </c>
      <c r="I178" s="244"/>
      <c r="J178" s="245"/>
    </row>
    <row r="179" spans="1:10" x14ac:dyDescent="0.3">
      <c r="A179" s="291">
        <v>45657</v>
      </c>
      <c r="B179" s="292" t="s">
        <v>3168</v>
      </c>
      <c r="C179" s="293">
        <v>69933.11</v>
      </c>
      <c r="D179" s="294">
        <v>3.3214999999999999</v>
      </c>
      <c r="E179" s="293">
        <v>232282.82500000001</v>
      </c>
      <c r="F179" s="292">
        <v>409969</v>
      </c>
      <c r="G179" s="291">
        <v>45649</v>
      </c>
      <c r="H179" s="299" t="s">
        <v>2827</v>
      </c>
      <c r="I179" s="244"/>
      <c r="J179" s="245"/>
    </row>
    <row r="180" spans="1:10" x14ac:dyDescent="0.3">
      <c r="A180" s="291">
        <v>45657</v>
      </c>
      <c r="B180" s="292" t="s">
        <v>3169</v>
      </c>
      <c r="C180" s="293">
        <v>70808.06</v>
      </c>
      <c r="D180" s="294">
        <v>3.3214999999999999</v>
      </c>
      <c r="E180" s="293">
        <v>235188.97099999999</v>
      </c>
      <c r="F180" s="292">
        <v>409970</v>
      </c>
      <c r="G180" s="291">
        <v>45649</v>
      </c>
      <c r="H180" s="299" t="s">
        <v>2827</v>
      </c>
      <c r="I180" s="244"/>
      <c r="J180" s="245"/>
    </row>
    <row r="181" spans="1:10" x14ac:dyDescent="0.3">
      <c r="A181" s="291">
        <v>45657</v>
      </c>
      <c r="B181" s="292" t="s">
        <v>3170</v>
      </c>
      <c r="C181" s="293">
        <v>53514.42</v>
      </c>
      <c r="D181" s="294">
        <v>3.3214999999999999</v>
      </c>
      <c r="E181" s="293">
        <v>177748.14600000001</v>
      </c>
      <c r="F181" s="292">
        <v>409962</v>
      </c>
      <c r="G181" s="291">
        <v>45649</v>
      </c>
      <c r="H181" s="299" t="s">
        <v>3189</v>
      </c>
      <c r="I181" s="244"/>
      <c r="J181" s="245"/>
    </row>
    <row r="182" spans="1:10" x14ac:dyDescent="0.3">
      <c r="A182" s="291">
        <v>45657</v>
      </c>
      <c r="B182" s="292" t="s">
        <v>3171</v>
      </c>
      <c r="C182" s="293">
        <v>52219.75</v>
      </c>
      <c r="D182" s="294">
        <v>3.3214999999999999</v>
      </c>
      <c r="E182" s="293">
        <v>173447.9</v>
      </c>
      <c r="F182" s="292">
        <v>409968</v>
      </c>
      <c r="G182" s="291">
        <v>45649</v>
      </c>
      <c r="H182" s="299" t="s">
        <v>3184</v>
      </c>
      <c r="I182" s="244"/>
      <c r="J182" s="245"/>
    </row>
    <row r="183" spans="1:10" x14ac:dyDescent="0.3">
      <c r="A183" s="291">
        <v>45657</v>
      </c>
      <c r="B183" s="292" t="s">
        <v>3172</v>
      </c>
      <c r="C183" s="293">
        <v>69652.100000000006</v>
      </c>
      <c r="D183" s="294">
        <v>3.3247</v>
      </c>
      <c r="E183" s="293">
        <v>231572.337</v>
      </c>
      <c r="F183" s="292">
        <v>409991</v>
      </c>
      <c r="G183" s="291">
        <v>45650</v>
      </c>
      <c r="H183" s="299" t="s">
        <v>2827</v>
      </c>
      <c r="I183" s="244"/>
      <c r="J183" s="245"/>
    </row>
    <row r="184" spans="1:10" x14ac:dyDescent="0.3">
      <c r="A184" s="291">
        <v>45657</v>
      </c>
      <c r="B184" s="292" t="s">
        <v>3173</v>
      </c>
      <c r="C184" s="293">
        <v>70581.2</v>
      </c>
      <c r="D184" s="294">
        <v>3.323</v>
      </c>
      <c r="E184" s="293">
        <v>234661.31599999999</v>
      </c>
      <c r="F184" s="292">
        <v>410013</v>
      </c>
      <c r="G184" s="291">
        <v>45651</v>
      </c>
      <c r="H184" s="299" t="s">
        <v>2827</v>
      </c>
      <c r="I184" s="244"/>
      <c r="J184" s="245"/>
    </row>
    <row r="185" spans="1:10" x14ac:dyDescent="0.3">
      <c r="A185" s="291">
        <v>45657</v>
      </c>
      <c r="B185" s="292" t="s">
        <v>3174</v>
      </c>
      <c r="C185" s="293">
        <v>69981.53</v>
      </c>
      <c r="D185" s="294">
        <v>3.3247</v>
      </c>
      <c r="E185" s="293">
        <v>232667.59299999999</v>
      </c>
      <c r="F185" s="292">
        <v>409990</v>
      </c>
      <c r="G185" s="291">
        <v>45650</v>
      </c>
      <c r="H185" s="299" t="s">
        <v>2827</v>
      </c>
      <c r="I185" s="244"/>
      <c r="J185" s="245"/>
    </row>
    <row r="188" spans="1:10" x14ac:dyDescent="0.3">
      <c r="C188" t="s">
        <v>2819</v>
      </c>
    </row>
    <row r="189" spans="1:10" x14ac:dyDescent="0.3">
      <c r="B189" t="s">
        <v>247</v>
      </c>
      <c r="C189" t="s">
        <v>3175</v>
      </c>
      <c r="D189" t="s">
        <v>3176</v>
      </c>
      <c r="E189" t="s">
        <v>2985</v>
      </c>
    </row>
    <row r="190" spans="1:10" x14ac:dyDescent="0.3">
      <c r="B190" s="1" t="s">
        <v>2951</v>
      </c>
      <c r="C190" s="32">
        <v>885086.53</v>
      </c>
      <c r="D190" s="2">
        <v>2996293.4040000006</v>
      </c>
      <c r="E190" s="2">
        <v>3000446.8620000002</v>
      </c>
      <c r="F190" s="2">
        <f>D190-E190</f>
        <v>-4153.4579999996349</v>
      </c>
      <c r="G190" s="2"/>
    </row>
    <row r="191" spans="1:10" x14ac:dyDescent="0.3">
      <c r="B191" s="1" t="s">
        <v>2952</v>
      </c>
      <c r="C191" s="32">
        <v>695884.75</v>
      </c>
      <c r="D191" s="2">
        <v>2348082.0159999998</v>
      </c>
      <c r="E191" s="2">
        <v>2359046.048</v>
      </c>
      <c r="F191" s="2">
        <f t="shared" ref="F191:F201" si="0">D191-E191</f>
        <v>-10964.032000000123</v>
      </c>
      <c r="G191" s="2"/>
    </row>
    <row r="192" spans="1:10" x14ac:dyDescent="0.3">
      <c r="B192" s="1" t="s">
        <v>2953</v>
      </c>
      <c r="C192" s="32">
        <v>1099924.9600000002</v>
      </c>
      <c r="D192" s="2">
        <v>3718894.5330000003</v>
      </c>
      <c r="E192" s="2">
        <v>3746821.4709999999</v>
      </c>
      <c r="F192" s="2">
        <f t="shared" si="0"/>
        <v>-27926.937999999616</v>
      </c>
      <c r="G192" s="2"/>
    </row>
    <row r="193" spans="2:7" x14ac:dyDescent="0.3">
      <c r="B193" s="1" t="s">
        <v>2954</v>
      </c>
      <c r="C193" s="32">
        <v>314849.76</v>
      </c>
      <c r="D193" s="2">
        <v>1063396.7489999998</v>
      </c>
      <c r="E193" s="2">
        <v>1063396.7490000001</v>
      </c>
      <c r="F193" s="2">
        <f t="shared" si="0"/>
        <v>0</v>
      </c>
      <c r="G193" s="2"/>
    </row>
    <row r="194" spans="2:7" x14ac:dyDescent="0.3">
      <c r="B194" s="1" t="s">
        <v>2955</v>
      </c>
      <c r="C194" s="32">
        <v>1245086.7699999998</v>
      </c>
      <c r="D194" s="2">
        <v>4203705.051</v>
      </c>
      <c r="E194" s="2">
        <v>4160661.696</v>
      </c>
      <c r="F194" s="2">
        <f t="shared" si="0"/>
        <v>43043.354999999981</v>
      </c>
      <c r="G194" s="2"/>
    </row>
    <row r="195" spans="2:7" x14ac:dyDescent="0.3">
      <c r="B195" s="1" t="s">
        <v>2956</v>
      </c>
      <c r="C195" s="32">
        <v>2202794.69</v>
      </c>
      <c r="D195" s="2">
        <v>7443356.6040000012</v>
      </c>
      <c r="E195" s="2">
        <v>7443356.6040000003</v>
      </c>
      <c r="F195" s="2">
        <f t="shared" si="0"/>
        <v>0</v>
      </c>
      <c r="G195" s="2"/>
    </row>
    <row r="196" spans="2:7" x14ac:dyDescent="0.3">
      <c r="B196" s="1" t="s">
        <v>2957</v>
      </c>
      <c r="C196" s="32">
        <v>478024.73</v>
      </c>
      <c r="D196" s="2">
        <v>1614724.672</v>
      </c>
      <c r="E196" s="2">
        <v>1614724.672</v>
      </c>
      <c r="F196" s="2">
        <f t="shared" si="0"/>
        <v>0</v>
      </c>
      <c r="G196" s="2"/>
    </row>
    <row r="197" spans="2:7" x14ac:dyDescent="0.3">
      <c r="B197" s="1" t="s">
        <v>2958</v>
      </c>
      <c r="C197" s="32">
        <v>473088.91000000003</v>
      </c>
      <c r="D197" s="2">
        <v>1596701.6860000002</v>
      </c>
      <c r="E197" s="2">
        <v>1596701.686</v>
      </c>
      <c r="F197" s="2">
        <f t="shared" si="0"/>
        <v>0</v>
      </c>
      <c r="G197" s="2"/>
    </row>
    <row r="198" spans="2:7" x14ac:dyDescent="0.3">
      <c r="B198" s="1" t="s">
        <v>2959</v>
      </c>
      <c r="C198" s="32">
        <v>1220754.55</v>
      </c>
      <c r="D198" s="2">
        <v>4134218.8430000008</v>
      </c>
      <c r="E198" s="2">
        <v>4134218.8429999999</v>
      </c>
      <c r="F198" s="2">
        <f t="shared" si="0"/>
        <v>0</v>
      </c>
      <c r="G198" s="2"/>
    </row>
    <row r="199" spans="2:7" x14ac:dyDescent="0.3">
      <c r="B199" s="1" t="s">
        <v>2960</v>
      </c>
      <c r="C199" s="32">
        <v>1079633.0699999998</v>
      </c>
      <c r="D199" s="2">
        <v>3641569.0630000005</v>
      </c>
      <c r="E199" s="2">
        <v>3641569.0630000001</v>
      </c>
      <c r="F199" s="2">
        <f t="shared" si="0"/>
        <v>0</v>
      </c>
      <c r="G199" s="2"/>
    </row>
    <row r="200" spans="2:7" x14ac:dyDescent="0.3">
      <c r="B200" s="1" t="s">
        <v>2961</v>
      </c>
      <c r="C200" s="32">
        <v>1533917.5799999996</v>
      </c>
      <c r="D200" s="2">
        <v>5137562.1059999997</v>
      </c>
      <c r="E200" s="2">
        <v>5137562.1059999997</v>
      </c>
      <c r="F200" s="2">
        <f t="shared" si="0"/>
        <v>0</v>
      </c>
      <c r="G200" s="2"/>
    </row>
    <row r="201" spans="2:7" x14ac:dyDescent="0.3">
      <c r="B201" s="1" t="s">
        <v>2962</v>
      </c>
      <c r="C201" s="32">
        <v>1489052.9200000002</v>
      </c>
      <c r="D201" s="2">
        <v>4951307.1550000003</v>
      </c>
      <c r="E201" s="2">
        <v>4951307.1550000003</v>
      </c>
      <c r="F201" s="2">
        <f t="shared" si="0"/>
        <v>0</v>
      </c>
      <c r="G201" s="2"/>
    </row>
    <row r="202" spans="2:7" x14ac:dyDescent="0.3">
      <c r="B202" s="1" t="s">
        <v>248</v>
      </c>
      <c r="C202" s="32">
        <v>12718099.220000001</v>
      </c>
      <c r="D202" s="2">
        <v>42849811.882000007</v>
      </c>
      <c r="E202" s="2">
        <f>SUM(E190:E201)</f>
        <v>42849812.954999998</v>
      </c>
      <c r="F202" s="2">
        <f>SUM(F190:F201)</f>
        <v>-1.0729999993927777</v>
      </c>
    </row>
    <row r="204" spans="2:7" x14ac:dyDescent="0.3">
      <c r="D204" s="2"/>
    </row>
    <row r="206" spans="2:7" x14ac:dyDescent="0.3">
      <c r="D206" s="2"/>
    </row>
  </sheetData>
  <autoFilter ref="A1:H185" xr:uid="{D829FBDB-105B-4AAF-8D52-B990EC172A0D}"/>
  <pageMargins left="0.7" right="0.7" top="0.75" bottom="0.75" header="0.3" footer="0.3"/>
  <pageSetup paperSize="9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99B4-2D42-4A9E-AC3D-DAEA63850AC1}">
  <dimension ref="A1:F2312"/>
  <sheetViews>
    <sheetView topLeftCell="A166" workbookViewId="0">
      <selection activeCell="D19" sqref="D19"/>
    </sheetView>
  </sheetViews>
  <sheetFormatPr baseColWidth="10" defaultColWidth="11.5546875" defaultRowHeight="14.4" x14ac:dyDescent="0.3"/>
  <cols>
    <col min="1" max="1" width="27.6640625" bestFit="1" customWidth="1"/>
    <col min="2" max="2" width="12.44140625" style="2" bestFit="1" customWidth="1"/>
    <col min="5" max="5" width="21" bestFit="1" customWidth="1"/>
    <col min="6" max="6" width="16.33203125" style="19" bestFit="1" customWidth="1"/>
  </cols>
  <sheetData>
    <row r="1" spans="1:6" x14ac:dyDescent="0.3">
      <c r="A1" s="13" t="s">
        <v>1766</v>
      </c>
      <c r="B1" s="2" t="s">
        <v>255</v>
      </c>
    </row>
    <row r="2" spans="1:6" x14ac:dyDescent="0.3">
      <c r="A2" s="13" t="s">
        <v>1632</v>
      </c>
      <c r="B2" s="2">
        <v>-88861.491999999998</v>
      </c>
    </row>
    <row r="3" spans="1:6" x14ac:dyDescent="0.3">
      <c r="A3" s="13" t="s">
        <v>1757</v>
      </c>
      <c r="B3" s="2">
        <v>-75000</v>
      </c>
      <c r="E3" s="9" t="s">
        <v>247</v>
      </c>
      <c r="F3" s="19" t="s">
        <v>2464</v>
      </c>
    </row>
    <row r="4" spans="1:6" x14ac:dyDescent="0.3">
      <c r="A4" s="13" t="s">
        <v>841</v>
      </c>
      <c r="B4" s="2">
        <v>-57941.720999999998</v>
      </c>
      <c r="E4" s="1" t="s">
        <v>5</v>
      </c>
      <c r="F4" s="19">
        <v>-1257000.2530000024</v>
      </c>
    </row>
    <row r="5" spans="1:6" x14ac:dyDescent="0.3">
      <c r="A5" s="13" t="s">
        <v>158</v>
      </c>
      <c r="B5" s="2">
        <v>-57538.794000000002</v>
      </c>
      <c r="E5" s="1" t="s">
        <v>1717</v>
      </c>
      <c r="F5" s="19">
        <v>0</v>
      </c>
    </row>
    <row r="6" spans="1:6" x14ac:dyDescent="0.3">
      <c r="A6" s="13" t="s">
        <v>42</v>
      </c>
      <c r="B6" s="2">
        <v>-45572.9</v>
      </c>
      <c r="E6" s="1" t="s">
        <v>1719</v>
      </c>
      <c r="F6" s="19">
        <v>0</v>
      </c>
    </row>
    <row r="7" spans="1:6" x14ac:dyDescent="0.3">
      <c r="A7" s="13" t="s">
        <v>188</v>
      </c>
      <c r="B7" s="2">
        <v>-38154.135000000002</v>
      </c>
      <c r="E7" s="1" t="s">
        <v>2373</v>
      </c>
      <c r="F7" s="19">
        <v>0</v>
      </c>
    </row>
    <row r="8" spans="1:6" x14ac:dyDescent="0.3">
      <c r="A8" s="13" t="s">
        <v>1887</v>
      </c>
      <c r="B8" s="2">
        <v>-34771.906999999999</v>
      </c>
      <c r="E8" s="1" t="s">
        <v>1721</v>
      </c>
      <c r="F8" s="19">
        <v>0</v>
      </c>
    </row>
    <row r="9" spans="1:6" x14ac:dyDescent="0.3">
      <c r="A9" s="13" t="s">
        <v>50</v>
      </c>
      <c r="B9" s="2">
        <v>-27379.321</v>
      </c>
      <c r="E9" s="1" t="s">
        <v>1722</v>
      </c>
      <c r="F9" s="19">
        <v>1.0000001639127731E-3</v>
      </c>
    </row>
    <row r="10" spans="1:6" x14ac:dyDescent="0.3">
      <c r="A10" s="13" t="s">
        <v>45</v>
      </c>
      <c r="B10" s="2">
        <v>-20920.124</v>
      </c>
      <c r="E10" s="1" t="s">
        <v>7</v>
      </c>
      <c r="F10" s="19">
        <v>0</v>
      </c>
    </row>
    <row r="11" spans="1:6" x14ac:dyDescent="0.3">
      <c r="A11" s="13" t="s">
        <v>889</v>
      </c>
      <c r="B11" s="2">
        <v>-20063.982</v>
      </c>
      <c r="E11" s="1" t="s">
        <v>1723</v>
      </c>
      <c r="F11" s="19">
        <v>0</v>
      </c>
    </row>
    <row r="12" spans="1:6" x14ac:dyDescent="0.3">
      <c r="A12" s="13" t="s">
        <v>969</v>
      </c>
      <c r="B12" s="2">
        <v>-19932.075000000001</v>
      </c>
      <c r="E12" s="1" t="s">
        <v>1724</v>
      </c>
      <c r="F12" s="19">
        <v>0</v>
      </c>
    </row>
    <row r="13" spans="1:6" x14ac:dyDescent="0.3">
      <c r="A13" s="13" t="s">
        <v>1706</v>
      </c>
      <c r="B13" s="2">
        <v>-15029</v>
      </c>
      <c r="E13" s="1" t="s">
        <v>1725</v>
      </c>
      <c r="F13" s="19">
        <v>-9.9999999656574801E-4</v>
      </c>
    </row>
    <row r="14" spans="1:6" x14ac:dyDescent="0.3">
      <c r="A14" s="13" t="s">
        <v>1597</v>
      </c>
      <c r="B14" s="2">
        <v>-12890.977999999999</v>
      </c>
      <c r="E14" s="1" t="s">
        <v>1727</v>
      </c>
      <c r="F14" s="19">
        <v>0</v>
      </c>
    </row>
    <row r="15" spans="1:6" x14ac:dyDescent="0.3">
      <c r="A15" s="13" t="s">
        <v>33</v>
      </c>
      <c r="B15" s="2">
        <v>-11759.531000000001</v>
      </c>
      <c r="E15" s="1" t="s">
        <v>9</v>
      </c>
      <c r="F15" s="19">
        <v>0</v>
      </c>
    </row>
    <row r="16" spans="1:6" x14ac:dyDescent="0.3">
      <c r="A16" s="13" t="s">
        <v>224</v>
      </c>
      <c r="B16" s="2">
        <v>-10022.43</v>
      </c>
      <c r="E16" s="1" t="s">
        <v>11</v>
      </c>
      <c r="F16" s="19">
        <v>-244350.33499999996</v>
      </c>
    </row>
    <row r="17" spans="1:6" x14ac:dyDescent="0.3">
      <c r="A17" s="13" t="s">
        <v>2055</v>
      </c>
      <c r="B17" s="2">
        <v>-8755.3050000000003</v>
      </c>
      <c r="E17" s="1" t="s">
        <v>38</v>
      </c>
      <c r="F17" s="19">
        <v>0</v>
      </c>
    </row>
    <row r="18" spans="1:6" x14ac:dyDescent="0.3">
      <c r="A18" s="13" t="s">
        <v>406</v>
      </c>
      <c r="B18" s="2">
        <v>-8615.2720000000008</v>
      </c>
      <c r="E18" s="1" t="s">
        <v>256</v>
      </c>
      <c r="F18" s="19">
        <v>0</v>
      </c>
    </row>
    <row r="19" spans="1:6" x14ac:dyDescent="0.3">
      <c r="A19" s="13" t="s">
        <v>370</v>
      </c>
      <c r="B19" s="2">
        <v>-8231.768</v>
      </c>
      <c r="E19" s="1" t="s">
        <v>1728</v>
      </c>
      <c r="F19" s="19">
        <v>-9.9999998928979039E-4</v>
      </c>
    </row>
    <row r="20" spans="1:6" x14ac:dyDescent="0.3">
      <c r="A20" s="13" t="s">
        <v>1668</v>
      </c>
      <c r="B20" s="2">
        <v>-8090.616</v>
      </c>
      <c r="E20" s="1" t="s">
        <v>258</v>
      </c>
      <c r="F20" s="19">
        <v>0</v>
      </c>
    </row>
    <row r="21" spans="1:6" x14ac:dyDescent="0.3">
      <c r="A21" s="13" t="s">
        <v>142</v>
      </c>
      <c r="B21" s="2">
        <v>-6605.89</v>
      </c>
      <c r="E21" s="1" t="s">
        <v>40</v>
      </c>
      <c r="F21" s="19">
        <v>-9.9999993108212948E-4</v>
      </c>
    </row>
    <row r="22" spans="1:6" x14ac:dyDescent="0.3">
      <c r="A22" s="13" t="s">
        <v>309</v>
      </c>
      <c r="B22" s="2">
        <v>-2916.9450000000002</v>
      </c>
      <c r="E22" s="1" t="s">
        <v>259</v>
      </c>
      <c r="F22" s="19">
        <v>2.0000003278255463E-3</v>
      </c>
    </row>
    <row r="23" spans="1:6" x14ac:dyDescent="0.3">
      <c r="A23" s="13" t="s">
        <v>1546</v>
      </c>
      <c r="B23" s="2">
        <v>-2123.1410000000001</v>
      </c>
      <c r="E23" s="1" t="s">
        <v>260</v>
      </c>
      <c r="F23" s="19">
        <v>0</v>
      </c>
    </row>
    <row r="24" spans="1:6" x14ac:dyDescent="0.3">
      <c r="A24" s="13" t="s">
        <v>1125</v>
      </c>
      <c r="B24" s="2">
        <v>-1685.88</v>
      </c>
      <c r="E24" s="1" t="s">
        <v>1729</v>
      </c>
      <c r="F24" s="19">
        <v>0</v>
      </c>
    </row>
    <row r="25" spans="1:6" x14ac:dyDescent="0.3">
      <c r="A25" s="13" t="s">
        <v>114</v>
      </c>
      <c r="B25" s="2">
        <v>-1255.2619999999999</v>
      </c>
      <c r="E25" s="1" t="s">
        <v>13</v>
      </c>
      <c r="F25" s="19">
        <v>-28290.981000000145</v>
      </c>
    </row>
    <row r="26" spans="1:6" x14ac:dyDescent="0.3">
      <c r="A26" s="13" t="s">
        <v>190</v>
      </c>
      <c r="B26" s="2">
        <v>-1233.2809999999999</v>
      </c>
      <c r="E26" s="1" t="s">
        <v>261</v>
      </c>
      <c r="F26" s="19">
        <v>0</v>
      </c>
    </row>
    <row r="27" spans="1:6" x14ac:dyDescent="0.3">
      <c r="A27" s="13" t="s">
        <v>1009</v>
      </c>
      <c r="B27" s="2">
        <v>-1196.55</v>
      </c>
      <c r="E27" s="1" t="s">
        <v>263</v>
      </c>
      <c r="F27" s="19">
        <v>0</v>
      </c>
    </row>
    <row r="28" spans="1:6" x14ac:dyDescent="0.3">
      <c r="A28" s="13" t="s">
        <v>349</v>
      </c>
      <c r="B28" s="2">
        <v>-1091.4570000000001</v>
      </c>
      <c r="E28" s="1" t="s">
        <v>1731</v>
      </c>
      <c r="F28" s="19">
        <v>0</v>
      </c>
    </row>
    <row r="29" spans="1:6" x14ac:dyDescent="0.3">
      <c r="A29" s="13" t="s">
        <v>1991</v>
      </c>
      <c r="B29" s="2">
        <v>-946.05200000000002</v>
      </c>
      <c r="E29" s="1" t="s">
        <v>264</v>
      </c>
      <c r="F29" s="19">
        <v>0</v>
      </c>
    </row>
    <row r="30" spans="1:6" x14ac:dyDescent="0.3">
      <c r="A30" s="13" t="s">
        <v>375</v>
      </c>
      <c r="B30" s="2">
        <v>-871.97400000000005</v>
      </c>
      <c r="E30" s="1" t="s">
        <v>266</v>
      </c>
      <c r="F30" s="19">
        <v>0</v>
      </c>
    </row>
    <row r="31" spans="1:6" x14ac:dyDescent="0.3">
      <c r="A31" s="13" t="s">
        <v>198</v>
      </c>
      <c r="B31" s="2">
        <v>-820.15800000000002</v>
      </c>
      <c r="E31" s="1" t="s">
        <v>267</v>
      </c>
      <c r="F31" s="19">
        <v>0</v>
      </c>
    </row>
    <row r="32" spans="1:6" x14ac:dyDescent="0.3">
      <c r="A32" s="13" t="s">
        <v>1764</v>
      </c>
      <c r="B32" s="2">
        <v>-750.89499999999998</v>
      </c>
      <c r="E32" s="1" t="s">
        <v>1732</v>
      </c>
      <c r="F32" s="19">
        <v>0</v>
      </c>
    </row>
    <row r="33" spans="1:6" x14ac:dyDescent="0.3">
      <c r="A33" s="13" t="s">
        <v>174</v>
      </c>
      <c r="B33" s="2">
        <v>-636.54</v>
      </c>
      <c r="E33" s="1" t="s">
        <v>268</v>
      </c>
      <c r="F33" s="19">
        <v>0</v>
      </c>
    </row>
    <row r="34" spans="1:6" x14ac:dyDescent="0.3">
      <c r="A34" s="13" t="s">
        <v>787</v>
      </c>
      <c r="B34" s="2">
        <v>-570.44000000000005</v>
      </c>
      <c r="E34" s="1" t="s">
        <v>270</v>
      </c>
      <c r="F34" s="19">
        <v>0</v>
      </c>
    </row>
    <row r="35" spans="1:6" x14ac:dyDescent="0.3">
      <c r="A35" s="13" t="s">
        <v>816</v>
      </c>
      <c r="B35" s="2">
        <v>-552.20000000000005</v>
      </c>
      <c r="E35" s="1" t="s">
        <v>271</v>
      </c>
      <c r="F35" s="19">
        <v>0</v>
      </c>
    </row>
    <row r="36" spans="1:6" x14ac:dyDescent="0.3">
      <c r="A36" s="13" t="s">
        <v>186</v>
      </c>
      <c r="B36" s="2">
        <v>-310</v>
      </c>
      <c r="E36" s="1" t="s">
        <v>15</v>
      </c>
      <c r="F36" s="19">
        <v>0</v>
      </c>
    </row>
    <row r="37" spans="1:6" x14ac:dyDescent="0.3">
      <c r="A37" s="13" t="s">
        <v>164</v>
      </c>
      <c r="B37" s="2">
        <v>-270.13</v>
      </c>
      <c r="E37" s="1" t="s">
        <v>17</v>
      </c>
      <c r="F37" s="19">
        <v>0</v>
      </c>
    </row>
    <row r="38" spans="1:6" x14ac:dyDescent="0.3">
      <c r="A38" s="13" t="s">
        <v>672</v>
      </c>
      <c r="B38" s="2">
        <v>-255</v>
      </c>
      <c r="E38" s="1" t="s">
        <v>273</v>
      </c>
      <c r="F38" s="19">
        <v>0</v>
      </c>
    </row>
    <row r="39" spans="1:6" x14ac:dyDescent="0.3">
      <c r="A39" s="13" t="s">
        <v>715</v>
      </c>
      <c r="B39" s="2">
        <v>-216.59200000000001</v>
      </c>
      <c r="E39" s="1" t="s">
        <v>274</v>
      </c>
      <c r="F39" s="19">
        <v>-2290.0540000000037</v>
      </c>
    </row>
    <row r="40" spans="1:6" x14ac:dyDescent="0.3">
      <c r="A40" s="13" t="s">
        <v>696</v>
      </c>
      <c r="B40" s="2">
        <v>-190.42</v>
      </c>
      <c r="E40" s="1" t="s">
        <v>19</v>
      </c>
      <c r="F40" s="19">
        <v>-249315.65700000012</v>
      </c>
    </row>
    <row r="41" spans="1:6" x14ac:dyDescent="0.3">
      <c r="A41" s="13" t="s">
        <v>194</v>
      </c>
      <c r="B41" s="2">
        <v>-180.40899999999999</v>
      </c>
      <c r="E41" s="1" t="s">
        <v>1734</v>
      </c>
      <c r="F41" s="19">
        <v>0</v>
      </c>
    </row>
    <row r="42" spans="1:6" x14ac:dyDescent="0.3">
      <c r="A42" s="13" t="s">
        <v>843</v>
      </c>
      <c r="B42" s="2">
        <v>-100</v>
      </c>
      <c r="E42" s="1" t="s">
        <v>21</v>
      </c>
      <c r="F42" s="19">
        <v>0</v>
      </c>
    </row>
    <row r="43" spans="1:6" x14ac:dyDescent="0.3">
      <c r="A43" s="13" t="s">
        <v>403</v>
      </c>
      <c r="B43" s="2">
        <v>-90.903999999999996</v>
      </c>
      <c r="E43" s="1" t="s">
        <v>23</v>
      </c>
      <c r="F43" s="19">
        <v>0</v>
      </c>
    </row>
    <row r="44" spans="1:6" x14ac:dyDescent="0.3">
      <c r="A44" s="13" t="s">
        <v>1165</v>
      </c>
      <c r="B44" s="2">
        <v>-52.96</v>
      </c>
      <c r="E44" s="1" t="s">
        <v>25</v>
      </c>
      <c r="F44" s="19">
        <v>0</v>
      </c>
    </row>
    <row r="45" spans="1:6" x14ac:dyDescent="0.3">
      <c r="A45" s="13" t="s">
        <v>1609</v>
      </c>
      <c r="B45" s="2">
        <v>-10.199999999999999</v>
      </c>
      <c r="E45" s="1" t="s">
        <v>1735</v>
      </c>
      <c r="F45" s="19">
        <v>-259568.147</v>
      </c>
    </row>
    <row r="46" spans="1:6" x14ac:dyDescent="0.3">
      <c r="A46" s="13" t="s">
        <v>134</v>
      </c>
      <c r="B46" s="2">
        <v>-9.52</v>
      </c>
      <c r="E46" s="1" t="s">
        <v>27</v>
      </c>
      <c r="F46" s="19">
        <v>-541842.55299999996</v>
      </c>
    </row>
    <row r="47" spans="1:6" x14ac:dyDescent="0.3">
      <c r="A47" s="13" t="s">
        <v>642</v>
      </c>
      <c r="B47" s="2">
        <v>-0.6</v>
      </c>
      <c r="E47" s="1" t="s">
        <v>276</v>
      </c>
      <c r="F47" s="19">
        <v>-1818.4879999999976</v>
      </c>
    </row>
    <row r="48" spans="1:6" x14ac:dyDescent="0.3">
      <c r="A48" s="13" t="s">
        <v>1586</v>
      </c>
      <c r="B48" s="2">
        <v>-0.52400000000000002</v>
      </c>
      <c r="E48" s="1" t="s">
        <v>29</v>
      </c>
      <c r="F48" s="19">
        <v>-30.570999999999913</v>
      </c>
    </row>
    <row r="49" spans="1:6" x14ac:dyDescent="0.3">
      <c r="A49" s="13" t="s">
        <v>650</v>
      </c>
      <c r="B49" s="2">
        <v>-0.46200000000000002</v>
      </c>
      <c r="E49" s="1" t="s">
        <v>277</v>
      </c>
      <c r="F49" s="19">
        <v>0</v>
      </c>
    </row>
    <row r="50" spans="1:6" x14ac:dyDescent="0.3">
      <c r="A50" s="13" t="s">
        <v>1341</v>
      </c>
      <c r="B50" s="2">
        <v>-2.1999999999999999E-2</v>
      </c>
      <c r="E50" s="1" t="s">
        <v>279</v>
      </c>
      <c r="F50" s="19">
        <v>0</v>
      </c>
    </row>
    <row r="51" spans="1:6" x14ac:dyDescent="0.3">
      <c r="A51" s="13" t="s">
        <v>966</v>
      </c>
      <c r="B51" s="2">
        <v>-0.02</v>
      </c>
      <c r="E51" s="1" t="s">
        <v>281</v>
      </c>
      <c r="F51" s="19">
        <v>0</v>
      </c>
    </row>
    <row r="52" spans="1:6" x14ac:dyDescent="0.3">
      <c r="A52" s="13" t="s">
        <v>2021</v>
      </c>
      <c r="B52" s="2">
        <v>-1.9E-2</v>
      </c>
      <c r="E52" s="1" t="s">
        <v>282</v>
      </c>
      <c r="F52" s="19">
        <v>0</v>
      </c>
    </row>
    <row r="53" spans="1:6" x14ac:dyDescent="0.3">
      <c r="A53" s="13" t="s">
        <v>974</v>
      </c>
      <c r="B53" s="2">
        <v>-1.2999999999999999E-2</v>
      </c>
      <c r="E53" s="1" t="s">
        <v>31</v>
      </c>
      <c r="F53" s="19">
        <v>-13360.585999999894</v>
      </c>
    </row>
    <row r="54" spans="1:6" x14ac:dyDescent="0.3">
      <c r="A54" s="13" t="s">
        <v>259</v>
      </c>
      <c r="B54" s="2">
        <v>-2E-3</v>
      </c>
      <c r="E54" s="1" t="s">
        <v>284</v>
      </c>
      <c r="F54" s="19">
        <v>0</v>
      </c>
    </row>
    <row r="55" spans="1:6" x14ac:dyDescent="0.3">
      <c r="A55" s="13" t="s">
        <v>1740</v>
      </c>
      <c r="B55" s="2">
        <v>-2E-3</v>
      </c>
      <c r="E55" s="1" t="s">
        <v>286</v>
      </c>
      <c r="F55" s="19">
        <v>0</v>
      </c>
    </row>
    <row r="56" spans="1:6" x14ac:dyDescent="0.3">
      <c r="A56" s="13" t="s">
        <v>1722</v>
      </c>
      <c r="B56" s="2">
        <v>-1E-3</v>
      </c>
      <c r="E56" s="1" t="s">
        <v>288</v>
      </c>
      <c r="F56" s="19">
        <v>-17745.075000000001</v>
      </c>
    </row>
    <row r="57" spans="1:6" x14ac:dyDescent="0.3">
      <c r="A57" s="13" t="s">
        <v>653</v>
      </c>
      <c r="B57" s="2">
        <v>-1E-3</v>
      </c>
      <c r="E57" s="1" t="s">
        <v>289</v>
      </c>
      <c r="F57" s="19">
        <v>0</v>
      </c>
    </row>
    <row r="58" spans="1:6" x14ac:dyDescent="0.3">
      <c r="A58" s="13" t="s">
        <v>1159</v>
      </c>
      <c r="B58" s="2">
        <v>-1E-3</v>
      </c>
      <c r="E58" s="1" t="s">
        <v>290</v>
      </c>
      <c r="F58" s="19">
        <v>0</v>
      </c>
    </row>
    <row r="59" spans="1:6" x14ac:dyDescent="0.3">
      <c r="A59" s="13" t="s">
        <v>200</v>
      </c>
      <c r="B59" s="2">
        <v>-1E-3</v>
      </c>
      <c r="E59" s="1" t="s">
        <v>292</v>
      </c>
      <c r="F59" s="19">
        <v>0</v>
      </c>
    </row>
    <row r="60" spans="1:6" x14ac:dyDescent="0.3">
      <c r="A60" s="13" t="s">
        <v>1594</v>
      </c>
      <c r="B60" s="2">
        <v>-1E-3</v>
      </c>
      <c r="E60" s="1" t="s">
        <v>294</v>
      </c>
      <c r="F60" s="19">
        <v>0</v>
      </c>
    </row>
    <row r="61" spans="1:6" x14ac:dyDescent="0.3">
      <c r="A61" s="13" t="s">
        <v>1726</v>
      </c>
      <c r="B61" s="2">
        <v>1E-3</v>
      </c>
      <c r="E61" s="1" t="s">
        <v>295</v>
      </c>
      <c r="F61" s="19">
        <v>0</v>
      </c>
    </row>
    <row r="62" spans="1:6" x14ac:dyDescent="0.3">
      <c r="A62" s="13" t="s">
        <v>1860</v>
      </c>
      <c r="B62" s="2">
        <v>1E-3</v>
      </c>
      <c r="E62" s="1" t="s">
        <v>296</v>
      </c>
      <c r="F62" s="19">
        <v>-2421.3840000000018</v>
      </c>
    </row>
    <row r="63" spans="1:6" x14ac:dyDescent="0.3">
      <c r="A63" s="13" t="s">
        <v>1859</v>
      </c>
      <c r="B63" s="2">
        <v>1E-3</v>
      </c>
      <c r="E63" s="1" t="s">
        <v>1736</v>
      </c>
      <c r="F63" s="19">
        <v>0</v>
      </c>
    </row>
    <row r="64" spans="1:6" x14ac:dyDescent="0.3">
      <c r="A64" s="13" t="s">
        <v>1858</v>
      </c>
      <c r="B64" s="2">
        <v>2E-3</v>
      </c>
      <c r="E64" s="1" t="s">
        <v>1738</v>
      </c>
      <c r="F64" s="19">
        <v>0</v>
      </c>
    </row>
    <row r="65" spans="1:6" x14ac:dyDescent="0.3">
      <c r="A65" s="13" t="s">
        <v>1205</v>
      </c>
      <c r="B65" s="2">
        <v>1.0999999999999999E-2</v>
      </c>
      <c r="E65" s="1" t="s">
        <v>297</v>
      </c>
      <c r="F65" s="19">
        <v>0</v>
      </c>
    </row>
    <row r="66" spans="1:6" x14ac:dyDescent="0.3">
      <c r="A66" s="13" t="s">
        <v>360</v>
      </c>
      <c r="B66" s="2">
        <v>7.0999999999999994E-2</v>
      </c>
      <c r="E66" s="1" t="s">
        <v>1740</v>
      </c>
      <c r="F66" s="19">
        <v>1.9999999785795808E-3</v>
      </c>
    </row>
    <row r="67" spans="1:6" x14ac:dyDescent="0.3">
      <c r="A67" s="13" t="s">
        <v>1473</v>
      </c>
      <c r="B67" s="2">
        <v>7.6999999999999999E-2</v>
      </c>
      <c r="E67" s="1" t="s">
        <v>42</v>
      </c>
      <c r="F67" s="19">
        <v>45572.900000000373</v>
      </c>
    </row>
    <row r="68" spans="1:6" x14ac:dyDescent="0.3">
      <c r="A68" s="13" t="s">
        <v>1857</v>
      </c>
      <c r="B68" s="2">
        <v>0.13300000000000001</v>
      </c>
      <c r="E68" s="1" t="s">
        <v>1741</v>
      </c>
      <c r="F68" s="19">
        <v>0</v>
      </c>
    </row>
    <row r="69" spans="1:6" x14ac:dyDescent="0.3">
      <c r="A69" s="13" t="s">
        <v>1856</v>
      </c>
      <c r="B69" s="2">
        <v>0.2</v>
      </c>
      <c r="E69" s="1" t="s">
        <v>1743</v>
      </c>
      <c r="F69" s="19">
        <v>0</v>
      </c>
    </row>
    <row r="70" spans="1:6" x14ac:dyDescent="0.3">
      <c r="A70" s="13" t="s">
        <v>85</v>
      </c>
      <c r="B70" s="2">
        <v>0.59899999999999998</v>
      </c>
      <c r="E70" s="1" t="s">
        <v>1745</v>
      </c>
      <c r="F70" s="19">
        <v>0</v>
      </c>
    </row>
    <row r="71" spans="1:6" x14ac:dyDescent="0.3">
      <c r="A71" s="13" t="s">
        <v>61</v>
      </c>
      <c r="B71" s="2">
        <v>0.6</v>
      </c>
      <c r="E71" s="1" t="s">
        <v>298</v>
      </c>
      <c r="F71" s="19">
        <v>0</v>
      </c>
    </row>
    <row r="72" spans="1:6" x14ac:dyDescent="0.3">
      <c r="A72" s="13" t="s">
        <v>1855</v>
      </c>
      <c r="B72" s="2">
        <v>0.6</v>
      </c>
      <c r="E72" s="1" t="s">
        <v>300</v>
      </c>
      <c r="F72" s="19">
        <v>0</v>
      </c>
    </row>
    <row r="73" spans="1:6" x14ac:dyDescent="0.3">
      <c r="A73" s="13" t="s">
        <v>1854</v>
      </c>
      <c r="B73" s="2">
        <v>0.6</v>
      </c>
      <c r="E73" s="1" t="s">
        <v>301</v>
      </c>
      <c r="F73" s="19">
        <v>0</v>
      </c>
    </row>
    <row r="74" spans="1:6" x14ac:dyDescent="0.3">
      <c r="A74" s="13" t="s">
        <v>1853</v>
      </c>
      <c r="B74" s="2">
        <v>1.08</v>
      </c>
      <c r="E74" s="1" t="s">
        <v>1747</v>
      </c>
      <c r="F74" s="19">
        <v>0</v>
      </c>
    </row>
    <row r="75" spans="1:6" x14ac:dyDescent="0.3">
      <c r="A75" s="13" t="s">
        <v>1822</v>
      </c>
      <c r="B75" s="2">
        <v>2</v>
      </c>
      <c r="E75" s="1" t="s">
        <v>1749</v>
      </c>
      <c r="F75" s="19">
        <v>0</v>
      </c>
    </row>
    <row r="76" spans="1:6" x14ac:dyDescent="0.3">
      <c r="A76" s="13" t="s">
        <v>1830</v>
      </c>
      <c r="B76" s="2">
        <v>18.454000000000001</v>
      </c>
      <c r="E76" s="1" t="s">
        <v>302</v>
      </c>
      <c r="F76" s="19">
        <v>0</v>
      </c>
    </row>
    <row r="77" spans="1:6" x14ac:dyDescent="0.3">
      <c r="A77" s="13" t="s">
        <v>1826</v>
      </c>
      <c r="B77" s="2">
        <v>19.943999999999999</v>
      </c>
      <c r="E77" s="1" t="s">
        <v>1751</v>
      </c>
      <c r="F77" s="19">
        <v>-184668.97599999979</v>
      </c>
    </row>
    <row r="78" spans="1:6" x14ac:dyDescent="0.3">
      <c r="A78" s="13" t="s">
        <v>308</v>
      </c>
      <c r="B78" s="2">
        <v>23.1</v>
      </c>
      <c r="E78" s="1" t="s">
        <v>45</v>
      </c>
      <c r="F78" s="19">
        <v>20920.124000000069</v>
      </c>
    </row>
    <row r="79" spans="1:6" x14ac:dyDescent="0.3">
      <c r="A79" s="13" t="s">
        <v>1812</v>
      </c>
      <c r="B79" s="2">
        <v>26.417999999999999</v>
      </c>
      <c r="E79" s="1" t="s">
        <v>33</v>
      </c>
      <c r="F79" s="19">
        <v>11759.530999999999</v>
      </c>
    </row>
    <row r="80" spans="1:6" x14ac:dyDescent="0.3">
      <c r="A80" s="13" t="s">
        <v>30</v>
      </c>
      <c r="B80" s="2">
        <v>30.571000000000002</v>
      </c>
      <c r="E80" s="1" t="s">
        <v>304</v>
      </c>
      <c r="F80" s="19">
        <v>0</v>
      </c>
    </row>
    <row r="81" spans="1:6" x14ac:dyDescent="0.3">
      <c r="A81" s="13" t="s">
        <v>149</v>
      </c>
      <c r="B81" s="2">
        <v>49.276000000000003</v>
      </c>
      <c r="E81" s="1" t="s">
        <v>1752</v>
      </c>
      <c r="F81" s="19">
        <v>-41068.5</v>
      </c>
    </row>
    <row r="82" spans="1:6" x14ac:dyDescent="0.3">
      <c r="A82" s="13" t="s">
        <v>1466</v>
      </c>
      <c r="B82" s="2">
        <v>59.124000000000002</v>
      </c>
      <c r="E82" s="1" t="s">
        <v>35</v>
      </c>
      <c r="F82" s="19">
        <v>0</v>
      </c>
    </row>
    <row r="83" spans="1:6" x14ac:dyDescent="0.3">
      <c r="A83" s="13" t="s">
        <v>1852</v>
      </c>
      <c r="B83" s="2">
        <v>105.96</v>
      </c>
      <c r="E83" s="1" t="s">
        <v>306</v>
      </c>
      <c r="F83" s="19">
        <v>-18.453999999999724</v>
      </c>
    </row>
    <row r="84" spans="1:6" x14ac:dyDescent="0.3">
      <c r="A84" s="13" t="s">
        <v>1845</v>
      </c>
      <c r="B84" s="2">
        <v>128.64400000000001</v>
      </c>
      <c r="E84" s="1" t="s">
        <v>307</v>
      </c>
      <c r="F84" s="19">
        <v>-23.100000000005821</v>
      </c>
    </row>
    <row r="85" spans="1:6" x14ac:dyDescent="0.3">
      <c r="A85" s="13" t="s">
        <v>1568</v>
      </c>
      <c r="B85" s="2">
        <v>129.328</v>
      </c>
      <c r="E85" s="1" t="s">
        <v>309</v>
      </c>
      <c r="F85" s="19">
        <v>2916.9450000000002</v>
      </c>
    </row>
    <row r="86" spans="1:6" x14ac:dyDescent="0.3">
      <c r="A86" s="13" t="s">
        <v>1823</v>
      </c>
      <c r="B86" s="2">
        <v>199.6</v>
      </c>
      <c r="E86" s="1" t="s">
        <v>311</v>
      </c>
      <c r="F86" s="19">
        <v>0</v>
      </c>
    </row>
    <row r="87" spans="1:6" x14ac:dyDescent="0.3">
      <c r="A87" s="13" t="s">
        <v>765</v>
      </c>
      <c r="B87" s="2">
        <v>214.8</v>
      </c>
      <c r="E87" s="1" t="s">
        <v>312</v>
      </c>
      <c r="F87" s="19">
        <v>0</v>
      </c>
    </row>
    <row r="88" spans="1:6" x14ac:dyDescent="0.3">
      <c r="A88" s="13" t="s">
        <v>925</v>
      </c>
      <c r="B88" s="2">
        <v>240</v>
      </c>
      <c r="E88" s="1" t="s">
        <v>313</v>
      </c>
      <c r="F88" s="19">
        <v>0</v>
      </c>
    </row>
    <row r="89" spans="1:6" x14ac:dyDescent="0.3">
      <c r="A89" s="13" t="s">
        <v>1346</v>
      </c>
      <c r="B89" s="2">
        <v>240.56399999999999</v>
      </c>
      <c r="E89" s="1" t="s">
        <v>50</v>
      </c>
      <c r="F89" s="19">
        <v>27379.320999999996</v>
      </c>
    </row>
    <row r="90" spans="1:6" x14ac:dyDescent="0.3">
      <c r="A90" s="13" t="s">
        <v>1807</v>
      </c>
      <c r="B90" s="2">
        <v>298</v>
      </c>
      <c r="E90" s="1" t="s">
        <v>52</v>
      </c>
      <c r="F90" s="19">
        <v>-193338.52099999972</v>
      </c>
    </row>
    <row r="91" spans="1:6" x14ac:dyDescent="0.3">
      <c r="A91" s="13" t="s">
        <v>801</v>
      </c>
      <c r="B91" s="2">
        <v>301.7</v>
      </c>
      <c r="E91" s="1" t="s">
        <v>54</v>
      </c>
      <c r="F91" s="19">
        <v>-29435.25</v>
      </c>
    </row>
    <row r="92" spans="1:6" x14ac:dyDescent="0.3">
      <c r="A92" s="13" t="s">
        <v>1805</v>
      </c>
      <c r="B92" s="2">
        <v>305.83499999999998</v>
      </c>
      <c r="E92" s="1" t="s">
        <v>314</v>
      </c>
      <c r="F92" s="19">
        <v>0</v>
      </c>
    </row>
    <row r="93" spans="1:6" x14ac:dyDescent="0.3">
      <c r="A93" s="13" t="s">
        <v>1404</v>
      </c>
      <c r="B93" s="2">
        <v>344.45699999999999</v>
      </c>
      <c r="E93" s="1" t="s">
        <v>56</v>
      </c>
      <c r="F93" s="19">
        <v>-4436.3250000000116</v>
      </c>
    </row>
    <row r="94" spans="1:6" x14ac:dyDescent="0.3">
      <c r="A94" s="13" t="s">
        <v>1211</v>
      </c>
      <c r="B94" s="2">
        <v>482.66899999999998</v>
      </c>
      <c r="E94" s="1" t="s">
        <v>58</v>
      </c>
      <c r="F94" s="19">
        <v>-563.29200000001583</v>
      </c>
    </row>
    <row r="95" spans="1:6" x14ac:dyDescent="0.3">
      <c r="A95" s="13" t="s">
        <v>1789</v>
      </c>
      <c r="B95" s="2">
        <v>498.01900000000001</v>
      </c>
      <c r="E95" s="1" t="s">
        <v>315</v>
      </c>
      <c r="F95" s="19">
        <v>0</v>
      </c>
    </row>
    <row r="96" spans="1:6" x14ac:dyDescent="0.3">
      <c r="A96" s="13" t="s">
        <v>1368</v>
      </c>
      <c r="B96" s="2">
        <v>507.54</v>
      </c>
      <c r="E96" s="1" t="s">
        <v>204</v>
      </c>
      <c r="F96" s="19">
        <v>0</v>
      </c>
    </row>
    <row r="97" spans="1:6" x14ac:dyDescent="0.3">
      <c r="A97" s="13" t="s">
        <v>1453</v>
      </c>
      <c r="B97" s="2">
        <v>518.596</v>
      </c>
      <c r="E97" s="1" t="s">
        <v>316</v>
      </c>
      <c r="F97" s="19">
        <v>0</v>
      </c>
    </row>
    <row r="98" spans="1:6" x14ac:dyDescent="0.3">
      <c r="A98" s="13" t="s">
        <v>1788</v>
      </c>
      <c r="B98" s="2">
        <v>523.60500000000002</v>
      </c>
      <c r="E98" s="1" t="s">
        <v>317</v>
      </c>
      <c r="F98" s="19">
        <v>0</v>
      </c>
    </row>
    <row r="99" spans="1:6" x14ac:dyDescent="0.3">
      <c r="A99" s="13" t="s">
        <v>1697</v>
      </c>
      <c r="B99" s="2">
        <v>536.1</v>
      </c>
      <c r="E99" s="1" t="s">
        <v>318</v>
      </c>
      <c r="F99" s="19">
        <v>0</v>
      </c>
    </row>
    <row r="100" spans="1:6" x14ac:dyDescent="0.3">
      <c r="A100" s="13" t="s">
        <v>1783</v>
      </c>
      <c r="B100" s="2">
        <v>563.29200000000003</v>
      </c>
      <c r="E100" s="1" t="s">
        <v>320</v>
      </c>
      <c r="F100" s="19">
        <v>0</v>
      </c>
    </row>
    <row r="101" spans="1:6" x14ac:dyDescent="0.3">
      <c r="A101" s="13" t="s">
        <v>1782</v>
      </c>
      <c r="B101" s="2">
        <v>566.65099999999995</v>
      </c>
      <c r="E101" s="1" t="s">
        <v>322</v>
      </c>
      <c r="F101" s="19">
        <v>0</v>
      </c>
    </row>
    <row r="102" spans="1:6" x14ac:dyDescent="0.3">
      <c r="A102" s="13" t="s">
        <v>644</v>
      </c>
      <c r="B102" s="2">
        <v>595.6</v>
      </c>
      <c r="E102" s="1" t="s">
        <v>323</v>
      </c>
      <c r="F102" s="19">
        <v>0</v>
      </c>
    </row>
    <row r="103" spans="1:6" x14ac:dyDescent="0.3">
      <c r="A103" s="13" t="s">
        <v>1572</v>
      </c>
      <c r="B103" s="2">
        <v>615.95399999999995</v>
      </c>
      <c r="E103" s="1" t="s">
        <v>324</v>
      </c>
      <c r="F103" s="19">
        <v>0</v>
      </c>
    </row>
    <row r="104" spans="1:6" x14ac:dyDescent="0.3">
      <c r="A104" s="13" t="s">
        <v>1777</v>
      </c>
      <c r="B104" s="2">
        <v>627.20000000000005</v>
      </c>
      <c r="E104" s="1" t="s">
        <v>325</v>
      </c>
      <c r="F104" s="19">
        <v>0</v>
      </c>
    </row>
    <row r="105" spans="1:6" x14ac:dyDescent="0.3">
      <c r="A105" s="13" t="s">
        <v>1022</v>
      </c>
      <c r="B105" s="2">
        <v>647.46100000000001</v>
      </c>
      <c r="E105" s="1" t="s">
        <v>326</v>
      </c>
      <c r="F105" s="19">
        <v>0</v>
      </c>
    </row>
    <row r="106" spans="1:6" x14ac:dyDescent="0.3">
      <c r="A106" s="13" t="s">
        <v>1773</v>
      </c>
      <c r="B106" s="2">
        <v>740</v>
      </c>
      <c r="E106" s="1" t="s">
        <v>328</v>
      </c>
      <c r="F106" s="19">
        <v>0</v>
      </c>
    </row>
    <row r="107" spans="1:6" x14ac:dyDescent="0.3">
      <c r="A107" s="13" t="s">
        <v>1548</v>
      </c>
      <c r="B107" s="2">
        <v>809.2</v>
      </c>
      <c r="E107" s="1" t="s">
        <v>329</v>
      </c>
      <c r="F107" s="19">
        <v>0</v>
      </c>
    </row>
    <row r="108" spans="1:6" x14ac:dyDescent="0.3">
      <c r="A108" s="13" t="s">
        <v>1243</v>
      </c>
      <c r="B108" s="2">
        <v>821.149</v>
      </c>
      <c r="E108" s="1" t="s">
        <v>2330</v>
      </c>
      <c r="F108" s="19">
        <v>0</v>
      </c>
    </row>
    <row r="109" spans="1:6" x14ac:dyDescent="0.3">
      <c r="A109" s="13" t="s">
        <v>1771</v>
      </c>
      <c r="B109" s="2">
        <v>833</v>
      </c>
      <c r="E109" s="1" t="s">
        <v>331</v>
      </c>
      <c r="F109" s="19">
        <v>0</v>
      </c>
    </row>
    <row r="110" spans="1:6" x14ac:dyDescent="0.3">
      <c r="A110" s="13" t="s">
        <v>1770</v>
      </c>
      <c r="B110" s="2">
        <v>893.1</v>
      </c>
      <c r="E110" s="1" t="s">
        <v>333</v>
      </c>
      <c r="F110" s="19">
        <v>0</v>
      </c>
    </row>
    <row r="111" spans="1:6" x14ac:dyDescent="0.3">
      <c r="A111" s="13" t="s">
        <v>1350</v>
      </c>
      <c r="B111" s="2">
        <v>910.95</v>
      </c>
      <c r="E111" s="1" t="s">
        <v>2328</v>
      </c>
      <c r="F111" s="19">
        <v>0</v>
      </c>
    </row>
    <row r="112" spans="1:6" x14ac:dyDescent="0.3">
      <c r="A112" s="13" t="s">
        <v>983</v>
      </c>
      <c r="B112" s="2">
        <v>922.85</v>
      </c>
      <c r="E112" s="1" t="s">
        <v>335</v>
      </c>
      <c r="F112" s="19">
        <v>0</v>
      </c>
    </row>
    <row r="113" spans="1:6" x14ac:dyDescent="0.3">
      <c r="A113" s="13" t="s">
        <v>1769</v>
      </c>
      <c r="B113" s="2">
        <v>929.15800000000002</v>
      </c>
      <c r="E113" s="1" t="s">
        <v>60</v>
      </c>
      <c r="F113" s="19">
        <v>-0.59999999776482582</v>
      </c>
    </row>
    <row r="114" spans="1:6" x14ac:dyDescent="0.3">
      <c r="A114" s="13" t="s">
        <v>1768</v>
      </c>
      <c r="B114" s="2">
        <v>935.52599999999995</v>
      </c>
      <c r="E114" s="1" t="s">
        <v>2327</v>
      </c>
      <c r="F114" s="19">
        <v>0</v>
      </c>
    </row>
    <row r="115" spans="1:6" x14ac:dyDescent="0.3">
      <c r="A115" s="13" t="s">
        <v>1767</v>
      </c>
      <c r="B115" s="2">
        <v>943.9</v>
      </c>
      <c r="E115" s="1" t="s">
        <v>1753</v>
      </c>
      <c r="F115" s="19">
        <v>36517.296999999999</v>
      </c>
    </row>
    <row r="116" spans="1:6" x14ac:dyDescent="0.3">
      <c r="A116" s="13" t="s">
        <v>735</v>
      </c>
      <c r="B116" s="2">
        <v>972.67100000000005</v>
      </c>
      <c r="E116" s="1" t="s">
        <v>338</v>
      </c>
      <c r="F116" s="19">
        <v>0</v>
      </c>
    </row>
    <row r="117" spans="1:6" x14ac:dyDescent="0.3">
      <c r="A117" s="13" t="s">
        <v>1193</v>
      </c>
      <c r="B117" s="2">
        <v>1043.2</v>
      </c>
      <c r="E117" s="1" t="s">
        <v>340</v>
      </c>
      <c r="F117" s="19">
        <v>0</v>
      </c>
    </row>
    <row r="118" spans="1:6" x14ac:dyDescent="0.3">
      <c r="A118" s="13" t="s">
        <v>1850</v>
      </c>
      <c r="B118" s="2">
        <v>1125.5999999999999</v>
      </c>
      <c r="E118" s="1" t="s">
        <v>342</v>
      </c>
      <c r="F118" s="19">
        <v>0</v>
      </c>
    </row>
    <row r="119" spans="1:6" x14ac:dyDescent="0.3">
      <c r="A119" s="13" t="s">
        <v>1849</v>
      </c>
      <c r="B119" s="2">
        <v>1139.415</v>
      </c>
      <c r="E119" s="1" t="s">
        <v>344</v>
      </c>
      <c r="F119" s="19">
        <v>0</v>
      </c>
    </row>
    <row r="120" spans="1:6" x14ac:dyDescent="0.3">
      <c r="A120" s="13" t="s">
        <v>1847</v>
      </c>
      <c r="B120" s="2">
        <v>1238.2</v>
      </c>
      <c r="E120" s="1" t="s">
        <v>346</v>
      </c>
      <c r="F120" s="19">
        <v>0</v>
      </c>
    </row>
    <row r="121" spans="1:6" x14ac:dyDescent="0.3">
      <c r="A121" s="13" t="s">
        <v>1846</v>
      </c>
      <c r="B121" s="2">
        <v>1279.8499999999999</v>
      </c>
      <c r="E121" s="1" t="s">
        <v>347</v>
      </c>
      <c r="F121" s="19">
        <v>0</v>
      </c>
    </row>
    <row r="122" spans="1:6" x14ac:dyDescent="0.3">
      <c r="A122" s="13" t="s">
        <v>1035</v>
      </c>
      <c r="B122" s="2">
        <v>1300</v>
      </c>
      <c r="E122" s="1" t="s">
        <v>349</v>
      </c>
      <c r="F122" s="19">
        <v>1091.4570000004023</v>
      </c>
    </row>
    <row r="123" spans="1:6" x14ac:dyDescent="0.3">
      <c r="A123" s="13" t="s">
        <v>1077</v>
      </c>
      <c r="B123" s="2">
        <v>1360.18</v>
      </c>
      <c r="E123" s="1" t="s">
        <v>206</v>
      </c>
      <c r="F123" s="19">
        <v>0</v>
      </c>
    </row>
    <row r="124" spans="1:6" x14ac:dyDescent="0.3">
      <c r="A124" s="13" t="s">
        <v>1844</v>
      </c>
      <c r="B124" s="2">
        <v>1390.5940000000001</v>
      </c>
      <c r="E124" s="1" t="s">
        <v>2324</v>
      </c>
      <c r="F124" s="19">
        <v>0</v>
      </c>
    </row>
    <row r="125" spans="1:6" x14ac:dyDescent="0.3">
      <c r="A125" s="13" t="s">
        <v>1519</v>
      </c>
      <c r="B125" s="2">
        <v>1408.37</v>
      </c>
      <c r="E125" s="1" t="s">
        <v>351</v>
      </c>
      <c r="F125" s="19">
        <v>0</v>
      </c>
    </row>
    <row r="126" spans="1:6" x14ac:dyDescent="0.3">
      <c r="A126" s="13" t="s">
        <v>1841</v>
      </c>
      <c r="B126" s="2">
        <v>1469</v>
      </c>
      <c r="E126" s="1" t="s">
        <v>62</v>
      </c>
      <c r="F126" s="19">
        <v>-21100.729999999981</v>
      </c>
    </row>
    <row r="127" spans="1:6" x14ac:dyDescent="0.3">
      <c r="A127" s="13" t="s">
        <v>1689</v>
      </c>
      <c r="B127" s="2">
        <v>1526.5519999999999</v>
      </c>
      <c r="E127" s="1" t="s">
        <v>2322</v>
      </c>
      <c r="F127" s="19">
        <v>0</v>
      </c>
    </row>
    <row r="128" spans="1:6" x14ac:dyDescent="0.3">
      <c r="A128" s="13" t="s">
        <v>587</v>
      </c>
      <c r="B128" s="2">
        <v>1530.2449999999999</v>
      </c>
      <c r="E128" s="1" t="s">
        <v>354</v>
      </c>
      <c r="F128" s="19">
        <v>0</v>
      </c>
    </row>
    <row r="129" spans="1:6" x14ac:dyDescent="0.3">
      <c r="A129" s="13" t="s">
        <v>1839</v>
      </c>
      <c r="B129" s="2">
        <v>1537.9</v>
      </c>
      <c r="E129" s="1" t="s">
        <v>355</v>
      </c>
      <c r="F129" s="19">
        <v>0</v>
      </c>
    </row>
    <row r="130" spans="1:6" x14ac:dyDescent="0.3">
      <c r="A130" s="13" t="s">
        <v>1838</v>
      </c>
      <c r="B130" s="2">
        <v>1542.9179999999999</v>
      </c>
      <c r="E130" s="1" t="s">
        <v>357</v>
      </c>
      <c r="F130" s="19">
        <v>0</v>
      </c>
    </row>
    <row r="131" spans="1:6" x14ac:dyDescent="0.3">
      <c r="A131" s="13" t="s">
        <v>583</v>
      </c>
      <c r="B131" s="2">
        <v>1547.6</v>
      </c>
      <c r="E131" s="1" t="s">
        <v>359</v>
      </c>
      <c r="F131" s="19">
        <v>-7.0999999999912689E-2</v>
      </c>
    </row>
    <row r="132" spans="1:6" x14ac:dyDescent="0.3">
      <c r="A132" s="13" t="s">
        <v>706</v>
      </c>
      <c r="B132" s="2">
        <v>1547.6</v>
      </c>
      <c r="E132" s="1" t="s">
        <v>1755</v>
      </c>
      <c r="F132" s="19">
        <v>0</v>
      </c>
    </row>
    <row r="133" spans="1:6" x14ac:dyDescent="0.3">
      <c r="A133" s="13" t="s">
        <v>1579</v>
      </c>
      <c r="B133" s="2">
        <v>1638.0409999999999</v>
      </c>
      <c r="E133" s="1" t="s">
        <v>2319</v>
      </c>
      <c r="F133" s="19">
        <v>0</v>
      </c>
    </row>
    <row r="134" spans="1:6" x14ac:dyDescent="0.3">
      <c r="A134" s="13" t="s">
        <v>1531</v>
      </c>
      <c r="B134" s="2">
        <v>1699.84</v>
      </c>
      <c r="E134" s="1" t="s">
        <v>361</v>
      </c>
      <c r="F134" s="19">
        <v>0</v>
      </c>
    </row>
    <row r="135" spans="1:6" x14ac:dyDescent="0.3">
      <c r="A135" s="13" t="s">
        <v>1834</v>
      </c>
      <c r="B135" s="2">
        <v>1712.87</v>
      </c>
      <c r="E135" s="1" t="s">
        <v>64</v>
      </c>
      <c r="F135" s="19">
        <v>-5355.6000000000349</v>
      </c>
    </row>
    <row r="136" spans="1:6" x14ac:dyDescent="0.3">
      <c r="A136" s="13" t="s">
        <v>1833</v>
      </c>
      <c r="B136" s="2">
        <v>1755.5119999999999</v>
      </c>
      <c r="E136" s="1" t="s">
        <v>363</v>
      </c>
      <c r="F136" s="19">
        <v>0</v>
      </c>
    </row>
    <row r="137" spans="1:6" x14ac:dyDescent="0.3">
      <c r="A137" s="13" t="s">
        <v>1831</v>
      </c>
      <c r="B137" s="2">
        <v>1782.405</v>
      </c>
      <c r="E137" s="1" t="s">
        <v>364</v>
      </c>
      <c r="F137" s="19">
        <v>0</v>
      </c>
    </row>
    <row r="138" spans="1:6" x14ac:dyDescent="0.3">
      <c r="A138" s="13" t="s">
        <v>1829</v>
      </c>
      <c r="B138" s="2">
        <v>1818.4880000000001</v>
      </c>
      <c r="E138" s="1" t="s">
        <v>365</v>
      </c>
      <c r="F138" s="19">
        <v>0</v>
      </c>
    </row>
    <row r="139" spans="1:6" x14ac:dyDescent="0.3">
      <c r="A139" s="13" t="s">
        <v>508</v>
      </c>
      <c r="B139" s="2">
        <v>1832.7</v>
      </c>
      <c r="E139" s="1" t="s">
        <v>366</v>
      </c>
      <c r="F139" s="19">
        <v>-3941.0800000000017</v>
      </c>
    </row>
    <row r="140" spans="1:6" x14ac:dyDescent="0.3">
      <c r="A140" s="13" t="s">
        <v>1828</v>
      </c>
      <c r="B140" s="2">
        <v>1845.7</v>
      </c>
      <c r="E140" s="1" t="s">
        <v>66</v>
      </c>
      <c r="F140" s="19">
        <v>-202328.15399999917</v>
      </c>
    </row>
    <row r="141" spans="1:6" x14ac:dyDescent="0.3">
      <c r="A141" s="13" t="s">
        <v>1825</v>
      </c>
      <c r="B141" s="2">
        <v>1910.1389999999999</v>
      </c>
      <c r="E141" s="1" t="s">
        <v>367</v>
      </c>
      <c r="F141" s="19">
        <v>0</v>
      </c>
    </row>
    <row r="142" spans="1:6" x14ac:dyDescent="0.3">
      <c r="A142" s="13" t="s">
        <v>1163</v>
      </c>
      <c r="B142" s="2">
        <v>2074.1750000000002</v>
      </c>
      <c r="E142" s="1" t="s">
        <v>68</v>
      </c>
      <c r="F142" s="19">
        <v>-20194.319999999992</v>
      </c>
    </row>
    <row r="143" spans="1:6" x14ac:dyDescent="0.3">
      <c r="A143" s="13" t="s">
        <v>1819</v>
      </c>
      <c r="B143" s="2">
        <v>2093.7350000000001</v>
      </c>
      <c r="E143" s="1" t="s">
        <v>70</v>
      </c>
      <c r="F143" s="19">
        <v>-16993.800000000003</v>
      </c>
    </row>
    <row r="144" spans="1:6" x14ac:dyDescent="0.3">
      <c r="A144" s="13" t="s">
        <v>1818</v>
      </c>
      <c r="B144" s="2">
        <v>2130.6999999999998</v>
      </c>
      <c r="E144" s="1" t="s">
        <v>368</v>
      </c>
      <c r="F144" s="19">
        <v>0</v>
      </c>
    </row>
    <row r="145" spans="1:6" x14ac:dyDescent="0.3">
      <c r="A145" s="13" t="s">
        <v>829</v>
      </c>
      <c r="B145" s="2">
        <v>2142</v>
      </c>
      <c r="E145" s="1" t="s">
        <v>369</v>
      </c>
      <c r="F145" s="19">
        <v>0</v>
      </c>
    </row>
    <row r="146" spans="1:6" x14ac:dyDescent="0.3">
      <c r="A146" s="13" t="s">
        <v>275</v>
      </c>
      <c r="B146" s="2">
        <v>2290.0540000000001</v>
      </c>
      <c r="E146" s="1" t="s">
        <v>370</v>
      </c>
      <c r="F146" s="19">
        <v>8231.7679999999236</v>
      </c>
    </row>
    <row r="147" spans="1:6" x14ac:dyDescent="0.3">
      <c r="A147" s="13" t="s">
        <v>1817</v>
      </c>
      <c r="B147" s="2">
        <v>2367.9859999999999</v>
      </c>
      <c r="E147" s="1" t="s">
        <v>72</v>
      </c>
      <c r="F147" s="19">
        <v>0</v>
      </c>
    </row>
    <row r="148" spans="1:6" x14ac:dyDescent="0.3">
      <c r="A148" s="13" t="s">
        <v>1815</v>
      </c>
      <c r="B148" s="2">
        <v>2421.384</v>
      </c>
      <c r="E148" s="1" t="s">
        <v>372</v>
      </c>
      <c r="F148" s="19">
        <v>0</v>
      </c>
    </row>
    <row r="149" spans="1:6" x14ac:dyDescent="0.3">
      <c r="A149" s="13" t="s">
        <v>578</v>
      </c>
      <c r="B149" s="2">
        <v>2422.85</v>
      </c>
      <c r="E149" s="1" t="s">
        <v>74</v>
      </c>
      <c r="F149" s="19">
        <v>-20242.5</v>
      </c>
    </row>
    <row r="150" spans="1:6" x14ac:dyDescent="0.3">
      <c r="A150" s="13" t="s">
        <v>1814</v>
      </c>
      <c r="B150" s="2">
        <v>2558.5</v>
      </c>
      <c r="E150" s="1" t="s">
        <v>374</v>
      </c>
      <c r="F150" s="19">
        <v>0</v>
      </c>
    </row>
    <row r="151" spans="1:6" x14ac:dyDescent="0.3">
      <c r="A151" s="13" t="s">
        <v>1811</v>
      </c>
      <c r="B151" s="2">
        <v>2627.8249999999998</v>
      </c>
      <c r="E151" s="1" t="s">
        <v>76</v>
      </c>
      <c r="F151" s="19">
        <v>0</v>
      </c>
    </row>
    <row r="152" spans="1:6" x14ac:dyDescent="0.3">
      <c r="A152" s="13" t="s">
        <v>1261</v>
      </c>
      <c r="B152" s="2">
        <v>2724.3609999999999</v>
      </c>
      <c r="E152" s="1" t="s">
        <v>375</v>
      </c>
      <c r="F152" s="19">
        <v>871.97399999992922</v>
      </c>
    </row>
    <row r="153" spans="1:6" x14ac:dyDescent="0.3">
      <c r="A153" s="13" t="s">
        <v>683</v>
      </c>
      <c r="B153" s="2">
        <v>2819.5509999999999</v>
      </c>
      <c r="E153" s="1" t="s">
        <v>377</v>
      </c>
      <c r="F153" s="19">
        <v>0</v>
      </c>
    </row>
    <row r="154" spans="1:6" x14ac:dyDescent="0.3">
      <c r="A154" s="13" t="s">
        <v>1810</v>
      </c>
      <c r="B154" s="2">
        <v>2857.8</v>
      </c>
      <c r="E154" s="1" t="s">
        <v>378</v>
      </c>
      <c r="F154" s="19">
        <v>0</v>
      </c>
    </row>
    <row r="155" spans="1:6" x14ac:dyDescent="0.3">
      <c r="A155" s="13" t="s">
        <v>1809</v>
      </c>
      <c r="B155" s="2">
        <v>2930</v>
      </c>
      <c r="E155" s="1" t="s">
        <v>78</v>
      </c>
      <c r="F155" s="19">
        <v>-26.418000000528991</v>
      </c>
    </row>
    <row r="156" spans="1:6" x14ac:dyDescent="0.3">
      <c r="A156" s="13" t="s">
        <v>1806</v>
      </c>
      <c r="B156" s="2">
        <v>2997.2</v>
      </c>
      <c r="E156" s="1" t="s">
        <v>80</v>
      </c>
      <c r="F156" s="19">
        <v>0</v>
      </c>
    </row>
    <row r="157" spans="1:6" x14ac:dyDescent="0.3">
      <c r="A157" s="13" t="s">
        <v>1804</v>
      </c>
      <c r="B157" s="2">
        <v>3070.8</v>
      </c>
      <c r="E157" s="1" t="s">
        <v>82</v>
      </c>
      <c r="F157" s="19">
        <v>0</v>
      </c>
    </row>
    <row r="158" spans="1:6" x14ac:dyDescent="0.3">
      <c r="A158" s="13" t="s">
        <v>1803</v>
      </c>
      <c r="B158" s="2">
        <v>3158.6460000000002</v>
      </c>
      <c r="E158" s="1" t="s">
        <v>84</v>
      </c>
      <c r="F158" s="19">
        <v>-0.59900000016205013</v>
      </c>
    </row>
    <row r="159" spans="1:6" x14ac:dyDescent="0.3">
      <c r="A159" s="13" t="s">
        <v>1802</v>
      </c>
      <c r="B159" s="2">
        <v>3177.8220000000001</v>
      </c>
      <c r="E159" s="1" t="s">
        <v>380</v>
      </c>
      <c r="F159" s="19">
        <v>0</v>
      </c>
    </row>
    <row r="160" spans="1:6" x14ac:dyDescent="0.3">
      <c r="A160" s="13" t="s">
        <v>1801</v>
      </c>
      <c r="B160" s="2">
        <v>3201.9409999999998</v>
      </c>
      <c r="E160" s="1" t="s">
        <v>86</v>
      </c>
      <c r="F160" s="19">
        <v>0</v>
      </c>
    </row>
    <row r="161" spans="1:6" x14ac:dyDescent="0.3">
      <c r="A161" s="13" t="s">
        <v>1800</v>
      </c>
      <c r="B161" s="2">
        <v>3223.8209999999999</v>
      </c>
      <c r="E161" s="1" t="s">
        <v>382</v>
      </c>
      <c r="F161" s="19">
        <v>0</v>
      </c>
    </row>
    <row r="162" spans="1:6" x14ac:dyDescent="0.3">
      <c r="A162" s="13" t="s">
        <v>203</v>
      </c>
      <c r="B162" s="2">
        <v>3270.3679999999999</v>
      </c>
      <c r="E162" s="1" t="s">
        <v>88</v>
      </c>
      <c r="F162" s="19">
        <v>-14853.068999999996</v>
      </c>
    </row>
    <row r="163" spans="1:6" x14ac:dyDescent="0.3">
      <c r="A163" s="13" t="s">
        <v>1541</v>
      </c>
      <c r="B163" s="2">
        <v>3288.2950000000001</v>
      </c>
      <c r="E163" s="1" t="s">
        <v>90</v>
      </c>
      <c r="F163" s="19">
        <v>-3201.9410000005737</v>
      </c>
    </row>
    <row r="164" spans="1:6" x14ac:dyDescent="0.3">
      <c r="A164" s="13" t="s">
        <v>1797</v>
      </c>
      <c r="B164" s="2">
        <v>3511.0720000000001</v>
      </c>
      <c r="E164" s="1" t="s">
        <v>92</v>
      </c>
      <c r="F164" s="19">
        <v>0</v>
      </c>
    </row>
    <row r="165" spans="1:6" x14ac:dyDescent="0.3">
      <c r="A165" s="13" t="s">
        <v>1507</v>
      </c>
      <c r="B165" s="2">
        <v>3646.634</v>
      </c>
      <c r="E165" s="1" t="s">
        <v>94</v>
      </c>
      <c r="F165" s="19">
        <v>0</v>
      </c>
    </row>
    <row r="166" spans="1:6" x14ac:dyDescent="0.3">
      <c r="A166" s="13" t="s">
        <v>1114</v>
      </c>
      <c r="B166" s="2">
        <v>3857.2269999999999</v>
      </c>
      <c r="E166" s="1" t="s">
        <v>96</v>
      </c>
      <c r="F166" s="19">
        <v>0</v>
      </c>
    </row>
    <row r="167" spans="1:6" x14ac:dyDescent="0.3">
      <c r="A167" s="13" t="s">
        <v>1796</v>
      </c>
      <c r="B167" s="2">
        <v>3920.1350000000002</v>
      </c>
      <c r="E167" s="1" t="s">
        <v>98</v>
      </c>
      <c r="F167" s="19">
        <v>-6008.91</v>
      </c>
    </row>
    <row r="168" spans="1:6" x14ac:dyDescent="0.3">
      <c r="A168" s="13" t="s">
        <v>1795</v>
      </c>
      <c r="B168" s="2">
        <v>3941.08</v>
      </c>
      <c r="E168" s="1" t="s">
        <v>100</v>
      </c>
      <c r="F168" s="19">
        <v>-6938.3</v>
      </c>
    </row>
    <row r="169" spans="1:6" x14ac:dyDescent="0.3">
      <c r="A169" s="13" t="s">
        <v>1794</v>
      </c>
      <c r="B169" s="2">
        <v>4036.1370000000002</v>
      </c>
      <c r="E169" s="1" t="s">
        <v>102</v>
      </c>
      <c r="F169" s="19">
        <v>0</v>
      </c>
    </row>
    <row r="170" spans="1:6" x14ac:dyDescent="0.3">
      <c r="A170" s="13" t="s">
        <v>1792</v>
      </c>
      <c r="B170" s="2">
        <v>4209.4409999999998</v>
      </c>
      <c r="E170" s="1" t="s">
        <v>104</v>
      </c>
      <c r="F170" s="19">
        <v>0</v>
      </c>
    </row>
    <row r="171" spans="1:6" x14ac:dyDescent="0.3">
      <c r="A171" s="13" t="s">
        <v>1791</v>
      </c>
      <c r="B171" s="2">
        <v>4334.2560000000003</v>
      </c>
      <c r="E171" s="1" t="s">
        <v>106</v>
      </c>
      <c r="F171" s="19">
        <v>-22689.14</v>
      </c>
    </row>
    <row r="172" spans="1:6" x14ac:dyDescent="0.3">
      <c r="A172" s="13" t="s">
        <v>57</v>
      </c>
      <c r="B172" s="2">
        <v>4436.3249999999998</v>
      </c>
      <c r="E172" s="1" t="s">
        <v>108</v>
      </c>
      <c r="F172" s="19">
        <v>-24102.859999999986</v>
      </c>
    </row>
    <row r="173" spans="1:6" x14ac:dyDescent="0.3">
      <c r="A173" s="13" t="s">
        <v>1272</v>
      </c>
      <c r="B173" s="2">
        <v>4538.2110000000002</v>
      </c>
      <c r="E173" s="1" t="s">
        <v>110</v>
      </c>
      <c r="F173" s="19">
        <v>-323400.72700000001</v>
      </c>
    </row>
    <row r="174" spans="1:6" x14ac:dyDescent="0.3">
      <c r="A174" s="13" t="s">
        <v>1790</v>
      </c>
      <c r="B174" s="2">
        <v>4815.4399999999996</v>
      </c>
      <c r="E174" s="1" t="s">
        <v>112</v>
      </c>
      <c r="F174" s="19">
        <v>-198197.48</v>
      </c>
    </row>
    <row r="175" spans="1:6" x14ac:dyDescent="0.3">
      <c r="A175" s="13" t="s">
        <v>1786</v>
      </c>
      <c r="B175" s="2">
        <v>5355.6</v>
      </c>
      <c r="E175" s="1" t="s">
        <v>2306</v>
      </c>
      <c r="F175" s="19">
        <v>0</v>
      </c>
    </row>
    <row r="176" spans="1:6" x14ac:dyDescent="0.3">
      <c r="A176" s="13" t="s">
        <v>711</v>
      </c>
      <c r="B176" s="2">
        <v>5425.79</v>
      </c>
      <c r="E176" s="1" t="s">
        <v>384</v>
      </c>
      <c r="F176" s="19">
        <v>0</v>
      </c>
    </row>
    <row r="177" spans="1:6" x14ac:dyDescent="0.3">
      <c r="A177" s="13" t="s">
        <v>1785</v>
      </c>
      <c r="B177" s="2">
        <v>5440.69</v>
      </c>
      <c r="E177" s="1" t="s">
        <v>386</v>
      </c>
      <c r="F177" s="19">
        <v>0</v>
      </c>
    </row>
    <row r="178" spans="1:6" x14ac:dyDescent="0.3">
      <c r="A178" s="13" t="s">
        <v>767</v>
      </c>
      <c r="B178" s="2">
        <v>5451.4</v>
      </c>
      <c r="E178" s="1" t="s">
        <v>388</v>
      </c>
      <c r="F178" s="19">
        <v>0</v>
      </c>
    </row>
    <row r="179" spans="1:6" x14ac:dyDescent="0.3">
      <c r="A179" s="13" t="s">
        <v>1784</v>
      </c>
      <c r="B179" s="2">
        <v>5626.0169999999998</v>
      </c>
      <c r="E179" s="1" t="s">
        <v>114</v>
      </c>
      <c r="F179" s="19">
        <v>1255.2619999999879</v>
      </c>
    </row>
    <row r="180" spans="1:6" x14ac:dyDescent="0.3">
      <c r="A180" s="13" t="s">
        <v>1781</v>
      </c>
      <c r="B180" s="2">
        <v>5711.75</v>
      </c>
      <c r="E180" s="1" t="s">
        <v>389</v>
      </c>
      <c r="F180" s="19">
        <v>0</v>
      </c>
    </row>
    <row r="181" spans="1:6" x14ac:dyDescent="0.3">
      <c r="A181" s="13" t="s">
        <v>1780</v>
      </c>
      <c r="B181" s="2">
        <v>5786.7179999999998</v>
      </c>
      <c r="E181" s="1" t="s">
        <v>391</v>
      </c>
      <c r="F181" s="19">
        <v>0</v>
      </c>
    </row>
    <row r="182" spans="1:6" x14ac:dyDescent="0.3">
      <c r="A182" s="13" t="s">
        <v>418</v>
      </c>
      <c r="B182" s="2">
        <v>5832.0780000000004</v>
      </c>
      <c r="E182" s="1" t="s">
        <v>393</v>
      </c>
      <c r="F182" s="19">
        <v>0</v>
      </c>
    </row>
    <row r="183" spans="1:6" x14ac:dyDescent="0.3">
      <c r="A183" s="13" t="s">
        <v>1779</v>
      </c>
      <c r="B183" s="2">
        <v>5929.1</v>
      </c>
      <c r="E183" s="1" t="s">
        <v>116</v>
      </c>
      <c r="F183" s="19">
        <v>0</v>
      </c>
    </row>
    <row r="184" spans="1:6" x14ac:dyDescent="0.3">
      <c r="A184" s="13" t="s">
        <v>99</v>
      </c>
      <c r="B184" s="2">
        <v>6008.91</v>
      </c>
      <c r="E184" s="1" t="s">
        <v>395</v>
      </c>
      <c r="F184" s="19">
        <v>0</v>
      </c>
    </row>
    <row r="185" spans="1:6" x14ac:dyDescent="0.3">
      <c r="A185" s="13" t="s">
        <v>151</v>
      </c>
      <c r="B185" s="2">
        <v>6079.6440000000002</v>
      </c>
      <c r="E185" s="1" t="s">
        <v>396</v>
      </c>
      <c r="F185" s="19">
        <v>-3920.1350000000093</v>
      </c>
    </row>
    <row r="186" spans="1:6" x14ac:dyDescent="0.3">
      <c r="A186" s="13" t="s">
        <v>984</v>
      </c>
      <c r="B186" s="2">
        <v>6369.808</v>
      </c>
      <c r="E186" s="1" t="s">
        <v>1756</v>
      </c>
      <c r="F186" s="19">
        <v>-7297.7120000000577</v>
      </c>
    </row>
    <row r="187" spans="1:6" x14ac:dyDescent="0.3">
      <c r="A187" s="13" t="s">
        <v>1776</v>
      </c>
      <c r="B187" s="2">
        <v>6389.7129999999997</v>
      </c>
      <c r="E187" s="1" t="s">
        <v>397</v>
      </c>
      <c r="F187" s="19">
        <v>0</v>
      </c>
    </row>
    <row r="188" spans="1:6" x14ac:dyDescent="0.3">
      <c r="A188" s="13" t="s">
        <v>1263</v>
      </c>
      <c r="B188" s="2">
        <v>6537.3050000000003</v>
      </c>
      <c r="E188" s="1" t="s">
        <v>118</v>
      </c>
      <c r="F188" s="19">
        <v>-621538.076</v>
      </c>
    </row>
    <row r="189" spans="1:6" x14ac:dyDescent="0.3">
      <c r="A189" s="13" t="s">
        <v>1775</v>
      </c>
      <c r="B189" s="2">
        <v>6938.3</v>
      </c>
      <c r="E189" s="1" t="s">
        <v>399</v>
      </c>
      <c r="F189" s="19">
        <v>0</v>
      </c>
    </row>
    <row r="190" spans="1:6" x14ac:dyDescent="0.3">
      <c r="A190" s="13" t="s">
        <v>1774</v>
      </c>
      <c r="B190" s="2">
        <v>7297.7120000000004</v>
      </c>
      <c r="E190" s="1" t="s">
        <v>2300</v>
      </c>
      <c r="F190" s="19">
        <v>0</v>
      </c>
    </row>
    <row r="191" spans="1:6" x14ac:dyDescent="0.3">
      <c r="A191" s="13" t="s">
        <v>1772</v>
      </c>
      <c r="B191" s="2">
        <v>8194.0400000000009</v>
      </c>
      <c r="E191" s="1" t="s">
        <v>401</v>
      </c>
      <c r="F191" s="19">
        <v>-297155.08000000007</v>
      </c>
    </row>
    <row r="192" spans="1:6" x14ac:dyDescent="0.3">
      <c r="A192" s="13" t="s">
        <v>145</v>
      </c>
      <c r="B192" s="2">
        <v>8755.3050000000003</v>
      </c>
      <c r="E192" s="1" t="s">
        <v>403</v>
      </c>
      <c r="F192" s="19">
        <v>90.903999999999996</v>
      </c>
    </row>
    <row r="193" spans="1:6" x14ac:dyDescent="0.3">
      <c r="A193" s="13" t="s">
        <v>1228</v>
      </c>
      <c r="B193" s="2">
        <v>9227.5640000000003</v>
      </c>
      <c r="E193" s="1" t="s">
        <v>404</v>
      </c>
      <c r="F193" s="19">
        <v>0</v>
      </c>
    </row>
    <row r="194" spans="1:6" x14ac:dyDescent="0.3">
      <c r="A194" s="13" t="s">
        <v>1838</v>
      </c>
      <c r="B194" s="2">
        <v>10071.819</v>
      </c>
      <c r="E194" s="1" t="s">
        <v>2297</v>
      </c>
      <c r="F194" s="19">
        <v>0</v>
      </c>
    </row>
    <row r="195" spans="1:6" x14ac:dyDescent="0.3">
      <c r="A195" s="13" t="s">
        <v>1851</v>
      </c>
      <c r="B195" s="2">
        <v>10898.65</v>
      </c>
      <c r="E195" s="1" t="s">
        <v>405</v>
      </c>
      <c r="F195" s="19">
        <v>-0.1330000000000382</v>
      </c>
    </row>
    <row r="196" spans="1:6" x14ac:dyDescent="0.3">
      <c r="A196" s="13" t="s">
        <v>1848</v>
      </c>
      <c r="B196" s="2">
        <v>11499.449000000001</v>
      </c>
      <c r="E196" s="1" t="s">
        <v>214</v>
      </c>
      <c r="F196" s="19">
        <v>0</v>
      </c>
    </row>
    <row r="197" spans="1:6" x14ac:dyDescent="0.3">
      <c r="A197" s="13" t="s">
        <v>675</v>
      </c>
      <c r="B197" s="2">
        <v>11582.5</v>
      </c>
      <c r="E197" s="1" t="s">
        <v>406</v>
      </c>
      <c r="F197" s="19">
        <v>8615.271999999999</v>
      </c>
    </row>
    <row r="198" spans="1:6" x14ac:dyDescent="0.3">
      <c r="A198" s="13" t="s">
        <v>671</v>
      </c>
      <c r="B198" s="2">
        <v>12861.800999999999</v>
      </c>
      <c r="E198" s="1" t="s">
        <v>407</v>
      </c>
      <c r="F198" s="19">
        <v>0</v>
      </c>
    </row>
    <row r="199" spans="1:6" x14ac:dyDescent="0.3">
      <c r="A199" s="13" t="s">
        <v>32</v>
      </c>
      <c r="B199" s="2">
        <v>13360.585999999999</v>
      </c>
      <c r="E199" s="1" t="s">
        <v>408</v>
      </c>
      <c r="F199" s="19">
        <v>0</v>
      </c>
    </row>
    <row r="200" spans="1:6" x14ac:dyDescent="0.3">
      <c r="A200" s="13" t="s">
        <v>520</v>
      </c>
      <c r="B200" s="2">
        <v>13429.963</v>
      </c>
      <c r="E200" s="1" t="s">
        <v>410</v>
      </c>
      <c r="F200" s="19">
        <v>0</v>
      </c>
    </row>
    <row r="201" spans="1:6" x14ac:dyDescent="0.3">
      <c r="A201" s="13" t="s">
        <v>1843</v>
      </c>
      <c r="B201" s="2">
        <v>14087.397000000001</v>
      </c>
      <c r="E201" s="1" t="s">
        <v>2293</v>
      </c>
      <c r="F201" s="19">
        <v>0</v>
      </c>
    </row>
    <row r="202" spans="1:6" x14ac:dyDescent="0.3">
      <c r="A202" s="13" t="s">
        <v>1842</v>
      </c>
      <c r="B202" s="2">
        <v>14482.717000000001</v>
      </c>
      <c r="E202" s="1" t="s">
        <v>413</v>
      </c>
      <c r="F202" s="19">
        <v>0</v>
      </c>
    </row>
    <row r="203" spans="1:6" x14ac:dyDescent="0.3">
      <c r="A203" s="13" t="s">
        <v>1840</v>
      </c>
      <c r="B203" s="2">
        <v>14853.069</v>
      </c>
      <c r="E203" s="1" t="s">
        <v>414</v>
      </c>
      <c r="F203" s="19">
        <v>3838.6610000000001</v>
      </c>
    </row>
    <row r="204" spans="1:6" x14ac:dyDescent="0.3">
      <c r="A204" s="13" t="s">
        <v>1837</v>
      </c>
      <c r="B204" s="2">
        <v>16481.54</v>
      </c>
      <c r="E204" s="1" t="s">
        <v>415</v>
      </c>
      <c r="F204" s="19">
        <v>0</v>
      </c>
    </row>
    <row r="205" spans="1:6" x14ac:dyDescent="0.3">
      <c r="A205" s="13" t="s">
        <v>1836</v>
      </c>
      <c r="B205" s="2">
        <v>16993.8</v>
      </c>
      <c r="E205" s="1" t="s">
        <v>2290</v>
      </c>
      <c r="F205" s="19">
        <v>0</v>
      </c>
    </row>
    <row r="206" spans="1:6" x14ac:dyDescent="0.3">
      <c r="A206" s="13" t="s">
        <v>1835</v>
      </c>
      <c r="B206" s="2">
        <v>17077.7</v>
      </c>
      <c r="E206" s="1" t="s">
        <v>1704</v>
      </c>
      <c r="F206" s="19">
        <v>-5832.0779999999795</v>
      </c>
    </row>
    <row r="207" spans="1:6" x14ac:dyDescent="0.3">
      <c r="A207" s="13" t="s">
        <v>1832</v>
      </c>
      <c r="B207" s="2">
        <v>17745.075000000001</v>
      </c>
      <c r="E207" s="1" t="s">
        <v>419</v>
      </c>
      <c r="F207" s="19">
        <v>0</v>
      </c>
    </row>
    <row r="208" spans="1:6" x14ac:dyDescent="0.3">
      <c r="A208" s="13" t="s">
        <v>1821</v>
      </c>
      <c r="B208" s="2">
        <v>20194.32</v>
      </c>
      <c r="E208" s="1" t="s">
        <v>421</v>
      </c>
      <c r="F208" s="19">
        <v>0</v>
      </c>
    </row>
    <row r="209" spans="1:6" x14ac:dyDescent="0.3">
      <c r="A209" s="13" t="s">
        <v>75</v>
      </c>
      <c r="B209" s="2">
        <v>20242.5</v>
      </c>
      <c r="E209" s="1" t="s">
        <v>423</v>
      </c>
      <c r="F209" s="19">
        <v>0</v>
      </c>
    </row>
    <row r="210" spans="1:6" x14ac:dyDescent="0.3">
      <c r="A210" s="13" t="s">
        <v>63</v>
      </c>
      <c r="B210" s="2">
        <v>21100.73</v>
      </c>
      <c r="E210" s="1" t="s">
        <v>425</v>
      </c>
      <c r="F210" s="19">
        <v>0</v>
      </c>
    </row>
    <row r="211" spans="1:6" x14ac:dyDescent="0.3">
      <c r="A211" s="13" t="s">
        <v>107</v>
      </c>
      <c r="B211" s="2">
        <v>22689.14</v>
      </c>
      <c r="E211" s="1" t="s">
        <v>427</v>
      </c>
      <c r="F211" s="19">
        <v>0</v>
      </c>
    </row>
    <row r="212" spans="1:6" x14ac:dyDescent="0.3">
      <c r="A212" s="13" t="s">
        <v>1816</v>
      </c>
      <c r="B212" s="2">
        <v>24102.86</v>
      </c>
      <c r="E212" s="1" t="s">
        <v>2289</v>
      </c>
      <c r="F212" s="19">
        <v>0</v>
      </c>
    </row>
    <row r="213" spans="1:6" x14ac:dyDescent="0.3">
      <c r="A213" s="13" t="s">
        <v>14</v>
      </c>
      <c r="B213" s="2">
        <v>28290.981</v>
      </c>
      <c r="E213" s="1" t="s">
        <v>430</v>
      </c>
      <c r="F213" s="19">
        <v>0</v>
      </c>
    </row>
    <row r="214" spans="1:6" x14ac:dyDescent="0.3">
      <c r="A214" s="13" t="s">
        <v>1808</v>
      </c>
      <c r="B214" s="2">
        <v>29435.25</v>
      </c>
      <c r="E214" s="1" t="s">
        <v>432</v>
      </c>
      <c r="F214" s="19">
        <v>0</v>
      </c>
    </row>
    <row r="215" spans="1:6" x14ac:dyDescent="0.3">
      <c r="A215" s="13" t="s">
        <v>237</v>
      </c>
      <c r="B215" s="2">
        <v>31011.73</v>
      </c>
      <c r="E215" s="1" t="s">
        <v>433</v>
      </c>
      <c r="F215" s="19">
        <v>0</v>
      </c>
    </row>
    <row r="216" spans="1:6" x14ac:dyDescent="0.3">
      <c r="A216" s="13" t="s">
        <v>185</v>
      </c>
      <c r="B216" s="2">
        <v>40818.178</v>
      </c>
      <c r="E216" s="1" t="s">
        <v>435</v>
      </c>
      <c r="F216" s="19">
        <v>0</v>
      </c>
    </row>
    <row r="217" spans="1:6" x14ac:dyDescent="0.3">
      <c r="A217" s="13" t="s">
        <v>1793</v>
      </c>
      <c r="B217" s="2">
        <v>41068.5</v>
      </c>
      <c r="E217" s="1" t="s">
        <v>437</v>
      </c>
      <c r="F217" s="19">
        <v>0</v>
      </c>
    </row>
    <row r="218" spans="1:6" x14ac:dyDescent="0.3">
      <c r="A218" s="13" t="s">
        <v>121</v>
      </c>
      <c r="B218" s="2">
        <v>90198.084000000003</v>
      </c>
      <c r="E218" s="1" t="s">
        <v>439</v>
      </c>
      <c r="F218" s="19">
        <v>0</v>
      </c>
    </row>
    <row r="219" spans="1:6" x14ac:dyDescent="0.3">
      <c r="A219" s="13" t="s">
        <v>147</v>
      </c>
      <c r="B219" s="2">
        <v>115793.542</v>
      </c>
      <c r="E219" s="1" t="s">
        <v>441</v>
      </c>
      <c r="F219" s="19">
        <v>0</v>
      </c>
    </row>
    <row r="220" spans="1:6" x14ac:dyDescent="0.3">
      <c r="A220" s="13" t="s">
        <v>1827</v>
      </c>
      <c r="B220" s="2">
        <v>184668.976</v>
      </c>
      <c r="E220" s="1" t="s">
        <v>442</v>
      </c>
      <c r="F220" s="19">
        <v>0</v>
      </c>
    </row>
    <row r="221" spans="1:6" x14ac:dyDescent="0.3">
      <c r="A221" s="13" t="s">
        <v>53</v>
      </c>
      <c r="B221" s="2">
        <v>193338.52100000001</v>
      </c>
      <c r="E221" s="1" t="s">
        <v>444</v>
      </c>
      <c r="F221" s="19">
        <v>0</v>
      </c>
    </row>
    <row r="222" spans="1:6" x14ac:dyDescent="0.3">
      <c r="A222" s="13" t="s">
        <v>1824</v>
      </c>
      <c r="B222" s="2">
        <v>198197.48</v>
      </c>
      <c r="E222" s="1" t="s">
        <v>445</v>
      </c>
      <c r="F222" s="19">
        <v>0</v>
      </c>
    </row>
    <row r="223" spans="1:6" x14ac:dyDescent="0.3">
      <c r="A223" s="13" t="s">
        <v>1820</v>
      </c>
      <c r="B223" s="2">
        <v>202328.15400000001</v>
      </c>
      <c r="E223" s="1" t="s">
        <v>446</v>
      </c>
      <c r="F223" s="19">
        <v>0</v>
      </c>
    </row>
    <row r="224" spans="1:6" x14ac:dyDescent="0.3">
      <c r="A224" s="13" t="s">
        <v>12</v>
      </c>
      <c r="B224" s="2">
        <v>244350.33499999999</v>
      </c>
      <c r="E224" s="1" t="s">
        <v>448</v>
      </c>
      <c r="F224" s="19">
        <v>0</v>
      </c>
    </row>
    <row r="225" spans="1:6" x14ac:dyDescent="0.3">
      <c r="A225" s="13" t="s">
        <v>20</v>
      </c>
      <c r="B225" s="2">
        <v>249315.65700000001</v>
      </c>
      <c r="E225" s="1" t="s">
        <v>449</v>
      </c>
      <c r="F225" s="19">
        <v>0</v>
      </c>
    </row>
    <row r="226" spans="1:6" x14ac:dyDescent="0.3">
      <c r="A226" s="13" t="s">
        <v>1813</v>
      </c>
      <c r="B226" s="2">
        <v>259568.147</v>
      </c>
      <c r="E226" s="1" t="s">
        <v>451</v>
      </c>
      <c r="F226" s="19">
        <v>0</v>
      </c>
    </row>
    <row r="227" spans="1:6" x14ac:dyDescent="0.3">
      <c r="A227" s="13" t="s">
        <v>402</v>
      </c>
      <c r="B227" s="2">
        <v>297155.08</v>
      </c>
      <c r="E227" s="1" t="s">
        <v>452</v>
      </c>
      <c r="F227" s="19">
        <v>0</v>
      </c>
    </row>
    <row r="228" spans="1:6" x14ac:dyDescent="0.3">
      <c r="A228" s="13" t="s">
        <v>1799</v>
      </c>
      <c r="B228" s="2">
        <v>323400.72700000001</v>
      </c>
      <c r="E228" s="1" t="s">
        <v>454</v>
      </c>
      <c r="F228" s="19">
        <v>0</v>
      </c>
    </row>
    <row r="229" spans="1:6" x14ac:dyDescent="0.3">
      <c r="A229" s="13" t="s">
        <v>1798</v>
      </c>
      <c r="B229" s="2">
        <v>342928.29700000002</v>
      </c>
      <c r="E229" s="1" t="s">
        <v>455</v>
      </c>
      <c r="F229" s="19">
        <v>0</v>
      </c>
    </row>
    <row r="230" spans="1:6" x14ac:dyDescent="0.3">
      <c r="A230" s="13" t="s">
        <v>28</v>
      </c>
      <c r="B230" s="2">
        <v>541842.55299999996</v>
      </c>
      <c r="E230" s="1" t="s">
        <v>456</v>
      </c>
      <c r="F230" s="19">
        <v>0</v>
      </c>
    </row>
    <row r="231" spans="1:6" x14ac:dyDescent="0.3">
      <c r="A231" s="13" t="s">
        <v>119</v>
      </c>
      <c r="B231" s="2">
        <v>621538.076</v>
      </c>
      <c r="E231" s="1" t="s">
        <v>457</v>
      </c>
      <c r="F231" s="19">
        <v>0</v>
      </c>
    </row>
    <row r="232" spans="1:6" x14ac:dyDescent="0.3">
      <c r="A232" s="13" t="s">
        <v>6</v>
      </c>
      <c r="B232" s="2">
        <v>1257000.253</v>
      </c>
      <c r="E232" s="1" t="s">
        <v>459</v>
      </c>
      <c r="F232" s="19">
        <v>0</v>
      </c>
    </row>
    <row r="233" spans="1:6" x14ac:dyDescent="0.3">
      <c r="A233" s="13" t="s">
        <v>1787</v>
      </c>
      <c r="B233" s="2">
        <v>5286100.3940000003</v>
      </c>
      <c r="E233" s="1" t="s">
        <v>460</v>
      </c>
      <c r="F233" s="19">
        <v>0</v>
      </c>
    </row>
    <row r="234" spans="1:6" x14ac:dyDescent="0.3">
      <c r="A234" s="13" t="s">
        <v>5</v>
      </c>
      <c r="E234" s="1" t="s">
        <v>461</v>
      </c>
      <c r="F234" s="19">
        <v>0</v>
      </c>
    </row>
    <row r="235" spans="1:6" x14ac:dyDescent="0.3">
      <c r="A235" s="13" t="s">
        <v>1717</v>
      </c>
      <c r="E235" s="1" t="s">
        <v>462</v>
      </c>
      <c r="F235" s="19">
        <v>0</v>
      </c>
    </row>
    <row r="236" spans="1:6" x14ac:dyDescent="0.3">
      <c r="A236" s="13" t="s">
        <v>1718</v>
      </c>
      <c r="E236" s="1" t="s">
        <v>464</v>
      </c>
      <c r="F236" s="19">
        <v>0</v>
      </c>
    </row>
    <row r="237" spans="1:6" x14ac:dyDescent="0.3">
      <c r="A237" s="13" t="s">
        <v>1719</v>
      </c>
      <c r="E237" s="1" t="s">
        <v>466</v>
      </c>
      <c r="F237" s="19">
        <v>0</v>
      </c>
    </row>
    <row r="238" spans="1:6" x14ac:dyDescent="0.3">
      <c r="A238" s="13" t="s">
        <v>2374</v>
      </c>
      <c r="E238" s="1" t="s">
        <v>468</v>
      </c>
      <c r="F238" s="19">
        <v>0</v>
      </c>
    </row>
    <row r="239" spans="1:6" x14ac:dyDescent="0.3">
      <c r="A239" s="13" t="s">
        <v>2373</v>
      </c>
      <c r="E239" s="1" t="s">
        <v>469</v>
      </c>
      <c r="F239" s="19">
        <v>0</v>
      </c>
    </row>
    <row r="240" spans="1:6" x14ac:dyDescent="0.3">
      <c r="A240" s="13" t="s">
        <v>1720</v>
      </c>
      <c r="E240" s="1" t="s">
        <v>471</v>
      </c>
      <c r="F240" s="19">
        <v>0</v>
      </c>
    </row>
    <row r="241" spans="1:6" x14ac:dyDescent="0.3">
      <c r="A241" s="13" t="s">
        <v>1721</v>
      </c>
      <c r="E241" s="1" t="s">
        <v>472</v>
      </c>
      <c r="F241" s="19">
        <v>0</v>
      </c>
    </row>
    <row r="242" spans="1:6" x14ac:dyDescent="0.3">
      <c r="A242" s="13" t="s">
        <v>2372</v>
      </c>
      <c r="E242" s="1" t="s">
        <v>474</v>
      </c>
      <c r="F242" s="19">
        <v>0</v>
      </c>
    </row>
    <row r="243" spans="1:6" x14ac:dyDescent="0.3">
      <c r="A243" s="13" t="s">
        <v>2371</v>
      </c>
      <c r="E243" s="1" t="s">
        <v>476</v>
      </c>
      <c r="F243" s="19">
        <v>0</v>
      </c>
    </row>
    <row r="244" spans="1:6" x14ac:dyDescent="0.3">
      <c r="A244" s="13" t="s">
        <v>7</v>
      </c>
      <c r="E244" s="1" t="s">
        <v>477</v>
      </c>
      <c r="F244" s="19">
        <v>0</v>
      </c>
    </row>
    <row r="245" spans="1:6" x14ac:dyDescent="0.3">
      <c r="A245" s="13" t="s">
        <v>2370</v>
      </c>
      <c r="E245" s="1" t="s">
        <v>478</v>
      </c>
      <c r="F245" s="19">
        <v>0</v>
      </c>
    </row>
    <row r="246" spans="1:6" x14ac:dyDescent="0.3">
      <c r="A246" s="13" t="s">
        <v>1723</v>
      </c>
      <c r="E246" s="1" t="s">
        <v>480</v>
      </c>
      <c r="F246" s="19">
        <v>0</v>
      </c>
    </row>
    <row r="247" spans="1:6" x14ac:dyDescent="0.3">
      <c r="A247" s="13" t="s">
        <v>2369</v>
      </c>
      <c r="E247" s="1" t="s">
        <v>482</v>
      </c>
      <c r="F247" s="19">
        <v>0</v>
      </c>
    </row>
    <row r="248" spans="1:6" x14ac:dyDescent="0.3">
      <c r="A248" s="13" t="s">
        <v>1724</v>
      </c>
      <c r="E248" s="1" t="s">
        <v>484</v>
      </c>
      <c r="F248" s="19">
        <v>0</v>
      </c>
    </row>
    <row r="249" spans="1:6" x14ac:dyDescent="0.3">
      <c r="A249" s="13" t="s">
        <v>2368</v>
      </c>
      <c r="E249" s="1" t="s">
        <v>486</v>
      </c>
      <c r="F249" s="19">
        <v>0</v>
      </c>
    </row>
    <row r="250" spans="1:6" x14ac:dyDescent="0.3">
      <c r="A250" s="13" t="s">
        <v>1725</v>
      </c>
      <c r="E250" s="1" t="s">
        <v>2272</v>
      </c>
      <c r="F250" s="19">
        <v>0</v>
      </c>
    </row>
    <row r="251" spans="1:6" x14ac:dyDescent="0.3">
      <c r="A251" s="13" t="s">
        <v>1727</v>
      </c>
      <c r="E251" s="1" t="s">
        <v>2270</v>
      </c>
      <c r="F251" s="19">
        <v>0</v>
      </c>
    </row>
    <row r="252" spans="1:6" x14ac:dyDescent="0.3">
      <c r="A252" s="13" t="s">
        <v>2367</v>
      </c>
      <c r="E252" s="1" t="s">
        <v>489</v>
      </c>
      <c r="F252" s="19">
        <v>0</v>
      </c>
    </row>
    <row r="253" spans="1:6" x14ac:dyDescent="0.3">
      <c r="A253" s="13" t="s">
        <v>9</v>
      </c>
      <c r="E253" s="1" t="s">
        <v>490</v>
      </c>
      <c r="F253" s="19">
        <v>0</v>
      </c>
    </row>
    <row r="254" spans="1:6" x14ac:dyDescent="0.3">
      <c r="A254" s="13" t="s">
        <v>2366</v>
      </c>
      <c r="E254" s="1" t="s">
        <v>491</v>
      </c>
      <c r="F254" s="19">
        <v>0</v>
      </c>
    </row>
    <row r="255" spans="1:6" x14ac:dyDescent="0.3">
      <c r="A255" s="13" t="s">
        <v>11</v>
      </c>
      <c r="E255" s="1" t="s">
        <v>492</v>
      </c>
      <c r="F255" s="19">
        <v>0</v>
      </c>
    </row>
    <row r="256" spans="1:6" x14ac:dyDescent="0.3">
      <c r="A256" s="13" t="s">
        <v>38</v>
      </c>
      <c r="E256" s="1" t="s">
        <v>493</v>
      </c>
      <c r="F256" s="19">
        <v>0</v>
      </c>
    </row>
    <row r="257" spans="1:6" x14ac:dyDescent="0.3">
      <c r="A257" s="13" t="s">
        <v>39</v>
      </c>
      <c r="E257" s="1" t="s">
        <v>495</v>
      </c>
      <c r="F257" s="19">
        <v>-929.15799999999581</v>
      </c>
    </row>
    <row r="258" spans="1:6" x14ac:dyDescent="0.3">
      <c r="A258" s="13" t="s">
        <v>256</v>
      </c>
      <c r="E258" s="1" t="s">
        <v>496</v>
      </c>
      <c r="F258" s="19">
        <v>0</v>
      </c>
    </row>
    <row r="259" spans="1:6" x14ac:dyDescent="0.3">
      <c r="A259" s="13" t="s">
        <v>257</v>
      </c>
      <c r="E259" s="1" t="s">
        <v>498</v>
      </c>
      <c r="F259" s="19">
        <v>0</v>
      </c>
    </row>
    <row r="260" spans="1:6" x14ac:dyDescent="0.3">
      <c r="A260" s="13" t="s">
        <v>1728</v>
      </c>
      <c r="E260" s="1" t="s">
        <v>499</v>
      </c>
      <c r="F260" s="19">
        <v>0</v>
      </c>
    </row>
    <row r="261" spans="1:6" x14ac:dyDescent="0.3">
      <c r="A261" s="13" t="s">
        <v>258</v>
      </c>
      <c r="E261" s="1" t="s">
        <v>2263</v>
      </c>
      <c r="F261" s="19">
        <v>0</v>
      </c>
    </row>
    <row r="262" spans="1:6" x14ac:dyDescent="0.3">
      <c r="A262" s="13" t="s">
        <v>2365</v>
      </c>
      <c r="E262" s="1" t="s">
        <v>500</v>
      </c>
      <c r="F262" s="19">
        <v>0</v>
      </c>
    </row>
    <row r="263" spans="1:6" x14ac:dyDescent="0.3">
      <c r="A263" s="13" t="s">
        <v>40</v>
      </c>
      <c r="E263" s="1" t="s">
        <v>501</v>
      </c>
      <c r="F263" s="19">
        <v>0</v>
      </c>
    </row>
    <row r="264" spans="1:6" x14ac:dyDescent="0.3">
      <c r="A264" s="13" t="s">
        <v>2364</v>
      </c>
      <c r="E264" s="1" t="s">
        <v>503</v>
      </c>
      <c r="F264" s="19">
        <v>0</v>
      </c>
    </row>
    <row r="265" spans="1:6" x14ac:dyDescent="0.3">
      <c r="A265" s="13" t="s">
        <v>260</v>
      </c>
      <c r="E265" s="1" t="s">
        <v>504</v>
      </c>
      <c r="F265" s="19">
        <v>0</v>
      </c>
    </row>
    <row r="266" spans="1:6" x14ac:dyDescent="0.3">
      <c r="A266" s="13" t="s">
        <v>2363</v>
      </c>
      <c r="E266" s="1" t="s">
        <v>505</v>
      </c>
      <c r="F266" s="19">
        <v>0</v>
      </c>
    </row>
    <row r="267" spans="1:6" x14ac:dyDescent="0.3">
      <c r="A267" s="13" t="s">
        <v>1729</v>
      </c>
      <c r="E267" s="1" t="s">
        <v>507</v>
      </c>
      <c r="F267" s="19">
        <v>-1832.7000000000007</v>
      </c>
    </row>
    <row r="268" spans="1:6" x14ac:dyDescent="0.3">
      <c r="A268" s="13" t="s">
        <v>1730</v>
      </c>
      <c r="E268" s="1" t="s">
        <v>509</v>
      </c>
      <c r="F268" s="19">
        <v>-1238.2000000000007</v>
      </c>
    </row>
    <row r="269" spans="1:6" x14ac:dyDescent="0.3">
      <c r="A269" s="13" t="s">
        <v>13</v>
      </c>
      <c r="E269" s="1" t="s">
        <v>510</v>
      </c>
      <c r="F269" s="19">
        <v>0</v>
      </c>
    </row>
    <row r="270" spans="1:6" x14ac:dyDescent="0.3">
      <c r="A270" s="13" t="s">
        <v>261</v>
      </c>
      <c r="E270" s="1" t="s">
        <v>512</v>
      </c>
      <c r="F270" s="19">
        <v>0</v>
      </c>
    </row>
    <row r="271" spans="1:6" x14ac:dyDescent="0.3">
      <c r="A271" s="13" t="s">
        <v>262</v>
      </c>
      <c r="E271" s="1" t="s">
        <v>514</v>
      </c>
      <c r="F271" s="19">
        <v>0</v>
      </c>
    </row>
    <row r="272" spans="1:6" x14ac:dyDescent="0.3">
      <c r="A272" s="13" t="s">
        <v>263</v>
      </c>
      <c r="E272" s="1" t="s">
        <v>515</v>
      </c>
      <c r="F272" s="19">
        <v>0</v>
      </c>
    </row>
    <row r="273" spans="1:6" x14ac:dyDescent="0.3">
      <c r="A273" s="13" t="s">
        <v>2362</v>
      </c>
      <c r="E273" s="1" t="s">
        <v>517</v>
      </c>
      <c r="F273" s="19">
        <v>0</v>
      </c>
    </row>
    <row r="274" spans="1:6" x14ac:dyDescent="0.3">
      <c r="A274" s="13" t="s">
        <v>1731</v>
      </c>
      <c r="E274" s="1" t="s">
        <v>519</v>
      </c>
      <c r="F274" s="19">
        <v>-13429.963000000018</v>
      </c>
    </row>
    <row r="275" spans="1:6" x14ac:dyDescent="0.3">
      <c r="A275" s="13" t="s">
        <v>2361</v>
      </c>
      <c r="E275" s="1" t="s">
        <v>2257</v>
      </c>
      <c r="F275" s="19">
        <v>0</v>
      </c>
    </row>
    <row r="276" spans="1:6" x14ac:dyDescent="0.3">
      <c r="A276" s="13" t="s">
        <v>264</v>
      </c>
      <c r="E276" s="1" t="s">
        <v>522</v>
      </c>
      <c r="F276" s="19">
        <v>0</v>
      </c>
    </row>
    <row r="277" spans="1:6" x14ac:dyDescent="0.3">
      <c r="A277" s="13" t="s">
        <v>265</v>
      </c>
      <c r="E277" s="1" t="s">
        <v>524</v>
      </c>
      <c r="F277" s="19">
        <v>0</v>
      </c>
    </row>
    <row r="278" spans="1:6" x14ac:dyDescent="0.3">
      <c r="A278" s="13" t="s">
        <v>266</v>
      </c>
      <c r="E278" s="1" t="s">
        <v>526</v>
      </c>
      <c r="F278" s="19">
        <v>0</v>
      </c>
    </row>
    <row r="279" spans="1:6" x14ac:dyDescent="0.3">
      <c r="A279" s="13" t="s">
        <v>2360</v>
      </c>
      <c r="E279" s="1" t="s">
        <v>120</v>
      </c>
      <c r="F279" s="19">
        <v>-90198.083999999799</v>
      </c>
    </row>
    <row r="280" spans="1:6" x14ac:dyDescent="0.3">
      <c r="A280" s="13" t="s">
        <v>267</v>
      </c>
      <c r="E280" s="1" t="s">
        <v>527</v>
      </c>
      <c r="F280" s="19">
        <v>0</v>
      </c>
    </row>
    <row r="281" spans="1:6" x14ac:dyDescent="0.3">
      <c r="A281" s="13" t="s">
        <v>2359</v>
      </c>
      <c r="E281" s="1" t="s">
        <v>529</v>
      </c>
      <c r="F281" s="19">
        <v>0</v>
      </c>
    </row>
    <row r="282" spans="1:6" x14ac:dyDescent="0.3">
      <c r="A282" s="13" t="s">
        <v>1732</v>
      </c>
      <c r="E282" s="1" t="s">
        <v>530</v>
      </c>
      <c r="F282" s="19">
        <v>0</v>
      </c>
    </row>
    <row r="283" spans="1:6" x14ac:dyDescent="0.3">
      <c r="A283" s="13" t="s">
        <v>1733</v>
      </c>
      <c r="E283" s="1" t="s">
        <v>532</v>
      </c>
      <c r="F283" s="19">
        <v>0</v>
      </c>
    </row>
    <row r="284" spans="1:6" x14ac:dyDescent="0.3">
      <c r="A284" s="13" t="s">
        <v>268</v>
      </c>
      <c r="E284" s="1" t="s">
        <v>533</v>
      </c>
      <c r="F284" s="19">
        <v>0</v>
      </c>
    </row>
    <row r="285" spans="1:6" x14ac:dyDescent="0.3">
      <c r="A285" s="13" t="s">
        <v>269</v>
      </c>
      <c r="E285" s="1" t="s">
        <v>535</v>
      </c>
      <c r="F285" s="19">
        <v>0</v>
      </c>
    </row>
    <row r="286" spans="1:6" x14ac:dyDescent="0.3">
      <c r="A286" s="13" t="s">
        <v>270</v>
      </c>
      <c r="E286" s="1" t="s">
        <v>537</v>
      </c>
      <c r="F286" s="19">
        <v>0</v>
      </c>
    </row>
    <row r="287" spans="1:6" x14ac:dyDescent="0.3">
      <c r="A287" s="13" t="s">
        <v>2358</v>
      </c>
      <c r="E287" s="1" t="s">
        <v>2253</v>
      </c>
      <c r="F287" s="19">
        <v>0</v>
      </c>
    </row>
    <row r="288" spans="1:6" x14ac:dyDescent="0.3">
      <c r="A288" s="13" t="s">
        <v>271</v>
      </c>
      <c r="E288" s="1" t="s">
        <v>2251</v>
      </c>
      <c r="F288" s="19">
        <v>0</v>
      </c>
    </row>
    <row r="289" spans="1:6" x14ac:dyDescent="0.3">
      <c r="A289" s="13" t="s">
        <v>272</v>
      </c>
      <c r="E289" s="1" t="s">
        <v>539</v>
      </c>
      <c r="F289" s="19">
        <v>0</v>
      </c>
    </row>
    <row r="290" spans="1:6" x14ac:dyDescent="0.3">
      <c r="A290" s="13" t="s">
        <v>15</v>
      </c>
      <c r="E290" s="1" t="s">
        <v>122</v>
      </c>
      <c r="F290" s="19">
        <v>0</v>
      </c>
    </row>
    <row r="291" spans="1:6" x14ac:dyDescent="0.3">
      <c r="A291" s="13" t="s">
        <v>16</v>
      </c>
      <c r="E291" s="1" t="s">
        <v>540</v>
      </c>
      <c r="F291" s="19">
        <v>0</v>
      </c>
    </row>
    <row r="292" spans="1:6" x14ac:dyDescent="0.3">
      <c r="A292" s="13" t="s">
        <v>17</v>
      </c>
      <c r="E292" s="1" t="s">
        <v>542</v>
      </c>
      <c r="F292" s="19">
        <v>0</v>
      </c>
    </row>
    <row r="293" spans="1:6" x14ac:dyDescent="0.3">
      <c r="A293" s="13" t="s">
        <v>2357</v>
      </c>
      <c r="E293" s="1" t="s">
        <v>2248</v>
      </c>
      <c r="F293" s="19">
        <v>0</v>
      </c>
    </row>
    <row r="294" spans="1:6" x14ac:dyDescent="0.3">
      <c r="A294" s="13" t="s">
        <v>273</v>
      </c>
      <c r="E294" s="1" t="s">
        <v>543</v>
      </c>
      <c r="F294" s="19">
        <v>0</v>
      </c>
    </row>
    <row r="295" spans="1:6" x14ac:dyDescent="0.3">
      <c r="A295" s="13" t="s">
        <v>2356</v>
      </c>
      <c r="E295" s="1" t="s">
        <v>545</v>
      </c>
      <c r="F295" s="19">
        <v>0</v>
      </c>
    </row>
    <row r="296" spans="1:6" x14ac:dyDescent="0.3">
      <c r="A296" s="13" t="s">
        <v>274</v>
      </c>
      <c r="E296" s="1" t="s">
        <v>547</v>
      </c>
      <c r="F296" s="19">
        <v>0</v>
      </c>
    </row>
    <row r="297" spans="1:6" x14ac:dyDescent="0.3">
      <c r="A297" s="13" t="s">
        <v>19</v>
      </c>
      <c r="E297" s="1" t="s">
        <v>549</v>
      </c>
      <c r="F297" s="19">
        <v>0</v>
      </c>
    </row>
    <row r="298" spans="1:6" x14ac:dyDescent="0.3">
      <c r="A298" s="13" t="s">
        <v>1734</v>
      </c>
      <c r="E298" s="1" t="s">
        <v>551</v>
      </c>
      <c r="F298" s="19">
        <v>0</v>
      </c>
    </row>
    <row r="299" spans="1:6" x14ac:dyDescent="0.3">
      <c r="A299" s="13" t="s">
        <v>2355</v>
      </c>
      <c r="E299" s="1" t="s">
        <v>553</v>
      </c>
      <c r="F299" s="19">
        <v>0</v>
      </c>
    </row>
    <row r="300" spans="1:6" x14ac:dyDescent="0.3">
      <c r="A300" s="13" t="s">
        <v>21</v>
      </c>
      <c r="E300" s="1" t="s">
        <v>554</v>
      </c>
      <c r="F300" s="19">
        <v>0</v>
      </c>
    </row>
    <row r="301" spans="1:6" x14ac:dyDescent="0.3">
      <c r="A301" s="13" t="s">
        <v>22</v>
      </c>
      <c r="E301" s="1" t="s">
        <v>2244</v>
      </c>
      <c r="F301" s="19">
        <v>0</v>
      </c>
    </row>
    <row r="302" spans="1:6" x14ac:dyDescent="0.3">
      <c r="A302" s="13" t="s">
        <v>23</v>
      </c>
      <c r="E302" s="1" t="s">
        <v>2243</v>
      </c>
      <c r="F302" s="19">
        <v>0</v>
      </c>
    </row>
    <row r="303" spans="1:6" x14ac:dyDescent="0.3">
      <c r="A303" s="13" t="s">
        <v>2354</v>
      </c>
      <c r="E303" s="1" t="s">
        <v>557</v>
      </c>
      <c r="F303" s="19">
        <v>0</v>
      </c>
    </row>
    <row r="304" spans="1:6" x14ac:dyDescent="0.3">
      <c r="A304" s="13" t="s">
        <v>25</v>
      </c>
      <c r="E304" s="1" t="s">
        <v>558</v>
      </c>
      <c r="F304" s="19">
        <v>0</v>
      </c>
    </row>
    <row r="305" spans="1:6" x14ac:dyDescent="0.3">
      <c r="A305" s="13" t="s">
        <v>26</v>
      </c>
      <c r="E305" s="1" t="s">
        <v>560</v>
      </c>
      <c r="F305" s="19">
        <v>0</v>
      </c>
    </row>
    <row r="306" spans="1:6" x14ac:dyDescent="0.3">
      <c r="A306" s="13" t="s">
        <v>1735</v>
      </c>
      <c r="E306" s="1" t="s">
        <v>562</v>
      </c>
      <c r="F306" s="19">
        <v>0</v>
      </c>
    </row>
    <row r="307" spans="1:6" x14ac:dyDescent="0.3">
      <c r="A307" s="13" t="s">
        <v>27</v>
      </c>
      <c r="E307" s="1" t="s">
        <v>563</v>
      </c>
      <c r="F307" s="19">
        <v>0</v>
      </c>
    </row>
    <row r="308" spans="1:6" x14ac:dyDescent="0.3">
      <c r="A308" s="13" t="s">
        <v>276</v>
      </c>
      <c r="E308" s="1" t="s">
        <v>564</v>
      </c>
      <c r="F308" s="19">
        <v>0</v>
      </c>
    </row>
    <row r="309" spans="1:6" x14ac:dyDescent="0.3">
      <c r="A309" s="13" t="s">
        <v>29</v>
      </c>
      <c r="E309" s="1" t="s">
        <v>566</v>
      </c>
      <c r="F309" s="19">
        <v>0</v>
      </c>
    </row>
    <row r="310" spans="1:6" x14ac:dyDescent="0.3">
      <c r="A310" s="13" t="s">
        <v>277</v>
      </c>
      <c r="E310" s="1" t="s">
        <v>2239</v>
      </c>
      <c r="F310" s="19">
        <v>0</v>
      </c>
    </row>
    <row r="311" spans="1:6" x14ac:dyDescent="0.3">
      <c r="A311" s="13" t="s">
        <v>278</v>
      </c>
      <c r="E311" s="1" t="s">
        <v>569</v>
      </c>
      <c r="F311" s="19">
        <v>0</v>
      </c>
    </row>
    <row r="312" spans="1:6" x14ac:dyDescent="0.3">
      <c r="A312" s="13" t="s">
        <v>279</v>
      </c>
      <c r="E312" s="1" t="s">
        <v>570</v>
      </c>
      <c r="F312" s="19">
        <v>0</v>
      </c>
    </row>
    <row r="313" spans="1:6" x14ac:dyDescent="0.3">
      <c r="A313" s="13" t="s">
        <v>280</v>
      </c>
      <c r="E313" s="1" t="s">
        <v>2237</v>
      </c>
      <c r="F313" s="19">
        <v>0</v>
      </c>
    </row>
    <row r="314" spans="1:6" x14ac:dyDescent="0.3">
      <c r="A314" s="13" t="s">
        <v>281</v>
      </c>
      <c r="E314" s="1" t="s">
        <v>2235</v>
      </c>
      <c r="F314" s="19">
        <v>0</v>
      </c>
    </row>
    <row r="315" spans="1:6" x14ac:dyDescent="0.3">
      <c r="A315" s="13" t="s">
        <v>2351</v>
      </c>
      <c r="E315" s="1" t="s">
        <v>572</v>
      </c>
      <c r="F315" s="19">
        <v>0</v>
      </c>
    </row>
    <row r="316" spans="1:6" x14ac:dyDescent="0.3">
      <c r="A316" s="13" t="s">
        <v>282</v>
      </c>
      <c r="E316" s="1" t="s">
        <v>574</v>
      </c>
      <c r="F316" s="19">
        <v>0</v>
      </c>
    </row>
    <row r="317" spans="1:6" x14ac:dyDescent="0.3">
      <c r="A317" s="13" t="s">
        <v>283</v>
      </c>
      <c r="E317" s="1" t="s">
        <v>2233</v>
      </c>
      <c r="F317" s="19">
        <v>0</v>
      </c>
    </row>
    <row r="318" spans="1:6" x14ac:dyDescent="0.3">
      <c r="A318" s="13" t="s">
        <v>31</v>
      </c>
      <c r="E318" s="1" t="s">
        <v>577</v>
      </c>
      <c r="F318" s="19">
        <v>-2422.8500000000058</v>
      </c>
    </row>
    <row r="319" spans="1:6" x14ac:dyDescent="0.3">
      <c r="A319" s="13" t="s">
        <v>284</v>
      </c>
      <c r="E319" s="1" t="s">
        <v>124</v>
      </c>
      <c r="F319" s="19">
        <v>-0.59999999999854481</v>
      </c>
    </row>
    <row r="320" spans="1:6" x14ac:dyDescent="0.3">
      <c r="A320" s="13" t="s">
        <v>285</v>
      </c>
      <c r="E320" s="1" t="s">
        <v>579</v>
      </c>
      <c r="F320" s="19">
        <v>0</v>
      </c>
    </row>
    <row r="321" spans="1:6" x14ac:dyDescent="0.3">
      <c r="A321" s="13" t="s">
        <v>286</v>
      </c>
      <c r="E321" s="1" t="s">
        <v>580</v>
      </c>
      <c r="F321" s="19">
        <v>0</v>
      </c>
    </row>
    <row r="322" spans="1:6" x14ac:dyDescent="0.3">
      <c r="A322" s="13" t="s">
        <v>287</v>
      </c>
      <c r="E322" s="1" t="s">
        <v>582</v>
      </c>
      <c r="F322" s="19">
        <v>-1547.6000000000004</v>
      </c>
    </row>
    <row r="323" spans="1:6" x14ac:dyDescent="0.3">
      <c r="A323" s="13" t="s">
        <v>288</v>
      </c>
      <c r="E323" s="1" t="s">
        <v>2231</v>
      </c>
      <c r="F323" s="19">
        <v>0</v>
      </c>
    </row>
    <row r="324" spans="1:6" x14ac:dyDescent="0.3">
      <c r="A324" s="13" t="s">
        <v>289</v>
      </c>
      <c r="E324" s="1" t="s">
        <v>585</v>
      </c>
      <c r="F324" s="19">
        <v>0</v>
      </c>
    </row>
    <row r="325" spans="1:6" x14ac:dyDescent="0.3">
      <c r="A325" s="13" t="s">
        <v>2353</v>
      </c>
      <c r="E325" s="1" t="s">
        <v>586</v>
      </c>
      <c r="F325" s="19">
        <v>0</v>
      </c>
    </row>
    <row r="326" spans="1:6" x14ac:dyDescent="0.3">
      <c r="A326" s="13" t="s">
        <v>290</v>
      </c>
      <c r="E326" s="1" t="s">
        <v>126</v>
      </c>
      <c r="F326" s="19">
        <v>0</v>
      </c>
    </row>
    <row r="327" spans="1:6" x14ac:dyDescent="0.3">
      <c r="A327" s="13" t="s">
        <v>291</v>
      </c>
      <c r="E327" s="1" t="s">
        <v>2228</v>
      </c>
      <c r="F327" s="19">
        <v>0</v>
      </c>
    </row>
    <row r="328" spans="1:6" x14ac:dyDescent="0.3">
      <c r="A328" s="13" t="s">
        <v>292</v>
      </c>
      <c r="E328" s="1" t="s">
        <v>2226</v>
      </c>
      <c r="F328" s="19">
        <v>0</v>
      </c>
    </row>
    <row r="329" spans="1:6" x14ac:dyDescent="0.3">
      <c r="A329" s="13" t="s">
        <v>293</v>
      </c>
      <c r="E329" s="1" t="s">
        <v>2224</v>
      </c>
      <c r="F329" s="19">
        <v>-1530.2450000000008</v>
      </c>
    </row>
    <row r="330" spans="1:6" x14ac:dyDescent="0.3">
      <c r="A330" s="13" t="s">
        <v>294</v>
      </c>
      <c r="E330" s="1" t="s">
        <v>588</v>
      </c>
      <c r="F330" s="19">
        <v>0</v>
      </c>
    </row>
    <row r="331" spans="1:6" x14ac:dyDescent="0.3">
      <c r="A331" s="13" t="s">
        <v>2352</v>
      </c>
      <c r="E331" s="1" t="s">
        <v>590</v>
      </c>
      <c r="F331" s="19">
        <v>0</v>
      </c>
    </row>
    <row r="332" spans="1:6" x14ac:dyDescent="0.3">
      <c r="A332" s="13" t="s">
        <v>295</v>
      </c>
      <c r="E332" s="1" t="s">
        <v>592</v>
      </c>
      <c r="F332" s="19">
        <v>0</v>
      </c>
    </row>
    <row r="333" spans="1:6" x14ac:dyDescent="0.3">
      <c r="A333" s="13" t="s">
        <v>2351</v>
      </c>
      <c r="E333" s="1" t="s">
        <v>593</v>
      </c>
      <c r="F333" s="19">
        <v>0</v>
      </c>
    </row>
    <row r="334" spans="1:6" x14ac:dyDescent="0.3">
      <c r="A334" s="13" t="s">
        <v>296</v>
      </c>
      <c r="E334" s="1" t="s">
        <v>2222</v>
      </c>
      <c r="F334" s="19">
        <v>0</v>
      </c>
    </row>
    <row r="335" spans="1:6" x14ac:dyDescent="0.3">
      <c r="A335" s="13" t="s">
        <v>1736</v>
      </c>
      <c r="E335" s="1" t="s">
        <v>596</v>
      </c>
      <c r="F335" s="19">
        <v>0</v>
      </c>
    </row>
    <row r="336" spans="1:6" x14ac:dyDescent="0.3">
      <c r="A336" s="13" t="s">
        <v>1737</v>
      </c>
      <c r="E336" s="1" t="s">
        <v>598</v>
      </c>
      <c r="F336" s="19">
        <v>0</v>
      </c>
    </row>
    <row r="337" spans="1:6" x14ac:dyDescent="0.3">
      <c r="A337" s="13" t="s">
        <v>1738</v>
      </c>
      <c r="E337" s="1" t="s">
        <v>599</v>
      </c>
      <c r="F337" s="19">
        <v>0</v>
      </c>
    </row>
    <row r="338" spans="1:6" x14ac:dyDescent="0.3">
      <c r="A338" s="13" t="s">
        <v>1739</v>
      </c>
      <c r="E338" s="1" t="s">
        <v>601</v>
      </c>
      <c r="F338" s="19">
        <v>0</v>
      </c>
    </row>
    <row r="339" spans="1:6" x14ac:dyDescent="0.3">
      <c r="A339" s="13" t="s">
        <v>297</v>
      </c>
      <c r="E339" s="1" t="s">
        <v>603</v>
      </c>
      <c r="F339" s="19">
        <v>0</v>
      </c>
    </row>
    <row r="340" spans="1:6" x14ac:dyDescent="0.3">
      <c r="A340" s="13" t="s">
        <v>2350</v>
      </c>
      <c r="E340" s="1" t="s">
        <v>2219</v>
      </c>
      <c r="F340" s="19">
        <v>0</v>
      </c>
    </row>
    <row r="341" spans="1:6" x14ac:dyDescent="0.3">
      <c r="A341" s="13" t="s">
        <v>2349</v>
      </c>
      <c r="E341" s="1" t="s">
        <v>605</v>
      </c>
      <c r="F341" s="19">
        <v>0</v>
      </c>
    </row>
    <row r="342" spans="1:6" x14ac:dyDescent="0.3">
      <c r="A342" s="13" t="s">
        <v>43</v>
      </c>
      <c r="E342" s="1" t="s">
        <v>2218</v>
      </c>
      <c r="F342" s="19">
        <v>-1845.7000000000116</v>
      </c>
    </row>
    <row r="343" spans="1:6" x14ac:dyDescent="0.3">
      <c r="A343" s="13" t="s">
        <v>1741</v>
      </c>
      <c r="E343" s="1" t="s">
        <v>607</v>
      </c>
      <c r="F343" s="19">
        <v>0</v>
      </c>
    </row>
    <row r="344" spans="1:6" x14ac:dyDescent="0.3">
      <c r="A344" s="13" t="s">
        <v>1742</v>
      </c>
      <c r="E344" s="1" t="s">
        <v>608</v>
      </c>
      <c r="F344" s="19">
        <v>0</v>
      </c>
    </row>
    <row r="345" spans="1:6" x14ac:dyDescent="0.3">
      <c r="A345" s="13" t="s">
        <v>1743</v>
      </c>
      <c r="E345" s="1" t="s">
        <v>609</v>
      </c>
      <c r="F345" s="19">
        <v>0</v>
      </c>
    </row>
    <row r="346" spans="1:6" x14ac:dyDescent="0.3">
      <c r="A346" s="13" t="s">
        <v>1744</v>
      </c>
      <c r="E346" s="1" t="s">
        <v>611</v>
      </c>
      <c r="F346" s="19">
        <v>0</v>
      </c>
    </row>
    <row r="347" spans="1:6" x14ac:dyDescent="0.3">
      <c r="A347" s="13" t="s">
        <v>1745</v>
      </c>
      <c r="E347" s="1" t="s">
        <v>613</v>
      </c>
      <c r="F347" s="19">
        <v>0</v>
      </c>
    </row>
    <row r="348" spans="1:6" x14ac:dyDescent="0.3">
      <c r="A348" s="13" t="s">
        <v>1746</v>
      </c>
      <c r="E348" s="1" t="s">
        <v>614</v>
      </c>
      <c r="F348" s="19">
        <v>0</v>
      </c>
    </row>
    <row r="349" spans="1:6" x14ac:dyDescent="0.3">
      <c r="A349" s="13" t="s">
        <v>298</v>
      </c>
      <c r="E349" s="1" t="s">
        <v>616</v>
      </c>
      <c r="F349" s="19">
        <v>0</v>
      </c>
    </row>
    <row r="350" spans="1:6" x14ac:dyDescent="0.3">
      <c r="A350" s="13" t="s">
        <v>299</v>
      </c>
      <c r="E350" s="1" t="s">
        <v>618</v>
      </c>
      <c r="F350" s="19">
        <v>0</v>
      </c>
    </row>
    <row r="351" spans="1:6" x14ac:dyDescent="0.3">
      <c r="A351" s="13" t="s">
        <v>300</v>
      </c>
      <c r="E351" s="1" t="s">
        <v>620</v>
      </c>
      <c r="F351" s="19">
        <v>0</v>
      </c>
    </row>
    <row r="352" spans="1:6" x14ac:dyDescent="0.3">
      <c r="A352" s="13" t="s">
        <v>2348</v>
      </c>
      <c r="E352" s="1" t="s">
        <v>622</v>
      </c>
      <c r="F352" s="19">
        <v>0</v>
      </c>
    </row>
    <row r="353" spans="1:6" x14ac:dyDescent="0.3">
      <c r="A353" s="13" t="s">
        <v>301</v>
      </c>
      <c r="E353" s="1" t="s">
        <v>624</v>
      </c>
      <c r="F353" s="19">
        <v>0</v>
      </c>
    </row>
    <row r="354" spans="1:6" x14ac:dyDescent="0.3">
      <c r="A354" s="13" t="s">
        <v>2347</v>
      </c>
      <c r="E354" s="1" t="s">
        <v>626</v>
      </c>
      <c r="F354" s="19">
        <v>0</v>
      </c>
    </row>
    <row r="355" spans="1:6" x14ac:dyDescent="0.3">
      <c r="A355" s="13" t="s">
        <v>1747</v>
      </c>
      <c r="E355" s="1" t="s">
        <v>627</v>
      </c>
      <c r="F355" s="19">
        <v>0</v>
      </c>
    </row>
    <row r="356" spans="1:6" x14ac:dyDescent="0.3">
      <c r="A356" s="13" t="s">
        <v>1748</v>
      </c>
      <c r="E356" s="1" t="s">
        <v>629</v>
      </c>
      <c r="F356" s="19">
        <v>0</v>
      </c>
    </row>
    <row r="357" spans="1:6" x14ac:dyDescent="0.3">
      <c r="A357" s="13" t="s">
        <v>1749</v>
      </c>
      <c r="E357" s="1" t="s">
        <v>630</v>
      </c>
      <c r="F357" s="19">
        <v>0</v>
      </c>
    </row>
    <row r="358" spans="1:6" x14ac:dyDescent="0.3">
      <c r="A358" s="13" t="s">
        <v>1750</v>
      </c>
      <c r="E358" s="1" t="s">
        <v>632</v>
      </c>
      <c r="F358" s="19">
        <v>0</v>
      </c>
    </row>
    <row r="359" spans="1:6" x14ac:dyDescent="0.3">
      <c r="A359" s="13" t="s">
        <v>302</v>
      </c>
      <c r="E359" s="1" t="s">
        <v>634</v>
      </c>
      <c r="F359" s="19">
        <v>0</v>
      </c>
    </row>
    <row r="360" spans="1:6" x14ac:dyDescent="0.3">
      <c r="A360" s="13" t="s">
        <v>303</v>
      </c>
      <c r="E360" s="1" t="s">
        <v>128</v>
      </c>
      <c r="F360" s="19">
        <v>0</v>
      </c>
    </row>
    <row r="361" spans="1:6" x14ac:dyDescent="0.3">
      <c r="A361" s="13" t="s">
        <v>1751</v>
      </c>
      <c r="E361" s="1" t="s">
        <v>636</v>
      </c>
      <c r="F361" s="19">
        <v>0</v>
      </c>
    </row>
    <row r="362" spans="1:6" x14ac:dyDescent="0.3">
      <c r="A362" s="13" t="s">
        <v>2346</v>
      </c>
      <c r="E362" s="1" t="s">
        <v>637</v>
      </c>
      <c r="F362" s="19">
        <v>0</v>
      </c>
    </row>
    <row r="363" spans="1:6" x14ac:dyDescent="0.3">
      <c r="A363" s="13" t="s">
        <v>2345</v>
      </c>
      <c r="E363" s="1" t="s">
        <v>638</v>
      </c>
      <c r="F363" s="19">
        <v>0</v>
      </c>
    </row>
    <row r="364" spans="1:6" x14ac:dyDescent="0.3">
      <c r="A364" s="13" t="s">
        <v>304</v>
      </c>
      <c r="E364" s="1" t="s">
        <v>640</v>
      </c>
      <c r="F364" s="19">
        <v>0</v>
      </c>
    </row>
    <row r="365" spans="1:6" x14ac:dyDescent="0.3">
      <c r="A365" s="13" t="s">
        <v>305</v>
      </c>
      <c r="E365" s="1" t="s">
        <v>641</v>
      </c>
      <c r="F365" s="19">
        <v>0</v>
      </c>
    </row>
    <row r="366" spans="1:6" x14ac:dyDescent="0.3">
      <c r="A366" s="13" t="s">
        <v>1752</v>
      </c>
      <c r="E366" s="1" t="s">
        <v>642</v>
      </c>
      <c r="F366" s="19">
        <v>0.59999999999854481</v>
      </c>
    </row>
    <row r="367" spans="1:6" x14ac:dyDescent="0.3">
      <c r="A367" s="13" t="s">
        <v>35</v>
      </c>
      <c r="E367" s="1" t="s">
        <v>643</v>
      </c>
      <c r="F367" s="19">
        <v>-595.59999999999854</v>
      </c>
    </row>
    <row r="368" spans="1:6" x14ac:dyDescent="0.3">
      <c r="A368" s="13" t="s">
        <v>2344</v>
      </c>
      <c r="E368" s="1" t="s">
        <v>645</v>
      </c>
      <c r="F368" s="19">
        <v>0</v>
      </c>
    </row>
    <row r="369" spans="1:6" x14ac:dyDescent="0.3">
      <c r="A369" s="13" t="s">
        <v>306</v>
      </c>
      <c r="E369" s="1" t="s">
        <v>2207</v>
      </c>
      <c r="F369" s="19">
        <v>0</v>
      </c>
    </row>
    <row r="370" spans="1:6" x14ac:dyDescent="0.3">
      <c r="A370" s="13" t="s">
        <v>307</v>
      </c>
      <c r="E370" s="1" t="s">
        <v>648</v>
      </c>
      <c r="F370" s="19">
        <v>-1712.8700000000026</v>
      </c>
    </row>
    <row r="371" spans="1:6" x14ac:dyDescent="0.3">
      <c r="A371" s="13" t="s">
        <v>310</v>
      </c>
      <c r="E371" s="1" t="s">
        <v>649</v>
      </c>
      <c r="F371" s="19">
        <v>0</v>
      </c>
    </row>
    <row r="372" spans="1:6" x14ac:dyDescent="0.3">
      <c r="A372" s="13" t="s">
        <v>311</v>
      </c>
      <c r="E372" s="1" t="s">
        <v>130</v>
      </c>
      <c r="F372" s="19">
        <v>0</v>
      </c>
    </row>
    <row r="373" spans="1:6" x14ac:dyDescent="0.3">
      <c r="A373" s="13" t="s">
        <v>2343</v>
      </c>
      <c r="E373" s="1" t="s">
        <v>650</v>
      </c>
      <c r="F373" s="19">
        <v>0.46199999999998909</v>
      </c>
    </row>
    <row r="374" spans="1:6" x14ac:dyDescent="0.3">
      <c r="A374" s="13" t="s">
        <v>312</v>
      </c>
      <c r="E374" s="1" t="s">
        <v>216</v>
      </c>
      <c r="F374" s="19">
        <v>0</v>
      </c>
    </row>
    <row r="375" spans="1:6" x14ac:dyDescent="0.3">
      <c r="A375" s="13" t="s">
        <v>2342</v>
      </c>
      <c r="E375" s="1" t="s">
        <v>651</v>
      </c>
      <c r="F375" s="19">
        <v>0</v>
      </c>
    </row>
    <row r="376" spans="1:6" x14ac:dyDescent="0.3">
      <c r="A376" s="13" t="s">
        <v>313</v>
      </c>
      <c r="E376" s="1" t="s">
        <v>1705</v>
      </c>
      <c r="F376" s="19">
        <v>0</v>
      </c>
    </row>
    <row r="377" spans="1:6" x14ac:dyDescent="0.3">
      <c r="A377" s="13" t="s">
        <v>2341</v>
      </c>
      <c r="E377" s="1" t="s">
        <v>653</v>
      </c>
      <c r="F377" s="19">
        <v>1.0000000002037268E-3</v>
      </c>
    </row>
    <row r="378" spans="1:6" x14ac:dyDescent="0.3">
      <c r="A378" s="13" t="s">
        <v>2340</v>
      </c>
      <c r="E378" s="1" t="s">
        <v>655</v>
      </c>
      <c r="F378" s="19">
        <v>0</v>
      </c>
    </row>
    <row r="379" spans="1:6" x14ac:dyDescent="0.3">
      <c r="A379" s="13" t="s">
        <v>52</v>
      </c>
      <c r="E379" s="1" t="s">
        <v>657</v>
      </c>
      <c r="F379" s="19">
        <v>0</v>
      </c>
    </row>
    <row r="380" spans="1:6" x14ac:dyDescent="0.3">
      <c r="A380" s="13" t="s">
        <v>54</v>
      </c>
      <c r="E380" s="1" t="s">
        <v>132</v>
      </c>
      <c r="F380" s="19">
        <v>-14482.717000000004</v>
      </c>
    </row>
    <row r="381" spans="1:6" x14ac:dyDescent="0.3">
      <c r="A381" s="13" t="s">
        <v>314</v>
      </c>
      <c r="E381" s="1" t="s">
        <v>134</v>
      </c>
      <c r="F381" s="19">
        <v>9.5200000000004366</v>
      </c>
    </row>
    <row r="382" spans="1:6" x14ac:dyDescent="0.3">
      <c r="A382" s="13" t="s">
        <v>2339</v>
      </c>
      <c r="E382" s="1" t="s">
        <v>136</v>
      </c>
      <c r="F382" s="19">
        <v>-1390.5940000000001</v>
      </c>
    </row>
    <row r="383" spans="1:6" x14ac:dyDescent="0.3">
      <c r="A383" s="13" t="s">
        <v>56</v>
      </c>
      <c r="E383" s="1" t="s">
        <v>658</v>
      </c>
      <c r="F383" s="19">
        <v>-0.20000000000027285</v>
      </c>
    </row>
    <row r="384" spans="1:6" x14ac:dyDescent="0.3">
      <c r="A384" s="13" t="s">
        <v>58</v>
      </c>
      <c r="E384" s="1" t="s">
        <v>659</v>
      </c>
      <c r="F384" s="19">
        <v>0</v>
      </c>
    </row>
    <row r="385" spans="1:6" x14ac:dyDescent="0.3">
      <c r="A385" s="13" t="s">
        <v>315</v>
      </c>
      <c r="E385" s="1" t="s">
        <v>2200</v>
      </c>
      <c r="F385" s="19">
        <v>0</v>
      </c>
    </row>
    <row r="386" spans="1:6" x14ac:dyDescent="0.3">
      <c r="A386" s="13" t="s">
        <v>2338</v>
      </c>
      <c r="E386" s="1" t="s">
        <v>2198</v>
      </c>
      <c r="F386" s="19">
        <v>0</v>
      </c>
    </row>
    <row r="387" spans="1:6" x14ac:dyDescent="0.3">
      <c r="A387" s="13" t="s">
        <v>204</v>
      </c>
      <c r="E387" s="1" t="s">
        <v>661</v>
      </c>
      <c r="F387" s="19">
        <v>0</v>
      </c>
    </row>
    <row r="388" spans="1:6" x14ac:dyDescent="0.3">
      <c r="A388" s="13" t="s">
        <v>205</v>
      </c>
      <c r="E388" s="1" t="s">
        <v>663</v>
      </c>
      <c r="F388" s="19">
        <v>0</v>
      </c>
    </row>
    <row r="389" spans="1:6" x14ac:dyDescent="0.3">
      <c r="A389" s="13" t="s">
        <v>316</v>
      </c>
      <c r="E389" s="1" t="s">
        <v>1706</v>
      </c>
      <c r="F389" s="19">
        <v>15029</v>
      </c>
    </row>
    <row r="390" spans="1:6" x14ac:dyDescent="0.3">
      <c r="A390" s="13" t="s">
        <v>2337</v>
      </c>
      <c r="E390" s="1" t="s">
        <v>138</v>
      </c>
      <c r="F390" s="19">
        <v>0</v>
      </c>
    </row>
    <row r="391" spans="1:6" x14ac:dyDescent="0.3">
      <c r="A391" s="13" t="s">
        <v>317</v>
      </c>
      <c r="E391" s="1" t="s">
        <v>665</v>
      </c>
      <c r="F391" s="19">
        <v>-298</v>
      </c>
    </row>
    <row r="392" spans="1:6" x14ac:dyDescent="0.3">
      <c r="A392" s="13" t="s">
        <v>2336</v>
      </c>
      <c r="E392" s="1" t="s">
        <v>666</v>
      </c>
      <c r="F392" s="19">
        <v>-943.9</v>
      </c>
    </row>
    <row r="393" spans="1:6" x14ac:dyDescent="0.3">
      <c r="A393" s="13" t="s">
        <v>318</v>
      </c>
      <c r="E393" s="1" t="s">
        <v>140</v>
      </c>
      <c r="F393" s="19">
        <v>0</v>
      </c>
    </row>
    <row r="394" spans="1:6" x14ac:dyDescent="0.3">
      <c r="A394" s="13" t="s">
        <v>319</v>
      </c>
      <c r="E394" s="1" t="s">
        <v>667</v>
      </c>
      <c r="F394" s="19">
        <v>0</v>
      </c>
    </row>
    <row r="395" spans="1:6" x14ac:dyDescent="0.3">
      <c r="A395" s="13" t="s">
        <v>320</v>
      </c>
      <c r="E395" s="1" t="s">
        <v>668</v>
      </c>
      <c r="F395" s="19">
        <v>0</v>
      </c>
    </row>
    <row r="396" spans="1:6" x14ac:dyDescent="0.3">
      <c r="A396" s="13" t="s">
        <v>321</v>
      </c>
      <c r="E396" s="1" t="s">
        <v>669</v>
      </c>
      <c r="F396" s="19">
        <v>0</v>
      </c>
    </row>
    <row r="397" spans="1:6" x14ac:dyDescent="0.3">
      <c r="A397" s="13" t="s">
        <v>322</v>
      </c>
      <c r="E397" s="1" t="s">
        <v>670</v>
      </c>
      <c r="F397" s="19">
        <v>-12861.800999999996</v>
      </c>
    </row>
    <row r="398" spans="1:6" x14ac:dyDescent="0.3">
      <c r="A398" s="13" t="s">
        <v>2155</v>
      </c>
      <c r="E398" s="1" t="s">
        <v>672</v>
      </c>
      <c r="F398" s="19">
        <v>255</v>
      </c>
    </row>
    <row r="399" spans="1:6" x14ac:dyDescent="0.3">
      <c r="A399" s="13" t="s">
        <v>323</v>
      </c>
      <c r="E399" s="1" t="s">
        <v>142</v>
      </c>
      <c r="F399" s="19">
        <v>6605.890000000596</v>
      </c>
    </row>
    <row r="400" spans="1:6" x14ac:dyDescent="0.3">
      <c r="A400" s="13" t="s">
        <v>2335</v>
      </c>
      <c r="E400" s="1" t="s">
        <v>144</v>
      </c>
      <c r="F400" s="19">
        <v>-8755.3050000000003</v>
      </c>
    </row>
    <row r="401" spans="1:6" x14ac:dyDescent="0.3">
      <c r="A401" s="13" t="s">
        <v>324</v>
      </c>
      <c r="E401" s="1" t="s">
        <v>674</v>
      </c>
      <c r="F401" s="19">
        <v>-11582.5</v>
      </c>
    </row>
    <row r="402" spans="1:6" x14ac:dyDescent="0.3">
      <c r="A402" s="13" t="s">
        <v>2334</v>
      </c>
      <c r="E402" s="1" t="s">
        <v>676</v>
      </c>
      <c r="F402" s="19">
        <v>0</v>
      </c>
    </row>
    <row r="403" spans="1:6" x14ac:dyDescent="0.3">
      <c r="A403" s="13" t="s">
        <v>325</v>
      </c>
      <c r="E403" s="1" t="s">
        <v>146</v>
      </c>
      <c r="F403" s="19">
        <v>-115793.54199999943</v>
      </c>
    </row>
    <row r="404" spans="1:6" x14ac:dyDescent="0.3">
      <c r="A404" s="13" t="s">
        <v>2333</v>
      </c>
      <c r="E404" s="1" t="s">
        <v>678</v>
      </c>
      <c r="F404" s="19">
        <v>0</v>
      </c>
    </row>
    <row r="405" spans="1:6" x14ac:dyDescent="0.3">
      <c r="A405" s="13" t="s">
        <v>326</v>
      </c>
      <c r="E405" s="1" t="s">
        <v>680</v>
      </c>
      <c r="F405" s="19">
        <v>0</v>
      </c>
    </row>
    <row r="406" spans="1:6" x14ac:dyDescent="0.3">
      <c r="A406" s="13" t="s">
        <v>327</v>
      </c>
      <c r="E406" s="1" t="s">
        <v>2192</v>
      </c>
      <c r="F406" s="19">
        <v>0</v>
      </c>
    </row>
    <row r="407" spans="1:6" x14ac:dyDescent="0.3">
      <c r="A407" s="13" t="s">
        <v>328</v>
      </c>
      <c r="E407" s="1" t="s">
        <v>682</v>
      </c>
      <c r="F407" s="19">
        <v>-2819.5509999999922</v>
      </c>
    </row>
    <row r="408" spans="1:6" x14ac:dyDescent="0.3">
      <c r="A408" s="13" t="s">
        <v>2332</v>
      </c>
      <c r="E408" s="1" t="s">
        <v>684</v>
      </c>
      <c r="F408" s="19">
        <v>-14087.397000000026</v>
      </c>
    </row>
    <row r="409" spans="1:6" x14ac:dyDescent="0.3">
      <c r="A409" s="13" t="s">
        <v>329</v>
      </c>
      <c r="E409" s="1" t="s">
        <v>685</v>
      </c>
      <c r="F409" s="19">
        <v>0</v>
      </c>
    </row>
    <row r="410" spans="1:6" x14ac:dyDescent="0.3">
      <c r="A410" s="13" t="s">
        <v>2331</v>
      </c>
      <c r="E410" s="1" t="s">
        <v>686</v>
      </c>
      <c r="F410" s="19">
        <v>0</v>
      </c>
    </row>
    <row r="411" spans="1:6" x14ac:dyDescent="0.3">
      <c r="A411" s="13" t="s">
        <v>2330</v>
      </c>
      <c r="E411" s="1" t="s">
        <v>148</v>
      </c>
      <c r="F411" s="19">
        <v>-49.276000000012573</v>
      </c>
    </row>
    <row r="412" spans="1:6" x14ac:dyDescent="0.3">
      <c r="A412" s="13" t="s">
        <v>330</v>
      </c>
      <c r="E412" s="1" t="s">
        <v>687</v>
      </c>
      <c r="F412" s="19">
        <v>0</v>
      </c>
    </row>
    <row r="413" spans="1:6" x14ac:dyDescent="0.3">
      <c r="A413" s="13" t="s">
        <v>331</v>
      </c>
      <c r="E413" s="1" t="s">
        <v>689</v>
      </c>
      <c r="F413" s="19">
        <v>0</v>
      </c>
    </row>
    <row r="414" spans="1:6" x14ac:dyDescent="0.3">
      <c r="A414" s="13" t="s">
        <v>332</v>
      </c>
      <c r="E414" s="1" t="s">
        <v>690</v>
      </c>
      <c r="F414" s="19">
        <v>0</v>
      </c>
    </row>
    <row r="415" spans="1:6" x14ac:dyDescent="0.3">
      <c r="A415" s="13" t="s">
        <v>333</v>
      </c>
      <c r="E415" s="1" t="s">
        <v>692</v>
      </c>
      <c r="F415" s="19">
        <v>0</v>
      </c>
    </row>
    <row r="416" spans="1:6" x14ac:dyDescent="0.3">
      <c r="A416" s="13" t="s">
        <v>2329</v>
      </c>
      <c r="E416" s="1" t="s">
        <v>150</v>
      </c>
      <c r="F416" s="19">
        <v>-6079.6440000000293</v>
      </c>
    </row>
    <row r="417" spans="1:6" x14ac:dyDescent="0.3">
      <c r="A417" s="13" t="s">
        <v>2328</v>
      </c>
      <c r="E417" s="1" t="s">
        <v>694</v>
      </c>
      <c r="F417" s="19">
        <v>0</v>
      </c>
    </row>
    <row r="418" spans="1:6" x14ac:dyDescent="0.3">
      <c r="A418" s="13" t="s">
        <v>334</v>
      </c>
      <c r="E418" s="1" t="s">
        <v>1707</v>
      </c>
      <c r="F418" s="19">
        <v>0</v>
      </c>
    </row>
    <row r="419" spans="1:6" x14ac:dyDescent="0.3">
      <c r="A419" s="13" t="s">
        <v>335</v>
      </c>
      <c r="E419" s="1" t="s">
        <v>696</v>
      </c>
      <c r="F419" s="19">
        <v>190.41999999999916</v>
      </c>
    </row>
    <row r="420" spans="1:6" x14ac:dyDescent="0.3">
      <c r="A420" s="13" t="s">
        <v>336</v>
      </c>
      <c r="E420" s="1" t="s">
        <v>698</v>
      </c>
      <c r="F420" s="19">
        <v>0</v>
      </c>
    </row>
    <row r="421" spans="1:6" x14ac:dyDescent="0.3">
      <c r="A421" s="13" t="s">
        <v>60</v>
      </c>
      <c r="E421" s="1" t="s">
        <v>700</v>
      </c>
      <c r="F421" s="19">
        <v>0</v>
      </c>
    </row>
    <row r="422" spans="1:6" x14ac:dyDescent="0.3">
      <c r="A422" s="13" t="s">
        <v>2327</v>
      </c>
      <c r="E422" s="1" t="s">
        <v>702</v>
      </c>
      <c r="F422" s="19">
        <v>0</v>
      </c>
    </row>
    <row r="423" spans="1:6" x14ac:dyDescent="0.3">
      <c r="A423" s="13" t="s">
        <v>337</v>
      </c>
      <c r="E423" s="1" t="s">
        <v>703</v>
      </c>
      <c r="F423" s="19">
        <v>0</v>
      </c>
    </row>
    <row r="424" spans="1:6" x14ac:dyDescent="0.3">
      <c r="A424" s="13" t="s">
        <v>1753</v>
      </c>
      <c r="E424" s="1" t="s">
        <v>152</v>
      </c>
      <c r="F424" s="19">
        <v>0</v>
      </c>
    </row>
    <row r="425" spans="1:6" x14ac:dyDescent="0.3">
      <c r="A425" s="13" t="s">
        <v>1754</v>
      </c>
      <c r="E425" s="1" t="s">
        <v>705</v>
      </c>
      <c r="F425" s="19">
        <v>-1547.5999999999985</v>
      </c>
    </row>
    <row r="426" spans="1:6" x14ac:dyDescent="0.3">
      <c r="A426" s="13" t="s">
        <v>338</v>
      </c>
      <c r="E426" s="1" t="s">
        <v>707</v>
      </c>
      <c r="F426" s="19">
        <v>0</v>
      </c>
    </row>
    <row r="427" spans="1:6" x14ac:dyDescent="0.3">
      <c r="A427" s="13" t="s">
        <v>339</v>
      </c>
      <c r="E427" s="1" t="s">
        <v>708</v>
      </c>
      <c r="F427" s="19">
        <v>0</v>
      </c>
    </row>
    <row r="428" spans="1:6" x14ac:dyDescent="0.3">
      <c r="A428" s="13" t="s">
        <v>340</v>
      </c>
      <c r="E428" s="1" t="s">
        <v>710</v>
      </c>
      <c r="F428" s="19">
        <v>-5425.789999999979</v>
      </c>
    </row>
    <row r="429" spans="1:6" x14ac:dyDescent="0.3">
      <c r="A429" s="13" t="s">
        <v>341</v>
      </c>
      <c r="E429" s="1" t="s">
        <v>220</v>
      </c>
      <c r="F429" s="19">
        <v>0</v>
      </c>
    </row>
    <row r="430" spans="1:6" x14ac:dyDescent="0.3">
      <c r="A430" s="13" t="s">
        <v>342</v>
      </c>
      <c r="E430" s="1" t="s">
        <v>712</v>
      </c>
      <c r="F430" s="19">
        <v>0</v>
      </c>
    </row>
    <row r="431" spans="1:6" x14ac:dyDescent="0.3">
      <c r="A431" s="13" t="s">
        <v>343</v>
      </c>
      <c r="E431" s="1" t="s">
        <v>714</v>
      </c>
      <c r="F431" s="19">
        <v>0</v>
      </c>
    </row>
    <row r="432" spans="1:6" x14ac:dyDescent="0.3">
      <c r="A432" s="13" t="s">
        <v>344</v>
      </c>
      <c r="E432" s="1" t="s">
        <v>715</v>
      </c>
      <c r="F432" s="19">
        <v>216.59199999999691</v>
      </c>
    </row>
    <row r="433" spans="1:6" x14ac:dyDescent="0.3">
      <c r="A433" s="13" t="s">
        <v>345</v>
      </c>
      <c r="E433" s="1" t="s">
        <v>154</v>
      </c>
      <c r="F433" s="19">
        <v>0</v>
      </c>
    </row>
    <row r="434" spans="1:6" x14ac:dyDescent="0.3">
      <c r="A434" s="13" t="s">
        <v>346</v>
      </c>
      <c r="E434" s="1" t="s">
        <v>716</v>
      </c>
      <c r="F434" s="19">
        <v>0</v>
      </c>
    </row>
    <row r="435" spans="1:6" x14ac:dyDescent="0.3">
      <c r="A435" s="13" t="s">
        <v>2326</v>
      </c>
      <c r="E435" s="1" t="s">
        <v>717</v>
      </c>
      <c r="F435" s="19">
        <v>0</v>
      </c>
    </row>
    <row r="436" spans="1:6" x14ac:dyDescent="0.3">
      <c r="A436" s="13" t="s">
        <v>347</v>
      </c>
      <c r="E436" s="1" t="s">
        <v>719</v>
      </c>
      <c r="F436" s="19">
        <v>0</v>
      </c>
    </row>
    <row r="437" spans="1:6" x14ac:dyDescent="0.3">
      <c r="A437" s="13" t="s">
        <v>348</v>
      </c>
      <c r="E437" s="1" t="s">
        <v>720</v>
      </c>
      <c r="F437" s="19">
        <v>0</v>
      </c>
    </row>
    <row r="438" spans="1:6" x14ac:dyDescent="0.3">
      <c r="A438" s="13" t="s">
        <v>350</v>
      </c>
      <c r="E438" s="1" t="s">
        <v>721</v>
      </c>
      <c r="F438" s="19">
        <v>0</v>
      </c>
    </row>
    <row r="439" spans="1:6" x14ac:dyDescent="0.3">
      <c r="A439" s="13" t="s">
        <v>206</v>
      </c>
      <c r="E439" s="1" t="s">
        <v>722</v>
      </c>
      <c r="F439" s="19">
        <v>0</v>
      </c>
    </row>
    <row r="440" spans="1:6" x14ac:dyDescent="0.3">
      <c r="A440" s="13" t="s">
        <v>2325</v>
      </c>
      <c r="E440" s="1" t="s">
        <v>724</v>
      </c>
      <c r="F440" s="19">
        <v>0</v>
      </c>
    </row>
    <row r="441" spans="1:6" x14ac:dyDescent="0.3">
      <c r="A441" s="13" t="s">
        <v>2324</v>
      </c>
      <c r="E441" s="1" t="s">
        <v>2178</v>
      </c>
      <c r="F441" s="19">
        <v>0</v>
      </c>
    </row>
    <row r="442" spans="1:6" x14ac:dyDescent="0.3">
      <c r="A442" s="13" t="s">
        <v>2323</v>
      </c>
      <c r="E442" s="1" t="s">
        <v>726</v>
      </c>
      <c r="F442" s="19">
        <v>0</v>
      </c>
    </row>
    <row r="443" spans="1:6" x14ac:dyDescent="0.3">
      <c r="A443" s="13" t="s">
        <v>351</v>
      </c>
      <c r="E443" s="1" t="s">
        <v>727</v>
      </c>
      <c r="F443" s="19">
        <v>0</v>
      </c>
    </row>
    <row r="444" spans="1:6" x14ac:dyDescent="0.3">
      <c r="A444" s="13" t="s">
        <v>352</v>
      </c>
      <c r="E444" s="1" t="s">
        <v>222</v>
      </c>
      <c r="F444" s="19">
        <v>0</v>
      </c>
    </row>
    <row r="445" spans="1:6" x14ac:dyDescent="0.3">
      <c r="A445" s="13" t="s">
        <v>62</v>
      </c>
      <c r="E445" s="1" t="s">
        <v>729</v>
      </c>
      <c r="F445" s="19">
        <v>0</v>
      </c>
    </row>
    <row r="446" spans="1:6" x14ac:dyDescent="0.3">
      <c r="A446" s="13" t="s">
        <v>2322</v>
      </c>
      <c r="E446" s="1" t="s">
        <v>156</v>
      </c>
      <c r="F446" s="19">
        <v>-2997.2000000000116</v>
      </c>
    </row>
    <row r="447" spans="1:6" x14ac:dyDescent="0.3">
      <c r="A447" s="13" t="s">
        <v>353</v>
      </c>
      <c r="E447" s="1" t="s">
        <v>2176</v>
      </c>
      <c r="F447" s="19">
        <v>0</v>
      </c>
    </row>
    <row r="448" spans="1:6" x14ac:dyDescent="0.3">
      <c r="A448" s="13" t="s">
        <v>354</v>
      </c>
      <c r="E448" s="1" t="s">
        <v>732</v>
      </c>
      <c r="F448" s="19">
        <v>0</v>
      </c>
    </row>
    <row r="449" spans="1:6" x14ac:dyDescent="0.3">
      <c r="A449" s="13" t="s">
        <v>2321</v>
      </c>
      <c r="E449" s="1" t="s">
        <v>734</v>
      </c>
      <c r="F449" s="19">
        <v>-972.6710000000021</v>
      </c>
    </row>
    <row r="450" spans="1:6" x14ac:dyDescent="0.3">
      <c r="A450" s="13" t="s">
        <v>355</v>
      </c>
      <c r="E450" s="1" t="s">
        <v>736</v>
      </c>
      <c r="F450" s="19">
        <v>0</v>
      </c>
    </row>
    <row r="451" spans="1:6" x14ac:dyDescent="0.3">
      <c r="A451" s="13" t="s">
        <v>356</v>
      </c>
      <c r="E451" s="1" t="s">
        <v>738</v>
      </c>
      <c r="F451" s="19">
        <v>0</v>
      </c>
    </row>
    <row r="452" spans="1:6" x14ac:dyDescent="0.3">
      <c r="A452" s="13" t="s">
        <v>357</v>
      </c>
      <c r="E452" s="1" t="s">
        <v>740</v>
      </c>
      <c r="F452" s="19">
        <v>0</v>
      </c>
    </row>
    <row r="453" spans="1:6" x14ac:dyDescent="0.3">
      <c r="A453" s="13" t="s">
        <v>358</v>
      </c>
      <c r="E453" s="1" t="s">
        <v>742</v>
      </c>
      <c r="F453" s="19">
        <v>0</v>
      </c>
    </row>
    <row r="454" spans="1:6" x14ac:dyDescent="0.3">
      <c r="A454" s="13" t="s">
        <v>359</v>
      </c>
      <c r="E454" s="1" t="s">
        <v>743</v>
      </c>
      <c r="F454" s="19">
        <v>0</v>
      </c>
    </row>
    <row r="455" spans="1:6" x14ac:dyDescent="0.3">
      <c r="A455" s="13" t="s">
        <v>1755</v>
      </c>
      <c r="E455" s="1" t="s">
        <v>745</v>
      </c>
      <c r="F455" s="19">
        <v>0</v>
      </c>
    </row>
    <row r="456" spans="1:6" x14ac:dyDescent="0.3">
      <c r="A456" s="13" t="s">
        <v>2320</v>
      </c>
      <c r="E456" s="1" t="s">
        <v>746</v>
      </c>
      <c r="F456" s="19">
        <v>-498.01900000000023</v>
      </c>
    </row>
    <row r="457" spans="1:6" x14ac:dyDescent="0.3">
      <c r="A457" s="13" t="s">
        <v>2319</v>
      </c>
      <c r="E457" s="1" t="s">
        <v>158</v>
      </c>
      <c r="F457" s="19">
        <v>57538.793999999994</v>
      </c>
    </row>
    <row r="458" spans="1:6" x14ac:dyDescent="0.3">
      <c r="A458" s="13" t="s">
        <v>2318</v>
      </c>
      <c r="E458" s="1" t="s">
        <v>747</v>
      </c>
      <c r="F458" s="19">
        <v>0</v>
      </c>
    </row>
    <row r="459" spans="1:6" x14ac:dyDescent="0.3">
      <c r="A459" s="13" t="s">
        <v>361</v>
      </c>
      <c r="E459" s="1" t="s">
        <v>1757</v>
      </c>
      <c r="F459" s="19">
        <v>75000</v>
      </c>
    </row>
    <row r="460" spans="1:6" x14ac:dyDescent="0.3">
      <c r="A460" s="13" t="s">
        <v>362</v>
      </c>
      <c r="E460" s="1" t="s">
        <v>749</v>
      </c>
      <c r="F460" s="19">
        <v>0</v>
      </c>
    </row>
    <row r="461" spans="1:6" x14ac:dyDescent="0.3">
      <c r="A461" s="13" t="s">
        <v>64</v>
      </c>
      <c r="E461" s="1" t="s">
        <v>160</v>
      </c>
      <c r="F461" s="19">
        <v>0</v>
      </c>
    </row>
    <row r="462" spans="1:6" x14ac:dyDescent="0.3">
      <c r="A462" s="13" t="s">
        <v>363</v>
      </c>
      <c r="E462" s="1" t="s">
        <v>751</v>
      </c>
      <c r="F462" s="19">
        <v>0</v>
      </c>
    </row>
    <row r="463" spans="1:6" x14ac:dyDescent="0.3">
      <c r="A463" s="13" t="s">
        <v>73</v>
      </c>
      <c r="E463" s="1" t="s">
        <v>162</v>
      </c>
      <c r="F463" s="19">
        <v>0</v>
      </c>
    </row>
    <row r="464" spans="1:6" x14ac:dyDescent="0.3">
      <c r="A464" s="13" t="s">
        <v>364</v>
      </c>
      <c r="E464" s="1" t="s">
        <v>164</v>
      </c>
      <c r="F464" s="19">
        <v>270.13000000000466</v>
      </c>
    </row>
    <row r="465" spans="1:6" x14ac:dyDescent="0.3">
      <c r="A465" s="13" t="s">
        <v>2317</v>
      </c>
      <c r="E465" s="1" t="s">
        <v>752</v>
      </c>
      <c r="F465" s="19">
        <v>0</v>
      </c>
    </row>
    <row r="466" spans="1:6" x14ac:dyDescent="0.3">
      <c r="A466" s="13" t="s">
        <v>365</v>
      </c>
      <c r="E466" s="1" t="s">
        <v>2170</v>
      </c>
      <c r="F466" s="19">
        <v>0</v>
      </c>
    </row>
    <row r="467" spans="1:6" x14ac:dyDescent="0.3">
      <c r="A467" s="13" t="s">
        <v>2316</v>
      </c>
      <c r="E467" s="1" t="s">
        <v>755</v>
      </c>
      <c r="F467" s="19">
        <v>0</v>
      </c>
    </row>
    <row r="468" spans="1:6" x14ac:dyDescent="0.3">
      <c r="A468" s="13" t="s">
        <v>366</v>
      </c>
      <c r="E468" s="1" t="s">
        <v>757</v>
      </c>
      <c r="F468" s="19">
        <v>0</v>
      </c>
    </row>
    <row r="469" spans="1:6" x14ac:dyDescent="0.3">
      <c r="A469" s="13" t="s">
        <v>66</v>
      </c>
      <c r="E469" s="1" t="s">
        <v>2169</v>
      </c>
      <c r="F469" s="19">
        <v>-1469</v>
      </c>
    </row>
    <row r="470" spans="1:6" x14ac:dyDescent="0.3">
      <c r="A470" s="13" t="s">
        <v>367</v>
      </c>
      <c r="E470" s="1" t="s">
        <v>759</v>
      </c>
      <c r="F470" s="19">
        <v>0</v>
      </c>
    </row>
    <row r="471" spans="1:6" x14ac:dyDescent="0.3">
      <c r="A471" s="13" t="s">
        <v>2315</v>
      </c>
      <c r="E471" s="1" t="s">
        <v>760</v>
      </c>
      <c r="F471" s="19">
        <v>0</v>
      </c>
    </row>
    <row r="472" spans="1:6" x14ac:dyDescent="0.3">
      <c r="A472" s="13" t="s">
        <v>68</v>
      </c>
      <c r="E472" s="1" t="s">
        <v>761</v>
      </c>
      <c r="F472" s="19">
        <v>0</v>
      </c>
    </row>
    <row r="473" spans="1:6" x14ac:dyDescent="0.3">
      <c r="A473" s="13" t="s">
        <v>70</v>
      </c>
      <c r="E473" s="1" t="s">
        <v>762</v>
      </c>
      <c r="F473" s="19">
        <v>0</v>
      </c>
    </row>
    <row r="474" spans="1:6" x14ac:dyDescent="0.3">
      <c r="A474" s="13" t="s">
        <v>368</v>
      </c>
      <c r="E474" s="1" t="s">
        <v>166</v>
      </c>
      <c r="F474" s="19">
        <v>0</v>
      </c>
    </row>
    <row r="475" spans="1:6" x14ac:dyDescent="0.3">
      <c r="A475" s="13" t="s">
        <v>2314</v>
      </c>
      <c r="E475" s="1" t="s">
        <v>764</v>
      </c>
      <c r="F475" s="19">
        <v>-214.79999999999995</v>
      </c>
    </row>
    <row r="476" spans="1:6" x14ac:dyDescent="0.3">
      <c r="A476" s="13" t="s">
        <v>369</v>
      </c>
      <c r="E476" s="1" t="s">
        <v>766</v>
      </c>
      <c r="F476" s="19">
        <v>-5451.3999999999942</v>
      </c>
    </row>
    <row r="477" spans="1:6" x14ac:dyDescent="0.3">
      <c r="A477" s="13" t="s">
        <v>2313</v>
      </c>
      <c r="E477" s="1" t="s">
        <v>768</v>
      </c>
      <c r="F477" s="19">
        <v>0</v>
      </c>
    </row>
    <row r="478" spans="1:6" x14ac:dyDescent="0.3">
      <c r="A478" s="13" t="s">
        <v>371</v>
      </c>
      <c r="E478" s="1" t="s">
        <v>770</v>
      </c>
      <c r="F478" s="19">
        <v>0</v>
      </c>
    </row>
    <row r="479" spans="1:6" x14ac:dyDescent="0.3">
      <c r="A479" s="13" t="s">
        <v>72</v>
      </c>
      <c r="E479" s="1" t="s">
        <v>771</v>
      </c>
      <c r="F479" s="19">
        <v>0</v>
      </c>
    </row>
    <row r="480" spans="1:6" x14ac:dyDescent="0.3">
      <c r="A480" s="13" t="s">
        <v>73</v>
      </c>
      <c r="E480" s="1" t="s">
        <v>772</v>
      </c>
      <c r="F480" s="19">
        <v>0</v>
      </c>
    </row>
    <row r="481" spans="1:6" x14ac:dyDescent="0.3">
      <c r="A481" s="13" t="s">
        <v>372</v>
      </c>
      <c r="E481" s="1" t="s">
        <v>773</v>
      </c>
      <c r="F481" s="19">
        <v>0</v>
      </c>
    </row>
    <row r="482" spans="1:6" x14ac:dyDescent="0.3">
      <c r="A482" s="13" t="s">
        <v>373</v>
      </c>
      <c r="E482" s="1" t="s">
        <v>775</v>
      </c>
      <c r="F482" s="19">
        <v>0</v>
      </c>
    </row>
    <row r="483" spans="1:6" x14ac:dyDescent="0.3">
      <c r="A483" s="13" t="s">
        <v>74</v>
      </c>
      <c r="E483" s="1" t="s">
        <v>777</v>
      </c>
      <c r="F483" s="19">
        <v>0</v>
      </c>
    </row>
    <row r="484" spans="1:6" x14ac:dyDescent="0.3">
      <c r="A484" s="13" t="s">
        <v>374</v>
      </c>
      <c r="E484" s="1" t="s">
        <v>779</v>
      </c>
      <c r="F484" s="19">
        <v>0</v>
      </c>
    </row>
    <row r="485" spans="1:6" x14ac:dyDescent="0.3">
      <c r="A485" s="13" t="s">
        <v>2312</v>
      </c>
      <c r="E485" s="1" t="s">
        <v>780</v>
      </c>
      <c r="F485" s="19">
        <v>0</v>
      </c>
    </row>
    <row r="486" spans="1:6" x14ac:dyDescent="0.3">
      <c r="A486" s="13" t="s">
        <v>76</v>
      </c>
      <c r="E486" s="1" t="s">
        <v>782</v>
      </c>
      <c r="F486" s="19">
        <v>-342928.29700000212</v>
      </c>
    </row>
    <row r="487" spans="1:6" x14ac:dyDescent="0.3">
      <c r="A487" s="13" t="s">
        <v>2311</v>
      </c>
      <c r="E487" s="1" t="s">
        <v>783</v>
      </c>
      <c r="F487" s="19">
        <v>0</v>
      </c>
    </row>
    <row r="488" spans="1:6" x14ac:dyDescent="0.3">
      <c r="A488" s="13" t="s">
        <v>376</v>
      </c>
      <c r="E488" s="1" t="s">
        <v>2161</v>
      </c>
      <c r="F488" s="19">
        <v>0</v>
      </c>
    </row>
    <row r="489" spans="1:6" x14ac:dyDescent="0.3">
      <c r="A489" s="13" t="s">
        <v>377</v>
      </c>
      <c r="E489" s="1" t="s">
        <v>168</v>
      </c>
      <c r="F489" s="19">
        <v>-128.64400000000023</v>
      </c>
    </row>
    <row r="490" spans="1:6" x14ac:dyDescent="0.3">
      <c r="A490" s="13" t="s">
        <v>2310</v>
      </c>
      <c r="E490" s="1" t="s">
        <v>785</v>
      </c>
      <c r="F490" s="19">
        <v>0</v>
      </c>
    </row>
    <row r="491" spans="1:6" x14ac:dyDescent="0.3">
      <c r="A491" s="13" t="s">
        <v>378</v>
      </c>
      <c r="E491" s="1" t="s">
        <v>787</v>
      </c>
      <c r="F491" s="19">
        <v>570.44000000000005</v>
      </c>
    </row>
    <row r="492" spans="1:6" x14ac:dyDescent="0.3">
      <c r="A492" s="13" t="s">
        <v>379</v>
      </c>
      <c r="E492" s="1" t="s">
        <v>789</v>
      </c>
      <c r="F492" s="19">
        <v>0</v>
      </c>
    </row>
    <row r="493" spans="1:6" x14ac:dyDescent="0.3">
      <c r="A493" s="13" t="s">
        <v>78</v>
      </c>
      <c r="E493" s="1" t="s">
        <v>791</v>
      </c>
      <c r="F493" s="19">
        <v>0</v>
      </c>
    </row>
    <row r="494" spans="1:6" x14ac:dyDescent="0.3">
      <c r="A494" s="13" t="s">
        <v>80</v>
      </c>
      <c r="E494" s="1" t="s">
        <v>793</v>
      </c>
      <c r="F494" s="19">
        <v>0</v>
      </c>
    </row>
    <row r="495" spans="1:6" x14ac:dyDescent="0.3">
      <c r="A495" s="13" t="s">
        <v>2309</v>
      </c>
      <c r="E495" s="1" t="s">
        <v>2158</v>
      </c>
      <c r="F495" s="19">
        <v>0</v>
      </c>
    </row>
    <row r="496" spans="1:6" x14ac:dyDescent="0.3">
      <c r="A496" s="13" t="s">
        <v>82</v>
      </c>
      <c r="E496" s="1" t="s">
        <v>794</v>
      </c>
      <c r="F496" s="19">
        <v>0</v>
      </c>
    </row>
    <row r="497" spans="1:6" x14ac:dyDescent="0.3">
      <c r="A497" s="13" t="s">
        <v>83</v>
      </c>
      <c r="E497" s="1" t="s">
        <v>796</v>
      </c>
      <c r="F497" s="19">
        <v>0</v>
      </c>
    </row>
    <row r="498" spans="1:6" x14ac:dyDescent="0.3">
      <c r="A498" s="13" t="s">
        <v>84</v>
      </c>
      <c r="E498" s="1" t="s">
        <v>798</v>
      </c>
      <c r="F498" s="19">
        <v>0</v>
      </c>
    </row>
    <row r="499" spans="1:6" x14ac:dyDescent="0.3">
      <c r="A499" s="13" t="s">
        <v>380</v>
      </c>
      <c r="E499" s="1" t="s">
        <v>799</v>
      </c>
      <c r="F499" s="19">
        <v>0</v>
      </c>
    </row>
    <row r="500" spans="1:6" x14ac:dyDescent="0.3">
      <c r="A500" s="13" t="s">
        <v>381</v>
      </c>
      <c r="E500" s="1" t="s">
        <v>800</v>
      </c>
      <c r="F500" s="19">
        <v>-301.69999999999709</v>
      </c>
    </row>
    <row r="501" spans="1:6" x14ac:dyDescent="0.3">
      <c r="A501" s="13" t="s">
        <v>86</v>
      </c>
      <c r="E501" s="1" t="s">
        <v>802</v>
      </c>
      <c r="F501" s="19">
        <v>0</v>
      </c>
    </row>
    <row r="502" spans="1:6" x14ac:dyDescent="0.3">
      <c r="A502" s="13" t="s">
        <v>2308</v>
      </c>
      <c r="E502" s="1" t="s">
        <v>2154</v>
      </c>
      <c r="F502" s="19">
        <v>0</v>
      </c>
    </row>
    <row r="503" spans="1:6" x14ac:dyDescent="0.3">
      <c r="A503" s="13" t="s">
        <v>382</v>
      </c>
      <c r="E503" s="1" t="s">
        <v>1758</v>
      </c>
      <c r="F503" s="19">
        <v>0</v>
      </c>
    </row>
    <row r="504" spans="1:6" x14ac:dyDescent="0.3">
      <c r="A504" s="13" t="s">
        <v>383</v>
      </c>
      <c r="E504" s="1" t="s">
        <v>804</v>
      </c>
      <c r="F504" s="19">
        <v>0</v>
      </c>
    </row>
    <row r="505" spans="1:6" x14ac:dyDescent="0.3">
      <c r="A505" s="13" t="s">
        <v>88</v>
      </c>
      <c r="E505" s="1" t="s">
        <v>806</v>
      </c>
      <c r="F505" s="19">
        <v>0</v>
      </c>
    </row>
    <row r="506" spans="1:6" x14ac:dyDescent="0.3">
      <c r="A506" s="13" t="s">
        <v>90</v>
      </c>
      <c r="E506" s="1" t="s">
        <v>808</v>
      </c>
      <c r="F506" s="19">
        <v>0</v>
      </c>
    </row>
    <row r="507" spans="1:6" x14ac:dyDescent="0.3">
      <c r="A507" s="13" t="s">
        <v>92</v>
      </c>
      <c r="E507" s="1" t="s">
        <v>810</v>
      </c>
      <c r="F507" s="19">
        <v>0</v>
      </c>
    </row>
    <row r="508" spans="1:6" x14ac:dyDescent="0.3">
      <c r="A508" s="13" t="s">
        <v>93</v>
      </c>
      <c r="E508" s="1" t="s">
        <v>811</v>
      </c>
      <c r="F508" s="19">
        <v>0</v>
      </c>
    </row>
    <row r="509" spans="1:6" x14ac:dyDescent="0.3">
      <c r="A509" s="13" t="s">
        <v>94</v>
      </c>
      <c r="E509" s="1" t="s">
        <v>813</v>
      </c>
      <c r="F509" s="19">
        <v>0</v>
      </c>
    </row>
    <row r="510" spans="1:6" x14ac:dyDescent="0.3">
      <c r="A510" s="13" t="s">
        <v>2307</v>
      </c>
      <c r="E510" s="1" t="s">
        <v>814</v>
      </c>
      <c r="F510" s="19">
        <v>0</v>
      </c>
    </row>
    <row r="511" spans="1:6" x14ac:dyDescent="0.3">
      <c r="A511" s="13" t="s">
        <v>96</v>
      </c>
      <c r="E511" s="1" t="s">
        <v>170</v>
      </c>
      <c r="F511" s="19">
        <v>0</v>
      </c>
    </row>
    <row r="512" spans="1:6" x14ac:dyDescent="0.3">
      <c r="A512" s="13" t="s">
        <v>97</v>
      </c>
      <c r="E512" s="1" t="s">
        <v>815</v>
      </c>
      <c r="F512" s="19">
        <v>0</v>
      </c>
    </row>
    <row r="513" spans="1:6" x14ac:dyDescent="0.3">
      <c r="A513" s="13" t="s">
        <v>98</v>
      </c>
      <c r="E513" s="1" t="s">
        <v>816</v>
      </c>
      <c r="F513" s="19">
        <v>552.19999999999709</v>
      </c>
    </row>
    <row r="514" spans="1:6" x14ac:dyDescent="0.3">
      <c r="A514" s="13" t="s">
        <v>100</v>
      </c>
      <c r="E514" s="1" t="s">
        <v>817</v>
      </c>
      <c r="F514" s="19">
        <v>0</v>
      </c>
    </row>
    <row r="515" spans="1:6" x14ac:dyDescent="0.3">
      <c r="A515" s="13" t="s">
        <v>102</v>
      </c>
      <c r="E515" s="1" t="s">
        <v>818</v>
      </c>
      <c r="F515" s="19">
        <v>0</v>
      </c>
    </row>
    <row r="516" spans="1:6" x14ac:dyDescent="0.3">
      <c r="A516" s="13" t="s">
        <v>103</v>
      </c>
      <c r="E516" s="1" t="s">
        <v>819</v>
      </c>
      <c r="F516" s="19">
        <v>0</v>
      </c>
    </row>
    <row r="517" spans="1:6" x14ac:dyDescent="0.3">
      <c r="A517" s="13" t="s">
        <v>104</v>
      </c>
      <c r="E517" s="1" t="s">
        <v>820</v>
      </c>
      <c r="F517" s="19">
        <v>0</v>
      </c>
    </row>
    <row r="518" spans="1:6" x14ac:dyDescent="0.3">
      <c r="A518" s="13" t="s">
        <v>105</v>
      </c>
      <c r="E518" s="1" t="s">
        <v>2142</v>
      </c>
      <c r="F518" s="19">
        <v>0</v>
      </c>
    </row>
    <row r="519" spans="1:6" x14ac:dyDescent="0.3">
      <c r="A519" s="13" t="s">
        <v>106</v>
      </c>
      <c r="E519" s="1" t="s">
        <v>821</v>
      </c>
      <c r="F519" s="19">
        <v>0</v>
      </c>
    </row>
    <row r="520" spans="1:6" x14ac:dyDescent="0.3">
      <c r="A520" s="13" t="s">
        <v>108</v>
      </c>
      <c r="E520" s="1" t="s">
        <v>822</v>
      </c>
      <c r="F520" s="19">
        <v>0</v>
      </c>
    </row>
    <row r="521" spans="1:6" x14ac:dyDescent="0.3">
      <c r="A521" s="13" t="s">
        <v>110</v>
      </c>
      <c r="E521" s="1" t="s">
        <v>824</v>
      </c>
      <c r="F521" s="19">
        <v>0</v>
      </c>
    </row>
    <row r="522" spans="1:6" x14ac:dyDescent="0.3">
      <c r="A522" s="13" t="s">
        <v>112</v>
      </c>
      <c r="E522" s="1" t="s">
        <v>826</v>
      </c>
      <c r="F522" s="19">
        <v>0</v>
      </c>
    </row>
    <row r="523" spans="1:6" x14ac:dyDescent="0.3">
      <c r="A523" s="13" t="s">
        <v>2306</v>
      </c>
      <c r="E523" s="1" t="s">
        <v>827</v>
      </c>
      <c r="F523" s="19">
        <v>0</v>
      </c>
    </row>
    <row r="524" spans="1:6" x14ac:dyDescent="0.3">
      <c r="A524" s="13" t="s">
        <v>2305</v>
      </c>
      <c r="E524" s="1" t="s">
        <v>828</v>
      </c>
      <c r="F524" s="19">
        <v>-2141.9999999999991</v>
      </c>
    </row>
    <row r="525" spans="1:6" x14ac:dyDescent="0.3">
      <c r="A525" s="13" t="s">
        <v>384</v>
      </c>
      <c r="E525" s="1" t="s">
        <v>830</v>
      </c>
      <c r="F525" s="19">
        <v>0</v>
      </c>
    </row>
    <row r="526" spans="1:6" x14ac:dyDescent="0.3">
      <c r="A526" s="13" t="s">
        <v>385</v>
      </c>
      <c r="E526" s="1" t="s">
        <v>2136</v>
      </c>
      <c r="F526" s="19">
        <v>0</v>
      </c>
    </row>
    <row r="527" spans="1:6" x14ac:dyDescent="0.3">
      <c r="A527" s="13" t="s">
        <v>386</v>
      </c>
      <c r="E527" s="1" t="s">
        <v>832</v>
      </c>
      <c r="F527" s="19">
        <v>0</v>
      </c>
    </row>
    <row r="528" spans="1:6" x14ac:dyDescent="0.3">
      <c r="A528" s="13" t="s">
        <v>387</v>
      </c>
      <c r="E528" s="1" t="s">
        <v>834</v>
      </c>
      <c r="F528" s="19">
        <v>0</v>
      </c>
    </row>
    <row r="529" spans="1:6" x14ac:dyDescent="0.3">
      <c r="A529" s="13" t="s">
        <v>388</v>
      </c>
      <c r="E529" s="1" t="s">
        <v>836</v>
      </c>
      <c r="F529" s="19">
        <v>-1125.6000000000004</v>
      </c>
    </row>
    <row r="530" spans="1:6" x14ac:dyDescent="0.3">
      <c r="A530" s="13" t="s">
        <v>2304</v>
      </c>
      <c r="E530" s="1" t="s">
        <v>837</v>
      </c>
      <c r="F530" s="19">
        <v>0</v>
      </c>
    </row>
    <row r="531" spans="1:6" x14ac:dyDescent="0.3">
      <c r="A531" s="13" t="s">
        <v>2303</v>
      </c>
      <c r="E531" s="1" t="s">
        <v>839</v>
      </c>
      <c r="F531" s="19">
        <v>0</v>
      </c>
    </row>
    <row r="532" spans="1:6" x14ac:dyDescent="0.3">
      <c r="A532" s="13" t="s">
        <v>389</v>
      </c>
      <c r="E532" s="1" t="s">
        <v>841</v>
      </c>
      <c r="F532" s="19">
        <v>57941.721000000005</v>
      </c>
    </row>
    <row r="533" spans="1:6" x14ac:dyDescent="0.3">
      <c r="A533" s="13" t="s">
        <v>390</v>
      </c>
      <c r="E533" s="1" t="s">
        <v>842</v>
      </c>
      <c r="F533" s="19">
        <v>0</v>
      </c>
    </row>
    <row r="534" spans="1:6" x14ac:dyDescent="0.3">
      <c r="A534" s="13" t="s">
        <v>391</v>
      </c>
      <c r="E534" s="1" t="s">
        <v>843</v>
      </c>
      <c r="F534" s="19">
        <v>100</v>
      </c>
    </row>
    <row r="535" spans="1:6" x14ac:dyDescent="0.3">
      <c r="A535" s="13" t="s">
        <v>392</v>
      </c>
      <c r="E535" s="1" t="s">
        <v>844</v>
      </c>
      <c r="F535" s="19">
        <v>0</v>
      </c>
    </row>
    <row r="536" spans="1:6" x14ac:dyDescent="0.3">
      <c r="A536" s="13" t="s">
        <v>393</v>
      </c>
      <c r="E536" s="1" t="s">
        <v>846</v>
      </c>
      <c r="F536" s="19">
        <v>0</v>
      </c>
    </row>
    <row r="537" spans="1:6" x14ac:dyDescent="0.3">
      <c r="A537" s="13" t="s">
        <v>394</v>
      </c>
      <c r="E537" s="1" t="s">
        <v>847</v>
      </c>
      <c r="F537" s="19">
        <v>-16481.54</v>
      </c>
    </row>
    <row r="538" spans="1:6" x14ac:dyDescent="0.3">
      <c r="A538" s="13" t="s">
        <v>116</v>
      </c>
      <c r="E538" s="1" t="s">
        <v>848</v>
      </c>
      <c r="F538" s="19">
        <v>0</v>
      </c>
    </row>
    <row r="539" spans="1:6" x14ac:dyDescent="0.3">
      <c r="A539" s="13" t="s">
        <v>117</v>
      </c>
      <c r="E539" s="1" t="s">
        <v>849</v>
      </c>
      <c r="F539" s="19">
        <v>0</v>
      </c>
    </row>
    <row r="540" spans="1:6" x14ac:dyDescent="0.3">
      <c r="A540" s="13" t="s">
        <v>395</v>
      </c>
      <c r="E540" s="1" t="s">
        <v>850</v>
      </c>
      <c r="F540" s="19">
        <v>0</v>
      </c>
    </row>
    <row r="541" spans="1:6" x14ac:dyDescent="0.3">
      <c r="A541" s="13" t="s">
        <v>2302</v>
      </c>
      <c r="E541" s="1" t="s">
        <v>852</v>
      </c>
      <c r="F541" s="19">
        <v>0</v>
      </c>
    </row>
    <row r="542" spans="1:6" x14ac:dyDescent="0.3">
      <c r="A542" s="13" t="s">
        <v>396</v>
      </c>
      <c r="E542" s="1" t="s">
        <v>2128</v>
      </c>
      <c r="F542" s="19">
        <v>0</v>
      </c>
    </row>
    <row r="543" spans="1:6" x14ac:dyDescent="0.3">
      <c r="A543" s="13" t="s">
        <v>1756</v>
      </c>
      <c r="E543" s="1" t="s">
        <v>854</v>
      </c>
      <c r="F543" s="19">
        <v>0</v>
      </c>
    </row>
    <row r="544" spans="1:6" x14ac:dyDescent="0.3">
      <c r="A544" s="13" t="s">
        <v>397</v>
      </c>
      <c r="E544" s="1" t="s">
        <v>2127</v>
      </c>
      <c r="F544" s="19">
        <v>0</v>
      </c>
    </row>
    <row r="545" spans="1:6" x14ac:dyDescent="0.3">
      <c r="A545" s="13" t="s">
        <v>398</v>
      </c>
      <c r="E545" s="1" t="s">
        <v>2125</v>
      </c>
      <c r="F545" s="19">
        <v>0</v>
      </c>
    </row>
    <row r="546" spans="1:6" x14ac:dyDescent="0.3">
      <c r="A546" s="13" t="s">
        <v>118</v>
      </c>
      <c r="E546" s="1" t="s">
        <v>857</v>
      </c>
      <c r="F546" s="19">
        <v>0</v>
      </c>
    </row>
    <row r="547" spans="1:6" x14ac:dyDescent="0.3">
      <c r="A547" s="13" t="s">
        <v>399</v>
      </c>
      <c r="E547" s="1" t="s">
        <v>859</v>
      </c>
      <c r="F547" s="19">
        <v>0</v>
      </c>
    </row>
    <row r="548" spans="1:6" x14ac:dyDescent="0.3">
      <c r="A548" s="13" t="s">
        <v>2301</v>
      </c>
      <c r="E548" s="1" t="s">
        <v>860</v>
      </c>
      <c r="F548" s="19">
        <v>0</v>
      </c>
    </row>
    <row r="549" spans="1:6" x14ac:dyDescent="0.3">
      <c r="A549" s="13" t="s">
        <v>2300</v>
      </c>
      <c r="E549" s="1" t="s">
        <v>862</v>
      </c>
      <c r="F549" s="19">
        <v>0</v>
      </c>
    </row>
    <row r="550" spans="1:6" x14ac:dyDescent="0.3">
      <c r="A550" s="13" t="s">
        <v>400</v>
      </c>
      <c r="E550" s="1" t="s">
        <v>863</v>
      </c>
      <c r="F550" s="19">
        <v>0</v>
      </c>
    </row>
    <row r="551" spans="1:6" x14ac:dyDescent="0.3">
      <c r="A551" s="13" t="s">
        <v>401</v>
      </c>
      <c r="E551" s="1" t="s">
        <v>864</v>
      </c>
      <c r="F551" s="19">
        <v>0</v>
      </c>
    </row>
    <row r="552" spans="1:6" x14ac:dyDescent="0.3">
      <c r="A552" s="13" t="s">
        <v>2299</v>
      </c>
      <c r="E552" s="1" t="s">
        <v>865</v>
      </c>
      <c r="F552" s="19">
        <v>0</v>
      </c>
    </row>
    <row r="553" spans="1:6" x14ac:dyDescent="0.3">
      <c r="A553" s="13" t="s">
        <v>404</v>
      </c>
      <c r="E553" s="1" t="s">
        <v>2119</v>
      </c>
      <c r="F553" s="19">
        <v>0</v>
      </c>
    </row>
    <row r="554" spans="1:6" x14ac:dyDescent="0.3">
      <c r="A554" s="13" t="s">
        <v>2298</v>
      </c>
      <c r="E554" s="1" t="s">
        <v>172</v>
      </c>
      <c r="F554" s="19">
        <v>0</v>
      </c>
    </row>
    <row r="555" spans="1:6" x14ac:dyDescent="0.3">
      <c r="A555" s="13" t="s">
        <v>2297</v>
      </c>
      <c r="E555" s="1" t="s">
        <v>866</v>
      </c>
      <c r="F555" s="19">
        <v>0</v>
      </c>
    </row>
    <row r="556" spans="1:6" x14ac:dyDescent="0.3">
      <c r="A556" s="13" t="s">
        <v>2296</v>
      </c>
      <c r="E556" s="1" t="s">
        <v>868</v>
      </c>
      <c r="F556" s="19">
        <v>0</v>
      </c>
    </row>
    <row r="557" spans="1:6" x14ac:dyDescent="0.3">
      <c r="A557" s="13" t="s">
        <v>405</v>
      </c>
      <c r="E557" s="1" t="s">
        <v>870</v>
      </c>
      <c r="F557" s="19">
        <v>0</v>
      </c>
    </row>
    <row r="558" spans="1:6" x14ac:dyDescent="0.3">
      <c r="A558" s="13" t="s">
        <v>214</v>
      </c>
      <c r="E558" s="1" t="s">
        <v>872</v>
      </c>
      <c r="F558" s="19">
        <v>0</v>
      </c>
    </row>
    <row r="559" spans="1:6" x14ac:dyDescent="0.3">
      <c r="A559" s="13" t="s">
        <v>215</v>
      </c>
      <c r="E559" s="1" t="s">
        <v>874</v>
      </c>
      <c r="F559" s="19">
        <v>-5929.1000000000058</v>
      </c>
    </row>
    <row r="560" spans="1:6" x14ac:dyDescent="0.3">
      <c r="A560" s="13" t="s">
        <v>2295</v>
      </c>
      <c r="E560" s="1" t="s">
        <v>875</v>
      </c>
      <c r="F560" s="19">
        <v>0</v>
      </c>
    </row>
    <row r="561" spans="1:6" x14ac:dyDescent="0.3">
      <c r="A561" s="13" t="s">
        <v>407</v>
      </c>
      <c r="E561" s="1" t="s">
        <v>877</v>
      </c>
      <c r="F561" s="19">
        <v>0</v>
      </c>
    </row>
    <row r="562" spans="1:6" x14ac:dyDescent="0.3">
      <c r="A562" s="13" t="s">
        <v>2294</v>
      </c>
      <c r="E562" s="1" t="s">
        <v>879</v>
      </c>
      <c r="F562" s="19">
        <v>0</v>
      </c>
    </row>
    <row r="563" spans="1:6" x14ac:dyDescent="0.3">
      <c r="A563" s="13" t="s">
        <v>408</v>
      </c>
      <c r="E563" s="1" t="s">
        <v>174</v>
      </c>
      <c r="F563" s="19">
        <v>636.53999999999905</v>
      </c>
    </row>
    <row r="564" spans="1:6" x14ac:dyDescent="0.3">
      <c r="A564" s="13" t="s">
        <v>409</v>
      </c>
      <c r="E564" s="1" t="s">
        <v>176</v>
      </c>
      <c r="F564" s="19">
        <v>0</v>
      </c>
    </row>
    <row r="565" spans="1:6" x14ac:dyDescent="0.3">
      <c r="A565" s="13" t="s">
        <v>410</v>
      </c>
      <c r="E565" s="1" t="s">
        <v>881</v>
      </c>
      <c r="F565" s="19">
        <v>0</v>
      </c>
    </row>
    <row r="566" spans="1:6" x14ac:dyDescent="0.3">
      <c r="A566" s="13" t="s">
        <v>411</v>
      </c>
      <c r="E566" s="1" t="s">
        <v>883</v>
      </c>
      <c r="F566" s="19">
        <v>0</v>
      </c>
    </row>
    <row r="567" spans="1:6" x14ac:dyDescent="0.3">
      <c r="A567" s="13" t="s">
        <v>2293</v>
      </c>
      <c r="E567" s="1" t="s">
        <v>2116</v>
      </c>
      <c r="F567" s="19">
        <v>0</v>
      </c>
    </row>
    <row r="568" spans="1:6" x14ac:dyDescent="0.3">
      <c r="A568" s="13" t="s">
        <v>412</v>
      </c>
      <c r="E568" s="1" t="s">
        <v>886</v>
      </c>
      <c r="F568" s="19">
        <v>-523.60499999998137</v>
      </c>
    </row>
    <row r="569" spans="1:6" x14ac:dyDescent="0.3">
      <c r="A569" s="13" t="s">
        <v>413</v>
      </c>
      <c r="E569" s="1" t="s">
        <v>887</v>
      </c>
      <c r="F569" s="19">
        <v>0</v>
      </c>
    </row>
    <row r="570" spans="1:6" x14ac:dyDescent="0.3">
      <c r="A570" s="13" t="s">
        <v>2292</v>
      </c>
      <c r="E570" s="1" t="s">
        <v>888</v>
      </c>
      <c r="F570" s="19">
        <v>0</v>
      </c>
    </row>
    <row r="571" spans="1:6" x14ac:dyDescent="0.3">
      <c r="A571" s="13" t="s">
        <v>414</v>
      </c>
      <c r="E571" s="1" t="s">
        <v>889</v>
      </c>
      <c r="F571" s="19">
        <v>20063.982000000018</v>
      </c>
    </row>
    <row r="572" spans="1:6" x14ac:dyDescent="0.3">
      <c r="A572" s="13" t="s">
        <v>2291</v>
      </c>
      <c r="E572" s="1" t="s">
        <v>890</v>
      </c>
      <c r="F572" s="19">
        <v>0</v>
      </c>
    </row>
    <row r="573" spans="1:6" x14ac:dyDescent="0.3">
      <c r="A573" s="13" t="s">
        <v>415</v>
      </c>
      <c r="E573" s="1" t="s">
        <v>891</v>
      </c>
      <c r="F573" s="19">
        <v>0</v>
      </c>
    </row>
    <row r="574" spans="1:6" x14ac:dyDescent="0.3">
      <c r="A574" s="13" t="s">
        <v>416</v>
      </c>
      <c r="E574" s="1" t="s">
        <v>178</v>
      </c>
      <c r="F574" s="19">
        <v>0</v>
      </c>
    </row>
    <row r="575" spans="1:6" x14ac:dyDescent="0.3">
      <c r="A575" s="13" t="s">
        <v>2290</v>
      </c>
      <c r="E575" s="1" t="s">
        <v>893</v>
      </c>
      <c r="F575" s="19">
        <v>0</v>
      </c>
    </row>
    <row r="576" spans="1:6" x14ac:dyDescent="0.3">
      <c r="A576" s="13" t="s">
        <v>417</v>
      </c>
      <c r="E576" s="1" t="s">
        <v>2110</v>
      </c>
      <c r="F576" s="19">
        <v>0</v>
      </c>
    </row>
    <row r="577" spans="1:6" x14ac:dyDescent="0.3">
      <c r="A577" s="13" t="s">
        <v>1704</v>
      </c>
      <c r="E577" s="1" t="s">
        <v>895</v>
      </c>
      <c r="F577" s="19">
        <v>0</v>
      </c>
    </row>
    <row r="578" spans="1:6" x14ac:dyDescent="0.3">
      <c r="A578" s="13" t="s">
        <v>419</v>
      </c>
      <c r="E578" s="1" t="s">
        <v>897</v>
      </c>
      <c r="F578" s="19">
        <v>0</v>
      </c>
    </row>
    <row r="579" spans="1:6" x14ac:dyDescent="0.3">
      <c r="A579" s="13" t="s">
        <v>420</v>
      </c>
      <c r="E579" s="1" t="s">
        <v>898</v>
      </c>
      <c r="F579" s="19">
        <v>0</v>
      </c>
    </row>
    <row r="580" spans="1:6" x14ac:dyDescent="0.3">
      <c r="A580" s="13" t="s">
        <v>421</v>
      </c>
      <c r="E580" s="1" t="s">
        <v>900</v>
      </c>
      <c r="F580" s="19">
        <v>0</v>
      </c>
    </row>
    <row r="581" spans="1:6" x14ac:dyDescent="0.3">
      <c r="A581" s="13" t="s">
        <v>422</v>
      </c>
      <c r="E581" s="1" t="s">
        <v>902</v>
      </c>
      <c r="F581" s="19">
        <v>0</v>
      </c>
    </row>
    <row r="582" spans="1:6" x14ac:dyDescent="0.3">
      <c r="A582" s="13" t="s">
        <v>423</v>
      </c>
      <c r="E582" s="1" t="s">
        <v>903</v>
      </c>
      <c r="F582" s="19">
        <v>0</v>
      </c>
    </row>
    <row r="583" spans="1:6" x14ac:dyDescent="0.3">
      <c r="A583" s="13" t="s">
        <v>424</v>
      </c>
      <c r="E583" s="1" t="s">
        <v>905</v>
      </c>
      <c r="F583" s="19">
        <v>0</v>
      </c>
    </row>
    <row r="584" spans="1:6" x14ac:dyDescent="0.3">
      <c r="A584" s="13" t="s">
        <v>425</v>
      </c>
      <c r="E584" s="1" t="s">
        <v>2108</v>
      </c>
      <c r="F584" s="19">
        <v>0</v>
      </c>
    </row>
    <row r="585" spans="1:6" x14ac:dyDescent="0.3">
      <c r="A585" s="13" t="s">
        <v>426</v>
      </c>
      <c r="E585" s="1" t="s">
        <v>907</v>
      </c>
      <c r="F585" s="19">
        <v>0</v>
      </c>
    </row>
    <row r="586" spans="1:6" x14ac:dyDescent="0.3">
      <c r="A586" s="13" t="s">
        <v>427</v>
      </c>
      <c r="E586" s="1" t="s">
        <v>908</v>
      </c>
      <c r="F586" s="19">
        <v>0</v>
      </c>
    </row>
    <row r="587" spans="1:6" x14ac:dyDescent="0.3">
      <c r="A587" s="13" t="s">
        <v>428</v>
      </c>
      <c r="E587" s="1" t="s">
        <v>909</v>
      </c>
      <c r="F587" s="19">
        <v>0</v>
      </c>
    </row>
    <row r="588" spans="1:6" x14ac:dyDescent="0.3">
      <c r="A588" s="13" t="s">
        <v>2289</v>
      </c>
      <c r="E588" s="1" t="s">
        <v>2104</v>
      </c>
      <c r="F588" s="19">
        <v>0</v>
      </c>
    </row>
    <row r="589" spans="1:6" x14ac:dyDescent="0.3">
      <c r="A589" s="13" t="s">
        <v>429</v>
      </c>
      <c r="E589" s="1" t="s">
        <v>912</v>
      </c>
      <c r="F589" s="19">
        <v>0</v>
      </c>
    </row>
    <row r="590" spans="1:6" x14ac:dyDescent="0.3">
      <c r="A590" s="13" t="s">
        <v>430</v>
      </c>
      <c r="E590" s="1" t="s">
        <v>914</v>
      </c>
      <c r="F590" s="19">
        <v>0</v>
      </c>
    </row>
    <row r="591" spans="1:6" x14ac:dyDescent="0.3">
      <c r="A591" s="13" t="s">
        <v>431</v>
      </c>
      <c r="E591" s="1" t="s">
        <v>916</v>
      </c>
      <c r="F591" s="19">
        <v>0</v>
      </c>
    </row>
    <row r="592" spans="1:6" x14ac:dyDescent="0.3">
      <c r="A592" s="13" t="s">
        <v>432</v>
      </c>
      <c r="E592" s="1" t="s">
        <v>918</v>
      </c>
      <c r="F592" s="19">
        <v>0</v>
      </c>
    </row>
    <row r="593" spans="1:6" x14ac:dyDescent="0.3">
      <c r="A593" s="13" t="s">
        <v>2288</v>
      </c>
      <c r="E593" s="1" t="s">
        <v>919</v>
      </c>
      <c r="F593" s="19">
        <v>0</v>
      </c>
    </row>
    <row r="594" spans="1:6" x14ac:dyDescent="0.3">
      <c r="A594" s="13" t="s">
        <v>433</v>
      </c>
      <c r="E594" s="1" t="s">
        <v>920</v>
      </c>
      <c r="F594" s="19">
        <v>0</v>
      </c>
    </row>
    <row r="595" spans="1:6" x14ac:dyDescent="0.3">
      <c r="A595" s="13" t="s">
        <v>434</v>
      </c>
      <c r="E595" s="1" t="s">
        <v>2103</v>
      </c>
      <c r="F595" s="19">
        <v>0</v>
      </c>
    </row>
    <row r="596" spans="1:6" x14ac:dyDescent="0.3">
      <c r="A596" s="13" t="s">
        <v>435</v>
      </c>
      <c r="E596" s="1" t="s">
        <v>2102</v>
      </c>
      <c r="F596" s="19">
        <v>0</v>
      </c>
    </row>
    <row r="597" spans="1:6" x14ac:dyDescent="0.3">
      <c r="A597" s="13" t="s">
        <v>436</v>
      </c>
      <c r="E597" s="1" t="s">
        <v>924</v>
      </c>
      <c r="F597" s="19">
        <v>-240</v>
      </c>
    </row>
    <row r="598" spans="1:6" x14ac:dyDescent="0.3">
      <c r="A598" s="13" t="s">
        <v>437</v>
      </c>
      <c r="E598" s="1" t="s">
        <v>926</v>
      </c>
      <c r="F598" s="19">
        <v>0</v>
      </c>
    </row>
    <row r="599" spans="1:6" x14ac:dyDescent="0.3">
      <c r="A599" s="13" t="s">
        <v>438</v>
      </c>
      <c r="E599" s="1" t="s">
        <v>927</v>
      </c>
      <c r="F599" s="19">
        <v>0</v>
      </c>
    </row>
    <row r="600" spans="1:6" x14ac:dyDescent="0.3">
      <c r="A600" s="13" t="s">
        <v>439</v>
      </c>
      <c r="E600" s="1" t="s">
        <v>929</v>
      </c>
      <c r="F600" s="19">
        <v>0</v>
      </c>
    </row>
    <row r="601" spans="1:6" x14ac:dyDescent="0.3">
      <c r="A601" s="13" t="s">
        <v>440</v>
      </c>
      <c r="E601" s="1" t="s">
        <v>931</v>
      </c>
      <c r="F601" s="19">
        <v>0</v>
      </c>
    </row>
    <row r="602" spans="1:6" x14ac:dyDescent="0.3">
      <c r="A602" s="13" t="s">
        <v>441</v>
      </c>
      <c r="E602" s="1" t="s">
        <v>933</v>
      </c>
      <c r="F602" s="19">
        <v>0</v>
      </c>
    </row>
    <row r="603" spans="1:6" x14ac:dyDescent="0.3">
      <c r="A603" s="13" t="s">
        <v>2287</v>
      </c>
      <c r="E603" s="1" t="s">
        <v>2099</v>
      </c>
      <c r="F603" s="19">
        <v>0</v>
      </c>
    </row>
    <row r="604" spans="1:6" x14ac:dyDescent="0.3">
      <c r="A604" s="13" t="s">
        <v>442</v>
      </c>
      <c r="E604" s="1" t="s">
        <v>935</v>
      </c>
      <c r="F604" s="19">
        <v>0</v>
      </c>
    </row>
    <row r="605" spans="1:6" x14ac:dyDescent="0.3">
      <c r="A605" s="13" t="s">
        <v>443</v>
      </c>
      <c r="E605" s="1" t="s">
        <v>937</v>
      </c>
      <c r="F605" s="19">
        <v>0</v>
      </c>
    </row>
    <row r="606" spans="1:6" x14ac:dyDescent="0.3">
      <c r="A606" s="13" t="s">
        <v>444</v>
      </c>
      <c r="E606" s="1" t="s">
        <v>938</v>
      </c>
      <c r="F606" s="19">
        <v>-740</v>
      </c>
    </row>
    <row r="607" spans="1:6" x14ac:dyDescent="0.3">
      <c r="A607" s="13" t="s">
        <v>2286</v>
      </c>
      <c r="E607" s="1" t="s">
        <v>939</v>
      </c>
      <c r="F607" s="19">
        <v>0</v>
      </c>
    </row>
    <row r="608" spans="1:6" x14ac:dyDescent="0.3">
      <c r="A608" s="13" t="s">
        <v>445</v>
      </c>
      <c r="E608" s="1" t="s">
        <v>941</v>
      </c>
      <c r="F608" s="19">
        <v>0</v>
      </c>
    </row>
    <row r="609" spans="1:6" x14ac:dyDescent="0.3">
      <c r="A609" s="13" t="s">
        <v>2285</v>
      </c>
      <c r="E609" s="1" t="s">
        <v>224</v>
      </c>
      <c r="F609" s="19">
        <v>10022.430000000051</v>
      </c>
    </row>
    <row r="610" spans="1:6" x14ac:dyDescent="0.3">
      <c r="A610" s="13" t="s">
        <v>446</v>
      </c>
      <c r="E610" s="1" t="s">
        <v>942</v>
      </c>
      <c r="F610" s="19">
        <v>0</v>
      </c>
    </row>
    <row r="611" spans="1:6" x14ac:dyDescent="0.3">
      <c r="A611" s="13" t="s">
        <v>447</v>
      </c>
      <c r="E611" s="1" t="s">
        <v>944</v>
      </c>
      <c r="F611" s="19">
        <v>0</v>
      </c>
    </row>
    <row r="612" spans="1:6" x14ac:dyDescent="0.3">
      <c r="A612" s="13" t="s">
        <v>448</v>
      </c>
      <c r="E612" s="1" t="s">
        <v>946</v>
      </c>
      <c r="F612" s="19">
        <v>0</v>
      </c>
    </row>
    <row r="613" spans="1:6" x14ac:dyDescent="0.3">
      <c r="A613" s="13" t="s">
        <v>2284</v>
      </c>
      <c r="E613" s="1" t="s">
        <v>180</v>
      </c>
      <c r="F613" s="19">
        <v>-3511.0720000000438</v>
      </c>
    </row>
    <row r="614" spans="1:6" x14ac:dyDescent="0.3">
      <c r="A614" s="13" t="s">
        <v>449</v>
      </c>
      <c r="E614" s="1" t="s">
        <v>948</v>
      </c>
      <c r="F614" s="19">
        <v>0</v>
      </c>
    </row>
    <row r="615" spans="1:6" x14ac:dyDescent="0.3">
      <c r="A615" s="13" t="s">
        <v>450</v>
      </c>
      <c r="E615" s="1" t="s">
        <v>950</v>
      </c>
      <c r="F615" s="19">
        <v>0</v>
      </c>
    </row>
    <row r="616" spans="1:6" x14ac:dyDescent="0.3">
      <c r="A616" s="13" t="s">
        <v>451</v>
      </c>
      <c r="E616" s="1" t="s">
        <v>951</v>
      </c>
      <c r="F616" s="19">
        <v>0</v>
      </c>
    </row>
    <row r="617" spans="1:6" x14ac:dyDescent="0.3">
      <c r="A617" s="13" t="s">
        <v>2283</v>
      </c>
      <c r="E617" s="1" t="s">
        <v>952</v>
      </c>
      <c r="F617" s="19">
        <v>0</v>
      </c>
    </row>
    <row r="618" spans="1:6" x14ac:dyDescent="0.3">
      <c r="A618" s="13" t="s">
        <v>452</v>
      </c>
      <c r="E618" s="1" t="s">
        <v>954</v>
      </c>
      <c r="F618" s="19">
        <v>0</v>
      </c>
    </row>
    <row r="619" spans="1:6" x14ac:dyDescent="0.3">
      <c r="A619" s="13" t="s">
        <v>453</v>
      </c>
      <c r="E619" s="1" t="s">
        <v>2094</v>
      </c>
      <c r="F619" s="19">
        <v>0</v>
      </c>
    </row>
    <row r="620" spans="1:6" x14ac:dyDescent="0.3">
      <c r="A620" s="13" t="s">
        <v>454</v>
      </c>
      <c r="E620" s="1" t="s">
        <v>957</v>
      </c>
      <c r="F620" s="19">
        <v>0</v>
      </c>
    </row>
    <row r="621" spans="1:6" x14ac:dyDescent="0.3">
      <c r="A621" s="13" t="s">
        <v>2282</v>
      </c>
      <c r="E621" s="1" t="s">
        <v>958</v>
      </c>
      <c r="F621" s="19">
        <v>0</v>
      </c>
    </row>
    <row r="622" spans="1:6" x14ac:dyDescent="0.3">
      <c r="A622" s="13" t="s">
        <v>455</v>
      </c>
      <c r="E622" s="1" t="s">
        <v>182</v>
      </c>
      <c r="F622" s="19">
        <v>-11499.448999999993</v>
      </c>
    </row>
    <row r="623" spans="1:6" x14ac:dyDescent="0.3">
      <c r="A623" s="13" t="s">
        <v>2281</v>
      </c>
      <c r="E623" s="1" t="s">
        <v>959</v>
      </c>
      <c r="F623" s="19">
        <v>0</v>
      </c>
    </row>
    <row r="624" spans="1:6" x14ac:dyDescent="0.3">
      <c r="A624" s="13" t="s">
        <v>456</v>
      </c>
      <c r="E624" s="1" t="s">
        <v>961</v>
      </c>
      <c r="F624" s="19">
        <v>0</v>
      </c>
    </row>
    <row r="625" spans="1:6" x14ac:dyDescent="0.3">
      <c r="A625" s="13" t="s">
        <v>2280</v>
      </c>
      <c r="E625" s="1" t="s">
        <v>962</v>
      </c>
      <c r="F625" s="19">
        <v>0</v>
      </c>
    </row>
    <row r="626" spans="1:6" x14ac:dyDescent="0.3">
      <c r="A626" s="13" t="s">
        <v>457</v>
      </c>
      <c r="E626" s="1" t="s">
        <v>2089</v>
      </c>
      <c r="F626" s="19">
        <v>0</v>
      </c>
    </row>
    <row r="627" spans="1:6" x14ac:dyDescent="0.3">
      <c r="A627" s="13" t="s">
        <v>458</v>
      </c>
      <c r="E627" s="1" t="s">
        <v>963</v>
      </c>
      <c r="F627" s="19">
        <v>0</v>
      </c>
    </row>
    <row r="628" spans="1:6" x14ac:dyDescent="0.3">
      <c r="A628" s="13" t="s">
        <v>459</v>
      </c>
      <c r="E628" s="1" t="s">
        <v>964</v>
      </c>
      <c r="F628" s="19">
        <v>-3177.8220000000001</v>
      </c>
    </row>
    <row r="629" spans="1:6" x14ac:dyDescent="0.3">
      <c r="A629" s="13" t="s">
        <v>2279</v>
      </c>
      <c r="E629" s="1" t="s">
        <v>965</v>
      </c>
      <c r="F629" s="19">
        <v>-5440.6900000000023</v>
      </c>
    </row>
    <row r="630" spans="1:6" x14ac:dyDescent="0.3">
      <c r="A630" s="13" t="s">
        <v>460</v>
      </c>
      <c r="E630" s="1" t="s">
        <v>966</v>
      </c>
      <c r="F630" s="19">
        <v>2.0000000018626451E-2</v>
      </c>
    </row>
    <row r="631" spans="1:6" x14ac:dyDescent="0.3">
      <c r="A631" s="13" t="s">
        <v>2278</v>
      </c>
      <c r="E631" s="1" t="s">
        <v>232</v>
      </c>
      <c r="F631" s="19">
        <v>0</v>
      </c>
    </row>
    <row r="632" spans="1:6" x14ac:dyDescent="0.3">
      <c r="A632" s="13" t="s">
        <v>461</v>
      </c>
      <c r="E632" s="1" t="s">
        <v>184</v>
      </c>
      <c r="F632" s="19">
        <v>-40818.178000000073</v>
      </c>
    </row>
    <row r="633" spans="1:6" x14ac:dyDescent="0.3">
      <c r="A633" s="13" t="s">
        <v>2277</v>
      </c>
      <c r="E633" s="1" t="s">
        <v>968</v>
      </c>
      <c r="F633" s="19">
        <v>0</v>
      </c>
    </row>
    <row r="634" spans="1:6" x14ac:dyDescent="0.3">
      <c r="A634" s="13" t="s">
        <v>462</v>
      </c>
      <c r="E634" s="1" t="s">
        <v>969</v>
      </c>
      <c r="F634" s="19">
        <v>19932.075000000012</v>
      </c>
    </row>
    <row r="635" spans="1:6" x14ac:dyDescent="0.3">
      <c r="A635" s="13" t="s">
        <v>463</v>
      </c>
      <c r="E635" s="1" t="s">
        <v>971</v>
      </c>
      <c r="F635" s="19">
        <v>0</v>
      </c>
    </row>
    <row r="636" spans="1:6" x14ac:dyDescent="0.3">
      <c r="A636" s="13" t="s">
        <v>464</v>
      </c>
      <c r="E636" s="1" t="s">
        <v>973</v>
      </c>
      <c r="F636" s="19">
        <v>0</v>
      </c>
    </row>
    <row r="637" spans="1:6" x14ac:dyDescent="0.3">
      <c r="A637" s="13" t="s">
        <v>465</v>
      </c>
      <c r="E637" s="1" t="s">
        <v>974</v>
      </c>
      <c r="F637" s="19">
        <v>1.2999999977182597E-2</v>
      </c>
    </row>
    <row r="638" spans="1:6" x14ac:dyDescent="0.3">
      <c r="A638" s="13" t="s">
        <v>466</v>
      </c>
      <c r="E638" s="1" t="s">
        <v>2083</v>
      </c>
      <c r="F638" s="19">
        <v>0</v>
      </c>
    </row>
    <row r="639" spans="1:6" x14ac:dyDescent="0.3">
      <c r="A639" s="13" t="s">
        <v>467</v>
      </c>
      <c r="E639" s="1" t="s">
        <v>977</v>
      </c>
      <c r="F639" s="19">
        <v>0</v>
      </c>
    </row>
    <row r="640" spans="1:6" x14ac:dyDescent="0.3">
      <c r="A640" s="13" t="s">
        <v>468</v>
      </c>
      <c r="E640" s="1" t="s">
        <v>979</v>
      </c>
      <c r="F640" s="19">
        <v>0</v>
      </c>
    </row>
    <row r="641" spans="1:6" x14ac:dyDescent="0.3">
      <c r="A641" s="13" t="s">
        <v>2276</v>
      </c>
      <c r="E641" s="1" t="s">
        <v>980</v>
      </c>
      <c r="F641" s="19">
        <v>0</v>
      </c>
    </row>
    <row r="642" spans="1:6" x14ac:dyDescent="0.3">
      <c r="A642" s="13" t="s">
        <v>469</v>
      </c>
      <c r="E642" s="1" t="s">
        <v>982</v>
      </c>
      <c r="F642" s="19">
        <v>-922.84999999999854</v>
      </c>
    </row>
    <row r="643" spans="1:6" x14ac:dyDescent="0.3">
      <c r="A643" s="13" t="s">
        <v>470</v>
      </c>
      <c r="E643" s="1" t="s">
        <v>2081</v>
      </c>
      <c r="F643" s="19">
        <v>-6369.8079999999991</v>
      </c>
    </row>
    <row r="644" spans="1:6" x14ac:dyDescent="0.3">
      <c r="A644" s="13" t="s">
        <v>471</v>
      </c>
      <c r="E644" s="1" t="s">
        <v>985</v>
      </c>
      <c r="F644" s="19">
        <v>0</v>
      </c>
    </row>
    <row r="645" spans="1:6" x14ac:dyDescent="0.3">
      <c r="A645" s="13" t="s">
        <v>2275</v>
      </c>
      <c r="E645" s="1" t="s">
        <v>987</v>
      </c>
      <c r="F645" s="19">
        <v>0</v>
      </c>
    </row>
    <row r="646" spans="1:6" x14ac:dyDescent="0.3">
      <c r="A646" s="13" t="s">
        <v>472</v>
      </c>
      <c r="E646" s="1" t="s">
        <v>2080</v>
      </c>
      <c r="F646" s="19">
        <v>0</v>
      </c>
    </row>
    <row r="647" spans="1:6" x14ac:dyDescent="0.3">
      <c r="A647" s="13" t="s">
        <v>473</v>
      </c>
      <c r="E647" s="1" t="s">
        <v>989</v>
      </c>
      <c r="F647" s="19">
        <v>0</v>
      </c>
    </row>
    <row r="648" spans="1:6" x14ac:dyDescent="0.3">
      <c r="A648" s="13" t="s">
        <v>474</v>
      </c>
      <c r="E648" s="1" t="s">
        <v>991</v>
      </c>
      <c r="F648" s="19">
        <v>0</v>
      </c>
    </row>
    <row r="649" spans="1:6" x14ac:dyDescent="0.3">
      <c r="A649" s="13" t="s">
        <v>475</v>
      </c>
      <c r="E649" s="1" t="s">
        <v>992</v>
      </c>
      <c r="F649" s="19">
        <v>0</v>
      </c>
    </row>
    <row r="650" spans="1:6" x14ac:dyDescent="0.3">
      <c r="A650" s="13" t="s">
        <v>476</v>
      </c>
      <c r="E650" s="1" t="s">
        <v>993</v>
      </c>
      <c r="F650" s="19">
        <v>0</v>
      </c>
    </row>
    <row r="651" spans="1:6" x14ac:dyDescent="0.3">
      <c r="A651" s="13" t="s">
        <v>2274</v>
      </c>
      <c r="E651" s="1" t="s">
        <v>995</v>
      </c>
      <c r="F651" s="19">
        <v>0</v>
      </c>
    </row>
    <row r="652" spans="1:6" x14ac:dyDescent="0.3">
      <c r="A652" s="13" t="s">
        <v>477</v>
      </c>
      <c r="E652" s="1" t="s">
        <v>996</v>
      </c>
      <c r="F652" s="19">
        <v>0</v>
      </c>
    </row>
    <row r="653" spans="1:6" x14ac:dyDescent="0.3">
      <c r="A653" s="13" t="s">
        <v>2273</v>
      </c>
      <c r="E653" s="1" t="s">
        <v>997</v>
      </c>
      <c r="F653" s="19">
        <v>0</v>
      </c>
    </row>
    <row r="654" spans="1:6" x14ac:dyDescent="0.3">
      <c r="A654" s="13" t="s">
        <v>478</v>
      </c>
      <c r="E654" s="1" t="s">
        <v>998</v>
      </c>
      <c r="F654" s="19">
        <v>0</v>
      </c>
    </row>
    <row r="655" spans="1:6" x14ac:dyDescent="0.3">
      <c r="A655" s="13" t="s">
        <v>479</v>
      </c>
      <c r="E655" s="1" t="s">
        <v>1000</v>
      </c>
      <c r="F655" s="19">
        <v>0</v>
      </c>
    </row>
    <row r="656" spans="1:6" x14ac:dyDescent="0.3">
      <c r="A656" s="13" t="s">
        <v>480</v>
      </c>
      <c r="E656" s="1" t="s">
        <v>1002</v>
      </c>
      <c r="F656" s="19">
        <v>0</v>
      </c>
    </row>
    <row r="657" spans="1:6" x14ac:dyDescent="0.3">
      <c r="A657" s="13" t="s">
        <v>481</v>
      </c>
      <c r="E657" s="1" t="s">
        <v>1003</v>
      </c>
      <c r="F657" s="19">
        <v>0</v>
      </c>
    </row>
    <row r="658" spans="1:6" x14ac:dyDescent="0.3">
      <c r="A658" s="13" t="s">
        <v>482</v>
      </c>
      <c r="E658" s="1" t="s">
        <v>1004</v>
      </c>
      <c r="F658" s="19">
        <v>-893.09999999999854</v>
      </c>
    </row>
    <row r="659" spans="1:6" x14ac:dyDescent="0.3">
      <c r="A659" s="13" t="s">
        <v>483</v>
      </c>
      <c r="E659" s="1" t="s">
        <v>1005</v>
      </c>
      <c r="F659" s="19">
        <v>0</v>
      </c>
    </row>
    <row r="660" spans="1:6" x14ac:dyDescent="0.3">
      <c r="A660" s="13" t="s">
        <v>484</v>
      </c>
      <c r="E660" s="1" t="s">
        <v>1006</v>
      </c>
      <c r="F660" s="19">
        <v>0</v>
      </c>
    </row>
    <row r="661" spans="1:6" x14ac:dyDescent="0.3">
      <c r="A661" s="13" t="s">
        <v>485</v>
      </c>
      <c r="E661" s="1" t="s">
        <v>1007</v>
      </c>
      <c r="F661" s="19">
        <v>0</v>
      </c>
    </row>
    <row r="662" spans="1:6" x14ac:dyDescent="0.3">
      <c r="A662" s="13" t="s">
        <v>486</v>
      </c>
      <c r="E662" s="1" t="s">
        <v>1009</v>
      </c>
      <c r="F662" s="19">
        <v>1196.5499999999956</v>
      </c>
    </row>
    <row r="663" spans="1:6" x14ac:dyDescent="0.3">
      <c r="A663" s="13" t="s">
        <v>487</v>
      </c>
      <c r="E663" s="1" t="s">
        <v>1010</v>
      </c>
      <c r="F663" s="19">
        <v>0</v>
      </c>
    </row>
    <row r="664" spans="1:6" x14ac:dyDescent="0.3">
      <c r="A664" s="13" t="s">
        <v>2272</v>
      </c>
      <c r="E664" s="1" t="s">
        <v>1012</v>
      </c>
      <c r="F664" s="19">
        <v>0</v>
      </c>
    </row>
    <row r="665" spans="1:6" x14ac:dyDescent="0.3">
      <c r="A665" s="13" t="s">
        <v>2271</v>
      </c>
      <c r="E665" s="1" t="s">
        <v>1014</v>
      </c>
      <c r="F665" s="19">
        <v>0</v>
      </c>
    </row>
    <row r="666" spans="1:6" x14ac:dyDescent="0.3">
      <c r="A666" s="13" t="s">
        <v>2270</v>
      </c>
      <c r="E666" s="1" t="s">
        <v>1016</v>
      </c>
      <c r="F666" s="19">
        <v>0</v>
      </c>
    </row>
    <row r="667" spans="1:6" x14ac:dyDescent="0.3">
      <c r="A667" s="13" t="s">
        <v>488</v>
      </c>
      <c r="E667" s="1" t="s">
        <v>1018</v>
      </c>
      <c r="F667" s="19">
        <v>0</v>
      </c>
    </row>
    <row r="668" spans="1:6" x14ac:dyDescent="0.3">
      <c r="A668" s="13" t="s">
        <v>489</v>
      </c>
      <c r="E668" s="1" t="s">
        <v>1020</v>
      </c>
      <c r="F668" s="19">
        <v>0</v>
      </c>
    </row>
    <row r="669" spans="1:6" x14ac:dyDescent="0.3">
      <c r="A669" s="13" t="s">
        <v>2269</v>
      </c>
      <c r="E669" s="1" t="s">
        <v>1021</v>
      </c>
      <c r="F669" s="19">
        <v>-647.46099999999569</v>
      </c>
    </row>
    <row r="670" spans="1:6" x14ac:dyDescent="0.3">
      <c r="A670" s="13" t="s">
        <v>490</v>
      </c>
      <c r="E670" s="1" t="s">
        <v>1023</v>
      </c>
      <c r="F670" s="19">
        <v>0</v>
      </c>
    </row>
    <row r="671" spans="1:6" x14ac:dyDescent="0.3">
      <c r="A671" s="13" t="s">
        <v>2268</v>
      </c>
      <c r="E671" s="1" t="s">
        <v>1024</v>
      </c>
      <c r="F671" s="19">
        <v>0</v>
      </c>
    </row>
    <row r="672" spans="1:6" x14ac:dyDescent="0.3">
      <c r="A672" s="13" t="s">
        <v>491</v>
      </c>
      <c r="E672" s="1" t="s">
        <v>1026</v>
      </c>
      <c r="F672" s="19">
        <v>0</v>
      </c>
    </row>
    <row r="673" spans="1:6" x14ac:dyDescent="0.3">
      <c r="A673" s="13" t="s">
        <v>2267</v>
      </c>
      <c r="E673" s="1" t="s">
        <v>1028</v>
      </c>
      <c r="F673" s="19">
        <v>0</v>
      </c>
    </row>
    <row r="674" spans="1:6" x14ac:dyDescent="0.3">
      <c r="A674" s="13" t="s">
        <v>492</v>
      </c>
      <c r="E674" s="1" t="s">
        <v>2067</v>
      </c>
      <c r="F674" s="19">
        <v>0</v>
      </c>
    </row>
    <row r="675" spans="1:6" x14ac:dyDescent="0.3">
      <c r="A675" s="13" t="s">
        <v>2266</v>
      </c>
      <c r="E675" s="1" t="s">
        <v>1031</v>
      </c>
      <c r="F675" s="19">
        <v>0</v>
      </c>
    </row>
    <row r="676" spans="1:6" x14ac:dyDescent="0.3">
      <c r="A676" s="13" t="s">
        <v>493</v>
      </c>
      <c r="E676" s="1" t="s">
        <v>1032</v>
      </c>
      <c r="F676" s="19">
        <v>0</v>
      </c>
    </row>
    <row r="677" spans="1:6" x14ac:dyDescent="0.3">
      <c r="A677" s="13" t="s">
        <v>494</v>
      </c>
      <c r="E677" s="1" t="s">
        <v>1034</v>
      </c>
      <c r="F677" s="19">
        <v>-1300</v>
      </c>
    </row>
    <row r="678" spans="1:6" x14ac:dyDescent="0.3">
      <c r="A678" s="13" t="s">
        <v>495</v>
      </c>
      <c r="E678" s="1" t="s">
        <v>1036</v>
      </c>
      <c r="F678" s="19">
        <v>0</v>
      </c>
    </row>
    <row r="679" spans="1:6" x14ac:dyDescent="0.3">
      <c r="A679" s="13" t="s">
        <v>496</v>
      </c>
      <c r="E679" s="1" t="s">
        <v>1038</v>
      </c>
      <c r="F679" s="19">
        <v>0</v>
      </c>
    </row>
    <row r="680" spans="1:6" x14ac:dyDescent="0.3">
      <c r="A680" s="13" t="s">
        <v>497</v>
      </c>
      <c r="E680" s="1" t="s">
        <v>1040</v>
      </c>
      <c r="F680" s="19">
        <v>0</v>
      </c>
    </row>
    <row r="681" spans="1:6" x14ac:dyDescent="0.3">
      <c r="A681" s="13" t="s">
        <v>498</v>
      </c>
      <c r="E681" s="1" t="s">
        <v>1042</v>
      </c>
      <c r="F681" s="19">
        <v>0</v>
      </c>
    </row>
    <row r="682" spans="1:6" x14ac:dyDescent="0.3">
      <c r="A682" s="13" t="s">
        <v>2265</v>
      </c>
      <c r="E682" s="1" t="s">
        <v>1043</v>
      </c>
      <c r="F682" s="19">
        <v>0</v>
      </c>
    </row>
    <row r="683" spans="1:6" x14ac:dyDescent="0.3">
      <c r="A683" s="13" t="s">
        <v>499</v>
      </c>
      <c r="E683" s="1" t="s">
        <v>1045</v>
      </c>
      <c r="F683" s="19">
        <v>0</v>
      </c>
    </row>
    <row r="684" spans="1:6" x14ac:dyDescent="0.3">
      <c r="A684" s="13" t="s">
        <v>2264</v>
      </c>
      <c r="E684" s="1" t="s">
        <v>1046</v>
      </c>
      <c r="F684" s="19">
        <v>0</v>
      </c>
    </row>
    <row r="685" spans="1:6" x14ac:dyDescent="0.3">
      <c r="A685" s="13" t="s">
        <v>2263</v>
      </c>
      <c r="E685" s="1" t="s">
        <v>1048</v>
      </c>
      <c r="F685" s="19">
        <v>0</v>
      </c>
    </row>
    <row r="686" spans="1:6" x14ac:dyDescent="0.3">
      <c r="A686" s="13" t="s">
        <v>2262</v>
      </c>
      <c r="E686" s="1" t="s">
        <v>1050</v>
      </c>
      <c r="F686" s="19">
        <v>0</v>
      </c>
    </row>
    <row r="687" spans="1:6" x14ac:dyDescent="0.3">
      <c r="A687" s="13" t="s">
        <v>500</v>
      </c>
      <c r="E687" s="1" t="s">
        <v>1052</v>
      </c>
      <c r="F687" s="19">
        <v>0</v>
      </c>
    </row>
    <row r="688" spans="1:6" x14ac:dyDescent="0.3">
      <c r="A688" s="13" t="s">
        <v>2261</v>
      </c>
      <c r="E688" s="1" t="s">
        <v>1054</v>
      </c>
      <c r="F688" s="19">
        <v>0</v>
      </c>
    </row>
    <row r="689" spans="1:6" x14ac:dyDescent="0.3">
      <c r="A689" s="13" t="s">
        <v>501</v>
      </c>
      <c r="E689" s="1" t="s">
        <v>1055</v>
      </c>
      <c r="F689" s="19">
        <v>0</v>
      </c>
    </row>
    <row r="690" spans="1:6" x14ac:dyDescent="0.3">
      <c r="A690" s="13" t="s">
        <v>502</v>
      </c>
      <c r="E690" s="1" t="s">
        <v>1056</v>
      </c>
      <c r="F690" s="19">
        <v>0</v>
      </c>
    </row>
    <row r="691" spans="1:6" x14ac:dyDescent="0.3">
      <c r="A691" s="13" t="s">
        <v>503</v>
      </c>
      <c r="E691" s="1" t="s">
        <v>1057</v>
      </c>
      <c r="F691" s="19">
        <v>0</v>
      </c>
    </row>
    <row r="692" spans="1:6" x14ac:dyDescent="0.3">
      <c r="A692" s="13" t="s">
        <v>2260</v>
      </c>
      <c r="E692" s="1" t="s">
        <v>1058</v>
      </c>
      <c r="F692" s="19">
        <v>0</v>
      </c>
    </row>
    <row r="693" spans="1:6" x14ac:dyDescent="0.3">
      <c r="A693" s="13" t="s">
        <v>504</v>
      </c>
      <c r="E693" s="1" t="s">
        <v>186</v>
      </c>
      <c r="F693" s="19">
        <v>310</v>
      </c>
    </row>
    <row r="694" spans="1:6" x14ac:dyDescent="0.3">
      <c r="A694" s="13" t="s">
        <v>2259</v>
      </c>
      <c r="E694" s="1" t="s">
        <v>1060</v>
      </c>
      <c r="F694" s="19">
        <v>0</v>
      </c>
    </row>
    <row r="695" spans="1:6" x14ac:dyDescent="0.3">
      <c r="A695" s="13" t="s">
        <v>505</v>
      </c>
      <c r="E695" s="1" t="s">
        <v>1062</v>
      </c>
      <c r="F695" s="19">
        <v>0</v>
      </c>
    </row>
    <row r="696" spans="1:6" x14ac:dyDescent="0.3">
      <c r="A696" s="13" t="s">
        <v>506</v>
      </c>
      <c r="E696" s="1" t="s">
        <v>1064</v>
      </c>
      <c r="F696" s="19">
        <v>0</v>
      </c>
    </row>
    <row r="697" spans="1:6" x14ac:dyDescent="0.3">
      <c r="A697" s="13" t="s">
        <v>507</v>
      </c>
      <c r="E697" s="1" t="s">
        <v>234</v>
      </c>
      <c r="F697" s="19">
        <v>0</v>
      </c>
    </row>
    <row r="698" spans="1:6" x14ac:dyDescent="0.3">
      <c r="A698" s="13" t="s">
        <v>509</v>
      </c>
      <c r="E698" s="1" t="s">
        <v>1065</v>
      </c>
      <c r="F698" s="19">
        <v>0</v>
      </c>
    </row>
    <row r="699" spans="1:6" x14ac:dyDescent="0.3">
      <c r="A699" s="13" t="s">
        <v>510</v>
      </c>
      <c r="E699" s="1" t="s">
        <v>1066</v>
      </c>
      <c r="F699" s="19">
        <v>0</v>
      </c>
    </row>
    <row r="700" spans="1:6" x14ac:dyDescent="0.3">
      <c r="A700" s="13" t="s">
        <v>511</v>
      </c>
      <c r="E700" s="1" t="s">
        <v>1068</v>
      </c>
      <c r="F700" s="19">
        <v>0</v>
      </c>
    </row>
    <row r="701" spans="1:6" x14ac:dyDescent="0.3">
      <c r="A701" s="13" t="s">
        <v>512</v>
      </c>
      <c r="E701" s="1" t="s">
        <v>1070</v>
      </c>
      <c r="F701" s="19">
        <v>0</v>
      </c>
    </row>
    <row r="702" spans="1:6" x14ac:dyDescent="0.3">
      <c r="A702" s="13" t="s">
        <v>513</v>
      </c>
      <c r="E702" s="1" t="s">
        <v>1071</v>
      </c>
      <c r="F702" s="19">
        <v>0</v>
      </c>
    </row>
    <row r="703" spans="1:6" x14ac:dyDescent="0.3">
      <c r="A703" s="13" t="s">
        <v>514</v>
      </c>
      <c r="E703" s="1" t="s">
        <v>1073</v>
      </c>
      <c r="F703" s="19">
        <v>0</v>
      </c>
    </row>
    <row r="704" spans="1:6" x14ac:dyDescent="0.3">
      <c r="A704" s="13" t="s">
        <v>2258</v>
      </c>
      <c r="E704" s="1" t="s">
        <v>1075</v>
      </c>
      <c r="F704" s="19">
        <v>0</v>
      </c>
    </row>
    <row r="705" spans="1:6" x14ac:dyDescent="0.3">
      <c r="A705" s="13" t="s">
        <v>515</v>
      </c>
      <c r="E705" s="1" t="s">
        <v>1076</v>
      </c>
      <c r="F705" s="19">
        <v>-1360.179999999993</v>
      </c>
    </row>
    <row r="706" spans="1:6" x14ac:dyDescent="0.3">
      <c r="A706" s="13" t="s">
        <v>516</v>
      </c>
      <c r="E706" s="1" t="s">
        <v>1078</v>
      </c>
      <c r="F706" s="19">
        <v>0</v>
      </c>
    </row>
    <row r="707" spans="1:6" x14ac:dyDescent="0.3">
      <c r="A707" s="13" t="s">
        <v>517</v>
      </c>
      <c r="E707" s="1" t="s">
        <v>188</v>
      </c>
      <c r="F707" s="19">
        <v>38154.135000000009</v>
      </c>
    </row>
    <row r="708" spans="1:6" x14ac:dyDescent="0.3">
      <c r="A708" s="13" t="s">
        <v>518</v>
      </c>
      <c r="E708" s="1" t="s">
        <v>2055</v>
      </c>
      <c r="F708" s="19">
        <v>8755.3050000000003</v>
      </c>
    </row>
    <row r="709" spans="1:6" x14ac:dyDescent="0.3">
      <c r="A709" s="13" t="s">
        <v>519</v>
      </c>
      <c r="E709" s="1" t="s">
        <v>2053</v>
      </c>
      <c r="F709" s="19">
        <v>0</v>
      </c>
    </row>
    <row r="710" spans="1:6" x14ac:dyDescent="0.3">
      <c r="A710" s="13" t="s">
        <v>2257</v>
      </c>
      <c r="E710" s="1" t="s">
        <v>1081</v>
      </c>
      <c r="F710" s="19">
        <v>0</v>
      </c>
    </row>
    <row r="711" spans="1:6" x14ac:dyDescent="0.3">
      <c r="A711" s="13" t="s">
        <v>521</v>
      </c>
      <c r="E711" s="1" t="s">
        <v>1083</v>
      </c>
      <c r="F711" s="19">
        <v>0</v>
      </c>
    </row>
    <row r="712" spans="1:6" x14ac:dyDescent="0.3">
      <c r="A712" s="13" t="s">
        <v>522</v>
      </c>
      <c r="E712" s="1" t="s">
        <v>1084</v>
      </c>
      <c r="F712" s="19">
        <v>0</v>
      </c>
    </row>
    <row r="713" spans="1:6" x14ac:dyDescent="0.3">
      <c r="A713" s="13" t="s">
        <v>523</v>
      </c>
      <c r="E713" s="1" t="s">
        <v>1086</v>
      </c>
      <c r="F713" s="19">
        <v>0</v>
      </c>
    </row>
    <row r="714" spans="1:6" x14ac:dyDescent="0.3">
      <c r="A714" s="13" t="s">
        <v>524</v>
      </c>
      <c r="E714" s="1" t="s">
        <v>2051</v>
      </c>
      <c r="F714" s="19">
        <v>0</v>
      </c>
    </row>
    <row r="715" spans="1:6" x14ac:dyDescent="0.3">
      <c r="A715" s="13" t="s">
        <v>525</v>
      </c>
      <c r="E715" s="1" t="s">
        <v>190</v>
      </c>
      <c r="F715" s="19">
        <v>1233.2809999999881</v>
      </c>
    </row>
    <row r="716" spans="1:6" x14ac:dyDescent="0.3">
      <c r="A716" s="13" t="s">
        <v>526</v>
      </c>
      <c r="E716" s="1" t="s">
        <v>1088</v>
      </c>
      <c r="F716" s="19">
        <v>0</v>
      </c>
    </row>
    <row r="717" spans="1:6" x14ac:dyDescent="0.3">
      <c r="A717" s="13" t="s">
        <v>2256</v>
      </c>
      <c r="E717" s="1" t="s">
        <v>2049</v>
      </c>
      <c r="F717" s="19">
        <v>0</v>
      </c>
    </row>
    <row r="718" spans="1:6" x14ac:dyDescent="0.3">
      <c r="A718" s="13" t="s">
        <v>120</v>
      </c>
      <c r="E718" s="1" t="s">
        <v>2047</v>
      </c>
      <c r="F718" s="19">
        <v>-1279.8500000000004</v>
      </c>
    </row>
    <row r="719" spans="1:6" x14ac:dyDescent="0.3">
      <c r="A719" s="13" t="s">
        <v>527</v>
      </c>
      <c r="E719" s="1" t="s">
        <v>1090</v>
      </c>
      <c r="F719" s="19">
        <v>0</v>
      </c>
    </row>
    <row r="720" spans="1:6" x14ac:dyDescent="0.3">
      <c r="A720" s="13" t="s">
        <v>528</v>
      </c>
      <c r="E720" s="1" t="s">
        <v>1091</v>
      </c>
      <c r="F720" s="19">
        <v>0</v>
      </c>
    </row>
    <row r="721" spans="1:6" x14ac:dyDescent="0.3">
      <c r="A721" s="13" t="s">
        <v>529</v>
      </c>
      <c r="E721" s="1" t="s">
        <v>2045</v>
      </c>
      <c r="F721" s="19">
        <v>0</v>
      </c>
    </row>
    <row r="722" spans="1:6" x14ac:dyDescent="0.3">
      <c r="A722" s="13" t="s">
        <v>2255</v>
      </c>
      <c r="E722" s="1" t="s">
        <v>1094</v>
      </c>
      <c r="F722" s="19">
        <v>-3070.8</v>
      </c>
    </row>
    <row r="723" spans="1:6" x14ac:dyDescent="0.3">
      <c r="A723" s="13" t="s">
        <v>530</v>
      </c>
      <c r="E723" s="1" t="s">
        <v>1095</v>
      </c>
      <c r="F723" s="19">
        <v>0</v>
      </c>
    </row>
    <row r="724" spans="1:6" x14ac:dyDescent="0.3">
      <c r="A724" s="13" t="s">
        <v>531</v>
      </c>
      <c r="E724" s="1" t="s">
        <v>1097</v>
      </c>
      <c r="F724" s="19">
        <v>0</v>
      </c>
    </row>
    <row r="725" spans="1:6" x14ac:dyDescent="0.3">
      <c r="A725" s="13" t="s">
        <v>532</v>
      </c>
      <c r="E725" s="1" t="s">
        <v>1098</v>
      </c>
      <c r="F725" s="19">
        <v>0</v>
      </c>
    </row>
    <row r="726" spans="1:6" x14ac:dyDescent="0.3">
      <c r="A726" s="13" t="s">
        <v>2254</v>
      </c>
      <c r="E726" s="1" t="s">
        <v>1100</v>
      </c>
      <c r="F726" s="19">
        <v>0</v>
      </c>
    </row>
    <row r="727" spans="1:6" x14ac:dyDescent="0.3">
      <c r="A727" s="13" t="s">
        <v>533</v>
      </c>
      <c r="E727" s="1" t="s">
        <v>1102</v>
      </c>
      <c r="F727" s="19">
        <v>0</v>
      </c>
    </row>
    <row r="728" spans="1:6" x14ac:dyDescent="0.3">
      <c r="A728" s="13" t="s">
        <v>534</v>
      </c>
      <c r="E728" s="1" t="s">
        <v>1104</v>
      </c>
      <c r="F728" s="19">
        <v>0</v>
      </c>
    </row>
    <row r="729" spans="1:6" x14ac:dyDescent="0.3">
      <c r="A729" s="13" t="s">
        <v>535</v>
      </c>
      <c r="E729" s="1" t="s">
        <v>2042</v>
      </c>
      <c r="F729" s="19">
        <v>0</v>
      </c>
    </row>
    <row r="730" spans="1:6" x14ac:dyDescent="0.3">
      <c r="A730" s="13" t="s">
        <v>536</v>
      </c>
      <c r="E730" s="1" t="s">
        <v>2040</v>
      </c>
      <c r="F730" s="19">
        <v>0</v>
      </c>
    </row>
    <row r="731" spans="1:6" x14ac:dyDescent="0.3">
      <c r="A731" s="13" t="s">
        <v>537</v>
      </c>
      <c r="E731" s="1" t="s">
        <v>1105</v>
      </c>
      <c r="F731" s="19">
        <v>0</v>
      </c>
    </row>
    <row r="732" spans="1:6" x14ac:dyDescent="0.3">
      <c r="A732" s="13" t="s">
        <v>538</v>
      </c>
      <c r="E732" s="1" t="s">
        <v>1107</v>
      </c>
      <c r="F732" s="19">
        <v>0</v>
      </c>
    </row>
    <row r="733" spans="1:6" x14ac:dyDescent="0.3">
      <c r="A733" s="13" t="s">
        <v>2253</v>
      </c>
      <c r="E733" s="1" t="s">
        <v>1108</v>
      </c>
      <c r="F733" s="19">
        <v>0</v>
      </c>
    </row>
    <row r="734" spans="1:6" x14ac:dyDescent="0.3">
      <c r="A734" s="13" t="s">
        <v>2252</v>
      </c>
      <c r="E734" s="1" t="s">
        <v>1109</v>
      </c>
      <c r="F734" s="19">
        <v>-2558.5</v>
      </c>
    </row>
    <row r="735" spans="1:6" x14ac:dyDescent="0.3">
      <c r="A735" s="13" t="s">
        <v>2251</v>
      </c>
      <c r="E735" s="1" t="s">
        <v>1110</v>
      </c>
      <c r="F735" s="19">
        <v>0</v>
      </c>
    </row>
    <row r="736" spans="1:6" x14ac:dyDescent="0.3">
      <c r="A736" s="13" t="s">
        <v>2250</v>
      </c>
      <c r="E736" s="1" t="s">
        <v>1111</v>
      </c>
      <c r="F736" s="19">
        <v>0</v>
      </c>
    </row>
    <row r="737" spans="1:6" x14ac:dyDescent="0.3">
      <c r="A737" s="13" t="s">
        <v>539</v>
      </c>
      <c r="E737" s="1" t="s">
        <v>1113</v>
      </c>
      <c r="F737" s="19">
        <v>-3857.226999999999</v>
      </c>
    </row>
    <row r="738" spans="1:6" x14ac:dyDescent="0.3">
      <c r="A738" s="13" t="s">
        <v>2249</v>
      </c>
      <c r="E738" s="1" t="s">
        <v>1115</v>
      </c>
      <c r="F738" s="19">
        <v>0</v>
      </c>
    </row>
    <row r="739" spans="1:6" x14ac:dyDescent="0.3">
      <c r="A739" s="13" t="s">
        <v>122</v>
      </c>
      <c r="E739" s="1" t="s">
        <v>1116</v>
      </c>
      <c r="F739" s="19">
        <v>0</v>
      </c>
    </row>
    <row r="740" spans="1:6" x14ac:dyDescent="0.3">
      <c r="A740" s="13" t="s">
        <v>123</v>
      </c>
      <c r="E740" s="1" t="s">
        <v>1118</v>
      </c>
      <c r="F740" s="19">
        <v>0</v>
      </c>
    </row>
    <row r="741" spans="1:6" x14ac:dyDescent="0.3">
      <c r="A741" s="13" t="s">
        <v>540</v>
      </c>
      <c r="E741" s="1" t="s">
        <v>1120</v>
      </c>
      <c r="F741" s="19">
        <v>0</v>
      </c>
    </row>
    <row r="742" spans="1:6" x14ac:dyDescent="0.3">
      <c r="A742" s="13" t="s">
        <v>541</v>
      </c>
      <c r="E742" s="1" t="s">
        <v>1122</v>
      </c>
      <c r="F742" s="19">
        <v>-4334.2559999999939</v>
      </c>
    </row>
    <row r="743" spans="1:6" x14ac:dyDescent="0.3">
      <c r="A743" s="13" t="s">
        <v>542</v>
      </c>
      <c r="E743" s="1" t="s">
        <v>2034</v>
      </c>
      <c r="F743" s="19">
        <v>0</v>
      </c>
    </row>
    <row r="744" spans="1:6" x14ac:dyDescent="0.3">
      <c r="A744" s="13" t="s">
        <v>436</v>
      </c>
      <c r="E744" s="1" t="s">
        <v>1708</v>
      </c>
      <c r="F744" s="19">
        <v>0</v>
      </c>
    </row>
    <row r="745" spans="1:6" x14ac:dyDescent="0.3">
      <c r="A745" s="13" t="s">
        <v>2248</v>
      </c>
      <c r="E745" s="1" t="s">
        <v>1125</v>
      </c>
      <c r="F745" s="19">
        <v>1685.8799999999901</v>
      </c>
    </row>
    <row r="746" spans="1:6" x14ac:dyDescent="0.3">
      <c r="A746" s="13" t="s">
        <v>2247</v>
      </c>
      <c r="E746" s="1" t="s">
        <v>1127</v>
      </c>
      <c r="F746" s="19">
        <v>0</v>
      </c>
    </row>
    <row r="747" spans="1:6" x14ac:dyDescent="0.3">
      <c r="A747" s="13" t="s">
        <v>543</v>
      </c>
      <c r="E747" s="1" t="s">
        <v>1128</v>
      </c>
      <c r="F747" s="19">
        <v>0</v>
      </c>
    </row>
    <row r="748" spans="1:6" x14ac:dyDescent="0.3">
      <c r="A748" s="13" t="s">
        <v>544</v>
      </c>
      <c r="E748" s="1" t="s">
        <v>1130</v>
      </c>
      <c r="F748" s="19">
        <v>0</v>
      </c>
    </row>
    <row r="749" spans="1:6" x14ac:dyDescent="0.3">
      <c r="A749" s="13" t="s">
        <v>545</v>
      </c>
      <c r="E749" s="1" t="s">
        <v>1131</v>
      </c>
      <c r="F749" s="19">
        <v>0</v>
      </c>
    </row>
    <row r="750" spans="1:6" x14ac:dyDescent="0.3">
      <c r="A750" s="13" t="s">
        <v>546</v>
      </c>
      <c r="E750" s="1" t="s">
        <v>1132</v>
      </c>
      <c r="F750" s="19">
        <v>0</v>
      </c>
    </row>
    <row r="751" spans="1:6" x14ac:dyDescent="0.3">
      <c r="A751" s="13" t="s">
        <v>547</v>
      </c>
      <c r="E751" s="1" t="s">
        <v>1134</v>
      </c>
      <c r="F751" s="19">
        <v>0</v>
      </c>
    </row>
    <row r="752" spans="1:6" x14ac:dyDescent="0.3">
      <c r="A752" s="13" t="s">
        <v>548</v>
      </c>
      <c r="E752" s="1" t="s">
        <v>1135</v>
      </c>
      <c r="F752" s="19">
        <v>0</v>
      </c>
    </row>
    <row r="753" spans="1:6" x14ac:dyDescent="0.3">
      <c r="A753" s="13" t="s">
        <v>549</v>
      </c>
      <c r="E753" s="1" t="s">
        <v>2029</v>
      </c>
      <c r="F753" s="19">
        <v>0</v>
      </c>
    </row>
    <row r="754" spans="1:6" x14ac:dyDescent="0.3">
      <c r="A754" s="13" t="s">
        <v>550</v>
      </c>
      <c r="E754" s="1" t="s">
        <v>1138</v>
      </c>
      <c r="F754" s="19">
        <v>0</v>
      </c>
    </row>
    <row r="755" spans="1:6" x14ac:dyDescent="0.3">
      <c r="A755" s="13" t="s">
        <v>551</v>
      </c>
      <c r="E755" s="1" t="s">
        <v>1139</v>
      </c>
      <c r="F755" s="19">
        <v>0</v>
      </c>
    </row>
    <row r="756" spans="1:6" x14ac:dyDescent="0.3">
      <c r="A756" s="13" t="s">
        <v>552</v>
      </c>
      <c r="E756" s="1" t="s">
        <v>1141</v>
      </c>
      <c r="F756" s="19">
        <v>0</v>
      </c>
    </row>
    <row r="757" spans="1:6" x14ac:dyDescent="0.3">
      <c r="A757" s="13" t="s">
        <v>553</v>
      </c>
      <c r="E757" s="1" t="s">
        <v>1143</v>
      </c>
      <c r="F757" s="19">
        <v>0</v>
      </c>
    </row>
    <row r="758" spans="1:6" x14ac:dyDescent="0.3">
      <c r="A758" s="13" t="s">
        <v>2246</v>
      </c>
      <c r="E758" s="1" t="s">
        <v>1145</v>
      </c>
      <c r="F758" s="19">
        <v>0</v>
      </c>
    </row>
    <row r="759" spans="1:6" x14ac:dyDescent="0.3">
      <c r="A759" s="13" t="s">
        <v>554</v>
      </c>
      <c r="E759" s="1" t="s">
        <v>2026</v>
      </c>
      <c r="F759" s="19">
        <v>0</v>
      </c>
    </row>
    <row r="760" spans="1:6" x14ac:dyDescent="0.3">
      <c r="A760" s="13" t="s">
        <v>2245</v>
      </c>
      <c r="E760" s="1" t="s">
        <v>1147</v>
      </c>
      <c r="F760" s="19">
        <v>0</v>
      </c>
    </row>
    <row r="761" spans="1:6" x14ac:dyDescent="0.3">
      <c r="A761" s="13" t="s">
        <v>2244</v>
      </c>
      <c r="E761" s="1" t="s">
        <v>1148</v>
      </c>
      <c r="F761" s="19">
        <v>0</v>
      </c>
    </row>
    <row r="762" spans="1:6" x14ac:dyDescent="0.3">
      <c r="A762" s="13" t="s">
        <v>555</v>
      </c>
      <c r="E762" s="1" t="s">
        <v>1149</v>
      </c>
      <c r="F762" s="19">
        <v>0</v>
      </c>
    </row>
    <row r="763" spans="1:6" x14ac:dyDescent="0.3">
      <c r="A763" s="13" t="s">
        <v>2243</v>
      </c>
      <c r="E763" s="1" t="s">
        <v>1150</v>
      </c>
      <c r="F763" s="19">
        <v>0</v>
      </c>
    </row>
    <row r="764" spans="1:6" x14ac:dyDescent="0.3">
      <c r="A764" s="13" t="s">
        <v>556</v>
      </c>
      <c r="E764" s="1" t="s">
        <v>1151</v>
      </c>
      <c r="F764" s="19">
        <v>0</v>
      </c>
    </row>
    <row r="765" spans="1:6" x14ac:dyDescent="0.3">
      <c r="A765" s="13" t="s">
        <v>557</v>
      </c>
      <c r="E765" s="1" t="s">
        <v>1153</v>
      </c>
      <c r="F765" s="19">
        <v>0</v>
      </c>
    </row>
    <row r="766" spans="1:6" x14ac:dyDescent="0.3">
      <c r="A766" s="13" t="s">
        <v>2242</v>
      </c>
      <c r="E766" s="1" t="s">
        <v>1155</v>
      </c>
      <c r="F766" s="19">
        <v>0</v>
      </c>
    </row>
    <row r="767" spans="1:6" x14ac:dyDescent="0.3">
      <c r="A767" s="13" t="s">
        <v>558</v>
      </c>
      <c r="E767" s="1" t="s">
        <v>2021</v>
      </c>
      <c r="F767" s="19">
        <v>1.9000000000232831E-2</v>
      </c>
    </row>
    <row r="768" spans="1:6" x14ac:dyDescent="0.3">
      <c r="A768" s="13" t="s">
        <v>559</v>
      </c>
      <c r="E768" s="1" t="s">
        <v>1157</v>
      </c>
      <c r="F768" s="19">
        <v>-2930</v>
      </c>
    </row>
    <row r="769" spans="1:6" x14ac:dyDescent="0.3">
      <c r="A769" s="13" t="s">
        <v>560</v>
      </c>
      <c r="E769" s="1" t="s">
        <v>1158</v>
      </c>
      <c r="F769" s="19">
        <v>-1782.4050000000025</v>
      </c>
    </row>
    <row r="770" spans="1:6" x14ac:dyDescent="0.3">
      <c r="A770" s="13" t="s">
        <v>561</v>
      </c>
      <c r="E770" s="1" t="s">
        <v>2019</v>
      </c>
      <c r="F770" s="19">
        <v>0</v>
      </c>
    </row>
    <row r="771" spans="1:6" x14ac:dyDescent="0.3">
      <c r="A771" s="13" t="s">
        <v>562</v>
      </c>
      <c r="E771" s="1" t="s">
        <v>1159</v>
      </c>
      <c r="F771" s="19">
        <v>1.0000000002037268E-3</v>
      </c>
    </row>
    <row r="772" spans="1:6" x14ac:dyDescent="0.3">
      <c r="A772" s="13" t="s">
        <v>2241</v>
      </c>
      <c r="E772" s="1" t="s">
        <v>1161</v>
      </c>
      <c r="F772" s="19">
        <v>0</v>
      </c>
    </row>
    <row r="773" spans="1:6" x14ac:dyDescent="0.3">
      <c r="A773" s="13" t="s">
        <v>563</v>
      </c>
      <c r="E773" s="1" t="s">
        <v>2017</v>
      </c>
      <c r="F773" s="19">
        <v>-2074.1750000000011</v>
      </c>
    </row>
    <row r="774" spans="1:6" x14ac:dyDescent="0.3">
      <c r="A774" s="13" t="s">
        <v>2240</v>
      </c>
      <c r="E774" s="1" t="s">
        <v>1164</v>
      </c>
      <c r="F774" s="19">
        <v>-833</v>
      </c>
    </row>
    <row r="775" spans="1:6" x14ac:dyDescent="0.3">
      <c r="A775" s="13" t="s">
        <v>564</v>
      </c>
      <c r="E775" s="1" t="s">
        <v>1165</v>
      </c>
      <c r="F775" s="19">
        <v>52.96</v>
      </c>
    </row>
    <row r="776" spans="1:6" x14ac:dyDescent="0.3">
      <c r="A776" s="13" t="s">
        <v>565</v>
      </c>
      <c r="E776" s="1" t="s">
        <v>1166</v>
      </c>
      <c r="F776" s="19">
        <v>-1537.8999999999996</v>
      </c>
    </row>
    <row r="777" spans="1:6" x14ac:dyDescent="0.3">
      <c r="A777" s="13" t="s">
        <v>566</v>
      </c>
      <c r="E777" s="1" t="s">
        <v>1167</v>
      </c>
      <c r="F777" s="19">
        <v>0</v>
      </c>
    </row>
    <row r="778" spans="1:6" x14ac:dyDescent="0.3">
      <c r="A778" s="13" t="s">
        <v>567</v>
      </c>
      <c r="E778" s="1" t="s">
        <v>1168</v>
      </c>
      <c r="F778" s="19">
        <v>-105.96000000000004</v>
      </c>
    </row>
    <row r="779" spans="1:6" x14ac:dyDescent="0.3">
      <c r="A779" s="13" t="s">
        <v>2239</v>
      </c>
      <c r="E779" s="1" t="s">
        <v>192</v>
      </c>
      <c r="F779" s="19">
        <v>0</v>
      </c>
    </row>
    <row r="780" spans="1:6" x14ac:dyDescent="0.3">
      <c r="A780" s="13" t="s">
        <v>568</v>
      </c>
      <c r="E780" s="1" t="s">
        <v>1169</v>
      </c>
      <c r="F780" s="19">
        <v>-2857.7999999999993</v>
      </c>
    </row>
    <row r="781" spans="1:6" x14ac:dyDescent="0.3">
      <c r="A781" s="13" t="s">
        <v>569</v>
      </c>
      <c r="E781" s="1" t="s">
        <v>1170</v>
      </c>
      <c r="F781" s="19">
        <v>0</v>
      </c>
    </row>
    <row r="782" spans="1:6" x14ac:dyDescent="0.3">
      <c r="A782" s="13" t="s">
        <v>2238</v>
      </c>
      <c r="E782" s="1" t="s">
        <v>1172</v>
      </c>
      <c r="F782" s="19">
        <v>0</v>
      </c>
    </row>
    <row r="783" spans="1:6" x14ac:dyDescent="0.3">
      <c r="A783" s="13" t="s">
        <v>570</v>
      </c>
      <c r="E783" s="1" t="s">
        <v>1174</v>
      </c>
      <c r="F783" s="19">
        <v>0</v>
      </c>
    </row>
    <row r="784" spans="1:6" x14ac:dyDescent="0.3">
      <c r="A784" s="13" t="s">
        <v>571</v>
      </c>
      <c r="E784" s="1" t="s">
        <v>1175</v>
      </c>
      <c r="F784" s="19">
        <v>0</v>
      </c>
    </row>
    <row r="785" spans="1:6" x14ac:dyDescent="0.3">
      <c r="A785" s="13" t="s">
        <v>2237</v>
      </c>
      <c r="E785" s="1" t="s">
        <v>2012</v>
      </c>
      <c r="F785" s="19">
        <v>0</v>
      </c>
    </row>
    <row r="786" spans="1:6" x14ac:dyDescent="0.3">
      <c r="A786" s="13" t="s">
        <v>2236</v>
      </c>
      <c r="E786" s="1" t="s">
        <v>1177</v>
      </c>
      <c r="F786" s="19">
        <v>0</v>
      </c>
    </row>
    <row r="787" spans="1:6" x14ac:dyDescent="0.3">
      <c r="A787" s="13" t="s">
        <v>2235</v>
      </c>
      <c r="E787" s="1" t="s">
        <v>1179</v>
      </c>
      <c r="F787" s="19">
        <v>0</v>
      </c>
    </row>
    <row r="788" spans="1:6" x14ac:dyDescent="0.3">
      <c r="A788" s="13" t="s">
        <v>2234</v>
      </c>
      <c r="E788" s="1" t="s">
        <v>1709</v>
      </c>
      <c r="F788" s="19">
        <v>0</v>
      </c>
    </row>
    <row r="789" spans="1:6" x14ac:dyDescent="0.3">
      <c r="A789" s="13" t="s">
        <v>572</v>
      </c>
      <c r="E789" s="1" t="s">
        <v>1181</v>
      </c>
      <c r="F789" s="19">
        <v>0</v>
      </c>
    </row>
    <row r="790" spans="1:6" x14ac:dyDescent="0.3">
      <c r="A790" s="13" t="s">
        <v>573</v>
      </c>
      <c r="E790" s="1" t="s">
        <v>194</v>
      </c>
      <c r="F790" s="19">
        <v>180.40900000000329</v>
      </c>
    </row>
    <row r="791" spans="1:6" x14ac:dyDescent="0.3">
      <c r="A791" s="13" t="s">
        <v>574</v>
      </c>
      <c r="E791" s="1" t="s">
        <v>1183</v>
      </c>
      <c r="F791" s="19">
        <v>0</v>
      </c>
    </row>
    <row r="792" spans="1:6" x14ac:dyDescent="0.3">
      <c r="A792" s="13" t="s">
        <v>575</v>
      </c>
      <c r="E792" s="1" t="s">
        <v>1185</v>
      </c>
      <c r="F792" s="19">
        <v>0</v>
      </c>
    </row>
    <row r="793" spans="1:6" x14ac:dyDescent="0.3">
      <c r="A793" s="13" t="s">
        <v>2233</v>
      </c>
      <c r="E793" s="1" t="s">
        <v>1710</v>
      </c>
      <c r="F793" s="19">
        <v>-10898.649999999994</v>
      </c>
    </row>
    <row r="794" spans="1:6" x14ac:dyDescent="0.3">
      <c r="A794" s="13" t="s">
        <v>576</v>
      </c>
      <c r="E794" s="1" t="s">
        <v>1187</v>
      </c>
      <c r="F794" s="19">
        <v>0</v>
      </c>
    </row>
    <row r="795" spans="1:6" x14ac:dyDescent="0.3">
      <c r="A795" s="13" t="s">
        <v>577</v>
      </c>
      <c r="E795" s="1" t="s">
        <v>1189</v>
      </c>
      <c r="F795" s="19">
        <v>-1755.5119999999997</v>
      </c>
    </row>
    <row r="796" spans="1:6" x14ac:dyDescent="0.3">
      <c r="A796" s="13" t="s">
        <v>124</v>
      </c>
      <c r="E796" s="1" t="s">
        <v>1190</v>
      </c>
      <c r="F796" s="19">
        <v>0</v>
      </c>
    </row>
    <row r="797" spans="1:6" x14ac:dyDescent="0.3">
      <c r="A797" s="13" t="s">
        <v>579</v>
      </c>
      <c r="E797" s="1" t="s">
        <v>1192</v>
      </c>
      <c r="F797" s="19">
        <v>0</v>
      </c>
    </row>
    <row r="798" spans="1:6" x14ac:dyDescent="0.3">
      <c r="A798" s="13" t="s">
        <v>2232</v>
      </c>
      <c r="E798" s="1" t="s">
        <v>196</v>
      </c>
      <c r="F798" s="19">
        <v>-4815.4399999999996</v>
      </c>
    </row>
    <row r="799" spans="1:6" x14ac:dyDescent="0.3">
      <c r="A799" s="13" t="s">
        <v>580</v>
      </c>
      <c r="E799" s="1" t="s">
        <v>1711</v>
      </c>
      <c r="F799" s="19">
        <v>-1043.1999999999989</v>
      </c>
    </row>
    <row r="800" spans="1:6" x14ac:dyDescent="0.3">
      <c r="A800" s="13" t="s">
        <v>581</v>
      </c>
      <c r="E800" s="1" t="s">
        <v>1194</v>
      </c>
      <c r="F800" s="19">
        <v>0</v>
      </c>
    </row>
    <row r="801" spans="1:6" x14ac:dyDescent="0.3">
      <c r="A801" s="13" t="s">
        <v>582</v>
      </c>
      <c r="E801" s="1" t="s">
        <v>198</v>
      </c>
      <c r="F801" s="19">
        <v>820.15800000000127</v>
      </c>
    </row>
    <row r="802" spans="1:6" x14ac:dyDescent="0.3">
      <c r="A802" s="13" t="s">
        <v>2231</v>
      </c>
      <c r="E802" s="1" t="s">
        <v>1196</v>
      </c>
      <c r="F802" s="19">
        <v>0</v>
      </c>
    </row>
    <row r="803" spans="1:6" x14ac:dyDescent="0.3">
      <c r="A803" s="13" t="s">
        <v>584</v>
      </c>
      <c r="E803" s="1" t="s">
        <v>1197</v>
      </c>
      <c r="F803" s="19">
        <v>0</v>
      </c>
    </row>
    <row r="804" spans="1:6" x14ac:dyDescent="0.3">
      <c r="A804" s="13" t="s">
        <v>585</v>
      </c>
      <c r="E804" s="1" t="s">
        <v>1198</v>
      </c>
      <c r="F804" s="19">
        <v>0</v>
      </c>
    </row>
    <row r="805" spans="1:6" x14ac:dyDescent="0.3">
      <c r="A805" s="13" t="s">
        <v>2230</v>
      </c>
      <c r="E805" s="1" t="s">
        <v>1199</v>
      </c>
      <c r="F805" s="19">
        <v>0</v>
      </c>
    </row>
    <row r="806" spans="1:6" x14ac:dyDescent="0.3">
      <c r="A806" s="13" t="s">
        <v>586</v>
      </c>
      <c r="E806" s="1" t="s">
        <v>1200</v>
      </c>
      <c r="F806" s="19">
        <v>0</v>
      </c>
    </row>
    <row r="807" spans="1:6" x14ac:dyDescent="0.3">
      <c r="A807" s="13" t="s">
        <v>2229</v>
      </c>
      <c r="E807" s="1" t="s">
        <v>1201</v>
      </c>
      <c r="F807" s="19">
        <v>0</v>
      </c>
    </row>
    <row r="808" spans="1:6" x14ac:dyDescent="0.3">
      <c r="A808" s="13" t="s">
        <v>126</v>
      </c>
      <c r="E808" s="1" t="s">
        <v>1202</v>
      </c>
      <c r="F808" s="19">
        <v>0</v>
      </c>
    </row>
    <row r="809" spans="1:6" x14ac:dyDescent="0.3">
      <c r="A809" s="13" t="s">
        <v>127</v>
      </c>
      <c r="E809" s="1" t="s">
        <v>1204</v>
      </c>
      <c r="F809" s="19">
        <v>-1.0999999998603016E-2</v>
      </c>
    </row>
    <row r="810" spans="1:6" x14ac:dyDescent="0.3">
      <c r="A810" s="13" t="s">
        <v>2228</v>
      </c>
      <c r="E810" s="1" t="s">
        <v>1759</v>
      </c>
      <c r="F810" s="19">
        <v>-10071.818999999989</v>
      </c>
    </row>
    <row r="811" spans="1:6" x14ac:dyDescent="0.3">
      <c r="A811" s="13" t="s">
        <v>2227</v>
      </c>
      <c r="E811" s="1" t="s">
        <v>1206</v>
      </c>
      <c r="F811" s="19">
        <v>0</v>
      </c>
    </row>
    <row r="812" spans="1:6" x14ac:dyDescent="0.3">
      <c r="A812" s="13" t="s">
        <v>2226</v>
      </c>
      <c r="E812" s="1" t="s">
        <v>1208</v>
      </c>
      <c r="F812" s="19">
        <v>0</v>
      </c>
    </row>
    <row r="813" spans="1:6" x14ac:dyDescent="0.3">
      <c r="A813" s="13" t="s">
        <v>2225</v>
      </c>
      <c r="E813" s="1" t="s">
        <v>1210</v>
      </c>
      <c r="F813" s="19">
        <v>-482.66899999999987</v>
      </c>
    </row>
    <row r="814" spans="1:6" x14ac:dyDescent="0.3">
      <c r="A814" s="13" t="s">
        <v>2224</v>
      </c>
      <c r="E814" s="1" t="s">
        <v>1212</v>
      </c>
      <c r="F814" s="19">
        <v>0</v>
      </c>
    </row>
    <row r="815" spans="1:6" x14ac:dyDescent="0.3">
      <c r="A815" s="13" t="s">
        <v>588</v>
      </c>
      <c r="E815" s="1" t="s">
        <v>1760</v>
      </c>
      <c r="F815" s="19">
        <v>0</v>
      </c>
    </row>
    <row r="816" spans="1:6" x14ac:dyDescent="0.3">
      <c r="A816" s="13" t="s">
        <v>589</v>
      </c>
      <c r="E816" s="1" t="s">
        <v>1214</v>
      </c>
      <c r="F816" s="19">
        <v>-4209.4410000000207</v>
      </c>
    </row>
    <row r="817" spans="1:6" x14ac:dyDescent="0.3">
      <c r="A817" s="13" t="s">
        <v>590</v>
      </c>
      <c r="E817" s="1" t="s">
        <v>1215</v>
      </c>
      <c r="F817" s="19">
        <v>0</v>
      </c>
    </row>
    <row r="818" spans="1:6" x14ac:dyDescent="0.3">
      <c r="A818" s="13" t="s">
        <v>591</v>
      </c>
      <c r="E818" s="1" t="s">
        <v>2002</v>
      </c>
      <c r="F818" s="19">
        <v>0</v>
      </c>
    </row>
    <row r="819" spans="1:6" x14ac:dyDescent="0.3">
      <c r="A819" s="13" t="s">
        <v>592</v>
      </c>
      <c r="E819" s="1" t="s">
        <v>1218</v>
      </c>
      <c r="F819" s="19">
        <v>-566.65099999999802</v>
      </c>
    </row>
    <row r="820" spans="1:6" x14ac:dyDescent="0.3">
      <c r="A820" s="13" t="s">
        <v>2223</v>
      </c>
      <c r="E820" s="1" t="s">
        <v>1219</v>
      </c>
      <c r="F820" s="19">
        <v>0</v>
      </c>
    </row>
    <row r="821" spans="1:6" x14ac:dyDescent="0.3">
      <c r="A821" s="13" t="s">
        <v>593</v>
      </c>
      <c r="E821" s="1" t="s">
        <v>1220</v>
      </c>
      <c r="F821" s="19">
        <v>0</v>
      </c>
    </row>
    <row r="822" spans="1:6" x14ac:dyDescent="0.3">
      <c r="A822" s="13" t="s">
        <v>594</v>
      </c>
      <c r="E822" s="1" t="s">
        <v>1221</v>
      </c>
      <c r="F822" s="19">
        <v>0</v>
      </c>
    </row>
    <row r="823" spans="1:6" x14ac:dyDescent="0.3">
      <c r="A823" s="13" t="s">
        <v>2222</v>
      </c>
      <c r="E823" s="1" t="s">
        <v>1223</v>
      </c>
      <c r="F823" s="19">
        <v>0</v>
      </c>
    </row>
    <row r="824" spans="1:6" x14ac:dyDescent="0.3">
      <c r="A824" s="13" t="s">
        <v>595</v>
      </c>
      <c r="E824" s="1" t="s">
        <v>1224</v>
      </c>
      <c r="F824" s="19">
        <v>0</v>
      </c>
    </row>
    <row r="825" spans="1:6" x14ac:dyDescent="0.3">
      <c r="A825" s="13" t="s">
        <v>596</v>
      </c>
      <c r="E825" s="1" t="s">
        <v>1225</v>
      </c>
      <c r="F825" s="19">
        <v>0</v>
      </c>
    </row>
    <row r="826" spans="1:6" x14ac:dyDescent="0.3">
      <c r="A826" s="13" t="s">
        <v>597</v>
      </c>
      <c r="E826" s="1" t="s">
        <v>1227</v>
      </c>
      <c r="F826" s="19">
        <v>-9227.5640000002459</v>
      </c>
    </row>
    <row r="827" spans="1:6" x14ac:dyDescent="0.3">
      <c r="A827" s="13" t="s">
        <v>598</v>
      </c>
      <c r="E827" s="1" t="s">
        <v>1997</v>
      </c>
      <c r="F827" s="19">
        <v>0</v>
      </c>
    </row>
    <row r="828" spans="1:6" x14ac:dyDescent="0.3">
      <c r="A828" s="13" t="s">
        <v>2221</v>
      </c>
      <c r="E828" s="1" t="s">
        <v>1230</v>
      </c>
      <c r="F828" s="19">
        <v>0</v>
      </c>
    </row>
    <row r="829" spans="1:6" x14ac:dyDescent="0.3">
      <c r="A829" s="13" t="s">
        <v>599</v>
      </c>
      <c r="E829" s="1" t="s">
        <v>1231</v>
      </c>
      <c r="F829" s="19">
        <v>0</v>
      </c>
    </row>
    <row r="830" spans="1:6" x14ac:dyDescent="0.3">
      <c r="A830" s="13" t="s">
        <v>600</v>
      </c>
      <c r="E830" s="1" t="s">
        <v>1233</v>
      </c>
      <c r="F830" s="19">
        <v>0</v>
      </c>
    </row>
    <row r="831" spans="1:6" x14ac:dyDescent="0.3">
      <c r="A831" s="13" t="s">
        <v>601</v>
      </c>
      <c r="E831" s="1" t="s">
        <v>1765</v>
      </c>
      <c r="F831" s="19">
        <v>0</v>
      </c>
    </row>
    <row r="832" spans="1:6" x14ac:dyDescent="0.3">
      <c r="A832" s="13" t="s">
        <v>602</v>
      </c>
      <c r="E832" s="1" t="s">
        <v>1235</v>
      </c>
      <c r="F832" s="19">
        <v>0</v>
      </c>
    </row>
    <row r="833" spans="1:6" x14ac:dyDescent="0.3">
      <c r="A833" s="13" t="s">
        <v>603</v>
      </c>
      <c r="E833" s="1" t="s">
        <v>1236</v>
      </c>
      <c r="F833" s="19">
        <v>-2093.7350000000006</v>
      </c>
    </row>
    <row r="834" spans="1:6" x14ac:dyDescent="0.3">
      <c r="A834" s="13" t="s">
        <v>2220</v>
      </c>
      <c r="E834" s="1" t="s">
        <v>1237</v>
      </c>
      <c r="F834" s="19">
        <v>0</v>
      </c>
    </row>
    <row r="835" spans="1:6" x14ac:dyDescent="0.3">
      <c r="A835" s="13" t="s">
        <v>2219</v>
      </c>
      <c r="E835" s="1" t="s">
        <v>1239</v>
      </c>
      <c r="F835" s="19">
        <v>0</v>
      </c>
    </row>
    <row r="836" spans="1:6" x14ac:dyDescent="0.3">
      <c r="A836" s="13" t="s">
        <v>604</v>
      </c>
      <c r="E836" s="1" t="s">
        <v>1241</v>
      </c>
      <c r="F836" s="19">
        <v>0</v>
      </c>
    </row>
    <row r="837" spans="1:6" x14ac:dyDescent="0.3">
      <c r="A837" s="13" t="s">
        <v>605</v>
      </c>
      <c r="E837" s="1" t="s">
        <v>1242</v>
      </c>
      <c r="F837" s="19">
        <v>-821.14899999997579</v>
      </c>
    </row>
    <row r="838" spans="1:6" x14ac:dyDescent="0.3">
      <c r="A838" s="13" t="s">
        <v>606</v>
      </c>
      <c r="E838" s="1" t="s">
        <v>1244</v>
      </c>
      <c r="F838" s="19">
        <v>0</v>
      </c>
    </row>
    <row r="839" spans="1:6" x14ac:dyDescent="0.3">
      <c r="A839" s="13" t="s">
        <v>2218</v>
      </c>
      <c r="E839" s="1" t="s">
        <v>1246</v>
      </c>
      <c r="F839" s="19">
        <v>0</v>
      </c>
    </row>
    <row r="840" spans="1:6" x14ac:dyDescent="0.3">
      <c r="A840" s="13" t="s">
        <v>607</v>
      </c>
      <c r="E840" s="1" t="s">
        <v>1247</v>
      </c>
      <c r="F840" s="19">
        <v>0</v>
      </c>
    </row>
    <row r="841" spans="1:6" x14ac:dyDescent="0.3">
      <c r="A841" s="13" t="s">
        <v>2217</v>
      </c>
      <c r="E841" s="1" t="s">
        <v>1249</v>
      </c>
      <c r="F841" s="19">
        <v>0</v>
      </c>
    </row>
    <row r="842" spans="1:6" x14ac:dyDescent="0.3">
      <c r="A842" s="13" t="s">
        <v>608</v>
      </c>
      <c r="E842" s="1" t="s">
        <v>1251</v>
      </c>
      <c r="F842" s="19">
        <v>0</v>
      </c>
    </row>
    <row r="843" spans="1:6" x14ac:dyDescent="0.3">
      <c r="A843" s="13" t="s">
        <v>2216</v>
      </c>
      <c r="E843" s="1" t="s">
        <v>1991</v>
      </c>
      <c r="F843" s="19">
        <v>946.05199999999991</v>
      </c>
    </row>
    <row r="844" spans="1:6" x14ac:dyDescent="0.3">
      <c r="A844" s="13" t="s">
        <v>609</v>
      </c>
      <c r="E844" s="1" t="s">
        <v>1253</v>
      </c>
      <c r="F844" s="19">
        <v>-2.0000000076834112E-3</v>
      </c>
    </row>
    <row r="845" spans="1:6" x14ac:dyDescent="0.3">
      <c r="A845" s="13" t="s">
        <v>610</v>
      </c>
      <c r="E845" s="1" t="s">
        <v>1254</v>
      </c>
      <c r="F845" s="19">
        <v>0</v>
      </c>
    </row>
    <row r="846" spans="1:6" x14ac:dyDescent="0.3">
      <c r="A846" s="13" t="s">
        <v>611</v>
      </c>
      <c r="E846" s="1" t="s">
        <v>1256</v>
      </c>
      <c r="F846" s="19">
        <v>-199.59999999999854</v>
      </c>
    </row>
    <row r="847" spans="1:6" x14ac:dyDescent="0.3">
      <c r="A847" s="13" t="s">
        <v>612</v>
      </c>
      <c r="E847" s="1" t="s">
        <v>1761</v>
      </c>
      <c r="F847" s="19">
        <v>0</v>
      </c>
    </row>
    <row r="848" spans="1:6" x14ac:dyDescent="0.3">
      <c r="A848" s="13" t="s">
        <v>613</v>
      </c>
      <c r="E848" s="1" t="s">
        <v>1258</v>
      </c>
      <c r="F848" s="19">
        <v>0</v>
      </c>
    </row>
    <row r="849" spans="1:6" x14ac:dyDescent="0.3">
      <c r="A849" s="13" t="s">
        <v>2215</v>
      </c>
      <c r="E849" s="1" t="s">
        <v>1260</v>
      </c>
      <c r="F849" s="19">
        <v>-2724.3610000000044</v>
      </c>
    </row>
    <row r="850" spans="1:6" x14ac:dyDescent="0.3">
      <c r="A850" s="13" t="s">
        <v>614</v>
      </c>
      <c r="E850" s="1" t="s">
        <v>1262</v>
      </c>
      <c r="F850" s="19">
        <v>-6537.304999999993</v>
      </c>
    </row>
    <row r="851" spans="1:6" x14ac:dyDescent="0.3">
      <c r="A851" s="13" t="s">
        <v>615</v>
      </c>
      <c r="E851" s="1" t="s">
        <v>1264</v>
      </c>
      <c r="F851" s="19">
        <v>0</v>
      </c>
    </row>
    <row r="852" spans="1:6" x14ac:dyDescent="0.3">
      <c r="A852" s="13" t="s">
        <v>616</v>
      </c>
      <c r="E852" s="1" t="s">
        <v>200</v>
      </c>
      <c r="F852" s="19">
        <v>1.0000000183936208E-3</v>
      </c>
    </row>
    <row r="853" spans="1:6" x14ac:dyDescent="0.3">
      <c r="A853" s="13" t="s">
        <v>617</v>
      </c>
      <c r="E853" s="1" t="s">
        <v>1265</v>
      </c>
      <c r="F853" s="19">
        <v>0</v>
      </c>
    </row>
    <row r="854" spans="1:6" x14ac:dyDescent="0.3">
      <c r="A854" s="13" t="s">
        <v>618</v>
      </c>
      <c r="E854" s="1" t="s">
        <v>1267</v>
      </c>
      <c r="F854" s="19">
        <v>0</v>
      </c>
    </row>
    <row r="855" spans="1:6" x14ac:dyDescent="0.3">
      <c r="A855" s="13" t="s">
        <v>619</v>
      </c>
      <c r="E855" s="1" t="s">
        <v>1268</v>
      </c>
      <c r="F855" s="19">
        <v>0</v>
      </c>
    </row>
    <row r="856" spans="1:6" x14ac:dyDescent="0.3">
      <c r="A856" s="13" t="s">
        <v>620</v>
      </c>
      <c r="E856" s="1" t="s">
        <v>1270</v>
      </c>
      <c r="F856" s="19">
        <v>0</v>
      </c>
    </row>
    <row r="857" spans="1:6" x14ac:dyDescent="0.3">
      <c r="A857" s="13" t="s">
        <v>621</v>
      </c>
      <c r="E857" s="1" t="s">
        <v>1271</v>
      </c>
      <c r="F857" s="19">
        <v>-4538.2110000000102</v>
      </c>
    </row>
    <row r="858" spans="1:6" x14ac:dyDescent="0.3">
      <c r="A858" s="13" t="s">
        <v>622</v>
      </c>
      <c r="E858" s="1" t="s">
        <v>1273</v>
      </c>
      <c r="F858" s="19">
        <v>-1139.4150000000009</v>
      </c>
    </row>
    <row r="859" spans="1:6" x14ac:dyDescent="0.3">
      <c r="A859" s="13" t="s">
        <v>623</v>
      </c>
      <c r="E859" s="1" t="s">
        <v>1274</v>
      </c>
      <c r="F859" s="19">
        <v>0</v>
      </c>
    </row>
    <row r="860" spans="1:6" x14ac:dyDescent="0.3">
      <c r="A860" s="13" t="s">
        <v>624</v>
      </c>
      <c r="E860" s="1" t="s">
        <v>1276</v>
      </c>
      <c r="F860" s="19">
        <v>0</v>
      </c>
    </row>
    <row r="861" spans="1:6" x14ac:dyDescent="0.3">
      <c r="A861" s="13" t="s">
        <v>625</v>
      </c>
      <c r="E861" s="1" t="s">
        <v>1278</v>
      </c>
      <c r="F861" s="19">
        <v>0</v>
      </c>
    </row>
    <row r="862" spans="1:6" x14ac:dyDescent="0.3">
      <c r="A862" s="13" t="s">
        <v>626</v>
      </c>
      <c r="E862" s="1" t="s">
        <v>1280</v>
      </c>
      <c r="F862" s="19">
        <v>0</v>
      </c>
    </row>
    <row r="863" spans="1:6" x14ac:dyDescent="0.3">
      <c r="A863" s="13" t="s">
        <v>2214</v>
      </c>
      <c r="E863" s="1" t="s">
        <v>1282</v>
      </c>
      <c r="F863" s="19">
        <v>0</v>
      </c>
    </row>
    <row r="864" spans="1:6" x14ac:dyDescent="0.3">
      <c r="A864" s="13" t="s">
        <v>627</v>
      </c>
      <c r="E864" s="1" t="s">
        <v>1284</v>
      </c>
      <c r="F864" s="19">
        <v>0</v>
      </c>
    </row>
    <row r="865" spans="1:6" x14ac:dyDescent="0.3">
      <c r="A865" s="13" t="s">
        <v>628</v>
      </c>
      <c r="E865" s="1" t="s">
        <v>1986</v>
      </c>
      <c r="F865" s="19">
        <v>0</v>
      </c>
    </row>
    <row r="866" spans="1:6" x14ac:dyDescent="0.3">
      <c r="A866" s="13" t="s">
        <v>629</v>
      </c>
      <c r="E866" s="1" t="s">
        <v>1286</v>
      </c>
      <c r="F866" s="19">
        <v>0</v>
      </c>
    </row>
    <row r="867" spans="1:6" x14ac:dyDescent="0.3">
      <c r="A867" s="13" t="s">
        <v>2213</v>
      </c>
      <c r="E867" s="1" t="s">
        <v>1288</v>
      </c>
      <c r="F867" s="19">
        <v>-2367.9859999999899</v>
      </c>
    </row>
    <row r="868" spans="1:6" x14ac:dyDescent="0.3">
      <c r="A868" s="13" t="s">
        <v>630</v>
      </c>
      <c r="E868" s="1" t="s">
        <v>1289</v>
      </c>
      <c r="F868" s="19">
        <v>0</v>
      </c>
    </row>
    <row r="869" spans="1:6" x14ac:dyDescent="0.3">
      <c r="A869" s="13" t="s">
        <v>631</v>
      </c>
      <c r="E869" s="1" t="s">
        <v>1290</v>
      </c>
      <c r="F869" s="19">
        <v>0</v>
      </c>
    </row>
    <row r="870" spans="1:6" x14ac:dyDescent="0.3">
      <c r="A870" s="13" t="s">
        <v>632</v>
      </c>
      <c r="E870" s="1" t="s">
        <v>1292</v>
      </c>
      <c r="F870" s="19">
        <v>15.31</v>
      </c>
    </row>
    <row r="871" spans="1:6" x14ac:dyDescent="0.3">
      <c r="A871" s="13" t="s">
        <v>633</v>
      </c>
      <c r="E871" s="1" t="s">
        <v>1293</v>
      </c>
      <c r="F871" s="19">
        <v>0</v>
      </c>
    </row>
    <row r="872" spans="1:6" x14ac:dyDescent="0.3">
      <c r="A872" s="13" t="s">
        <v>634</v>
      </c>
      <c r="E872" s="1" t="s">
        <v>1295</v>
      </c>
      <c r="F872" s="19">
        <v>0</v>
      </c>
    </row>
    <row r="873" spans="1:6" x14ac:dyDescent="0.3">
      <c r="A873" s="13" t="s">
        <v>635</v>
      </c>
      <c r="E873" s="1" t="s">
        <v>1296</v>
      </c>
      <c r="F873" s="19">
        <v>0</v>
      </c>
    </row>
    <row r="874" spans="1:6" x14ac:dyDescent="0.3">
      <c r="A874" s="13" t="s">
        <v>128</v>
      </c>
      <c r="E874" s="1" t="s">
        <v>1297</v>
      </c>
      <c r="F874" s="19">
        <v>0</v>
      </c>
    </row>
    <row r="875" spans="1:6" x14ac:dyDescent="0.3">
      <c r="A875" s="13" t="s">
        <v>129</v>
      </c>
      <c r="E875" s="1" t="s">
        <v>1298</v>
      </c>
      <c r="F875" s="19">
        <v>0</v>
      </c>
    </row>
    <row r="876" spans="1:6" x14ac:dyDescent="0.3">
      <c r="A876" s="13" t="s">
        <v>636</v>
      </c>
      <c r="E876" s="1" t="s">
        <v>1300</v>
      </c>
      <c r="F876" s="19">
        <v>0</v>
      </c>
    </row>
    <row r="877" spans="1:6" x14ac:dyDescent="0.3">
      <c r="A877" s="13" t="s">
        <v>2212</v>
      </c>
      <c r="E877" s="1" t="s">
        <v>1301</v>
      </c>
      <c r="F877" s="19">
        <v>0</v>
      </c>
    </row>
    <row r="878" spans="1:6" x14ac:dyDescent="0.3">
      <c r="A878" s="13" t="s">
        <v>637</v>
      </c>
      <c r="E878" s="1" t="s">
        <v>1302</v>
      </c>
      <c r="F878" s="19">
        <v>0</v>
      </c>
    </row>
    <row r="879" spans="1:6" x14ac:dyDescent="0.3">
      <c r="A879" s="13" t="s">
        <v>2211</v>
      </c>
      <c r="E879" s="1" t="s">
        <v>1304</v>
      </c>
      <c r="F879" s="19">
        <v>0</v>
      </c>
    </row>
    <row r="880" spans="1:6" x14ac:dyDescent="0.3">
      <c r="A880" s="13" t="s">
        <v>638</v>
      </c>
      <c r="E880" s="1" t="s">
        <v>1306</v>
      </c>
      <c r="F880" s="19">
        <v>0</v>
      </c>
    </row>
    <row r="881" spans="1:6" x14ac:dyDescent="0.3">
      <c r="A881" s="13" t="s">
        <v>639</v>
      </c>
      <c r="E881" s="1" t="s">
        <v>1307</v>
      </c>
      <c r="F881" s="19">
        <v>0</v>
      </c>
    </row>
    <row r="882" spans="1:6" x14ac:dyDescent="0.3">
      <c r="A882" s="13" t="s">
        <v>640</v>
      </c>
      <c r="E882" s="1" t="s">
        <v>1309</v>
      </c>
      <c r="F882" s="19">
        <v>0</v>
      </c>
    </row>
    <row r="883" spans="1:6" x14ac:dyDescent="0.3">
      <c r="A883" s="13" t="s">
        <v>2210</v>
      </c>
      <c r="E883" s="1" t="s">
        <v>1311</v>
      </c>
      <c r="F883" s="19">
        <v>0</v>
      </c>
    </row>
    <row r="884" spans="1:6" x14ac:dyDescent="0.3">
      <c r="A884" s="13" t="s">
        <v>641</v>
      </c>
      <c r="E884" s="1" t="s">
        <v>1312</v>
      </c>
      <c r="F884" s="19">
        <v>0</v>
      </c>
    </row>
    <row r="885" spans="1:6" x14ac:dyDescent="0.3">
      <c r="A885" s="13" t="s">
        <v>2209</v>
      </c>
      <c r="E885" s="1" t="s">
        <v>1762</v>
      </c>
      <c r="F885" s="19">
        <v>0</v>
      </c>
    </row>
    <row r="886" spans="1:6" x14ac:dyDescent="0.3">
      <c r="A886" s="13" t="s">
        <v>2208</v>
      </c>
      <c r="E886" s="1" t="s">
        <v>1314</v>
      </c>
      <c r="F886" s="19">
        <v>0</v>
      </c>
    </row>
    <row r="887" spans="1:6" x14ac:dyDescent="0.3">
      <c r="A887" s="13" t="s">
        <v>643</v>
      </c>
      <c r="E887" s="1" t="s">
        <v>1316</v>
      </c>
      <c r="F887" s="19">
        <v>-5626.0169999999998</v>
      </c>
    </row>
    <row r="888" spans="1:6" x14ac:dyDescent="0.3">
      <c r="A888" s="13" t="s">
        <v>645</v>
      </c>
      <c r="E888" s="1" t="s">
        <v>1317</v>
      </c>
      <c r="F888" s="19">
        <v>0</v>
      </c>
    </row>
    <row r="889" spans="1:6" x14ac:dyDescent="0.3">
      <c r="A889" s="13" t="s">
        <v>646</v>
      </c>
      <c r="E889" s="1" t="s">
        <v>1974</v>
      </c>
      <c r="F889" s="19">
        <v>0</v>
      </c>
    </row>
    <row r="890" spans="1:6" x14ac:dyDescent="0.3">
      <c r="A890" s="13" t="s">
        <v>2207</v>
      </c>
      <c r="E890" s="1" t="s">
        <v>1320</v>
      </c>
      <c r="F890" s="19">
        <v>0</v>
      </c>
    </row>
    <row r="891" spans="1:6" x14ac:dyDescent="0.3">
      <c r="A891" s="13" t="s">
        <v>647</v>
      </c>
      <c r="E891" s="1" t="s">
        <v>1321</v>
      </c>
      <c r="F891" s="19">
        <v>0</v>
      </c>
    </row>
    <row r="892" spans="1:6" x14ac:dyDescent="0.3">
      <c r="A892" s="13" t="s">
        <v>648</v>
      </c>
      <c r="E892" s="1" t="s">
        <v>1322</v>
      </c>
      <c r="F892" s="19">
        <v>0</v>
      </c>
    </row>
    <row r="893" spans="1:6" x14ac:dyDescent="0.3">
      <c r="A893" s="13" t="s">
        <v>649</v>
      </c>
      <c r="E893" s="1" t="s">
        <v>1324</v>
      </c>
      <c r="F893" s="19">
        <v>0</v>
      </c>
    </row>
    <row r="894" spans="1:6" x14ac:dyDescent="0.3">
      <c r="A894" s="13" t="s">
        <v>2206</v>
      </c>
      <c r="E894" s="1" t="s">
        <v>1325</v>
      </c>
      <c r="F894" s="19">
        <v>0</v>
      </c>
    </row>
    <row r="895" spans="1:6" x14ac:dyDescent="0.3">
      <c r="A895" s="13" t="s">
        <v>130</v>
      </c>
      <c r="E895" s="1" t="s">
        <v>1326</v>
      </c>
      <c r="F895" s="19">
        <v>0</v>
      </c>
    </row>
    <row r="896" spans="1:6" x14ac:dyDescent="0.3">
      <c r="A896" s="13" t="s">
        <v>2205</v>
      </c>
      <c r="E896" s="1" t="s">
        <v>1968</v>
      </c>
      <c r="F896" s="19">
        <v>0</v>
      </c>
    </row>
    <row r="897" spans="1:6" x14ac:dyDescent="0.3">
      <c r="A897" s="13" t="s">
        <v>2204</v>
      </c>
      <c r="E897" s="1" t="s">
        <v>1327</v>
      </c>
      <c r="F897" s="19">
        <v>0</v>
      </c>
    </row>
    <row r="898" spans="1:6" x14ac:dyDescent="0.3">
      <c r="A898" s="13" t="s">
        <v>216</v>
      </c>
      <c r="E898" s="1" t="s">
        <v>1328</v>
      </c>
      <c r="F898" s="19">
        <v>0</v>
      </c>
    </row>
    <row r="899" spans="1:6" x14ac:dyDescent="0.3">
      <c r="A899" s="13" t="s">
        <v>217</v>
      </c>
      <c r="E899" s="1" t="s">
        <v>1330</v>
      </c>
      <c r="F899" s="19">
        <v>0</v>
      </c>
    </row>
    <row r="900" spans="1:6" x14ac:dyDescent="0.3">
      <c r="A900" s="13" t="s">
        <v>651</v>
      </c>
      <c r="E900" s="1" t="s">
        <v>1332</v>
      </c>
      <c r="F900" s="19">
        <v>0</v>
      </c>
    </row>
    <row r="901" spans="1:6" x14ac:dyDescent="0.3">
      <c r="A901" s="13" t="s">
        <v>652</v>
      </c>
      <c r="E901" s="1" t="s">
        <v>1333</v>
      </c>
      <c r="F901" s="19">
        <v>0</v>
      </c>
    </row>
    <row r="902" spans="1:6" x14ac:dyDescent="0.3">
      <c r="A902" s="13" t="s">
        <v>1705</v>
      </c>
      <c r="E902" s="1" t="s">
        <v>1335</v>
      </c>
      <c r="F902" s="19">
        <v>0</v>
      </c>
    </row>
    <row r="903" spans="1:6" x14ac:dyDescent="0.3">
      <c r="A903" s="13" t="s">
        <v>2203</v>
      </c>
      <c r="E903" s="1" t="s">
        <v>1337</v>
      </c>
      <c r="F903" s="19">
        <v>-4036.1369999999879</v>
      </c>
    </row>
    <row r="904" spans="1:6" x14ac:dyDescent="0.3">
      <c r="A904" s="13" t="s">
        <v>654</v>
      </c>
      <c r="E904" s="1" t="s">
        <v>1964</v>
      </c>
      <c r="F904" s="19">
        <v>0</v>
      </c>
    </row>
    <row r="905" spans="1:6" x14ac:dyDescent="0.3">
      <c r="A905" s="13" t="s">
        <v>655</v>
      </c>
      <c r="E905" s="1" t="s">
        <v>1339</v>
      </c>
      <c r="F905" s="19">
        <v>0</v>
      </c>
    </row>
    <row r="906" spans="1:6" x14ac:dyDescent="0.3">
      <c r="A906" s="13" t="s">
        <v>656</v>
      </c>
      <c r="E906" s="1" t="s">
        <v>1341</v>
      </c>
      <c r="F906" s="19">
        <v>2.1999999999025022E-2</v>
      </c>
    </row>
    <row r="907" spans="1:6" x14ac:dyDescent="0.3">
      <c r="A907" s="13" t="s">
        <v>657</v>
      </c>
      <c r="E907" s="1" t="s">
        <v>1343</v>
      </c>
      <c r="F907" s="19">
        <v>-19.943999999999505</v>
      </c>
    </row>
    <row r="908" spans="1:6" x14ac:dyDescent="0.3">
      <c r="A908" s="13" t="s">
        <v>2202</v>
      </c>
      <c r="E908" s="1" t="s">
        <v>1344</v>
      </c>
      <c r="F908" s="19">
        <v>0</v>
      </c>
    </row>
    <row r="909" spans="1:6" x14ac:dyDescent="0.3">
      <c r="A909" s="13" t="s">
        <v>132</v>
      </c>
      <c r="E909" s="1" t="s">
        <v>1962</v>
      </c>
      <c r="F909" s="19">
        <v>0</v>
      </c>
    </row>
    <row r="910" spans="1:6" x14ac:dyDescent="0.3">
      <c r="A910" s="13" t="s">
        <v>135</v>
      </c>
      <c r="E910" s="1" t="s">
        <v>1345</v>
      </c>
      <c r="F910" s="19">
        <v>-240.56399999999849</v>
      </c>
    </row>
    <row r="911" spans="1:6" x14ac:dyDescent="0.3">
      <c r="A911" s="13" t="s">
        <v>136</v>
      </c>
      <c r="E911" s="1" t="s">
        <v>1347</v>
      </c>
      <c r="F911" s="19">
        <v>0</v>
      </c>
    </row>
    <row r="912" spans="1:6" x14ac:dyDescent="0.3">
      <c r="A912" s="13" t="s">
        <v>658</v>
      </c>
      <c r="E912" s="1" t="s">
        <v>1349</v>
      </c>
      <c r="F912" s="19">
        <v>-910.94999999995343</v>
      </c>
    </row>
    <row r="913" spans="1:6" x14ac:dyDescent="0.3">
      <c r="A913" s="13" t="s">
        <v>659</v>
      </c>
      <c r="E913" s="1" t="s">
        <v>1351</v>
      </c>
      <c r="F913" s="19">
        <v>0</v>
      </c>
    </row>
    <row r="914" spans="1:6" x14ac:dyDescent="0.3">
      <c r="A914" s="13" t="s">
        <v>2201</v>
      </c>
      <c r="E914" s="1" t="s">
        <v>1959</v>
      </c>
      <c r="F914" s="19">
        <v>0</v>
      </c>
    </row>
    <row r="915" spans="1:6" x14ac:dyDescent="0.3">
      <c r="A915" s="13" t="s">
        <v>2200</v>
      </c>
      <c r="E915" s="1" t="s">
        <v>1353</v>
      </c>
      <c r="F915" s="19">
        <v>0</v>
      </c>
    </row>
    <row r="916" spans="1:6" x14ac:dyDescent="0.3">
      <c r="A916" s="13" t="s">
        <v>2199</v>
      </c>
      <c r="E916" s="1" t="s">
        <v>1355</v>
      </c>
      <c r="F916" s="19">
        <v>0</v>
      </c>
    </row>
    <row r="917" spans="1:6" x14ac:dyDescent="0.3">
      <c r="A917" s="13" t="s">
        <v>2198</v>
      </c>
      <c r="E917" s="1" t="s">
        <v>1356</v>
      </c>
      <c r="F917" s="19">
        <v>0</v>
      </c>
    </row>
    <row r="918" spans="1:6" x14ac:dyDescent="0.3">
      <c r="A918" s="13" t="s">
        <v>660</v>
      </c>
      <c r="E918" s="1" t="s">
        <v>1357</v>
      </c>
      <c r="F918" s="19">
        <v>0</v>
      </c>
    </row>
    <row r="919" spans="1:6" x14ac:dyDescent="0.3">
      <c r="A919" s="13" t="s">
        <v>661</v>
      </c>
      <c r="E919" s="1" t="s">
        <v>1358</v>
      </c>
      <c r="F919" s="19">
        <v>0</v>
      </c>
    </row>
    <row r="920" spans="1:6" x14ac:dyDescent="0.3">
      <c r="A920" s="13" t="s">
        <v>662</v>
      </c>
      <c r="E920" s="1" t="s">
        <v>2396</v>
      </c>
      <c r="F920" s="19">
        <v>-785.55200000000002</v>
      </c>
    </row>
    <row r="921" spans="1:6" x14ac:dyDescent="0.3">
      <c r="A921" s="13" t="s">
        <v>663</v>
      </c>
      <c r="E921" s="1" t="s">
        <v>1361</v>
      </c>
      <c r="F921" s="19">
        <v>0</v>
      </c>
    </row>
    <row r="922" spans="1:6" x14ac:dyDescent="0.3">
      <c r="A922" s="13" t="s">
        <v>2197</v>
      </c>
      <c r="E922" s="1" t="s">
        <v>1362</v>
      </c>
      <c r="F922" s="19">
        <v>0</v>
      </c>
    </row>
    <row r="923" spans="1:6" x14ac:dyDescent="0.3">
      <c r="A923" s="13" t="s">
        <v>664</v>
      </c>
      <c r="E923" s="1" t="s">
        <v>1363</v>
      </c>
      <c r="F923" s="19">
        <v>0</v>
      </c>
    </row>
    <row r="924" spans="1:6" x14ac:dyDescent="0.3">
      <c r="A924" s="13" t="s">
        <v>138</v>
      </c>
      <c r="E924" s="1" t="s">
        <v>1364</v>
      </c>
      <c r="F924" s="19">
        <v>0</v>
      </c>
    </row>
    <row r="925" spans="1:6" x14ac:dyDescent="0.3">
      <c r="A925" s="13" t="s">
        <v>139</v>
      </c>
      <c r="E925" s="1" t="s">
        <v>1366</v>
      </c>
      <c r="F925" s="19">
        <v>0</v>
      </c>
    </row>
    <row r="926" spans="1:6" x14ac:dyDescent="0.3">
      <c r="A926" s="13" t="s">
        <v>665</v>
      </c>
      <c r="E926" s="1" t="s">
        <v>1367</v>
      </c>
      <c r="F926" s="19">
        <v>-507.54000000000087</v>
      </c>
    </row>
    <row r="927" spans="1:6" x14ac:dyDescent="0.3">
      <c r="A927" s="13" t="s">
        <v>666</v>
      </c>
      <c r="E927" s="1" t="s">
        <v>1369</v>
      </c>
      <c r="F927" s="19">
        <v>0</v>
      </c>
    </row>
    <row r="928" spans="1:6" x14ac:dyDescent="0.3">
      <c r="A928" s="13" t="s">
        <v>140</v>
      </c>
      <c r="E928" s="1" t="s">
        <v>1370</v>
      </c>
      <c r="F928" s="19">
        <v>0</v>
      </c>
    </row>
    <row r="929" spans="1:6" x14ac:dyDescent="0.3">
      <c r="A929" s="13" t="s">
        <v>2196</v>
      </c>
      <c r="E929" s="1" t="s">
        <v>1371</v>
      </c>
      <c r="F929" s="19">
        <v>0</v>
      </c>
    </row>
    <row r="930" spans="1:6" x14ac:dyDescent="0.3">
      <c r="A930" s="13" t="s">
        <v>667</v>
      </c>
      <c r="E930" s="1" t="s">
        <v>1949</v>
      </c>
      <c r="F930" s="19">
        <v>0</v>
      </c>
    </row>
    <row r="931" spans="1:6" x14ac:dyDescent="0.3">
      <c r="A931" s="13" t="s">
        <v>2195</v>
      </c>
      <c r="E931" s="1" t="s">
        <v>1374</v>
      </c>
      <c r="F931" s="19">
        <v>0</v>
      </c>
    </row>
    <row r="932" spans="1:6" x14ac:dyDescent="0.3">
      <c r="A932" s="13" t="s">
        <v>668</v>
      </c>
      <c r="E932" s="1" t="s">
        <v>1376</v>
      </c>
      <c r="F932" s="19">
        <v>0</v>
      </c>
    </row>
    <row r="933" spans="1:6" x14ac:dyDescent="0.3">
      <c r="A933" s="13" t="s">
        <v>2194</v>
      </c>
      <c r="E933" s="1" t="s">
        <v>1377</v>
      </c>
      <c r="F933" s="19">
        <v>0</v>
      </c>
    </row>
    <row r="934" spans="1:6" x14ac:dyDescent="0.3">
      <c r="A934" s="13" t="s">
        <v>669</v>
      </c>
      <c r="E934" s="1" t="s">
        <v>1379</v>
      </c>
      <c r="F934" s="19">
        <v>0</v>
      </c>
    </row>
    <row r="935" spans="1:6" x14ac:dyDescent="0.3">
      <c r="A935" s="13" t="s">
        <v>2193</v>
      </c>
      <c r="E935" s="1" t="s">
        <v>1380</v>
      </c>
      <c r="F935" s="19">
        <v>0</v>
      </c>
    </row>
    <row r="936" spans="1:6" x14ac:dyDescent="0.3">
      <c r="A936" s="13" t="s">
        <v>670</v>
      </c>
      <c r="E936" s="1" t="s">
        <v>1381</v>
      </c>
      <c r="F936" s="19">
        <v>0</v>
      </c>
    </row>
    <row r="937" spans="1:6" x14ac:dyDescent="0.3">
      <c r="A937" s="13" t="s">
        <v>673</v>
      </c>
      <c r="E937" s="1" t="s">
        <v>1382</v>
      </c>
      <c r="F937" s="19">
        <v>0</v>
      </c>
    </row>
    <row r="938" spans="1:6" x14ac:dyDescent="0.3">
      <c r="A938" s="13" t="s">
        <v>143</v>
      </c>
      <c r="E938" s="1" t="s">
        <v>202</v>
      </c>
      <c r="F938" s="19">
        <v>-3270.3680000000022</v>
      </c>
    </row>
    <row r="939" spans="1:6" x14ac:dyDescent="0.3">
      <c r="A939" s="13" t="s">
        <v>144</v>
      </c>
      <c r="E939" s="1" t="s">
        <v>1383</v>
      </c>
      <c r="F939" s="19">
        <v>0</v>
      </c>
    </row>
    <row r="940" spans="1:6" x14ac:dyDescent="0.3">
      <c r="A940" s="13" t="s">
        <v>674</v>
      </c>
      <c r="E940" s="1" t="s">
        <v>1385</v>
      </c>
      <c r="F940" s="19">
        <v>0</v>
      </c>
    </row>
    <row r="941" spans="1:6" x14ac:dyDescent="0.3">
      <c r="A941" s="13" t="s">
        <v>676</v>
      </c>
      <c r="E941" s="1" t="s">
        <v>1386</v>
      </c>
      <c r="F941" s="19">
        <v>0</v>
      </c>
    </row>
    <row r="942" spans="1:6" x14ac:dyDescent="0.3">
      <c r="A942" s="13" t="s">
        <v>677</v>
      </c>
      <c r="E942" s="1" t="s">
        <v>1388</v>
      </c>
      <c r="F942" s="19">
        <v>0</v>
      </c>
    </row>
    <row r="943" spans="1:6" x14ac:dyDescent="0.3">
      <c r="A943" s="13" t="s">
        <v>146</v>
      </c>
      <c r="E943" s="1" t="s">
        <v>1390</v>
      </c>
      <c r="F943" s="19">
        <v>0</v>
      </c>
    </row>
    <row r="944" spans="1:6" x14ac:dyDescent="0.3">
      <c r="A944" s="13" t="s">
        <v>678</v>
      </c>
      <c r="E944" s="1" t="s">
        <v>1392</v>
      </c>
      <c r="F944" s="19">
        <v>0</v>
      </c>
    </row>
    <row r="945" spans="1:6" x14ac:dyDescent="0.3">
      <c r="A945" s="13" t="s">
        <v>679</v>
      </c>
      <c r="E945" s="1" t="s">
        <v>1393</v>
      </c>
      <c r="F945" s="19">
        <v>0</v>
      </c>
    </row>
    <row r="946" spans="1:6" x14ac:dyDescent="0.3">
      <c r="A946" s="13" t="s">
        <v>680</v>
      </c>
      <c r="E946" s="1" t="s">
        <v>1394</v>
      </c>
      <c r="F946" s="19">
        <v>0</v>
      </c>
    </row>
    <row r="947" spans="1:6" x14ac:dyDescent="0.3">
      <c r="A947" s="13" t="s">
        <v>681</v>
      </c>
      <c r="E947" s="1" t="s">
        <v>1396</v>
      </c>
      <c r="F947" s="19">
        <v>0</v>
      </c>
    </row>
    <row r="948" spans="1:6" x14ac:dyDescent="0.3">
      <c r="A948" s="13" t="s">
        <v>2192</v>
      </c>
      <c r="E948" s="1" t="s">
        <v>1398</v>
      </c>
      <c r="F948" s="19">
        <v>0</v>
      </c>
    </row>
    <row r="949" spans="1:6" x14ac:dyDescent="0.3">
      <c r="A949" s="13" t="s">
        <v>2184</v>
      </c>
      <c r="E949" s="1" t="s">
        <v>1940</v>
      </c>
      <c r="F949" s="19">
        <v>0</v>
      </c>
    </row>
    <row r="950" spans="1:6" x14ac:dyDescent="0.3">
      <c r="A950" s="13" t="s">
        <v>682</v>
      </c>
      <c r="E950" s="1" t="s">
        <v>1712</v>
      </c>
      <c r="F950" s="19">
        <v>0</v>
      </c>
    </row>
    <row r="951" spans="1:6" x14ac:dyDescent="0.3">
      <c r="A951" s="13" t="s">
        <v>684</v>
      </c>
      <c r="E951" s="1" t="s">
        <v>1401</v>
      </c>
      <c r="F951" s="19">
        <v>0</v>
      </c>
    </row>
    <row r="952" spans="1:6" x14ac:dyDescent="0.3">
      <c r="A952" s="13" t="s">
        <v>685</v>
      </c>
      <c r="E952" s="1" t="s">
        <v>1403</v>
      </c>
      <c r="F952" s="19">
        <v>-344.45700000000033</v>
      </c>
    </row>
    <row r="953" spans="1:6" x14ac:dyDescent="0.3">
      <c r="A953" s="13" t="s">
        <v>2191</v>
      </c>
      <c r="E953" s="1" t="s">
        <v>1405</v>
      </c>
      <c r="F953" s="19">
        <v>0</v>
      </c>
    </row>
    <row r="954" spans="1:6" x14ac:dyDescent="0.3">
      <c r="A954" s="13" t="s">
        <v>686</v>
      </c>
      <c r="E954" s="1" t="s">
        <v>1407</v>
      </c>
      <c r="F954" s="19">
        <v>0</v>
      </c>
    </row>
    <row r="955" spans="1:6" x14ac:dyDescent="0.3">
      <c r="A955" s="13" t="s">
        <v>2190</v>
      </c>
      <c r="E955" s="1" t="s">
        <v>1408</v>
      </c>
      <c r="F955" s="19">
        <v>0</v>
      </c>
    </row>
    <row r="956" spans="1:6" x14ac:dyDescent="0.3">
      <c r="A956" s="13" t="s">
        <v>148</v>
      </c>
      <c r="E956" s="1" t="s">
        <v>1409</v>
      </c>
      <c r="F956" s="19">
        <v>0</v>
      </c>
    </row>
    <row r="957" spans="1:6" x14ac:dyDescent="0.3">
      <c r="A957" s="13" t="s">
        <v>687</v>
      </c>
      <c r="E957" s="1" t="s">
        <v>1411</v>
      </c>
      <c r="F957" s="19">
        <v>0</v>
      </c>
    </row>
    <row r="958" spans="1:6" x14ac:dyDescent="0.3">
      <c r="A958" s="13" t="s">
        <v>688</v>
      </c>
      <c r="E958" s="1" t="s">
        <v>1412</v>
      </c>
      <c r="F958" s="19">
        <v>0</v>
      </c>
    </row>
    <row r="959" spans="1:6" x14ac:dyDescent="0.3">
      <c r="A959" s="13" t="s">
        <v>689</v>
      </c>
      <c r="E959" s="1" t="s">
        <v>1936</v>
      </c>
      <c r="F959" s="19">
        <v>0</v>
      </c>
    </row>
    <row r="960" spans="1:6" x14ac:dyDescent="0.3">
      <c r="A960" s="13" t="s">
        <v>2189</v>
      </c>
      <c r="E960" s="1" t="s">
        <v>1415</v>
      </c>
      <c r="F960" s="19">
        <v>0</v>
      </c>
    </row>
    <row r="961" spans="1:6" x14ac:dyDescent="0.3">
      <c r="A961" s="13" t="s">
        <v>690</v>
      </c>
      <c r="E961" s="1" t="s">
        <v>1416</v>
      </c>
      <c r="F961" s="19">
        <v>0</v>
      </c>
    </row>
    <row r="962" spans="1:6" x14ac:dyDescent="0.3">
      <c r="A962" s="13" t="s">
        <v>691</v>
      </c>
      <c r="E962" s="1" t="s">
        <v>1418</v>
      </c>
      <c r="F962" s="19">
        <v>0</v>
      </c>
    </row>
    <row r="963" spans="1:6" x14ac:dyDescent="0.3">
      <c r="A963" s="13" t="s">
        <v>692</v>
      </c>
      <c r="E963" s="1" t="s">
        <v>1420</v>
      </c>
      <c r="F963" s="19">
        <v>0</v>
      </c>
    </row>
    <row r="964" spans="1:6" x14ac:dyDescent="0.3">
      <c r="A964" s="13" t="s">
        <v>693</v>
      </c>
      <c r="E964" s="1" t="s">
        <v>1422</v>
      </c>
      <c r="F964" s="19">
        <v>0</v>
      </c>
    </row>
    <row r="965" spans="1:6" x14ac:dyDescent="0.3">
      <c r="A965" s="13" t="s">
        <v>150</v>
      </c>
      <c r="E965" s="1" t="s">
        <v>1424</v>
      </c>
      <c r="F965" s="19">
        <v>0</v>
      </c>
    </row>
    <row r="966" spans="1:6" x14ac:dyDescent="0.3">
      <c r="A966" s="13" t="s">
        <v>694</v>
      </c>
      <c r="E966" s="1" t="s">
        <v>1426</v>
      </c>
      <c r="F966" s="19">
        <v>0</v>
      </c>
    </row>
    <row r="967" spans="1:6" x14ac:dyDescent="0.3">
      <c r="A967" s="13" t="s">
        <v>2188</v>
      </c>
      <c r="E967" s="1" t="s">
        <v>1428</v>
      </c>
      <c r="F967" s="19">
        <v>0</v>
      </c>
    </row>
    <row r="968" spans="1:6" x14ac:dyDescent="0.3">
      <c r="A968" s="13" t="s">
        <v>1707</v>
      </c>
      <c r="E968" s="1" t="s">
        <v>1430</v>
      </c>
      <c r="F968" s="19">
        <v>0</v>
      </c>
    </row>
    <row r="969" spans="1:6" x14ac:dyDescent="0.3">
      <c r="A969" s="13" t="s">
        <v>695</v>
      </c>
      <c r="E969" s="1" t="s">
        <v>1431</v>
      </c>
      <c r="F969" s="19">
        <v>0</v>
      </c>
    </row>
    <row r="970" spans="1:6" x14ac:dyDescent="0.3">
      <c r="A970" s="13" t="s">
        <v>697</v>
      </c>
      <c r="E970" s="1" t="s">
        <v>1933</v>
      </c>
      <c r="F970" s="19">
        <v>0</v>
      </c>
    </row>
    <row r="971" spans="1:6" x14ac:dyDescent="0.3">
      <c r="A971" s="13" t="s">
        <v>698</v>
      </c>
      <c r="E971" s="1" t="s">
        <v>1432</v>
      </c>
      <c r="F971" s="19">
        <v>0</v>
      </c>
    </row>
    <row r="972" spans="1:6" x14ac:dyDescent="0.3">
      <c r="A972" s="13" t="s">
        <v>699</v>
      </c>
      <c r="E972" s="1" t="s">
        <v>1434</v>
      </c>
      <c r="F972" s="19">
        <v>0</v>
      </c>
    </row>
    <row r="973" spans="1:6" x14ac:dyDescent="0.3">
      <c r="A973" s="13" t="s">
        <v>700</v>
      </c>
      <c r="E973" s="1" t="s">
        <v>1436</v>
      </c>
      <c r="F973" s="19">
        <v>0</v>
      </c>
    </row>
    <row r="974" spans="1:6" x14ac:dyDescent="0.3">
      <c r="A974" s="13" t="s">
        <v>701</v>
      </c>
      <c r="E974" s="1" t="s">
        <v>1438</v>
      </c>
      <c r="F974" s="19">
        <v>0</v>
      </c>
    </row>
    <row r="975" spans="1:6" x14ac:dyDescent="0.3">
      <c r="A975" s="13" t="s">
        <v>702</v>
      </c>
      <c r="E975" s="1" t="s">
        <v>1440</v>
      </c>
      <c r="F975" s="19">
        <v>0</v>
      </c>
    </row>
    <row r="976" spans="1:6" x14ac:dyDescent="0.3">
      <c r="A976" s="13" t="s">
        <v>2187</v>
      </c>
      <c r="E976" s="1" t="s">
        <v>1442</v>
      </c>
      <c r="F976" s="19">
        <v>0</v>
      </c>
    </row>
    <row r="977" spans="1:6" x14ac:dyDescent="0.3">
      <c r="A977" s="13" t="s">
        <v>703</v>
      </c>
      <c r="E977" s="1" t="s">
        <v>1444</v>
      </c>
      <c r="F977" s="19">
        <v>0</v>
      </c>
    </row>
    <row r="978" spans="1:6" x14ac:dyDescent="0.3">
      <c r="A978" s="13" t="s">
        <v>704</v>
      </c>
      <c r="E978" s="1" t="s">
        <v>1446</v>
      </c>
      <c r="F978" s="19">
        <v>-1542.9179999999978</v>
      </c>
    </row>
    <row r="979" spans="1:6" x14ac:dyDescent="0.3">
      <c r="A979" s="13" t="s">
        <v>152</v>
      </c>
      <c r="E979" s="1" t="s">
        <v>1447</v>
      </c>
      <c r="F979" s="19">
        <v>0</v>
      </c>
    </row>
    <row r="980" spans="1:6" x14ac:dyDescent="0.3">
      <c r="A980" s="13" t="s">
        <v>153</v>
      </c>
      <c r="E980" s="1" t="s">
        <v>1449</v>
      </c>
      <c r="F980" s="19">
        <v>0</v>
      </c>
    </row>
    <row r="981" spans="1:6" x14ac:dyDescent="0.3">
      <c r="A981" s="13" t="s">
        <v>705</v>
      </c>
      <c r="E981" s="1" t="s">
        <v>1450</v>
      </c>
      <c r="F981" s="19">
        <v>0</v>
      </c>
    </row>
    <row r="982" spans="1:6" x14ac:dyDescent="0.3">
      <c r="A982" s="13" t="s">
        <v>707</v>
      </c>
      <c r="E982" s="1" t="s">
        <v>1452</v>
      </c>
      <c r="F982" s="19">
        <v>-518.59599999999045</v>
      </c>
    </row>
    <row r="983" spans="1:6" x14ac:dyDescent="0.3">
      <c r="A983" s="13" t="s">
        <v>2186</v>
      </c>
      <c r="E983" s="1" t="s">
        <v>1454</v>
      </c>
      <c r="F983" s="19">
        <v>0</v>
      </c>
    </row>
    <row r="984" spans="1:6" x14ac:dyDescent="0.3">
      <c r="A984" s="13" t="s">
        <v>708</v>
      </c>
      <c r="E984" s="1" t="s">
        <v>1456</v>
      </c>
      <c r="F984" s="19">
        <v>0</v>
      </c>
    </row>
    <row r="985" spans="1:6" x14ac:dyDescent="0.3">
      <c r="A985" s="13" t="s">
        <v>709</v>
      </c>
      <c r="E985" s="1" t="s">
        <v>1457</v>
      </c>
      <c r="F985" s="19">
        <v>0</v>
      </c>
    </row>
    <row r="986" spans="1:6" x14ac:dyDescent="0.3">
      <c r="A986" s="13" t="s">
        <v>710</v>
      </c>
      <c r="E986" s="1" t="s">
        <v>1459</v>
      </c>
      <c r="F986" s="19">
        <v>0</v>
      </c>
    </row>
    <row r="987" spans="1:6" x14ac:dyDescent="0.3">
      <c r="A987" s="13" t="s">
        <v>220</v>
      </c>
      <c r="E987" s="1" t="s">
        <v>1461</v>
      </c>
      <c r="F987" s="19">
        <v>0</v>
      </c>
    </row>
    <row r="988" spans="1:6" x14ac:dyDescent="0.3">
      <c r="A988" s="13" t="s">
        <v>221</v>
      </c>
      <c r="E988" s="1" t="s">
        <v>1463</v>
      </c>
      <c r="F988" s="19">
        <v>0</v>
      </c>
    </row>
    <row r="989" spans="1:6" x14ac:dyDescent="0.3">
      <c r="A989" s="13" t="s">
        <v>712</v>
      </c>
      <c r="E989" s="1" t="s">
        <v>1465</v>
      </c>
      <c r="F989" s="19">
        <v>-59.123999999999796</v>
      </c>
    </row>
    <row r="990" spans="1:6" x14ac:dyDescent="0.3">
      <c r="A990" s="13" t="s">
        <v>713</v>
      </c>
      <c r="E990" s="1" t="s">
        <v>1467</v>
      </c>
      <c r="F990" s="19">
        <v>0</v>
      </c>
    </row>
    <row r="991" spans="1:6" x14ac:dyDescent="0.3">
      <c r="A991" s="13" t="s">
        <v>714</v>
      </c>
      <c r="E991" s="1" t="s">
        <v>1469</v>
      </c>
      <c r="F991" s="19">
        <v>-2627.8249999999971</v>
      </c>
    </row>
    <row r="992" spans="1:6" x14ac:dyDescent="0.3">
      <c r="A992" s="13" t="s">
        <v>2185</v>
      </c>
      <c r="E992" s="1" t="s">
        <v>1470</v>
      </c>
      <c r="F992" s="19">
        <v>0</v>
      </c>
    </row>
    <row r="993" spans="1:6" x14ac:dyDescent="0.3">
      <c r="A993" s="13" t="s">
        <v>2184</v>
      </c>
      <c r="E993" s="1" t="s">
        <v>1471</v>
      </c>
      <c r="F993" s="19">
        <v>0</v>
      </c>
    </row>
    <row r="994" spans="1:6" x14ac:dyDescent="0.3">
      <c r="A994" s="13" t="s">
        <v>154</v>
      </c>
      <c r="E994" s="1" t="s">
        <v>1472</v>
      </c>
      <c r="F994" s="19">
        <v>-7.7000000004773028E-2</v>
      </c>
    </row>
    <row r="995" spans="1:6" x14ac:dyDescent="0.3">
      <c r="A995" s="13" t="s">
        <v>155</v>
      </c>
      <c r="E995" s="1" t="s">
        <v>1474</v>
      </c>
      <c r="F995" s="19">
        <v>0</v>
      </c>
    </row>
    <row r="996" spans="1:6" x14ac:dyDescent="0.3">
      <c r="A996" s="13" t="s">
        <v>716</v>
      </c>
      <c r="E996" s="1" t="s">
        <v>1475</v>
      </c>
      <c r="F996" s="19">
        <v>0</v>
      </c>
    </row>
    <row r="997" spans="1:6" x14ac:dyDescent="0.3">
      <c r="A997" s="13" t="s">
        <v>2183</v>
      </c>
      <c r="E997" s="1" t="s">
        <v>1477</v>
      </c>
      <c r="F997" s="19">
        <v>0</v>
      </c>
    </row>
    <row r="998" spans="1:6" x14ac:dyDescent="0.3">
      <c r="A998" s="13" t="s">
        <v>717</v>
      </c>
      <c r="E998" s="1" t="s">
        <v>1478</v>
      </c>
      <c r="F998" s="19">
        <v>0</v>
      </c>
    </row>
    <row r="999" spans="1:6" x14ac:dyDescent="0.3">
      <c r="A999" s="13" t="s">
        <v>718</v>
      </c>
      <c r="E999" s="1" t="s">
        <v>1480</v>
      </c>
      <c r="F999" s="19">
        <v>0</v>
      </c>
    </row>
    <row r="1000" spans="1:6" x14ac:dyDescent="0.3">
      <c r="A1000" s="13" t="s">
        <v>719</v>
      </c>
      <c r="E1000" s="1" t="s">
        <v>1482</v>
      </c>
      <c r="F1000" s="19">
        <v>0</v>
      </c>
    </row>
    <row r="1001" spans="1:6" x14ac:dyDescent="0.3">
      <c r="A1001" s="13" t="s">
        <v>2182</v>
      </c>
      <c r="E1001" s="1" t="s">
        <v>1484</v>
      </c>
      <c r="F1001" s="19">
        <v>0</v>
      </c>
    </row>
    <row r="1002" spans="1:6" x14ac:dyDescent="0.3">
      <c r="A1002" s="13" t="s">
        <v>720</v>
      </c>
      <c r="E1002" s="1" t="s">
        <v>1486</v>
      </c>
      <c r="F1002" s="19">
        <v>0</v>
      </c>
    </row>
    <row r="1003" spans="1:6" x14ac:dyDescent="0.3">
      <c r="A1003" s="13" t="s">
        <v>2181</v>
      </c>
      <c r="E1003" s="1" t="s">
        <v>1488</v>
      </c>
      <c r="F1003" s="19">
        <v>0</v>
      </c>
    </row>
    <row r="1004" spans="1:6" x14ac:dyDescent="0.3">
      <c r="A1004" s="13" t="s">
        <v>721</v>
      </c>
      <c r="E1004" s="1" t="s">
        <v>1490</v>
      </c>
      <c r="F1004" s="19">
        <v>0</v>
      </c>
    </row>
    <row r="1005" spans="1:6" x14ac:dyDescent="0.3">
      <c r="A1005" s="13" t="s">
        <v>2180</v>
      </c>
      <c r="E1005" s="1" t="s">
        <v>1925</v>
      </c>
      <c r="F1005" s="19">
        <v>0</v>
      </c>
    </row>
    <row r="1006" spans="1:6" x14ac:dyDescent="0.3">
      <c r="A1006" s="13" t="s">
        <v>722</v>
      </c>
      <c r="E1006" s="1" t="s">
        <v>1493</v>
      </c>
      <c r="F1006" s="19">
        <v>0</v>
      </c>
    </row>
    <row r="1007" spans="1:6" x14ac:dyDescent="0.3">
      <c r="A1007" s="13" t="s">
        <v>723</v>
      </c>
      <c r="E1007" s="1" t="s">
        <v>1494</v>
      </c>
      <c r="F1007" s="19">
        <v>0</v>
      </c>
    </row>
    <row r="1008" spans="1:6" x14ac:dyDescent="0.3">
      <c r="A1008" s="13" t="s">
        <v>724</v>
      </c>
      <c r="E1008" s="1" t="s">
        <v>1495</v>
      </c>
      <c r="F1008" s="19">
        <v>0</v>
      </c>
    </row>
    <row r="1009" spans="1:6" x14ac:dyDescent="0.3">
      <c r="A1009" s="13" t="s">
        <v>2179</v>
      </c>
      <c r="E1009" s="1" t="s">
        <v>1497</v>
      </c>
      <c r="F1009" s="19">
        <v>0</v>
      </c>
    </row>
    <row r="1010" spans="1:6" x14ac:dyDescent="0.3">
      <c r="A1010" s="13" t="s">
        <v>2178</v>
      </c>
      <c r="E1010" s="1" t="s">
        <v>1498</v>
      </c>
      <c r="F1010" s="19">
        <v>0</v>
      </c>
    </row>
    <row r="1011" spans="1:6" x14ac:dyDescent="0.3">
      <c r="A1011" s="13" t="s">
        <v>725</v>
      </c>
      <c r="E1011" s="1" t="s">
        <v>1499</v>
      </c>
      <c r="F1011" s="19">
        <v>0</v>
      </c>
    </row>
    <row r="1012" spans="1:6" x14ac:dyDescent="0.3">
      <c r="A1012" s="13" t="s">
        <v>726</v>
      </c>
      <c r="E1012" s="1" t="s">
        <v>1500</v>
      </c>
      <c r="F1012" s="19">
        <v>0</v>
      </c>
    </row>
    <row r="1013" spans="1:6" x14ac:dyDescent="0.3">
      <c r="A1013" s="13" t="s">
        <v>2177</v>
      </c>
      <c r="E1013" s="1" t="s">
        <v>1502</v>
      </c>
      <c r="F1013" s="19">
        <v>0</v>
      </c>
    </row>
    <row r="1014" spans="1:6" x14ac:dyDescent="0.3">
      <c r="A1014" s="13" t="s">
        <v>727</v>
      </c>
      <c r="E1014" s="1" t="s">
        <v>1504</v>
      </c>
      <c r="F1014" s="19">
        <v>0</v>
      </c>
    </row>
    <row r="1015" spans="1:6" x14ac:dyDescent="0.3">
      <c r="A1015" s="13" t="s">
        <v>728</v>
      </c>
      <c r="E1015" s="1" t="s">
        <v>1506</v>
      </c>
      <c r="F1015" s="19">
        <v>0</v>
      </c>
    </row>
    <row r="1016" spans="1:6" x14ac:dyDescent="0.3">
      <c r="A1016" s="13" t="s">
        <v>222</v>
      </c>
      <c r="E1016" s="1" t="s">
        <v>1919</v>
      </c>
      <c r="F1016" s="19">
        <v>-3646.6340000000018</v>
      </c>
    </row>
    <row r="1017" spans="1:6" x14ac:dyDescent="0.3">
      <c r="A1017" s="13" t="s">
        <v>223</v>
      </c>
      <c r="E1017" s="1" t="s">
        <v>1508</v>
      </c>
      <c r="F1017" s="19">
        <v>0</v>
      </c>
    </row>
    <row r="1018" spans="1:6" x14ac:dyDescent="0.3">
      <c r="A1018" s="13" t="s">
        <v>729</v>
      </c>
      <c r="E1018" s="1" t="s">
        <v>1509</v>
      </c>
      <c r="F1018" s="19">
        <v>0</v>
      </c>
    </row>
    <row r="1019" spans="1:6" x14ac:dyDescent="0.3">
      <c r="A1019" s="13" t="s">
        <v>730</v>
      </c>
      <c r="E1019" s="1" t="s">
        <v>1510</v>
      </c>
      <c r="F1019" s="19">
        <v>0</v>
      </c>
    </row>
    <row r="1020" spans="1:6" x14ac:dyDescent="0.3">
      <c r="A1020" s="13" t="s">
        <v>156</v>
      </c>
      <c r="E1020" s="1" t="s">
        <v>1512</v>
      </c>
      <c r="F1020" s="19">
        <v>0</v>
      </c>
    </row>
    <row r="1021" spans="1:6" x14ac:dyDescent="0.3">
      <c r="A1021" s="13" t="s">
        <v>2176</v>
      </c>
      <c r="E1021" s="1" t="s">
        <v>1514</v>
      </c>
      <c r="F1021" s="19">
        <v>0</v>
      </c>
    </row>
    <row r="1022" spans="1:6" x14ac:dyDescent="0.3">
      <c r="A1022" s="13" t="s">
        <v>731</v>
      </c>
      <c r="E1022" s="1" t="s">
        <v>1516</v>
      </c>
      <c r="F1022" s="19">
        <v>0</v>
      </c>
    </row>
    <row r="1023" spans="1:6" x14ac:dyDescent="0.3">
      <c r="A1023" s="13" t="s">
        <v>732</v>
      </c>
      <c r="E1023" s="1" t="s">
        <v>1517</v>
      </c>
      <c r="F1023" s="19">
        <v>0</v>
      </c>
    </row>
    <row r="1024" spans="1:6" x14ac:dyDescent="0.3">
      <c r="A1024" s="13" t="s">
        <v>733</v>
      </c>
      <c r="E1024" s="1" t="s">
        <v>1518</v>
      </c>
      <c r="F1024" s="19">
        <v>-1408.369999999999</v>
      </c>
    </row>
    <row r="1025" spans="1:6" x14ac:dyDescent="0.3">
      <c r="A1025" s="13" t="s">
        <v>734</v>
      </c>
      <c r="E1025" s="1" t="s">
        <v>1520</v>
      </c>
      <c r="F1025" s="19">
        <v>0</v>
      </c>
    </row>
    <row r="1026" spans="1:6" x14ac:dyDescent="0.3">
      <c r="A1026" s="13" t="s">
        <v>736</v>
      </c>
      <c r="E1026" s="1" t="s">
        <v>1522</v>
      </c>
      <c r="F1026" s="19">
        <v>0</v>
      </c>
    </row>
    <row r="1027" spans="1:6" x14ac:dyDescent="0.3">
      <c r="A1027" s="13" t="s">
        <v>737</v>
      </c>
      <c r="E1027" s="1" t="s">
        <v>1523</v>
      </c>
      <c r="F1027" s="19">
        <v>0</v>
      </c>
    </row>
    <row r="1028" spans="1:6" x14ac:dyDescent="0.3">
      <c r="A1028" s="13" t="s">
        <v>738</v>
      </c>
      <c r="E1028" s="1" t="s">
        <v>1524</v>
      </c>
      <c r="F1028" s="19">
        <v>0</v>
      </c>
    </row>
    <row r="1029" spans="1:6" x14ac:dyDescent="0.3">
      <c r="A1029" s="13" t="s">
        <v>739</v>
      </c>
      <c r="E1029" s="1" t="s">
        <v>1525</v>
      </c>
      <c r="F1029" s="19">
        <v>0</v>
      </c>
    </row>
    <row r="1030" spans="1:6" x14ac:dyDescent="0.3">
      <c r="A1030" s="13" t="s">
        <v>740</v>
      </c>
      <c r="E1030" s="1" t="s">
        <v>1526</v>
      </c>
      <c r="F1030" s="19">
        <v>-1.0799999999999272</v>
      </c>
    </row>
    <row r="1031" spans="1:6" x14ac:dyDescent="0.3">
      <c r="A1031" s="13" t="s">
        <v>741</v>
      </c>
      <c r="E1031" s="1" t="s">
        <v>1527</v>
      </c>
      <c r="F1031" s="19">
        <v>0</v>
      </c>
    </row>
    <row r="1032" spans="1:6" x14ac:dyDescent="0.3">
      <c r="A1032" s="13" t="s">
        <v>742</v>
      </c>
      <c r="E1032" s="1" t="s">
        <v>1529</v>
      </c>
      <c r="F1032" s="19">
        <v>-3223.8210000000108</v>
      </c>
    </row>
    <row r="1033" spans="1:6" x14ac:dyDescent="0.3">
      <c r="A1033" s="13" t="s">
        <v>2175</v>
      </c>
      <c r="E1033" s="1" t="s">
        <v>1530</v>
      </c>
      <c r="F1033" s="19">
        <v>0</v>
      </c>
    </row>
    <row r="1034" spans="1:6" x14ac:dyDescent="0.3">
      <c r="A1034" s="13" t="s">
        <v>743</v>
      </c>
      <c r="E1034" s="1" t="s">
        <v>1910</v>
      </c>
      <c r="F1034" s="19">
        <v>-1699.8400000000001</v>
      </c>
    </row>
    <row r="1035" spans="1:6" x14ac:dyDescent="0.3">
      <c r="A1035" s="13" t="s">
        <v>744</v>
      </c>
      <c r="E1035" s="1" t="s">
        <v>1532</v>
      </c>
      <c r="F1035" s="19">
        <v>0</v>
      </c>
    </row>
    <row r="1036" spans="1:6" x14ac:dyDescent="0.3">
      <c r="A1036" s="13" t="s">
        <v>745</v>
      </c>
      <c r="E1036" s="1" t="s">
        <v>1533</v>
      </c>
      <c r="F1036" s="19">
        <v>0</v>
      </c>
    </row>
    <row r="1037" spans="1:6" x14ac:dyDescent="0.3">
      <c r="A1037" s="13" t="s">
        <v>2174</v>
      </c>
      <c r="E1037" s="1" t="s">
        <v>1535</v>
      </c>
      <c r="F1037" s="19">
        <v>0</v>
      </c>
    </row>
    <row r="1038" spans="1:6" x14ac:dyDescent="0.3">
      <c r="A1038" s="13" t="s">
        <v>746</v>
      </c>
      <c r="E1038" s="1" t="s">
        <v>1537</v>
      </c>
      <c r="F1038" s="19">
        <v>0</v>
      </c>
    </row>
    <row r="1039" spans="1:6" x14ac:dyDescent="0.3">
      <c r="A1039" s="13" t="s">
        <v>159</v>
      </c>
      <c r="E1039" s="1" t="s">
        <v>1539</v>
      </c>
      <c r="F1039" s="19">
        <v>0</v>
      </c>
    </row>
    <row r="1040" spans="1:6" x14ac:dyDescent="0.3">
      <c r="A1040" s="13" t="s">
        <v>747</v>
      </c>
      <c r="E1040" s="1" t="s">
        <v>1540</v>
      </c>
      <c r="F1040" s="19">
        <v>-3288.2950000000055</v>
      </c>
    </row>
    <row r="1041" spans="1:6" x14ac:dyDescent="0.3">
      <c r="A1041" s="13" t="s">
        <v>2173</v>
      </c>
      <c r="E1041" s="1" t="s">
        <v>1542</v>
      </c>
      <c r="F1041" s="19">
        <v>0</v>
      </c>
    </row>
    <row r="1042" spans="1:6" x14ac:dyDescent="0.3">
      <c r="A1042" s="13" t="s">
        <v>748</v>
      </c>
      <c r="E1042" s="1" t="s">
        <v>1544</v>
      </c>
      <c r="F1042" s="19">
        <v>0</v>
      </c>
    </row>
    <row r="1043" spans="1:6" x14ac:dyDescent="0.3">
      <c r="A1043" s="13" t="s">
        <v>749</v>
      </c>
      <c r="E1043" s="1" t="s">
        <v>1546</v>
      </c>
      <c r="F1043" s="19">
        <v>2123.1410000000001</v>
      </c>
    </row>
    <row r="1044" spans="1:6" x14ac:dyDescent="0.3">
      <c r="A1044" s="13" t="s">
        <v>750</v>
      </c>
      <c r="E1044" s="1" t="s">
        <v>1547</v>
      </c>
      <c r="F1044" s="19">
        <v>-809.19999999999709</v>
      </c>
    </row>
    <row r="1045" spans="1:6" x14ac:dyDescent="0.3">
      <c r="A1045" s="13" t="s">
        <v>160</v>
      </c>
      <c r="E1045" s="1" t="s">
        <v>1549</v>
      </c>
      <c r="F1045" s="19">
        <v>0</v>
      </c>
    </row>
    <row r="1046" spans="1:6" x14ac:dyDescent="0.3">
      <c r="A1046" s="13" t="s">
        <v>161</v>
      </c>
      <c r="E1046" s="1" t="s">
        <v>1551</v>
      </c>
      <c r="F1046" s="19">
        <v>0</v>
      </c>
    </row>
    <row r="1047" spans="1:6" x14ac:dyDescent="0.3">
      <c r="A1047" s="13" t="s">
        <v>751</v>
      </c>
      <c r="E1047" s="1" t="s">
        <v>1553</v>
      </c>
      <c r="F1047" s="19">
        <v>0</v>
      </c>
    </row>
    <row r="1048" spans="1:6" x14ac:dyDescent="0.3">
      <c r="A1048" s="13" t="s">
        <v>2172</v>
      </c>
      <c r="E1048" s="1" t="s">
        <v>1555</v>
      </c>
      <c r="F1048" s="19">
        <v>0</v>
      </c>
    </row>
    <row r="1049" spans="1:6" x14ac:dyDescent="0.3">
      <c r="A1049" s="13" t="s">
        <v>162</v>
      </c>
      <c r="E1049" s="1" t="s">
        <v>1556</v>
      </c>
      <c r="F1049" s="19">
        <v>0</v>
      </c>
    </row>
    <row r="1050" spans="1:6" x14ac:dyDescent="0.3">
      <c r="A1050" s="13" t="s">
        <v>2171</v>
      </c>
      <c r="E1050" s="1" t="s">
        <v>1557</v>
      </c>
      <c r="F1050" s="19">
        <v>0</v>
      </c>
    </row>
    <row r="1051" spans="1:6" x14ac:dyDescent="0.3">
      <c r="A1051" s="13" t="s">
        <v>165</v>
      </c>
      <c r="E1051" s="1" t="s">
        <v>1713</v>
      </c>
      <c r="F1051" s="19">
        <v>-2130.6999999999989</v>
      </c>
    </row>
    <row r="1052" spans="1:6" x14ac:dyDescent="0.3">
      <c r="A1052" s="13" t="s">
        <v>752</v>
      </c>
      <c r="E1052" s="1" t="s">
        <v>1558</v>
      </c>
      <c r="F1052" s="19">
        <v>0</v>
      </c>
    </row>
    <row r="1053" spans="1:6" x14ac:dyDescent="0.3">
      <c r="A1053" s="13" t="s">
        <v>753</v>
      </c>
      <c r="E1053" s="1" t="s">
        <v>1903</v>
      </c>
      <c r="F1053" s="19">
        <v>0</v>
      </c>
    </row>
    <row r="1054" spans="1:6" x14ac:dyDescent="0.3">
      <c r="A1054" s="13" t="s">
        <v>2170</v>
      </c>
      <c r="E1054" s="1" t="s">
        <v>1901</v>
      </c>
      <c r="F1054" s="19">
        <v>0</v>
      </c>
    </row>
    <row r="1055" spans="1:6" x14ac:dyDescent="0.3">
      <c r="A1055" s="13" t="s">
        <v>754</v>
      </c>
      <c r="E1055" s="1" t="s">
        <v>1560</v>
      </c>
      <c r="F1055" s="19">
        <v>0</v>
      </c>
    </row>
    <row r="1056" spans="1:6" x14ac:dyDescent="0.3">
      <c r="A1056" s="13" t="s">
        <v>755</v>
      </c>
      <c r="E1056" s="1" t="s">
        <v>1562</v>
      </c>
      <c r="F1056" s="19">
        <v>-3158.6460000000006</v>
      </c>
    </row>
    <row r="1057" spans="1:6" x14ac:dyDescent="0.3">
      <c r="A1057" s="13" t="s">
        <v>756</v>
      </c>
      <c r="E1057" s="1" t="s">
        <v>1563</v>
      </c>
      <c r="F1057" s="19">
        <v>0</v>
      </c>
    </row>
    <row r="1058" spans="1:6" x14ac:dyDescent="0.3">
      <c r="A1058" s="13" t="s">
        <v>757</v>
      </c>
      <c r="E1058" s="1" t="s">
        <v>1899</v>
      </c>
      <c r="F1058" s="19">
        <v>0</v>
      </c>
    </row>
    <row r="1059" spans="1:6" x14ac:dyDescent="0.3">
      <c r="A1059" s="13" t="s">
        <v>758</v>
      </c>
      <c r="E1059" s="1" t="s">
        <v>1566</v>
      </c>
      <c r="F1059" s="19">
        <v>-6389.7130000000034</v>
      </c>
    </row>
    <row r="1060" spans="1:6" x14ac:dyDescent="0.3">
      <c r="A1060" s="13" t="s">
        <v>2169</v>
      </c>
      <c r="E1060" s="1" t="s">
        <v>1567</v>
      </c>
      <c r="F1060" s="19">
        <v>-129.32800000000134</v>
      </c>
    </row>
    <row r="1061" spans="1:6" x14ac:dyDescent="0.3">
      <c r="A1061" s="13" t="s">
        <v>759</v>
      </c>
      <c r="E1061" s="1" t="s">
        <v>1569</v>
      </c>
      <c r="F1061" s="19">
        <v>-0.6000000000003638</v>
      </c>
    </row>
    <row r="1062" spans="1:6" x14ac:dyDescent="0.3">
      <c r="A1062" s="13" t="s">
        <v>2168</v>
      </c>
      <c r="E1062" s="1" t="s">
        <v>1570</v>
      </c>
      <c r="F1062" s="19">
        <v>-17077.699999999997</v>
      </c>
    </row>
    <row r="1063" spans="1:6" x14ac:dyDescent="0.3">
      <c r="A1063" s="13" t="s">
        <v>760</v>
      </c>
      <c r="E1063" s="1" t="s">
        <v>1571</v>
      </c>
      <c r="F1063" s="19">
        <v>-615.95400000000154</v>
      </c>
    </row>
    <row r="1064" spans="1:6" x14ac:dyDescent="0.3">
      <c r="A1064" s="13" t="s">
        <v>2167</v>
      </c>
      <c r="E1064" s="1" t="s">
        <v>1714</v>
      </c>
      <c r="F1064" s="19">
        <v>0</v>
      </c>
    </row>
    <row r="1065" spans="1:6" x14ac:dyDescent="0.3">
      <c r="A1065" s="13" t="s">
        <v>761</v>
      </c>
      <c r="E1065" s="1" t="s">
        <v>1715</v>
      </c>
      <c r="F1065" s="19">
        <v>-5711.75</v>
      </c>
    </row>
    <row r="1066" spans="1:6" x14ac:dyDescent="0.3">
      <c r="A1066" s="13" t="s">
        <v>2166</v>
      </c>
      <c r="E1066" s="1" t="s">
        <v>1573</v>
      </c>
      <c r="F1066" s="19">
        <v>0</v>
      </c>
    </row>
    <row r="1067" spans="1:6" x14ac:dyDescent="0.3">
      <c r="A1067" s="13" t="s">
        <v>762</v>
      </c>
      <c r="E1067" s="1" t="s">
        <v>1575</v>
      </c>
      <c r="F1067" s="19">
        <v>0</v>
      </c>
    </row>
    <row r="1068" spans="1:6" x14ac:dyDescent="0.3">
      <c r="A1068" s="13" t="s">
        <v>763</v>
      </c>
      <c r="E1068" s="1" t="s">
        <v>1576</v>
      </c>
      <c r="F1068" s="19">
        <v>0</v>
      </c>
    </row>
    <row r="1069" spans="1:6" x14ac:dyDescent="0.3">
      <c r="A1069" s="13" t="s">
        <v>166</v>
      </c>
      <c r="E1069" s="1" t="s">
        <v>236</v>
      </c>
      <c r="F1069" s="19">
        <v>-31011.73000000001</v>
      </c>
    </row>
    <row r="1070" spans="1:6" x14ac:dyDescent="0.3">
      <c r="A1070" s="13" t="s">
        <v>167</v>
      </c>
      <c r="E1070" s="1" t="s">
        <v>1578</v>
      </c>
      <c r="F1070" s="19">
        <v>-1638.0409999999974</v>
      </c>
    </row>
    <row r="1071" spans="1:6" x14ac:dyDescent="0.3">
      <c r="A1071" s="13" t="s">
        <v>764</v>
      </c>
      <c r="E1071" s="1" t="s">
        <v>1580</v>
      </c>
      <c r="F1071" s="19">
        <v>0</v>
      </c>
    </row>
    <row r="1072" spans="1:6" x14ac:dyDescent="0.3">
      <c r="A1072" s="13" t="s">
        <v>766</v>
      </c>
      <c r="E1072" s="1" t="s">
        <v>1581</v>
      </c>
      <c r="F1072" s="19">
        <v>0</v>
      </c>
    </row>
    <row r="1073" spans="1:6" x14ac:dyDescent="0.3">
      <c r="A1073" s="13" t="s">
        <v>768</v>
      </c>
      <c r="E1073" s="1" t="s">
        <v>1763</v>
      </c>
      <c r="F1073" s="19">
        <v>-935.52599999999802</v>
      </c>
    </row>
    <row r="1074" spans="1:6" x14ac:dyDescent="0.3">
      <c r="A1074" s="13" t="s">
        <v>769</v>
      </c>
      <c r="E1074" s="1" t="s">
        <v>1716</v>
      </c>
      <c r="F1074" s="19">
        <v>0</v>
      </c>
    </row>
    <row r="1075" spans="1:6" x14ac:dyDescent="0.3">
      <c r="A1075" s="13" t="s">
        <v>770</v>
      </c>
      <c r="E1075" s="1" t="s">
        <v>1583</v>
      </c>
      <c r="F1075" s="19">
        <v>0</v>
      </c>
    </row>
    <row r="1076" spans="1:6" x14ac:dyDescent="0.3">
      <c r="A1076" s="13" t="s">
        <v>2165</v>
      </c>
      <c r="E1076" s="1" t="s">
        <v>1585</v>
      </c>
      <c r="F1076" s="19">
        <v>-8194.0400000000009</v>
      </c>
    </row>
    <row r="1077" spans="1:6" x14ac:dyDescent="0.3">
      <c r="A1077" s="13" t="s">
        <v>771</v>
      </c>
      <c r="E1077" s="1" t="s">
        <v>1895</v>
      </c>
      <c r="F1077" s="19">
        <v>0</v>
      </c>
    </row>
    <row r="1078" spans="1:6" x14ac:dyDescent="0.3">
      <c r="A1078" s="13" t="s">
        <v>2164</v>
      </c>
      <c r="E1078" s="1" t="s">
        <v>1586</v>
      </c>
      <c r="F1078" s="19">
        <v>0.52400000000034197</v>
      </c>
    </row>
    <row r="1079" spans="1:6" x14ac:dyDescent="0.3">
      <c r="A1079" s="13" t="s">
        <v>772</v>
      </c>
      <c r="E1079" s="1" t="s">
        <v>1588</v>
      </c>
      <c r="F1079" s="19">
        <v>-305.83499999999998</v>
      </c>
    </row>
    <row r="1080" spans="1:6" x14ac:dyDescent="0.3">
      <c r="A1080" s="13" t="s">
        <v>2163</v>
      </c>
      <c r="E1080" s="1" t="s">
        <v>1589</v>
      </c>
      <c r="F1080" s="19">
        <v>0</v>
      </c>
    </row>
    <row r="1081" spans="1:6" x14ac:dyDescent="0.3">
      <c r="A1081" s="13" t="s">
        <v>773</v>
      </c>
      <c r="E1081" s="1" t="s">
        <v>1590</v>
      </c>
      <c r="F1081" s="19">
        <v>0</v>
      </c>
    </row>
    <row r="1082" spans="1:6" x14ac:dyDescent="0.3">
      <c r="A1082" s="13" t="s">
        <v>774</v>
      </c>
      <c r="E1082" s="1" t="s">
        <v>1892</v>
      </c>
      <c r="F1082" s="19">
        <v>0</v>
      </c>
    </row>
    <row r="1083" spans="1:6" x14ac:dyDescent="0.3">
      <c r="A1083" s="13" t="s">
        <v>775</v>
      </c>
      <c r="E1083" s="1" t="s">
        <v>1592</v>
      </c>
      <c r="F1083" s="19">
        <v>0</v>
      </c>
    </row>
    <row r="1084" spans="1:6" x14ac:dyDescent="0.3">
      <c r="A1084" s="13" t="s">
        <v>776</v>
      </c>
      <c r="E1084" s="1" t="s">
        <v>1890</v>
      </c>
      <c r="F1084" s="19">
        <v>0</v>
      </c>
    </row>
    <row r="1085" spans="1:6" x14ac:dyDescent="0.3">
      <c r="A1085" s="13" t="s">
        <v>777</v>
      </c>
      <c r="E1085" s="1" t="s">
        <v>1594</v>
      </c>
      <c r="F1085" s="19">
        <v>9.9999999997635314E-4</v>
      </c>
    </row>
    <row r="1086" spans="1:6" x14ac:dyDescent="0.3">
      <c r="A1086" s="13" t="s">
        <v>778</v>
      </c>
      <c r="E1086" s="1" t="s">
        <v>1887</v>
      </c>
      <c r="F1086" s="19">
        <v>34771.906999999999</v>
      </c>
    </row>
    <row r="1087" spans="1:6" x14ac:dyDescent="0.3">
      <c r="A1087" s="13" t="s">
        <v>779</v>
      </c>
      <c r="E1087" s="1" t="s">
        <v>1596</v>
      </c>
      <c r="F1087" s="19">
        <v>-627.20000000000005</v>
      </c>
    </row>
    <row r="1088" spans="1:6" x14ac:dyDescent="0.3">
      <c r="A1088" s="13" t="s">
        <v>2162</v>
      </c>
      <c r="E1088" s="1" t="s">
        <v>1597</v>
      </c>
      <c r="F1088" s="19">
        <v>12890.977999999999</v>
      </c>
    </row>
    <row r="1089" spans="1:6" x14ac:dyDescent="0.3">
      <c r="A1089" s="13" t="s">
        <v>780</v>
      </c>
      <c r="E1089" s="1" t="s">
        <v>238</v>
      </c>
      <c r="F1089" s="19">
        <v>-5786.7179999999998</v>
      </c>
    </row>
    <row r="1090" spans="1:6" x14ac:dyDescent="0.3">
      <c r="A1090" s="13" t="s">
        <v>781</v>
      </c>
      <c r="E1090" s="1" t="s">
        <v>1886</v>
      </c>
      <c r="F1090" s="19">
        <v>0</v>
      </c>
    </row>
    <row r="1091" spans="1:6" x14ac:dyDescent="0.3">
      <c r="A1091" s="13" t="s">
        <v>782</v>
      </c>
      <c r="E1091" s="1" t="s">
        <v>1600</v>
      </c>
      <c r="F1091" s="19">
        <v>-1910.1389999999992</v>
      </c>
    </row>
    <row r="1092" spans="1:6" x14ac:dyDescent="0.3">
      <c r="A1092" s="13" t="s">
        <v>783</v>
      </c>
      <c r="E1092" s="1" t="s">
        <v>1601</v>
      </c>
      <c r="F1092" s="19">
        <v>0</v>
      </c>
    </row>
    <row r="1093" spans="1:6" x14ac:dyDescent="0.3">
      <c r="A1093" s="13" t="s">
        <v>784</v>
      </c>
      <c r="E1093" s="1" t="s">
        <v>1603</v>
      </c>
      <c r="F1093" s="19">
        <v>0</v>
      </c>
    </row>
    <row r="1094" spans="1:6" x14ac:dyDescent="0.3">
      <c r="A1094" s="13" t="s">
        <v>2161</v>
      </c>
      <c r="E1094" s="1" t="s">
        <v>1605</v>
      </c>
      <c r="F1094" s="19">
        <v>0</v>
      </c>
    </row>
    <row r="1095" spans="1:6" x14ac:dyDescent="0.3">
      <c r="A1095" s="13" t="s">
        <v>2160</v>
      </c>
      <c r="E1095" s="1" t="s">
        <v>1606</v>
      </c>
      <c r="F1095" s="19">
        <v>0</v>
      </c>
    </row>
    <row r="1096" spans="1:6" x14ac:dyDescent="0.3">
      <c r="A1096" s="13" t="s">
        <v>168</v>
      </c>
      <c r="E1096" s="1" t="s">
        <v>1608</v>
      </c>
      <c r="F1096" s="19">
        <v>-2</v>
      </c>
    </row>
    <row r="1097" spans="1:6" x14ac:dyDescent="0.3">
      <c r="A1097" s="13" t="s">
        <v>785</v>
      </c>
      <c r="E1097" s="1" t="s">
        <v>1764</v>
      </c>
      <c r="F1097" s="19">
        <v>750.89500000000407</v>
      </c>
    </row>
    <row r="1098" spans="1:6" x14ac:dyDescent="0.3">
      <c r="A1098" s="13" t="s">
        <v>786</v>
      </c>
      <c r="E1098" s="1" t="s">
        <v>1609</v>
      </c>
      <c r="F1098" s="19">
        <v>10.199999999953434</v>
      </c>
    </row>
    <row r="1099" spans="1:6" x14ac:dyDescent="0.3">
      <c r="A1099" s="13" t="s">
        <v>788</v>
      </c>
      <c r="E1099" s="1" t="s">
        <v>1611</v>
      </c>
      <c r="F1099" s="19">
        <v>0</v>
      </c>
    </row>
    <row r="1100" spans="1:6" x14ac:dyDescent="0.3">
      <c r="A1100" s="13" t="s">
        <v>789</v>
      </c>
      <c r="E1100" s="1" t="s">
        <v>1612</v>
      </c>
      <c r="F1100" s="19">
        <v>0</v>
      </c>
    </row>
    <row r="1101" spans="1:6" x14ac:dyDescent="0.3">
      <c r="A1101" s="13" t="s">
        <v>790</v>
      </c>
      <c r="E1101" s="1" t="s">
        <v>1614</v>
      </c>
      <c r="F1101" s="19">
        <v>0</v>
      </c>
    </row>
    <row r="1102" spans="1:6" x14ac:dyDescent="0.3">
      <c r="A1102" s="13" t="s">
        <v>791</v>
      </c>
      <c r="E1102" s="1" t="s">
        <v>1616</v>
      </c>
      <c r="F1102" s="19">
        <v>0</v>
      </c>
    </row>
    <row r="1103" spans="1:6" x14ac:dyDescent="0.3">
      <c r="A1103" s="13" t="s">
        <v>792</v>
      </c>
      <c r="E1103" s="1" t="s">
        <v>1618</v>
      </c>
      <c r="F1103" s="19">
        <v>0</v>
      </c>
    </row>
    <row r="1104" spans="1:6" x14ac:dyDescent="0.3">
      <c r="A1104" s="13" t="s">
        <v>793</v>
      </c>
      <c r="E1104" s="1" t="s">
        <v>1882</v>
      </c>
      <c r="F1104" s="19">
        <v>0</v>
      </c>
    </row>
    <row r="1105" spans="1:6" x14ac:dyDescent="0.3">
      <c r="A1105" s="13" t="s">
        <v>2159</v>
      </c>
      <c r="E1105" s="1" t="s">
        <v>1621</v>
      </c>
      <c r="F1105" s="19">
        <v>0</v>
      </c>
    </row>
    <row r="1106" spans="1:6" x14ac:dyDescent="0.3">
      <c r="A1106" s="13" t="s">
        <v>2158</v>
      </c>
      <c r="E1106" s="1" t="s">
        <v>1622</v>
      </c>
      <c r="F1106" s="19">
        <v>0</v>
      </c>
    </row>
    <row r="1107" spans="1:6" x14ac:dyDescent="0.3">
      <c r="A1107" s="13" t="s">
        <v>2157</v>
      </c>
      <c r="E1107" s="1" t="s">
        <v>1624</v>
      </c>
      <c r="F1107" s="19">
        <v>0</v>
      </c>
    </row>
    <row r="1108" spans="1:6" x14ac:dyDescent="0.3">
      <c r="A1108" s="13" t="s">
        <v>794</v>
      </c>
      <c r="E1108" s="1" t="s">
        <v>1625</v>
      </c>
      <c r="F1108" s="19">
        <v>0</v>
      </c>
    </row>
    <row r="1109" spans="1:6" x14ac:dyDescent="0.3">
      <c r="A1109" s="13" t="s">
        <v>795</v>
      </c>
      <c r="E1109" s="1" t="s">
        <v>1627</v>
      </c>
      <c r="F1109" s="19">
        <v>0</v>
      </c>
    </row>
    <row r="1110" spans="1:6" x14ac:dyDescent="0.3">
      <c r="A1110" s="13" t="s">
        <v>796</v>
      </c>
      <c r="E1110" s="1" t="s">
        <v>1629</v>
      </c>
      <c r="F1110" s="19">
        <v>0</v>
      </c>
    </row>
    <row r="1111" spans="1:6" x14ac:dyDescent="0.3">
      <c r="A1111" s="13" t="s">
        <v>797</v>
      </c>
      <c r="E1111" s="1" t="s">
        <v>1630</v>
      </c>
      <c r="F1111" s="19">
        <v>0</v>
      </c>
    </row>
    <row r="1112" spans="1:6" x14ac:dyDescent="0.3">
      <c r="A1112" s="13" t="s">
        <v>798</v>
      </c>
      <c r="E1112" s="1" t="s">
        <v>1878</v>
      </c>
      <c r="F1112" s="19">
        <v>0</v>
      </c>
    </row>
    <row r="1113" spans="1:6" x14ac:dyDescent="0.3">
      <c r="A1113" s="13" t="s">
        <v>2156</v>
      </c>
      <c r="E1113" s="1" t="s">
        <v>1632</v>
      </c>
      <c r="F1113" s="19">
        <v>88861.491999999998</v>
      </c>
    </row>
    <row r="1114" spans="1:6" x14ac:dyDescent="0.3">
      <c r="A1114" s="13" t="s">
        <v>799</v>
      </c>
      <c r="E1114" s="1" t="s">
        <v>1633</v>
      </c>
      <c r="F1114" s="19">
        <v>0</v>
      </c>
    </row>
    <row r="1115" spans="1:6" x14ac:dyDescent="0.3">
      <c r="A1115" s="13" t="s">
        <v>2155</v>
      </c>
      <c r="E1115" s="1" t="s">
        <v>1635</v>
      </c>
      <c r="F1115" s="19">
        <v>0</v>
      </c>
    </row>
    <row r="1116" spans="1:6" x14ac:dyDescent="0.3">
      <c r="A1116" s="13" t="s">
        <v>800</v>
      </c>
      <c r="E1116" s="1" t="s">
        <v>1637</v>
      </c>
      <c r="F1116" s="19">
        <v>0</v>
      </c>
    </row>
    <row r="1117" spans="1:6" x14ac:dyDescent="0.3">
      <c r="A1117" s="13" t="s">
        <v>802</v>
      </c>
      <c r="E1117" s="1" t="s">
        <v>1638</v>
      </c>
      <c r="F1117" s="19">
        <v>0</v>
      </c>
    </row>
    <row r="1118" spans="1:6" x14ac:dyDescent="0.3">
      <c r="A1118" s="13" t="s">
        <v>803</v>
      </c>
      <c r="E1118" s="1" t="s">
        <v>1640</v>
      </c>
      <c r="F1118" s="19">
        <v>0</v>
      </c>
    </row>
    <row r="1119" spans="1:6" x14ac:dyDescent="0.3">
      <c r="A1119" s="13" t="s">
        <v>2154</v>
      </c>
      <c r="E1119" s="1" t="s">
        <v>1642</v>
      </c>
      <c r="F1119" s="19">
        <v>0</v>
      </c>
    </row>
    <row r="1120" spans="1:6" x14ac:dyDescent="0.3">
      <c r="A1120" s="13" t="s">
        <v>2153</v>
      </c>
      <c r="E1120" s="1" t="s">
        <v>1644</v>
      </c>
      <c r="F1120" s="19">
        <v>0</v>
      </c>
    </row>
    <row r="1121" spans="1:6" x14ac:dyDescent="0.3">
      <c r="A1121" s="13" t="s">
        <v>1758</v>
      </c>
      <c r="E1121" s="1" t="s">
        <v>1646</v>
      </c>
      <c r="F1121" s="19">
        <v>0</v>
      </c>
    </row>
    <row r="1122" spans="1:6" x14ac:dyDescent="0.3">
      <c r="A1122" s="13" t="s">
        <v>2152</v>
      </c>
      <c r="E1122" s="1" t="s">
        <v>1648</v>
      </c>
      <c r="F1122" s="19">
        <v>0</v>
      </c>
    </row>
    <row r="1123" spans="1:6" x14ac:dyDescent="0.3">
      <c r="A1123" s="13" t="s">
        <v>804</v>
      </c>
      <c r="E1123" s="1" t="s">
        <v>1650</v>
      </c>
      <c r="F1123" s="19">
        <v>0</v>
      </c>
    </row>
    <row r="1124" spans="1:6" x14ac:dyDescent="0.3">
      <c r="A1124" s="13" t="s">
        <v>805</v>
      </c>
      <c r="E1124" s="1" t="s">
        <v>1652</v>
      </c>
      <c r="F1124" s="19">
        <v>0</v>
      </c>
    </row>
    <row r="1125" spans="1:6" x14ac:dyDescent="0.3">
      <c r="A1125" s="13" t="s">
        <v>806</v>
      </c>
      <c r="E1125" s="1" t="s">
        <v>1654</v>
      </c>
      <c r="F1125" s="19">
        <v>0</v>
      </c>
    </row>
    <row r="1126" spans="1:6" x14ac:dyDescent="0.3">
      <c r="A1126" s="13" t="s">
        <v>807</v>
      </c>
      <c r="E1126" s="1" t="s">
        <v>1655</v>
      </c>
      <c r="F1126" s="19">
        <v>0</v>
      </c>
    </row>
    <row r="1127" spans="1:6" x14ac:dyDescent="0.3">
      <c r="A1127" s="13" t="s">
        <v>808</v>
      </c>
      <c r="E1127" s="1" t="s">
        <v>1656</v>
      </c>
      <c r="F1127" s="19">
        <v>0</v>
      </c>
    </row>
    <row r="1128" spans="1:6" x14ac:dyDescent="0.3">
      <c r="A1128" s="13" t="s">
        <v>809</v>
      </c>
      <c r="E1128" s="1" t="s">
        <v>1658</v>
      </c>
      <c r="F1128" s="19">
        <v>0</v>
      </c>
    </row>
    <row r="1129" spans="1:6" x14ac:dyDescent="0.3">
      <c r="A1129" s="13" t="s">
        <v>810</v>
      </c>
      <c r="E1129" s="1" t="s">
        <v>1873</v>
      </c>
      <c r="F1129" s="19">
        <v>0</v>
      </c>
    </row>
    <row r="1130" spans="1:6" x14ac:dyDescent="0.3">
      <c r="A1130" s="13" t="s">
        <v>2151</v>
      </c>
      <c r="E1130" s="1" t="s">
        <v>1661</v>
      </c>
      <c r="F1130" s="19">
        <v>0</v>
      </c>
    </row>
    <row r="1131" spans="1:6" x14ac:dyDescent="0.3">
      <c r="A1131" s="13" t="s">
        <v>811</v>
      </c>
      <c r="E1131" s="1" t="s">
        <v>1662</v>
      </c>
      <c r="F1131" s="19">
        <v>0</v>
      </c>
    </row>
    <row r="1132" spans="1:6" x14ac:dyDescent="0.3">
      <c r="A1132" s="13" t="s">
        <v>812</v>
      </c>
      <c r="E1132" s="1" t="s">
        <v>1663</v>
      </c>
      <c r="F1132" s="19">
        <v>0</v>
      </c>
    </row>
    <row r="1133" spans="1:6" x14ac:dyDescent="0.3">
      <c r="A1133" s="13" t="s">
        <v>813</v>
      </c>
      <c r="E1133" s="1" t="s">
        <v>1664</v>
      </c>
      <c r="F1133" s="19">
        <v>0</v>
      </c>
    </row>
    <row r="1134" spans="1:6" x14ac:dyDescent="0.3">
      <c r="A1134" s="13" t="s">
        <v>2150</v>
      </c>
      <c r="E1134" s="1" t="s">
        <v>1666</v>
      </c>
      <c r="F1134" s="19">
        <v>0</v>
      </c>
    </row>
    <row r="1135" spans="1:6" x14ac:dyDescent="0.3">
      <c r="A1135" s="13" t="s">
        <v>814</v>
      </c>
      <c r="E1135" s="1" t="s">
        <v>1668</v>
      </c>
      <c r="F1135" s="19">
        <v>8090.616</v>
      </c>
    </row>
    <row r="1136" spans="1:6" x14ac:dyDescent="0.3">
      <c r="A1136" s="13" t="s">
        <v>2149</v>
      </c>
      <c r="E1136" s="1" t="s">
        <v>1869</v>
      </c>
      <c r="F1136" s="19">
        <v>0</v>
      </c>
    </row>
    <row r="1137" spans="1:6" x14ac:dyDescent="0.3">
      <c r="A1137" s="13" t="s">
        <v>170</v>
      </c>
      <c r="E1137" s="1" t="s">
        <v>1670</v>
      </c>
      <c r="F1137" s="19">
        <v>0</v>
      </c>
    </row>
    <row r="1138" spans="1:6" x14ac:dyDescent="0.3">
      <c r="A1138" s="13" t="s">
        <v>171</v>
      </c>
      <c r="E1138" s="1" t="s">
        <v>1671</v>
      </c>
      <c r="F1138" s="19">
        <v>0</v>
      </c>
    </row>
    <row r="1139" spans="1:6" x14ac:dyDescent="0.3">
      <c r="A1139" s="13" t="s">
        <v>815</v>
      </c>
      <c r="E1139" s="1" t="s">
        <v>1673</v>
      </c>
      <c r="F1139" s="19">
        <v>0</v>
      </c>
    </row>
    <row r="1140" spans="1:6" x14ac:dyDescent="0.3">
      <c r="A1140" s="13" t="s">
        <v>2148</v>
      </c>
      <c r="E1140" s="1" t="s">
        <v>1674</v>
      </c>
      <c r="F1140" s="19">
        <v>0</v>
      </c>
    </row>
    <row r="1141" spans="1:6" x14ac:dyDescent="0.3">
      <c r="A1141" s="13" t="s">
        <v>2147</v>
      </c>
      <c r="E1141" s="1" t="s">
        <v>1676</v>
      </c>
      <c r="F1141" s="19">
        <v>0</v>
      </c>
    </row>
    <row r="1142" spans="1:6" x14ac:dyDescent="0.3">
      <c r="A1142" s="13" t="s">
        <v>817</v>
      </c>
      <c r="E1142" s="1" t="s">
        <v>1677</v>
      </c>
      <c r="F1142" s="19">
        <v>0</v>
      </c>
    </row>
    <row r="1143" spans="1:6" x14ac:dyDescent="0.3">
      <c r="A1143" s="13" t="s">
        <v>2146</v>
      </c>
      <c r="E1143" s="1" t="s">
        <v>1679</v>
      </c>
      <c r="F1143" s="19">
        <v>0</v>
      </c>
    </row>
    <row r="1144" spans="1:6" x14ac:dyDescent="0.3">
      <c r="A1144" s="13" t="s">
        <v>818</v>
      </c>
      <c r="E1144" s="1" t="s">
        <v>1681</v>
      </c>
      <c r="F1144" s="19">
        <v>0</v>
      </c>
    </row>
    <row r="1145" spans="1:6" x14ac:dyDescent="0.3">
      <c r="A1145" s="13" t="s">
        <v>2145</v>
      </c>
      <c r="E1145" s="1" t="s">
        <v>1682</v>
      </c>
      <c r="F1145" s="19">
        <v>0</v>
      </c>
    </row>
    <row r="1146" spans="1:6" x14ac:dyDescent="0.3">
      <c r="A1146" s="13" t="s">
        <v>819</v>
      </c>
      <c r="E1146" s="1" t="s">
        <v>1683</v>
      </c>
      <c r="F1146" s="19">
        <v>0</v>
      </c>
    </row>
    <row r="1147" spans="1:6" x14ac:dyDescent="0.3">
      <c r="A1147" s="13" t="s">
        <v>2144</v>
      </c>
      <c r="E1147" s="1" t="s">
        <v>1685</v>
      </c>
      <c r="F1147" s="19">
        <v>0</v>
      </c>
    </row>
    <row r="1148" spans="1:6" x14ac:dyDescent="0.3">
      <c r="A1148" s="13" t="s">
        <v>820</v>
      </c>
      <c r="E1148" s="1" t="s">
        <v>1687</v>
      </c>
      <c r="F1148" s="19">
        <v>0</v>
      </c>
    </row>
    <row r="1149" spans="1:6" x14ac:dyDescent="0.3">
      <c r="A1149" s="13" t="s">
        <v>2143</v>
      </c>
      <c r="E1149" s="1" t="s">
        <v>1688</v>
      </c>
      <c r="F1149" s="19">
        <v>-1526.5519999999997</v>
      </c>
    </row>
    <row r="1150" spans="1:6" x14ac:dyDescent="0.3">
      <c r="A1150" s="13" t="s">
        <v>2142</v>
      </c>
      <c r="E1150" s="1" t="s">
        <v>1690</v>
      </c>
      <c r="F1150" s="19">
        <v>0</v>
      </c>
    </row>
    <row r="1151" spans="1:6" x14ac:dyDescent="0.3">
      <c r="A1151" s="13" t="s">
        <v>2141</v>
      </c>
      <c r="E1151" s="1" t="s">
        <v>1692</v>
      </c>
      <c r="F1151" s="19">
        <v>0</v>
      </c>
    </row>
    <row r="1152" spans="1:6" x14ac:dyDescent="0.3">
      <c r="A1152" s="13" t="s">
        <v>821</v>
      </c>
      <c r="E1152" s="1" t="s">
        <v>1693</v>
      </c>
      <c r="F1152" s="19">
        <v>0</v>
      </c>
    </row>
    <row r="1153" spans="1:6" x14ac:dyDescent="0.3">
      <c r="A1153" s="13" t="s">
        <v>2140</v>
      </c>
      <c r="E1153" s="1" t="s">
        <v>1695</v>
      </c>
      <c r="F1153" s="19">
        <v>0</v>
      </c>
    </row>
    <row r="1154" spans="1:6" x14ac:dyDescent="0.3">
      <c r="A1154" s="13" t="s">
        <v>822</v>
      </c>
      <c r="E1154" s="1" t="s">
        <v>1862</v>
      </c>
      <c r="F1154" s="19">
        <v>-536.10000000000036</v>
      </c>
    </row>
    <row r="1155" spans="1:6" x14ac:dyDescent="0.3">
      <c r="A1155" s="13" t="s">
        <v>823</v>
      </c>
      <c r="E1155" s="1" t="s">
        <v>1698</v>
      </c>
      <c r="F1155" s="19">
        <v>0</v>
      </c>
    </row>
    <row r="1156" spans="1:6" x14ac:dyDescent="0.3">
      <c r="A1156" s="13" t="s">
        <v>824</v>
      </c>
      <c r="E1156" s="1" t="s">
        <v>1700</v>
      </c>
      <c r="F1156" s="19">
        <v>0</v>
      </c>
    </row>
    <row r="1157" spans="1:6" x14ac:dyDescent="0.3">
      <c r="A1157" s="13" t="s">
        <v>825</v>
      </c>
      <c r="E1157" s="1" t="s">
        <v>1861</v>
      </c>
      <c r="F1157" s="19">
        <v>0</v>
      </c>
    </row>
    <row r="1158" spans="1:6" x14ac:dyDescent="0.3">
      <c r="A1158" s="13" t="s">
        <v>826</v>
      </c>
      <c r="E1158" s="1" t="s">
        <v>1703</v>
      </c>
      <c r="F1158" s="19">
        <v>0</v>
      </c>
    </row>
    <row r="1159" spans="1:6" x14ac:dyDescent="0.3">
      <c r="A1159" s="13" t="s">
        <v>2139</v>
      </c>
      <c r="E1159" s="1" t="s">
        <v>248</v>
      </c>
      <c r="F1159" s="19">
        <v>-5246514.6780000003</v>
      </c>
    </row>
    <row r="1160" spans="1:6" x14ac:dyDescent="0.3">
      <c r="A1160" s="13" t="s">
        <v>827</v>
      </c>
    </row>
    <row r="1161" spans="1:6" x14ac:dyDescent="0.3">
      <c r="A1161" s="13" t="s">
        <v>2138</v>
      </c>
    </row>
    <row r="1162" spans="1:6" x14ac:dyDescent="0.3">
      <c r="A1162" s="13" t="s">
        <v>828</v>
      </c>
    </row>
    <row r="1163" spans="1:6" x14ac:dyDescent="0.3">
      <c r="A1163" s="13" t="s">
        <v>830</v>
      </c>
    </row>
    <row r="1164" spans="1:6" x14ac:dyDescent="0.3">
      <c r="A1164" s="13" t="s">
        <v>2137</v>
      </c>
    </row>
    <row r="1165" spans="1:6" x14ac:dyDescent="0.3">
      <c r="A1165" s="13" t="s">
        <v>2136</v>
      </c>
    </row>
    <row r="1166" spans="1:6" x14ac:dyDescent="0.3">
      <c r="A1166" s="13" t="s">
        <v>831</v>
      </c>
    </row>
    <row r="1167" spans="1:6" x14ac:dyDescent="0.3">
      <c r="A1167" s="13" t="s">
        <v>832</v>
      </c>
    </row>
    <row r="1168" spans="1:6" x14ac:dyDescent="0.3">
      <c r="A1168" s="13" t="s">
        <v>833</v>
      </c>
    </row>
    <row r="1169" spans="1:1" x14ac:dyDescent="0.3">
      <c r="A1169" s="13" t="s">
        <v>834</v>
      </c>
    </row>
    <row r="1170" spans="1:1" x14ac:dyDescent="0.3">
      <c r="A1170" s="13" t="s">
        <v>835</v>
      </c>
    </row>
    <row r="1171" spans="1:1" x14ac:dyDescent="0.3">
      <c r="A1171" s="13" t="s">
        <v>836</v>
      </c>
    </row>
    <row r="1172" spans="1:1" x14ac:dyDescent="0.3">
      <c r="A1172" s="13" t="s">
        <v>837</v>
      </c>
    </row>
    <row r="1173" spans="1:1" x14ac:dyDescent="0.3">
      <c r="A1173" s="13" t="s">
        <v>838</v>
      </c>
    </row>
    <row r="1174" spans="1:1" x14ac:dyDescent="0.3">
      <c r="A1174" s="13" t="s">
        <v>839</v>
      </c>
    </row>
    <row r="1175" spans="1:1" x14ac:dyDescent="0.3">
      <c r="A1175" s="13" t="s">
        <v>840</v>
      </c>
    </row>
    <row r="1176" spans="1:1" x14ac:dyDescent="0.3">
      <c r="A1176" s="13" t="s">
        <v>2135</v>
      </c>
    </row>
    <row r="1177" spans="1:1" x14ac:dyDescent="0.3">
      <c r="A1177" s="13" t="s">
        <v>842</v>
      </c>
    </row>
    <row r="1178" spans="1:1" x14ac:dyDescent="0.3">
      <c r="A1178" s="13" t="s">
        <v>2134</v>
      </c>
    </row>
    <row r="1179" spans="1:1" x14ac:dyDescent="0.3">
      <c r="A1179" s="13" t="s">
        <v>2133</v>
      </c>
    </row>
    <row r="1180" spans="1:1" x14ac:dyDescent="0.3">
      <c r="A1180" s="13" t="s">
        <v>844</v>
      </c>
    </row>
    <row r="1181" spans="1:1" x14ac:dyDescent="0.3">
      <c r="A1181" s="13" t="s">
        <v>845</v>
      </c>
    </row>
    <row r="1182" spans="1:1" x14ac:dyDescent="0.3">
      <c r="A1182" s="13" t="s">
        <v>846</v>
      </c>
    </row>
    <row r="1183" spans="1:1" x14ac:dyDescent="0.3">
      <c r="A1183" s="13" t="s">
        <v>2132</v>
      </c>
    </row>
    <row r="1184" spans="1:1" x14ac:dyDescent="0.3">
      <c r="A1184" s="13" t="s">
        <v>847</v>
      </c>
    </row>
    <row r="1185" spans="1:1" x14ac:dyDescent="0.3">
      <c r="A1185" s="13" t="s">
        <v>848</v>
      </c>
    </row>
    <row r="1186" spans="1:1" x14ac:dyDescent="0.3">
      <c r="A1186" s="13" t="s">
        <v>2131</v>
      </c>
    </row>
    <row r="1187" spans="1:1" x14ac:dyDescent="0.3">
      <c r="A1187" s="13" t="s">
        <v>849</v>
      </c>
    </row>
    <row r="1188" spans="1:1" x14ac:dyDescent="0.3">
      <c r="A1188" s="13" t="s">
        <v>2130</v>
      </c>
    </row>
    <row r="1189" spans="1:1" x14ac:dyDescent="0.3">
      <c r="A1189" s="13" t="s">
        <v>850</v>
      </c>
    </row>
    <row r="1190" spans="1:1" x14ac:dyDescent="0.3">
      <c r="A1190" s="13" t="s">
        <v>851</v>
      </c>
    </row>
    <row r="1191" spans="1:1" x14ac:dyDescent="0.3">
      <c r="A1191" s="13" t="s">
        <v>852</v>
      </c>
    </row>
    <row r="1192" spans="1:1" x14ac:dyDescent="0.3">
      <c r="A1192" s="13" t="s">
        <v>2129</v>
      </c>
    </row>
    <row r="1193" spans="1:1" x14ac:dyDescent="0.3">
      <c r="A1193" s="13" t="s">
        <v>2128</v>
      </c>
    </row>
    <row r="1194" spans="1:1" x14ac:dyDescent="0.3">
      <c r="A1194" s="13" t="s">
        <v>853</v>
      </c>
    </row>
    <row r="1195" spans="1:1" x14ac:dyDescent="0.3">
      <c r="A1195" s="13" t="s">
        <v>854</v>
      </c>
    </row>
    <row r="1196" spans="1:1" x14ac:dyDescent="0.3">
      <c r="A1196" s="13" t="s">
        <v>855</v>
      </c>
    </row>
    <row r="1197" spans="1:1" x14ac:dyDescent="0.3">
      <c r="A1197" s="13" t="s">
        <v>2127</v>
      </c>
    </row>
    <row r="1198" spans="1:1" x14ac:dyDescent="0.3">
      <c r="A1198" s="13" t="s">
        <v>2126</v>
      </c>
    </row>
    <row r="1199" spans="1:1" x14ac:dyDescent="0.3">
      <c r="A1199" s="13" t="s">
        <v>2125</v>
      </c>
    </row>
    <row r="1200" spans="1:1" x14ac:dyDescent="0.3">
      <c r="A1200" s="13" t="s">
        <v>856</v>
      </c>
    </row>
    <row r="1201" spans="1:1" x14ac:dyDescent="0.3">
      <c r="A1201" s="13" t="s">
        <v>857</v>
      </c>
    </row>
    <row r="1202" spans="1:1" x14ac:dyDescent="0.3">
      <c r="A1202" s="13" t="s">
        <v>858</v>
      </c>
    </row>
    <row r="1203" spans="1:1" x14ac:dyDescent="0.3">
      <c r="A1203" s="13" t="s">
        <v>859</v>
      </c>
    </row>
    <row r="1204" spans="1:1" x14ac:dyDescent="0.3">
      <c r="A1204" s="13" t="s">
        <v>2124</v>
      </c>
    </row>
    <row r="1205" spans="1:1" x14ac:dyDescent="0.3">
      <c r="A1205" s="13" t="s">
        <v>860</v>
      </c>
    </row>
    <row r="1206" spans="1:1" x14ac:dyDescent="0.3">
      <c r="A1206" s="13" t="s">
        <v>861</v>
      </c>
    </row>
    <row r="1207" spans="1:1" x14ac:dyDescent="0.3">
      <c r="A1207" s="13" t="s">
        <v>862</v>
      </c>
    </row>
    <row r="1208" spans="1:1" x14ac:dyDescent="0.3">
      <c r="A1208" s="13" t="s">
        <v>2123</v>
      </c>
    </row>
    <row r="1209" spans="1:1" x14ac:dyDescent="0.3">
      <c r="A1209" s="13" t="s">
        <v>863</v>
      </c>
    </row>
    <row r="1210" spans="1:1" x14ac:dyDescent="0.3">
      <c r="A1210" s="13" t="s">
        <v>2122</v>
      </c>
    </row>
    <row r="1211" spans="1:1" x14ac:dyDescent="0.3">
      <c r="A1211" s="13" t="s">
        <v>864</v>
      </c>
    </row>
    <row r="1212" spans="1:1" x14ac:dyDescent="0.3">
      <c r="A1212" s="13" t="s">
        <v>2121</v>
      </c>
    </row>
    <row r="1213" spans="1:1" x14ac:dyDescent="0.3">
      <c r="A1213" s="13" t="s">
        <v>865</v>
      </c>
    </row>
    <row r="1214" spans="1:1" x14ac:dyDescent="0.3">
      <c r="A1214" s="13" t="s">
        <v>2120</v>
      </c>
    </row>
    <row r="1215" spans="1:1" x14ac:dyDescent="0.3">
      <c r="A1215" s="13" t="s">
        <v>2119</v>
      </c>
    </row>
    <row r="1216" spans="1:1" x14ac:dyDescent="0.3">
      <c r="A1216" s="13" t="s">
        <v>2118</v>
      </c>
    </row>
    <row r="1217" spans="1:1" x14ac:dyDescent="0.3">
      <c r="A1217" s="13" t="s">
        <v>172</v>
      </c>
    </row>
    <row r="1218" spans="1:1" x14ac:dyDescent="0.3">
      <c r="A1218" s="13" t="s">
        <v>2117</v>
      </c>
    </row>
    <row r="1219" spans="1:1" x14ac:dyDescent="0.3">
      <c r="A1219" s="13" t="s">
        <v>866</v>
      </c>
    </row>
    <row r="1220" spans="1:1" x14ac:dyDescent="0.3">
      <c r="A1220" s="13" t="s">
        <v>867</v>
      </c>
    </row>
    <row r="1221" spans="1:1" x14ac:dyDescent="0.3">
      <c r="A1221" s="13" t="s">
        <v>868</v>
      </c>
    </row>
    <row r="1222" spans="1:1" x14ac:dyDescent="0.3">
      <c r="A1222" s="13" t="s">
        <v>869</v>
      </c>
    </row>
    <row r="1223" spans="1:1" x14ac:dyDescent="0.3">
      <c r="A1223" s="13" t="s">
        <v>870</v>
      </c>
    </row>
    <row r="1224" spans="1:1" x14ac:dyDescent="0.3">
      <c r="A1224" s="13" t="s">
        <v>871</v>
      </c>
    </row>
    <row r="1225" spans="1:1" x14ac:dyDescent="0.3">
      <c r="A1225" s="13" t="s">
        <v>872</v>
      </c>
    </row>
    <row r="1226" spans="1:1" x14ac:dyDescent="0.3">
      <c r="A1226" s="13" t="s">
        <v>873</v>
      </c>
    </row>
    <row r="1227" spans="1:1" x14ac:dyDescent="0.3">
      <c r="A1227" s="13" t="s">
        <v>874</v>
      </c>
    </row>
    <row r="1228" spans="1:1" x14ac:dyDescent="0.3">
      <c r="A1228" s="13" t="s">
        <v>875</v>
      </c>
    </row>
    <row r="1229" spans="1:1" x14ac:dyDescent="0.3">
      <c r="A1229" s="13" t="s">
        <v>876</v>
      </c>
    </row>
    <row r="1230" spans="1:1" x14ac:dyDescent="0.3">
      <c r="A1230" s="13" t="s">
        <v>877</v>
      </c>
    </row>
    <row r="1231" spans="1:1" x14ac:dyDescent="0.3">
      <c r="A1231" s="13" t="s">
        <v>878</v>
      </c>
    </row>
    <row r="1232" spans="1:1" x14ac:dyDescent="0.3">
      <c r="A1232" s="13" t="s">
        <v>879</v>
      </c>
    </row>
    <row r="1233" spans="1:1" x14ac:dyDescent="0.3">
      <c r="A1233" s="13" t="s">
        <v>880</v>
      </c>
    </row>
    <row r="1234" spans="1:1" x14ac:dyDescent="0.3">
      <c r="A1234" s="13" t="s">
        <v>175</v>
      </c>
    </row>
    <row r="1235" spans="1:1" x14ac:dyDescent="0.3">
      <c r="A1235" s="13" t="s">
        <v>176</v>
      </c>
    </row>
    <row r="1236" spans="1:1" x14ac:dyDescent="0.3">
      <c r="A1236" s="13" t="s">
        <v>177</v>
      </c>
    </row>
    <row r="1237" spans="1:1" x14ac:dyDescent="0.3">
      <c r="A1237" s="13" t="s">
        <v>881</v>
      </c>
    </row>
    <row r="1238" spans="1:1" x14ac:dyDescent="0.3">
      <c r="A1238" s="13" t="s">
        <v>882</v>
      </c>
    </row>
    <row r="1239" spans="1:1" x14ac:dyDescent="0.3">
      <c r="A1239" s="13" t="s">
        <v>883</v>
      </c>
    </row>
    <row r="1240" spans="1:1" x14ac:dyDescent="0.3">
      <c r="A1240" s="13" t="s">
        <v>884</v>
      </c>
    </row>
    <row r="1241" spans="1:1" x14ac:dyDescent="0.3">
      <c r="A1241" s="13" t="s">
        <v>2116</v>
      </c>
    </row>
    <row r="1242" spans="1:1" x14ac:dyDescent="0.3">
      <c r="A1242" s="13" t="s">
        <v>885</v>
      </c>
    </row>
    <row r="1243" spans="1:1" x14ac:dyDescent="0.3">
      <c r="A1243" s="13" t="s">
        <v>886</v>
      </c>
    </row>
    <row r="1244" spans="1:1" x14ac:dyDescent="0.3">
      <c r="A1244" s="13" t="s">
        <v>887</v>
      </c>
    </row>
    <row r="1245" spans="1:1" x14ac:dyDescent="0.3">
      <c r="A1245" s="13" t="s">
        <v>2115</v>
      </c>
    </row>
    <row r="1246" spans="1:1" x14ac:dyDescent="0.3">
      <c r="A1246" s="13" t="s">
        <v>888</v>
      </c>
    </row>
    <row r="1247" spans="1:1" x14ac:dyDescent="0.3">
      <c r="A1247" s="13" t="s">
        <v>2114</v>
      </c>
    </row>
    <row r="1248" spans="1:1" x14ac:dyDescent="0.3">
      <c r="A1248" s="13" t="s">
        <v>2113</v>
      </c>
    </row>
    <row r="1249" spans="1:1" x14ac:dyDescent="0.3">
      <c r="A1249" s="13" t="s">
        <v>890</v>
      </c>
    </row>
    <row r="1250" spans="1:1" x14ac:dyDescent="0.3">
      <c r="A1250" s="13" t="s">
        <v>2112</v>
      </c>
    </row>
    <row r="1251" spans="1:1" x14ac:dyDescent="0.3">
      <c r="A1251" s="13" t="s">
        <v>891</v>
      </c>
    </row>
    <row r="1252" spans="1:1" x14ac:dyDescent="0.3">
      <c r="A1252" s="13" t="s">
        <v>892</v>
      </c>
    </row>
    <row r="1253" spans="1:1" x14ac:dyDescent="0.3">
      <c r="A1253" s="13" t="s">
        <v>178</v>
      </c>
    </row>
    <row r="1254" spans="1:1" x14ac:dyDescent="0.3">
      <c r="A1254" s="13" t="s">
        <v>179</v>
      </c>
    </row>
    <row r="1255" spans="1:1" x14ac:dyDescent="0.3">
      <c r="A1255" s="13" t="s">
        <v>893</v>
      </c>
    </row>
    <row r="1256" spans="1:1" x14ac:dyDescent="0.3">
      <c r="A1256" s="13" t="s">
        <v>2111</v>
      </c>
    </row>
    <row r="1257" spans="1:1" x14ac:dyDescent="0.3">
      <c r="A1257" s="13" t="s">
        <v>2110</v>
      </c>
    </row>
    <row r="1258" spans="1:1" x14ac:dyDescent="0.3">
      <c r="A1258" s="13" t="s">
        <v>894</v>
      </c>
    </row>
    <row r="1259" spans="1:1" x14ac:dyDescent="0.3">
      <c r="A1259" s="13" t="s">
        <v>895</v>
      </c>
    </row>
    <row r="1260" spans="1:1" x14ac:dyDescent="0.3">
      <c r="A1260" s="13" t="s">
        <v>896</v>
      </c>
    </row>
    <row r="1261" spans="1:1" x14ac:dyDescent="0.3">
      <c r="A1261" s="13" t="s">
        <v>897</v>
      </c>
    </row>
    <row r="1262" spans="1:1" x14ac:dyDescent="0.3">
      <c r="A1262" s="13" t="s">
        <v>179</v>
      </c>
    </row>
    <row r="1263" spans="1:1" x14ac:dyDescent="0.3">
      <c r="A1263" s="13" t="s">
        <v>898</v>
      </c>
    </row>
    <row r="1264" spans="1:1" x14ac:dyDescent="0.3">
      <c r="A1264" s="13" t="s">
        <v>899</v>
      </c>
    </row>
    <row r="1265" spans="1:1" x14ac:dyDescent="0.3">
      <c r="A1265" s="13" t="s">
        <v>900</v>
      </c>
    </row>
    <row r="1266" spans="1:1" x14ac:dyDescent="0.3">
      <c r="A1266" s="13" t="s">
        <v>901</v>
      </c>
    </row>
    <row r="1267" spans="1:1" x14ac:dyDescent="0.3">
      <c r="A1267" s="13" t="s">
        <v>902</v>
      </c>
    </row>
    <row r="1268" spans="1:1" x14ac:dyDescent="0.3">
      <c r="A1268" s="13" t="s">
        <v>2109</v>
      </c>
    </row>
    <row r="1269" spans="1:1" x14ac:dyDescent="0.3">
      <c r="A1269" s="13" t="s">
        <v>903</v>
      </c>
    </row>
    <row r="1270" spans="1:1" x14ac:dyDescent="0.3">
      <c r="A1270" s="13" t="s">
        <v>904</v>
      </c>
    </row>
    <row r="1271" spans="1:1" x14ac:dyDescent="0.3">
      <c r="A1271" s="13" t="s">
        <v>905</v>
      </c>
    </row>
    <row r="1272" spans="1:1" x14ac:dyDescent="0.3">
      <c r="A1272" s="13" t="s">
        <v>906</v>
      </c>
    </row>
    <row r="1273" spans="1:1" x14ac:dyDescent="0.3">
      <c r="A1273" s="13" t="s">
        <v>2108</v>
      </c>
    </row>
    <row r="1274" spans="1:1" x14ac:dyDescent="0.3">
      <c r="A1274" s="13" t="s">
        <v>2107</v>
      </c>
    </row>
    <row r="1275" spans="1:1" x14ac:dyDescent="0.3">
      <c r="A1275" s="13" t="s">
        <v>907</v>
      </c>
    </row>
    <row r="1276" spans="1:1" x14ac:dyDescent="0.3">
      <c r="A1276" s="13" t="s">
        <v>2106</v>
      </c>
    </row>
    <row r="1277" spans="1:1" x14ac:dyDescent="0.3">
      <c r="A1277" s="13" t="s">
        <v>908</v>
      </c>
    </row>
    <row r="1278" spans="1:1" x14ac:dyDescent="0.3">
      <c r="A1278" s="13" t="s">
        <v>2105</v>
      </c>
    </row>
    <row r="1279" spans="1:1" x14ac:dyDescent="0.3">
      <c r="A1279" s="13" t="s">
        <v>909</v>
      </c>
    </row>
    <row r="1280" spans="1:1" x14ac:dyDescent="0.3">
      <c r="A1280" s="13" t="s">
        <v>910</v>
      </c>
    </row>
    <row r="1281" spans="1:1" x14ac:dyDescent="0.3">
      <c r="A1281" s="13" t="s">
        <v>2104</v>
      </c>
    </row>
    <row r="1282" spans="1:1" x14ac:dyDescent="0.3">
      <c r="A1282" s="13" t="s">
        <v>911</v>
      </c>
    </row>
    <row r="1283" spans="1:1" x14ac:dyDescent="0.3">
      <c r="A1283" s="13" t="s">
        <v>912</v>
      </c>
    </row>
    <row r="1284" spans="1:1" x14ac:dyDescent="0.3">
      <c r="A1284" s="13" t="s">
        <v>913</v>
      </c>
    </row>
    <row r="1285" spans="1:1" x14ac:dyDescent="0.3">
      <c r="A1285" s="13" t="s">
        <v>914</v>
      </c>
    </row>
    <row r="1286" spans="1:1" x14ac:dyDescent="0.3">
      <c r="A1286" s="13" t="s">
        <v>915</v>
      </c>
    </row>
    <row r="1287" spans="1:1" x14ac:dyDescent="0.3">
      <c r="A1287" s="13" t="s">
        <v>916</v>
      </c>
    </row>
    <row r="1288" spans="1:1" x14ac:dyDescent="0.3">
      <c r="A1288" s="13" t="s">
        <v>917</v>
      </c>
    </row>
    <row r="1289" spans="1:1" x14ac:dyDescent="0.3">
      <c r="A1289" s="13" t="s">
        <v>918</v>
      </c>
    </row>
    <row r="1290" spans="1:1" x14ac:dyDescent="0.3">
      <c r="A1290" s="13" t="s">
        <v>1955</v>
      </c>
    </row>
    <row r="1291" spans="1:1" x14ac:dyDescent="0.3">
      <c r="A1291" s="13" t="s">
        <v>919</v>
      </c>
    </row>
    <row r="1292" spans="1:1" x14ac:dyDescent="0.3">
      <c r="A1292" s="13" t="s">
        <v>2025</v>
      </c>
    </row>
    <row r="1293" spans="1:1" x14ac:dyDescent="0.3">
      <c r="A1293" s="13" t="s">
        <v>920</v>
      </c>
    </row>
    <row r="1294" spans="1:1" x14ac:dyDescent="0.3">
      <c r="A1294" s="13" t="s">
        <v>921</v>
      </c>
    </row>
    <row r="1295" spans="1:1" x14ac:dyDescent="0.3">
      <c r="A1295" s="13" t="s">
        <v>2103</v>
      </c>
    </row>
    <row r="1296" spans="1:1" x14ac:dyDescent="0.3">
      <c r="A1296" s="13" t="s">
        <v>922</v>
      </c>
    </row>
    <row r="1297" spans="1:1" x14ac:dyDescent="0.3">
      <c r="A1297" s="13" t="s">
        <v>2102</v>
      </c>
    </row>
    <row r="1298" spans="1:1" x14ac:dyDescent="0.3">
      <c r="A1298" s="13" t="s">
        <v>923</v>
      </c>
    </row>
    <row r="1299" spans="1:1" x14ac:dyDescent="0.3">
      <c r="A1299" s="13" t="s">
        <v>924</v>
      </c>
    </row>
    <row r="1300" spans="1:1" x14ac:dyDescent="0.3">
      <c r="A1300" s="13" t="s">
        <v>926</v>
      </c>
    </row>
    <row r="1301" spans="1:1" x14ac:dyDescent="0.3">
      <c r="A1301" s="13" t="s">
        <v>2101</v>
      </c>
    </row>
    <row r="1302" spans="1:1" x14ac:dyDescent="0.3">
      <c r="A1302" s="13" t="s">
        <v>927</v>
      </c>
    </row>
    <row r="1303" spans="1:1" x14ac:dyDescent="0.3">
      <c r="A1303" s="13" t="s">
        <v>928</v>
      </c>
    </row>
    <row r="1304" spans="1:1" x14ac:dyDescent="0.3">
      <c r="A1304" s="13" t="s">
        <v>929</v>
      </c>
    </row>
    <row r="1305" spans="1:1" x14ac:dyDescent="0.3">
      <c r="A1305" s="13" t="s">
        <v>930</v>
      </c>
    </row>
    <row r="1306" spans="1:1" x14ac:dyDescent="0.3">
      <c r="A1306" s="13" t="s">
        <v>931</v>
      </c>
    </row>
    <row r="1307" spans="1:1" x14ac:dyDescent="0.3">
      <c r="A1307" s="13" t="s">
        <v>932</v>
      </c>
    </row>
    <row r="1308" spans="1:1" x14ac:dyDescent="0.3">
      <c r="A1308" s="13" t="s">
        <v>933</v>
      </c>
    </row>
    <row r="1309" spans="1:1" x14ac:dyDescent="0.3">
      <c r="A1309" s="13" t="s">
        <v>2100</v>
      </c>
    </row>
    <row r="1310" spans="1:1" x14ac:dyDescent="0.3">
      <c r="A1310" s="13" t="s">
        <v>2099</v>
      </c>
    </row>
    <row r="1311" spans="1:1" x14ac:dyDescent="0.3">
      <c r="A1311" s="13" t="s">
        <v>934</v>
      </c>
    </row>
    <row r="1312" spans="1:1" x14ac:dyDescent="0.3">
      <c r="A1312" s="13" t="s">
        <v>935</v>
      </c>
    </row>
    <row r="1313" spans="1:1" x14ac:dyDescent="0.3">
      <c r="A1313" s="13" t="s">
        <v>936</v>
      </c>
    </row>
    <row r="1314" spans="1:1" x14ac:dyDescent="0.3">
      <c r="A1314" s="13" t="s">
        <v>937</v>
      </c>
    </row>
    <row r="1315" spans="1:1" x14ac:dyDescent="0.3">
      <c r="A1315" s="13" t="s">
        <v>2098</v>
      </c>
    </row>
    <row r="1316" spans="1:1" x14ac:dyDescent="0.3">
      <c r="A1316" s="13" t="s">
        <v>938</v>
      </c>
    </row>
    <row r="1317" spans="1:1" x14ac:dyDescent="0.3">
      <c r="A1317" s="13" t="s">
        <v>939</v>
      </c>
    </row>
    <row r="1318" spans="1:1" x14ac:dyDescent="0.3">
      <c r="A1318" s="13" t="s">
        <v>940</v>
      </c>
    </row>
    <row r="1319" spans="1:1" x14ac:dyDescent="0.3">
      <c r="A1319" s="13" t="s">
        <v>941</v>
      </c>
    </row>
    <row r="1320" spans="1:1" x14ac:dyDescent="0.3">
      <c r="A1320" s="13" t="s">
        <v>2097</v>
      </c>
    </row>
    <row r="1321" spans="1:1" x14ac:dyDescent="0.3">
      <c r="A1321" s="13" t="s">
        <v>225</v>
      </c>
    </row>
    <row r="1322" spans="1:1" x14ac:dyDescent="0.3">
      <c r="A1322" s="13" t="s">
        <v>942</v>
      </c>
    </row>
    <row r="1323" spans="1:1" x14ac:dyDescent="0.3">
      <c r="A1323" s="13" t="s">
        <v>943</v>
      </c>
    </row>
    <row r="1324" spans="1:1" x14ac:dyDescent="0.3">
      <c r="A1324" s="13" t="s">
        <v>944</v>
      </c>
    </row>
    <row r="1325" spans="1:1" x14ac:dyDescent="0.3">
      <c r="A1325" s="13" t="s">
        <v>945</v>
      </c>
    </row>
    <row r="1326" spans="1:1" x14ac:dyDescent="0.3">
      <c r="A1326" s="13" t="s">
        <v>946</v>
      </c>
    </row>
    <row r="1327" spans="1:1" x14ac:dyDescent="0.3">
      <c r="A1327" s="13" t="s">
        <v>947</v>
      </c>
    </row>
    <row r="1328" spans="1:1" x14ac:dyDescent="0.3">
      <c r="A1328" s="13" t="s">
        <v>180</v>
      </c>
    </row>
    <row r="1329" spans="1:1" x14ac:dyDescent="0.3">
      <c r="A1329" s="13" t="s">
        <v>948</v>
      </c>
    </row>
    <row r="1330" spans="1:1" x14ac:dyDescent="0.3">
      <c r="A1330" s="13" t="s">
        <v>949</v>
      </c>
    </row>
    <row r="1331" spans="1:1" x14ac:dyDescent="0.3">
      <c r="A1331" s="13" t="s">
        <v>950</v>
      </c>
    </row>
    <row r="1332" spans="1:1" x14ac:dyDescent="0.3">
      <c r="A1332" s="13" t="s">
        <v>2096</v>
      </c>
    </row>
    <row r="1333" spans="1:1" x14ac:dyDescent="0.3">
      <c r="A1333" s="13" t="s">
        <v>951</v>
      </c>
    </row>
    <row r="1334" spans="1:1" x14ac:dyDescent="0.3">
      <c r="A1334" s="13" t="s">
        <v>2095</v>
      </c>
    </row>
    <row r="1335" spans="1:1" x14ac:dyDescent="0.3">
      <c r="A1335" s="13" t="s">
        <v>952</v>
      </c>
    </row>
    <row r="1336" spans="1:1" x14ac:dyDescent="0.3">
      <c r="A1336" s="13" t="s">
        <v>953</v>
      </c>
    </row>
    <row r="1337" spans="1:1" x14ac:dyDescent="0.3">
      <c r="A1337" s="13" t="s">
        <v>954</v>
      </c>
    </row>
    <row r="1338" spans="1:1" x14ac:dyDescent="0.3">
      <c r="A1338" s="13" t="s">
        <v>955</v>
      </c>
    </row>
    <row r="1339" spans="1:1" x14ac:dyDescent="0.3">
      <c r="A1339" s="13" t="s">
        <v>2094</v>
      </c>
    </row>
    <row r="1340" spans="1:1" x14ac:dyDescent="0.3">
      <c r="A1340" s="13" t="s">
        <v>956</v>
      </c>
    </row>
    <row r="1341" spans="1:1" x14ac:dyDescent="0.3">
      <c r="A1341" s="13" t="s">
        <v>957</v>
      </c>
    </row>
    <row r="1342" spans="1:1" x14ac:dyDescent="0.3">
      <c r="A1342" s="13" t="s">
        <v>2093</v>
      </c>
    </row>
    <row r="1343" spans="1:1" x14ac:dyDescent="0.3">
      <c r="A1343" s="13" t="s">
        <v>958</v>
      </c>
    </row>
    <row r="1344" spans="1:1" x14ac:dyDescent="0.3">
      <c r="A1344" s="13" t="s">
        <v>2092</v>
      </c>
    </row>
    <row r="1345" spans="1:1" x14ac:dyDescent="0.3">
      <c r="A1345" s="13" t="s">
        <v>182</v>
      </c>
    </row>
    <row r="1346" spans="1:1" x14ac:dyDescent="0.3">
      <c r="A1346" s="13" t="s">
        <v>959</v>
      </c>
    </row>
    <row r="1347" spans="1:1" x14ac:dyDescent="0.3">
      <c r="A1347" s="13" t="s">
        <v>960</v>
      </c>
    </row>
    <row r="1348" spans="1:1" x14ac:dyDescent="0.3">
      <c r="A1348" s="13" t="s">
        <v>961</v>
      </c>
    </row>
    <row r="1349" spans="1:1" x14ac:dyDescent="0.3">
      <c r="A1349" s="13" t="s">
        <v>2091</v>
      </c>
    </row>
    <row r="1350" spans="1:1" x14ac:dyDescent="0.3">
      <c r="A1350" s="13" t="s">
        <v>962</v>
      </c>
    </row>
    <row r="1351" spans="1:1" x14ac:dyDescent="0.3">
      <c r="A1351" s="13" t="s">
        <v>2090</v>
      </c>
    </row>
    <row r="1352" spans="1:1" x14ac:dyDescent="0.3">
      <c r="A1352" s="13" t="s">
        <v>2089</v>
      </c>
    </row>
    <row r="1353" spans="1:1" x14ac:dyDescent="0.3">
      <c r="A1353" s="13" t="s">
        <v>2088</v>
      </c>
    </row>
    <row r="1354" spans="1:1" x14ac:dyDescent="0.3">
      <c r="A1354" s="13" t="s">
        <v>963</v>
      </c>
    </row>
    <row r="1355" spans="1:1" x14ac:dyDescent="0.3">
      <c r="A1355" s="13" t="s">
        <v>2087</v>
      </c>
    </row>
    <row r="1356" spans="1:1" x14ac:dyDescent="0.3">
      <c r="A1356" s="13" t="s">
        <v>964</v>
      </c>
    </row>
    <row r="1357" spans="1:1" x14ac:dyDescent="0.3">
      <c r="A1357" s="13" t="s">
        <v>965</v>
      </c>
    </row>
    <row r="1358" spans="1:1" x14ac:dyDescent="0.3">
      <c r="A1358" s="13" t="s">
        <v>967</v>
      </c>
    </row>
    <row r="1359" spans="1:1" x14ac:dyDescent="0.3">
      <c r="A1359" s="13" t="s">
        <v>232</v>
      </c>
    </row>
    <row r="1360" spans="1:1" x14ac:dyDescent="0.3">
      <c r="A1360" s="13" t="s">
        <v>2086</v>
      </c>
    </row>
    <row r="1361" spans="1:1" x14ac:dyDescent="0.3">
      <c r="A1361" s="13" t="s">
        <v>184</v>
      </c>
    </row>
    <row r="1362" spans="1:1" x14ac:dyDescent="0.3">
      <c r="A1362" s="13" t="s">
        <v>968</v>
      </c>
    </row>
    <row r="1363" spans="1:1" x14ac:dyDescent="0.3">
      <c r="A1363" s="13" t="s">
        <v>2085</v>
      </c>
    </row>
    <row r="1364" spans="1:1" x14ac:dyDescent="0.3">
      <c r="A1364" s="13" t="s">
        <v>970</v>
      </c>
    </row>
    <row r="1365" spans="1:1" x14ac:dyDescent="0.3">
      <c r="A1365" s="13" t="s">
        <v>971</v>
      </c>
    </row>
    <row r="1366" spans="1:1" x14ac:dyDescent="0.3">
      <c r="A1366" s="13" t="s">
        <v>972</v>
      </c>
    </row>
    <row r="1367" spans="1:1" x14ac:dyDescent="0.3">
      <c r="A1367" s="13" t="s">
        <v>973</v>
      </c>
    </row>
    <row r="1368" spans="1:1" x14ac:dyDescent="0.3">
      <c r="A1368" s="13" t="s">
        <v>2084</v>
      </c>
    </row>
    <row r="1369" spans="1:1" x14ac:dyDescent="0.3">
      <c r="A1369" s="13" t="s">
        <v>975</v>
      </c>
    </row>
    <row r="1370" spans="1:1" x14ac:dyDescent="0.3">
      <c r="A1370" s="13" t="s">
        <v>2083</v>
      </c>
    </row>
    <row r="1371" spans="1:1" x14ac:dyDescent="0.3">
      <c r="A1371" s="13" t="s">
        <v>976</v>
      </c>
    </row>
    <row r="1372" spans="1:1" x14ac:dyDescent="0.3">
      <c r="A1372" s="13" t="s">
        <v>977</v>
      </c>
    </row>
    <row r="1373" spans="1:1" x14ac:dyDescent="0.3">
      <c r="A1373" s="13" t="s">
        <v>978</v>
      </c>
    </row>
    <row r="1374" spans="1:1" x14ac:dyDescent="0.3">
      <c r="A1374" s="13" t="s">
        <v>979</v>
      </c>
    </row>
    <row r="1375" spans="1:1" x14ac:dyDescent="0.3">
      <c r="A1375" s="13" t="s">
        <v>2082</v>
      </c>
    </row>
    <row r="1376" spans="1:1" x14ac:dyDescent="0.3">
      <c r="A1376" s="13" t="s">
        <v>980</v>
      </c>
    </row>
    <row r="1377" spans="1:1" x14ac:dyDescent="0.3">
      <c r="A1377" s="13" t="s">
        <v>981</v>
      </c>
    </row>
    <row r="1378" spans="1:1" x14ac:dyDescent="0.3">
      <c r="A1378" s="13" t="s">
        <v>982</v>
      </c>
    </row>
    <row r="1379" spans="1:1" x14ac:dyDescent="0.3">
      <c r="A1379" s="13" t="s">
        <v>2081</v>
      </c>
    </row>
    <row r="1380" spans="1:1" x14ac:dyDescent="0.3">
      <c r="A1380" s="13" t="s">
        <v>985</v>
      </c>
    </row>
    <row r="1381" spans="1:1" x14ac:dyDescent="0.3">
      <c r="A1381" s="13" t="s">
        <v>986</v>
      </c>
    </row>
    <row r="1382" spans="1:1" x14ac:dyDescent="0.3">
      <c r="A1382" s="13" t="s">
        <v>987</v>
      </c>
    </row>
    <row r="1383" spans="1:1" x14ac:dyDescent="0.3">
      <c r="A1383" s="13" t="s">
        <v>988</v>
      </c>
    </row>
    <row r="1384" spans="1:1" x14ac:dyDescent="0.3">
      <c r="A1384" s="13" t="s">
        <v>2080</v>
      </c>
    </row>
    <row r="1385" spans="1:1" x14ac:dyDescent="0.3">
      <c r="A1385" s="13" t="s">
        <v>2079</v>
      </c>
    </row>
    <row r="1386" spans="1:1" x14ac:dyDescent="0.3">
      <c r="A1386" s="13" t="s">
        <v>989</v>
      </c>
    </row>
    <row r="1387" spans="1:1" x14ac:dyDescent="0.3">
      <c r="A1387" s="13" t="s">
        <v>990</v>
      </c>
    </row>
    <row r="1388" spans="1:1" x14ac:dyDescent="0.3">
      <c r="A1388" s="13" t="s">
        <v>991</v>
      </c>
    </row>
    <row r="1389" spans="1:1" x14ac:dyDescent="0.3">
      <c r="A1389" s="13" t="s">
        <v>2078</v>
      </c>
    </row>
    <row r="1390" spans="1:1" x14ac:dyDescent="0.3">
      <c r="A1390" s="13" t="s">
        <v>992</v>
      </c>
    </row>
    <row r="1391" spans="1:1" x14ac:dyDescent="0.3">
      <c r="A1391" s="13" t="s">
        <v>2077</v>
      </c>
    </row>
    <row r="1392" spans="1:1" x14ac:dyDescent="0.3">
      <c r="A1392" s="13" t="s">
        <v>993</v>
      </c>
    </row>
    <row r="1393" spans="1:1" x14ac:dyDescent="0.3">
      <c r="A1393" s="13" t="s">
        <v>994</v>
      </c>
    </row>
    <row r="1394" spans="1:1" x14ac:dyDescent="0.3">
      <c r="A1394" s="13" t="s">
        <v>995</v>
      </c>
    </row>
    <row r="1395" spans="1:1" x14ac:dyDescent="0.3">
      <c r="A1395" s="13" t="s">
        <v>97</v>
      </c>
    </row>
    <row r="1396" spans="1:1" x14ac:dyDescent="0.3">
      <c r="A1396" s="13" t="s">
        <v>996</v>
      </c>
    </row>
    <row r="1397" spans="1:1" x14ac:dyDescent="0.3">
      <c r="A1397" s="13" t="s">
        <v>2076</v>
      </c>
    </row>
    <row r="1398" spans="1:1" x14ac:dyDescent="0.3">
      <c r="A1398" s="13" t="s">
        <v>997</v>
      </c>
    </row>
    <row r="1399" spans="1:1" x14ac:dyDescent="0.3">
      <c r="A1399" s="13" t="s">
        <v>2075</v>
      </c>
    </row>
    <row r="1400" spans="1:1" x14ac:dyDescent="0.3">
      <c r="A1400" s="13" t="s">
        <v>998</v>
      </c>
    </row>
    <row r="1401" spans="1:1" x14ac:dyDescent="0.3">
      <c r="A1401" s="13" t="s">
        <v>999</v>
      </c>
    </row>
    <row r="1402" spans="1:1" x14ac:dyDescent="0.3">
      <c r="A1402" s="13" t="s">
        <v>1000</v>
      </c>
    </row>
    <row r="1403" spans="1:1" x14ac:dyDescent="0.3">
      <c r="A1403" s="13" t="s">
        <v>1001</v>
      </c>
    </row>
    <row r="1404" spans="1:1" x14ac:dyDescent="0.3">
      <c r="A1404" s="13" t="s">
        <v>1002</v>
      </c>
    </row>
    <row r="1405" spans="1:1" x14ac:dyDescent="0.3">
      <c r="A1405" s="13" t="s">
        <v>2074</v>
      </c>
    </row>
    <row r="1406" spans="1:1" x14ac:dyDescent="0.3">
      <c r="A1406" s="13" t="s">
        <v>1003</v>
      </c>
    </row>
    <row r="1407" spans="1:1" x14ac:dyDescent="0.3">
      <c r="A1407" s="13" t="s">
        <v>2073</v>
      </c>
    </row>
    <row r="1408" spans="1:1" x14ac:dyDescent="0.3">
      <c r="A1408" s="13" t="s">
        <v>1004</v>
      </c>
    </row>
    <row r="1409" spans="1:1" x14ac:dyDescent="0.3">
      <c r="A1409" s="13" t="s">
        <v>1005</v>
      </c>
    </row>
    <row r="1410" spans="1:1" x14ac:dyDescent="0.3">
      <c r="A1410" s="13" t="s">
        <v>2072</v>
      </c>
    </row>
    <row r="1411" spans="1:1" x14ac:dyDescent="0.3">
      <c r="A1411" s="13" t="s">
        <v>1006</v>
      </c>
    </row>
    <row r="1412" spans="1:1" x14ac:dyDescent="0.3">
      <c r="A1412" s="13" t="s">
        <v>2071</v>
      </c>
    </row>
    <row r="1413" spans="1:1" x14ac:dyDescent="0.3">
      <c r="A1413" s="13" t="s">
        <v>1007</v>
      </c>
    </row>
    <row r="1414" spans="1:1" x14ac:dyDescent="0.3">
      <c r="A1414" s="13" t="s">
        <v>1008</v>
      </c>
    </row>
    <row r="1415" spans="1:1" x14ac:dyDescent="0.3">
      <c r="A1415" s="13" t="s">
        <v>2070</v>
      </c>
    </row>
    <row r="1416" spans="1:1" x14ac:dyDescent="0.3">
      <c r="A1416" s="13" t="s">
        <v>1010</v>
      </c>
    </row>
    <row r="1417" spans="1:1" x14ac:dyDescent="0.3">
      <c r="A1417" s="13" t="s">
        <v>1011</v>
      </c>
    </row>
    <row r="1418" spans="1:1" x14ac:dyDescent="0.3">
      <c r="A1418" s="13" t="s">
        <v>1012</v>
      </c>
    </row>
    <row r="1419" spans="1:1" x14ac:dyDescent="0.3">
      <c r="A1419" s="13" t="s">
        <v>1013</v>
      </c>
    </row>
    <row r="1420" spans="1:1" x14ac:dyDescent="0.3">
      <c r="A1420" s="13" t="s">
        <v>1014</v>
      </c>
    </row>
    <row r="1421" spans="1:1" x14ac:dyDescent="0.3">
      <c r="A1421" s="13" t="s">
        <v>1015</v>
      </c>
    </row>
    <row r="1422" spans="1:1" x14ac:dyDescent="0.3">
      <c r="A1422" s="13" t="s">
        <v>1016</v>
      </c>
    </row>
    <row r="1423" spans="1:1" x14ac:dyDescent="0.3">
      <c r="A1423" s="13" t="s">
        <v>1017</v>
      </c>
    </row>
    <row r="1424" spans="1:1" x14ac:dyDescent="0.3">
      <c r="A1424" s="13" t="s">
        <v>1018</v>
      </c>
    </row>
    <row r="1425" spans="1:1" x14ac:dyDescent="0.3">
      <c r="A1425" s="13" t="s">
        <v>1019</v>
      </c>
    </row>
    <row r="1426" spans="1:1" x14ac:dyDescent="0.3">
      <c r="A1426" s="13" t="s">
        <v>1020</v>
      </c>
    </row>
    <row r="1427" spans="1:1" x14ac:dyDescent="0.3">
      <c r="A1427" s="13" t="s">
        <v>2069</v>
      </c>
    </row>
    <row r="1428" spans="1:1" x14ac:dyDescent="0.3">
      <c r="A1428" s="13" t="s">
        <v>1021</v>
      </c>
    </row>
    <row r="1429" spans="1:1" x14ac:dyDescent="0.3">
      <c r="A1429" s="13" t="s">
        <v>1023</v>
      </c>
    </row>
    <row r="1430" spans="1:1" x14ac:dyDescent="0.3">
      <c r="A1430" s="13" t="s">
        <v>2068</v>
      </c>
    </row>
    <row r="1431" spans="1:1" x14ac:dyDescent="0.3">
      <c r="A1431" s="13" t="s">
        <v>1024</v>
      </c>
    </row>
    <row r="1432" spans="1:1" x14ac:dyDescent="0.3">
      <c r="A1432" s="13" t="s">
        <v>1025</v>
      </c>
    </row>
    <row r="1433" spans="1:1" x14ac:dyDescent="0.3">
      <c r="A1433" s="13" t="s">
        <v>1026</v>
      </c>
    </row>
    <row r="1434" spans="1:1" x14ac:dyDescent="0.3">
      <c r="A1434" s="13" t="s">
        <v>1027</v>
      </c>
    </row>
    <row r="1435" spans="1:1" x14ac:dyDescent="0.3">
      <c r="A1435" s="13" t="s">
        <v>1028</v>
      </c>
    </row>
    <row r="1436" spans="1:1" x14ac:dyDescent="0.3">
      <c r="A1436" s="13" t="s">
        <v>1029</v>
      </c>
    </row>
    <row r="1437" spans="1:1" x14ac:dyDescent="0.3">
      <c r="A1437" s="13" t="s">
        <v>2067</v>
      </c>
    </row>
    <row r="1438" spans="1:1" x14ac:dyDescent="0.3">
      <c r="A1438" s="13" t="s">
        <v>1030</v>
      </c>
    </row>
    <row r="1439" spans="1:1" x14ac:dyDescent="0.3">
      <c r="A1439" s="13" t="s">
        <v>1031</v>
      </c>
    </row>
    <row r="1440" spans="1:1" x14ac:dyDescent="0.3">
      <c r="A1440" s="13" t="s">
        <v>429</v>
      </c>
    </row>
    <row r="1441" spans="1:1" x14ac:dyDescent="0.3">
      <c r="A1441" s="13" t="s">
        <v>1032</v>
      </c>
    </row>
    <row r="1442" spans="1:1" x14ac:dyDescent="0.3">
      <c r="A1442" s="13" t="s">
        <v>1033</v>
      </c>
    </row>
    <row r="1443" spans="1:1" x14ac:dyDescent="0.3">
      <c r="A1443" s="13" t="s">
        <v>1034</v>
      </c>
    </row>
    <row r="1444" spans="1:1" x14ac:dyDescent="0.3">
      <c r="A1444" s="13" t="s">
        <v>1036</v>
      </c>
    </row>
    <row r="1445" spans="1:1" x14ac:dyDescent="0.3">
      <c r="A1445" s="13" t="s">
        <v>1037</v>
      </c>
    </row>
    <row r="1446" spans="1:1" x14ac:dyDescent="0.3">
      <c r="A1446" s="13" t="s">
        <v>1038</v>
      </c>
    </row>
    <row r="1447" spans="1:1" x14ac:dyDescent="0.3">
      <c r="A1447" s="13" t="s">
        <v>1039</v>
      </c>
    </row>
    <row r="1448" spans="1:1" x14ac:dyDescent="0.3">
      <c r="A1448" s="13" t="s">
        <v>1040</v>
      </c>
    </row>
    <row r="1449" spans="1:1" x14ac:dyDescent="0.3">
      <c r="A1449" s="13" t="s">
        <v>1041</v>
      </c>
    </row>
    <row r="1450" spans="1:1" x14ac:dyDescent="0.3">
      <c r="A1450" s="13" t="s">
        <v>1042</v>
      </c>
    </row>
    <row r="1451" spans="1:1" x14ac:dyDescent="0.3">
      <c r="A1451" s="13" t="s">
        <v>2066</v>
      </c>
    </row>
    <row r="1452" spans="1:1" x14ac:dyDescent="0.3">
      <c r="A1452" s="13" t="s">
        <v>1043</v>
      </c>
    </row>
    <row r="1453" spans="1:1" x14ac:dyDescent="0.3">
      <c r="A1453" s="13" t="s">
        <v>1044</v>
      </c>
    </row>
    <row r="1454" spans="1:1" x14ac:dyDescent="0.3">
      <c r="A1454" s="13" t="s">
        <v>1045</v>
      </c>
    </row>
    <row r="1455" spans="1:1" x14ac:dyDescent="0.3">
      <c r="A1455" s="13" t="s">
        <v>2065</v>
      </c>
    </row>
    <row r="1456" spans="1:1" x14ac:dyDescent="0.3">
      <c r="A1456" s="13" t="s">
        <v>1046</v>
      </c>
    </row>
    <row r="1457" spans="1:1" x14ac:dyDescent="0.3">
      <c r="A1457" s="13" t="s">
        <v>1047</v>
      </c>
    </row>
    <row r="1458" spans="1:1" x14ac:dyDescent="0.3">
      <c r="A1458" s="13" t="s">
        <v>1048</v>
      </c>
    </row>
    <row r="1459" spans="1:1" x14ac:dyDescent="0.3">
      <c r="A1459" s="13" t="s">
        <v>1049</v>
      </c>
    </row>
    <row r="1460" spans="1:1" x14ac:dyDescent="0.3">
      <c r="A1460" s="13" t="s">
        <v>1050</v>
      </c>
    </row>
    <row r="1461" spans="1:1" x14ac:dyDescent="0.3">
      <c r="A1461" s="13" t="s">
        <v>1051</v>
      </c>
    </row>
    <row r="1462" spans="1:1" x14ac:dyDescent="0.3">
      <c r="A1462" s="13" t="s">
        <v>1052</v>
      </c>
    </row>
    <row r="1463" spans="1:1" x14ac:dyDescent="0.3">
      <c r="A1463" s="13" t="s">
        <v>1053</v>
      </c>
    </row>
    <row r="1464" spans="1:1" x14ac:dyDescent="0.3">
      <c r="A1464" s="13" t="s">
        <v>1054</v>
      </c>
    </row>
    <row r="1465" spans="1:1" x14ac:dyDescent="0.3">
      <c r="A1465" s="13" t="s">
        <v>2064</v>
      </c>
    </row>
    <row r="1466" spans="1:1" x14ac:dyDescent="0.3">
      <c r="A1466" s="13" t="s">
        <v>1055</v>
      </c>
    </row>
    <row r="1467" spans="1:1" x14ac:dyDescent="0.3">
      <c r="A1467" s="13" t="s">
        <v>2063</v>
      </c>
    </row>
    <row r="1468" spans="1:1" x14ac:dyDescent="0.3">
      <c r="A1468" s="13" t="s">
        <v>1056</v>
      </c>
    </row>
    <row r="1469" spans="1:1" x14ac:dyDescent="0.3">
      <c r="A1469" s="13" t="s">
        <v>2062</v>
      </c>
    </row>
    <row r="1470" spans="1:1" x14ac:dyDescent="0.3">
      <c r="A1470" s="13" t="s">
        <v>1057</v>
      </c>
    </row>
    <row r="1471" spans="1:1" x14ac:dyDescent="0.3">
      <c r="A1471" s="13" t="s">
        <v>2061</v>
      </c>
    </row>
    <row r="1472" spans="1:1" x14ac:dyDescent="0.3">
      <c r="A1472" s="13" t="s">
        <v>1058</v>
      </c>
    </row>
    <row r="1473" spans="1:1" x14ac:dyDescent="0.3">
      <c r="A1473" s="13" t="s">
        <v>1059</v>
      </c>
    </row>
    <row r="1474" spans="1:1" x14ac:dyDescent="0.3">
      <c r="A1474" s="13" t="s">
        <v>187</v>
      </c>
    </row>
    <row r="1475" spans="1:1" x14ac:dyDescent="0.3">
      <c r="A1475" s="13" t="s">
        <v>1060</v>
      </c>
    </row>
    <row r="1476" spans="1:1" x14ac:dyDescent="0.3">
      <c r="A1476" s="13" t="s">
        <v>1061</v>
      </c>
    </row>
    <row r="1477" spans="1:1" x14ac:dyDescent="0.3">
      <c r="A1477" s="13" t="s">
        <v>1062</v>
      </c>
    </row>
    <row r="1478" spans="1:1" x14ac:dyDescent="0.3">
      <c r="A1478" s="13" t="s">
        <v>1063</v>
      </c>
    </row>
    <row r="1479" spans="1:1" x14ac:dyDescent="0.3">
      <c r="A1479" s="13" t="s">
        <v>1064</v>
      </c>
    </row>
    <row r="1480" spans="1:1" x14ac:dyDescent="0.3">
      <c r="A1480" s="13" t="s">
        <v>2060</v>
      </c>
    </row>
    <row r="1481" spans="1:1" x14ac:dyDescent="0.3">
      <c r="A1481" s="13" t="s">
        <v>234</v>
      </c>
    </row>
    <row r="1482" spans="1:1" x14ac:dyDescent="0.3">
      <c r="A1482" s="13" t="s">
        <v>235</v>
      </c>
    </row>
    <row r="1483" spans="1:1" x14ac:dyDescent="0.3">
      <c r="A1483" s="13" t="s">
        <v>1065</v>
      </c>
    </row>
    <row r="1484" spans="1:1" x14ac:dyDescent="0.3">
      <c r="A1484" s="13" t="s">
        <v>2059</v>
      </c>
    </row>
    <row r="1485" spans="1:1" x14ac:dyDescent="0.3">
      <c r="A1485" s="13" t="s">
        <v>1066</v>
      </c>
    </row>
    <row r="1486" spans="1:1" x14ac:dyDescent="0.3">
      <c r="A1486" s="13" t="s">
        <v>1067</v>
      </c>
    </row>
    <row r="1487" spans="1:1" x14ac:dyDescent="0.3">
      <c r="A1487" s="13" t="s">
        <v>1068</v>
      </c>
    </row>
    <row r="1488" spans="1:1" x14ac:dyDescent="0.3">
      <c r="A1488" s="13" t="s">
        <v>1069</v>
      </c>
    </row>
    <row r="1489" spans="1:1" x14ac:dyDescent="0.3">
      <c r="A1489" s="13" t="s">
        <v>1070</v>
      </c>
    </row>
    <row r="1490" spans="1:1" x14ac:dyDescent="0.3">
      <c r="A1490" s="13" t="s">
        <v>2058</v>
      </c>
    </row>
    <row r="1491" spans="1:1" x14ac:dyDescent="0.3">
      <c r="A1491" s="13" t="s">
        <v>1071</v>
      </c>
    </row>
    <row r="1492" spans="1:1" x14ac:dyDescent="0.3">
      <c r="A1492" s="13" t="s">
        <v>1072</v>
      </c>
    </row>
    <row r="1493" spans="1:1" x14ac:dyDescent="0.3">
      <c r="A1493" s="13" t="s">
        <v>1073</v>
      </c>
    </row>
    <row r="1494" spans="1:1" x14ac:dyDescent="0.3">
      <c r="A1494" s="13" t="s">
        <v>1074</v>
      </c>
    </row>
    <row r="1495" spans="1:1" x14ac:dyDescent="0.3">
      <c r="A1495" s="13" t="s">
        <v>1075</v>
      </c>
    </row>
    <row r="1496" spans="1:1" x14ac:dyDescent="0.3">
      <c r="A1496" s="13" t="s">
        <v>2057</v>
      </c>
    </row>
    <row r="1497" spans="1:1" x14ac:dyDescent="0.3">
      <c r="A1497" s="13" t="s">
        <v>1076</v>
      </c>
    </row>
    <row r="1498" spans="1:1" x14ac:dyDescent="0.3">
      <c r="A1498" s="13" t="s">
        <v>1078</v>
      </c>
    </row>
    <row r="1499" spans="1:1" x14ac:dyDescent="0.3">
      <c r="A1499" s="13" t="s">
        <v>1079</v>
      </c>
    </row>
    <row r="1500" spans="1:1" x14ac:dyDescent="0.3">
      <c r="A1500" s="13" t="s">
        <v>2056</v>
      </c>
    </row>
    <row r="1501" spans="1:1" x14ac:dyDescent="0.3">
      <c r="A1501" s="13" t="s">
        <v>2054</v>
      </c>
    </row>
    <row r="1502" spans="1:1" x14ac:dyDescent="0.3">
      <c r="A1502" s="13" t="s">
        <v>2053</v>
      </c>
    </row>
    <row r="1503" spans="1:1" x14ac:dyDescent="0.3">
      <c r="A1503" s="13" t="s">
        <v>1080</v>
      </c>
    </row>
    <row r="1504" spans="1:1" x14ac:dyDescent="0.3">
      <c r="A1504" s="13" t="s">
        <v>1081</v>
      </c>
    </row>
    <row r="1505" spans="1:1" x14ac:dyDescent="0.3">
      <c r="A1505" s="13" t="s">
        <v>1082</v>
      </c>
    </row>
    <row r="1506" spans="1:1" x14ac:dyDescent="0.3">
      <c r="A1506" s="13" t="s">
        <v>1083</v>
      </c>
    </row>
    <row r="1507" spans="1:1" x14ac:dyDescent="0.3">
      <c r="A1507" s="13" t="s">
        <v>2052</v>
      </c>
    </row>
    <row r="1508" spans="1:1" x14ac:dyDescent="0.3">
      <c r="A1508" s="13" t="s">
        <v>1084</v>
      </c>
    </row>
    <row r="1509" spans="1:1" x14ac:dyDescent="0.3">
      <c r="A1509" s="13" t="s">
        <v>1085</v>
      </c>
    </row>
    <row r="1510" spans="1:1" x14ac:dyDescent="0.3">
      <c r="A1510" s="13" t="s">
        <v>1086</v>
      </c>
    </row>
    <row r="1511" spans="1:1" x14ac:dyDescent="0.3">
      <c r="A1511" s="13" t="s">
        <v>1087</v>
      </c>
    </row>
    <row r="1512" spans="1:1" x14ac:dyDescent="0.3">
      <c r="A1512" s="13" t="s">
        <v>2051</v>
      </c>
    </row>
    <row r="1513" spans="1:1" x14ac:dyDescent="0.3">
      <c r="A1513" s="13" t="s">
        <v>2050</v>
      </c>
    </row>
    <row r="1514" spans="1:1" x14ac:dyDescent="0.3">
      <c r="A1514" s="13" t="s">
        <v>191</v>
      </c>
    </row>
    <row r="1515" spans="1:1" x14ac:dyDescent="0.3">
      <c r="A1515" s="13" t="s">
        <v>1088</v>
      </c>
    </row>
    <row r="1516" spans="1:1" x14ac:dyDescent="0.3">
      <c r="A1516" s="13" t="s">
        <v>1089</v>
      </c>
    </row>
    <row r="1517" spans="1:1" x14ac:dyDescent="0.3">
      <c r="A1517" s="13" t="s">
        <v>2049</v>
      </c>
    </row>
    <row r="1518" spans="1:1" x14ac:dyDescent="0.3">
      <c r="A1518" s="13" t="s">
        <v>2048</v>
      </c>
    </row>
    <row r="1519" spans="1:1" x14ac:dyDescent="0.3">
      <c r="A1519" s="13" t="s">
        <v>2047</v>
      </c>
    </row>
    <row r="1520" spans="1:1" x14ac:dyDescent="0.3">
      <c r="A1520" s="13" t="s">
        <v>1090</v>
      </c>
    </row>
    <row r="1521" spans="1:1" x14ac:dyDescent="0.3">
      <c r="A1521" s="13" t="s">
        <v>2046</v>
      </c>
    </row>
    <row r="1522" spans="1:1" x14ac:dyDescent="0.3">
      <c r="A1522" s="13" t="s">
        <v>1091</v>
      </c>
    </row>
    <row r="1523" spans="1:1" x14ac:dyDescent="0.3">
      <c r="A1523" s="13" t="s">
        <v>1092</v>
      </c>
    </row>
    <row r="1524" spans="1:1" x14ac:dyDescent="0.3">
      <c r="A1524" s="13" t="s">
        <v>2045</v>
      </c>
    </row>
    <row r="1525" spans="1:1" x14ac:dyDescent="0.3">
      <c r="A1525" s="13" t="s">
        <v>1093</v>
      </c>
    </row>
    <row r="1526" spans="1:1" x14ac:dyDescent="0.3">
      <c r="A1526" s="13" t="s">
        <v>1094</v>
      </c>
    </row>
    <row r="1527" spans="1:1" x14ac:dyDescent="0.3">
      <c r="A1527" s="13" t="s">
        <v>1095</v>
      </c>
    </row>
    <row r="1528" spans="1:1" x14ac:dyDescent="0.3">
      <c r="A1528" s="13" t="s">
        <v>1096</v>
      </c>
    </row>
    <row r="1529" spans="1:1" x14ac:dyDescent="0.3">
      <c r="A1529" s="13" t="s">
        <v>1097</v>
      </c>
    </row>
    <row r="1530" spans="1:1" x14ac:dyDescent="0.3">
      <c r="A1530" s="13" t="s">
        <v>2044</v>
      </c>
    </row>
    <row r="1531" spans="1:1" x14ac:dyDescent="0.3">
      <c r="A1531" s="13" t="s">
        <v>1098</v>
      </c>
    </row>
    <row r="1532" spans="1:1" x14ac:dyDescent="0.3">
      <c r="A1532" s="13" t="s">
        <v>1099</v>
      </c>
    </row>
    <row r="1533" spans="1:1" x14ac:dyDescent="0.3">
      <c r="A1533" s="13" t="s">
        <v>1100</v>
      </c>
    </row>
    <row r="1534" spans="1:1" x14ac:dyDescent="0.3">
      <c r="A1534" s="13" t="s">
        <v>1101</v>
      </c>
    </row>
    <row r="1535" spans="1:1" x14ac:dyDescent="0.3">
      <c r="A1535" s="13" t="s">
        <v>1102</v>
      </c>
    </row>
    <row r="1536" spans="1:1" x14ac:dyDescent="0.3">
      <c r="A1536" s="13" t="s">
        <v>1103</v>
      </c>
    </row>
    <row r="1537" spans="1:1" x14ac:dyDescent="0.3">
      <c r="A1537" s="13" t="s">
        <v>1104</v>
      </c>
    </row>
    <row r="1538" spans="1:1" x14ac:dyDescent="0.3">
      <c r="A1538" s="13" t="s">
        <v>2043</v>
      </c>
    </row>
    <row r="1539" spans="1:1" x14ac:dyDescent="0.3">
      <c r="A1539" s="13" t="s">
        <v>2042</v>
      </c>
    </row>
    <row r="1540" spans="1:1" x14ac:dyDescent="0.3">
      <c r="A1540" s="13" t="s">
        <v>2041</v>
      </c>
    </row>
    <row r="1541" spans="1:1" x14ac:dyDescent="0.3">
      <c r="A1541" s="13" t="s">
        <v>2040</v>
      </c>
    </row>
    <row r="1542" spans="1:1" x14ac:dyDescent="0.3">
      <c r="A1542" s="13" t="s">
        <v>2039</v>
      </c>
    </row>
    <row r="1543" spans="1:1" x14ac:dyDescent="0.3">
      <c r="A1543" s="13" t="s">
        <v>1105</v>
      </c>
    </row>
    <row r="1544" spans="1:1" x14ac:dyDescent="0.3">
      <c r="A1544" s="13" t="s">
        <v>1106</v>
      </c>
    </row>
    <row r="1545" spans="1:1" x14ac:dyDescent="0.3">
      <c r="A1545" s="13" t="s">
        <v>1107</v>
      </c>
    </row>
    <row r="1546" spans="1:1" x14ac:dyDescent="0.3">
      <c r="A1546" s="13" t="s">
        <v>2038</v>
      </c>
    </row>
    <row r="1547" spans="1:1" x14ac:dyDescent="0.3">
      <c r="A1547" s="13" t="s">
        <v>1108</v>
      </c>
    </row>
    <row r="1548" spans="1:1" x14ac:dyDescent="0.3">
      <c r="A1548" s="13" t="s">
        <v>2037</v>
      </c>
    </row>
    <row r="1549" spans="1:1" x14ac:dyDescent="0.3">
      <c r="A1549" s="13" t="s">
        <v>1109</v>
      </c>
    </row>
    <row r="1550" spans="1:1" x14ac:dyDescent="0.3">
      <c r="A1550" s="13" t="s">
        <v>1110</v>
      </c>
    </row>
    <row r="1551" spans="1:1" x14ac:dyDescent="0.3">
      <c r="A1551" s="13" t="s">
        <v>2036</v>
      </c>
    </row>
    <row r="1552" spans="1:1" x14ac:dyDescent="0.3">
      <c r="A1552" s="13" t="s">
        <v>1111</v>
      </c>
    </row>
    <row r="1553" spans="1:1" x14ac:dyDescent="0.3">
      <c r="A1553" s="13" t="s">
        <v>1112</v>
      </c>
    </row>
    <row r="1554" spans="1:1" x14ac:dyDescent="0.3">
      <c r="A1554" s="13" t="s">
        <v>1113</v>
      </c>
    </row>
    <row r="1555" spans="1:1" x14ac:dyDescent="0.3">
      <c r="A1555" s="13" t="s">
        <v>1115</v>
      </c>
    </row>
    <row r="1556" spans="1:1" x14ac:dyDescent="0.3">
      <c r="A1556" s="13" t="s">
        <v>2035</v>
      </c>
    </row>
    <row r="1557" spans="1:1" x14ac:dyDescent="0.3">
      <c r="A1557" s="13" t="s">
        <v>1116</v>
      </c>
    </row>
    <row r="1558" spans="1:1" x14ac:dyDescent="0.3">
      <c r="A1558" s="13" t="s">
        <v>1117</v>
      </c>
    </row>
    <row r="1559" spans="1:1" x14ac:dyDescent="0.3">
      <c r="A1559" s="13" t="s">
        <v>1118</v>
      </c>
    </row>
    <row r="1560" spans="1:1" x14ac:dyDescent="0.3">
      <c r="A1560" s="13" t="s">
        <v>1119</v>
      </c>
    </row>
    <row r="1561" spans="1:1" x14ac:dyDescent="0.3">
      <c r="A1561" s="13" t="s">
        <v>1120</v>
      </c>
    </row>
    <row r="1562" spans="1:1" x14ac:dyDescent="0.3">
      <c r="A1562" s="13" t="s">
        <v>1121</v>
      </c>
    </row>
    <row r="1563" spans="1:1" x14ac:dyDescent="0.3">
      <c r="A1563" s="13" t="s">
        <v>1122</v>
      </c>
    </row>
    <row r="1564" spans="1:1" x14ac:dyDescent="0.3">
      <c r="A1564" s="13" t="s">
        <v>2034</v>
      </c>
    </row>
    <row r="1565" spans="1:1" x14ac:dyDescent="0.3">
      <c r="A1565" s="13" t="s">
        <v>1123</v>
      </c>
    </row>
    <row r="1566" spans="1:1" x14ac:dyDescent="0.3">
      <c r="A1566" s="13" t="s">
        <v>1708</v>
      </c>
    </row>
    <row r="1567" spans="1:1" x14ac:dyDescent="0.3">
      <c r="A1567" s="13" t="s">
        <v>1124</v>
      </c>
    </row>
    <row r="1568" spans="1:1" x14ac:dyDescent="0.3">
      <c r="A1568" s="13" t="s">
        <v>1126</v>
      </c>
    </row>
    <row r="1569" spans="1:1" x14ac:dyDescent="0.3">
      <c r="A1569" s="13" t="s">
        <v>1127</v>
      </c>
    </row>
    <row r="1570" spans="1:1" x14ac:dyDescent="0.3">
      <c r="A1570" s="13" t="s">
        <v>2033</v>
      </c>
    </row>
    <row r="1571" spans="1:1" x14ac:dyDescent="0.3">
      <c r="A1571" s="13" t="s">
        <v>1128</v>
      </c>
    </row>
    <row r="1572" spans="1:1" x14ac:dyDescent="0.3">
      <c r="A1572" s="13" t="s">
        <v>1129</v>
      </c>
    </row>
    <row r="1573" spans="1:1" x14ac:dyDescent="0.3">
      <c r="A1573" s="13" t="s">
        <v>1130</v>
      </c>
    </row>
    <row r="1574" spans="1:1" x14ac:dyDescent="0.3">
      <c r="A1574" s="13" t="s">
        <v>2032</v>
      </c>
    </row>
    <row r="1575" spans="1:1" x14ac:dyDescent="0.3">
      <c r="A1575" s="13" t="s">
        <v>1131</v>
      </c>
    </row>
    <row r="1576" spans="1:1" x14ac:dyDescent="0.3">
      <c r="A1576" s="13" t="s">
        <v>2031</v>
      </c>
    </row>
    <row r="1577" spans="1:1" x14ac:dyDescent="0.3">
      <c r="A1577" s="13" t="s">
        <v>1132</v>
      </c>
    </row>
    <row r="1578" spans="1:1" x14ac:dyDescent="0.3">
      <c r="A1578" s="13" t="s">
        <v>1133</v>
      </c>
    </row>
    <row r="1579" spans="1:1" x14ac:dyDescent="0.3">
      <c r="A1579" s="13" t="s">
        <v>1134</v>
      </c>
    </row>
    <row r="1580" spans="1:1" x14ac:dyDescent="0.3">
      <c r="A1580" s="13" t="s">
        <v>2030</v>
      </c>
    </row>
    <row r="1581" spans="1:1" x14ac:dyDescent="0.3">
      <c r="A1581" s="13" t="s">
        <v>1135</v>
      </c>
    </row>
    <row r="1582" spans="1:1" x14ac:dyDescent="0.3">
      <c r="A1582" s="13" t="s">
        <v>1136</v>
      </c>
    </row>
    <row r="1583" spans="1:1" x14ac:dyDescent="0.3">
      <c r="A1583" s="13" t="s">
        <v>2029</v>
      </c>
    </row>
    <row r="1584" spans="1:1" x14ac:dyDescent="0.3">
      <c r="A1584" s="13" t="s">
        <v>1137</v>
      </c>
    </row>
    <row r="1585" spans="1:1" x14ac:dyDescent="0.3">
      <c r="A1585" s="13" t="s">
        <v>1138</v>
      </c>
    </row>
    <row r="1586" spans="1:1" x14ac:dyDescent="0.3">
      <c r="A1586" s="13" t="s">
        <v>2028</v>
      </c>
    </row>
    <row r="1587" spans="1:1" x14ac:dyDescent="0.3">
      <c r="A1587" s="13" t="s">
        <v>1139</v>
      </c>
    </row>
    <row r="1588" spans="1:1" x14ac:dyDescent="0.3">
      <c r="A1588" s="13" t="s">
        <v>1140</v>
      </c>
    </row>
    <row r="1589" spans="1:1" x14ac:dyDescent="0.3">
      <c r="A1589" s="13" t="s">
        <v>1141</v>
      </c>
    </row>
    <row r="1590" spans="1:1" x14ac:dyDescent="0.3">
      <c r="A1590" s="13" t="s">
        <v>1142</v>
      </c>
    </row>
    <row r="1591" spans="1:1" x14ac:dyDescent="0.3">
      <c r="A1591" s="13" t="s">
        <v>1143</v>
      </c>
    </row>
    <row r="1592" spans="1:1" x14ac:dyDescent="0.3">
      <c r="A1592" s="13" t="s">
        <v>1144</v>
      </c>
    </row>
    <row r="1593" spans="1:1" x14ac:dyDescent="0.3">
      <c r="A1593" s="13" t="s">
        <v>1145</v>
      </c>
    </row>
    <row r="1594" spans="1:1" x14ac:dyDescent="0.3">
      <c r="A1594" s="13" t="s">
        <v>2027</v>
      </c>
    </row>
    <row r="1595" spans="1:1" x14ac:dyDescent="0.3">
      <c r="A1595" s="13" t="s">
        <v>2026</v>
      </c>
    </row>
    <row r="1596" spans="1:1" x14ac:dyDescent="0.3">
      <c r="A1596" s="13" t="s">
        <v>1146</v>
      </c>
    </row>
    <row r="1597" spans="1:1" x14ac:dyDescent="0.3">
      <c r="A1597" s="13" t="s">
        <v>1147</v>
      </c>
    </row>
    <row r="1598" spans="1:1" x14ac:dyDescent="0.3">
      <c r="A1598" s="13" t="s">
        <v>2025</v>
      </c>
    </row>
    <row r="1599" spans="1:1" x14ac:dyDescent="0.3">
      <c r="A1599" s="13" t="s">
        <v>1148</v>
      </c>
    </row>
    <row r="1600" spans="1:1" x14ac:dyDescent="0.3">
      <c r="A1600" s="13" t="s">
        <v>2024</v>
      </c>
    </row>
    <row r="1601" spans="1:1" x14ac:dyDescent="0.3">
      <c r="A1601" s="13" t="s">
        <v>1149</v>
      </c>
    </row>
    <row r="1602" spans="1:1" x14ac:dyDescent="0.3">
      <c r="A1602" s="13" t="s">
        <v>2023</v>
      </c>
    </row>
    <row r="1603" spans="1:1" x14ac:dyDescent="0.3">
      <c r="A1603" s="13" t="s">
        <v>1150</v>
      </c>
    </row>
    <row r="1604" spans="1:1" x14ac:dyDescent="0.3">
      <c r="A1604" s="13" t="s">
        <v>2022</v>
      </c>
    </row>
    <row r="1605" spans="1:1" x14ac:dyDescent="0.3">
      <c r="A1605" s="13" t="s">
        <v>1151</v>
      </c>
    </row>
    <row r="1606" spans="1:1" x14ac:dyDescent="0.3">
      <c r="A1606" s="13" t="s">
        <v>1152</v>
      </c>
    </row>
    <row r="1607" spans="1:1" x14ac:dyDescent="0.3">
      <c r="A1607" s="13" t="s">
        <v>1153</v>
      </c>
    </row>
    <row r="1608" spans="1:1" x14ac:dyDescent="0.3">
      <c r="A1608" s="13" t="s">
        <v>1154</v>
      </c>
    </row>
    <row r="1609" spans="1:1" x14ac:dyDescent="0.3">
      <c r="A1609" s="13" t="s">
        <v>1155</v>
      </c>
    </row>
    <row r="1610" spans="1:1" x14ac:dyDescent="0.3">
      <c r="A1610" s="13" t="s">
        <v>1156</v>
      </c>
    </row>
    <row r="1611" spans="1:1" x14ac:dyDescent="0.3">
      <c r="A1611" s="13" t="s">
        <v>2020</v>
      </c>
    </row>
    <row r="1612" spans="1:1" x14ac:dyDescent="0.3">
      <c r="A1612" s="13" t="s">
        <v>1157</v>
      </c>
    </row>
    <row r="1613" spans="1:1" x14ac:dyDescent="0.3">
      <c r="A1613" s="13" t="s">
        <v>1158</v>
      </c>
    </row>
    <row r="1614" spans="1:1" x14ac:dyDescent="0.3">
      <c r="A1614" s="13" t="s">
        <v>2019</v>
      </c>
    </row>
    <row r="1615" spans="1:1" x14ac:dyDescent="0.3">
      <c r="A1615" s="13" t="s">
        <v>2018</v>
      </c>
    </row>
    <row r="1616" spans="1:1" x14ac:dyDescent="0.3">
      <c r="A1616" s="13" t="s">
        <v>1160</v>
      </c>
    </row>
    <row r="1617" spans="1:1" x14ac:dyDescent="0.3">
      <c r="A1617" s="13" t="s">
        <v>1161</v>
      </c>
    </row>
    <row r="1618" spans="1:1" x14ac:dyDescent="0.3">
      <c r="A1618" s="13" t="s">
        <v>1162</v>
      </c>
    </row>
    <row r="1619" spans="1:1" x14ac:dyDescent="0.3">
      <c r="A1619" s="13" t="s">
        <v>2017</v>
      </c>
    </row>
    <row r="1620" spans="1:1" x14ac:dyDescent="0.3">
      <c r="A1620" s="13" t="s">
        <v>1164</v>
      </c>
    </row>
    <row r="1621" spans="1:1" x14ac:dyDescent="0.3">
      <c r="A1621" s="13" t="s">
        <v>2016</v>
      </c>
    </row>
    <row r="1622" spans="1:1" x14ac:dyDescent="0.3">
      <c r="A1622" s="13" t="s">
        <v>1166</v>
      </c>
    </row>
    <row r="1623" spans="1:1" x14ac:dyDescent="0.3">
      <c r="A1623" s="13" t="s">
        <v>1167</v>
      </c>
    </row>
    <row r="1624" spans="1:1" x14ac:dyDescent="0.3">
      <c r="A1624" s="13" t="s">
        <v>2015</v>
      </c>
    </row>
    <row r="1625" spans="1:1" x14ac:dyDescent="0.3">
      <c r="A1625" s="13" t="s">
        <v>1168</v>
      </c>
    </row>
    <row r="1626" spans="1:1" x14ac:dyDescent="0.3">
      <c r="A1626" s="13" t="s">
        <v>192</v>
      </c>
    </row>
    <row r="1627" spans="1:1" x14ac:dyDescent="0.3">
      <c r="A1627" s="13" t="s">
        <v>193</v>
      </c>
    </row>
    <row r="1628" spans="1:1" x14ac:dyDescent="0.3">
      <c r="A1628" s="13" t="s">
        <v>1169</v>
      </c>
    </row>
    <row r="1629" spans="1:1" x14ac:dyDescent="0.3">
      <c r="A1629" s="13" t="s">
        <v>1170</v>
      </c>
    </row>
    <row r="1630" spans="1:1" x14ac:dyDescent="0.3">
      <c r="A1630" s="13" t="s">
        <v>1171</v>
      </c>
    </row>
    <row r="1631" spans="1:1" x14ac:dyDescent="0.3">
      <c r="A1631" s="13" t="s">
        <v>1172</v>
      </c>
    </row>
    <row r="1632" spans="1:1" x14ac:dyDescent="0.3">
      <c r="A1632" s="13" t="s">
        <v>1173</v>
      </c>
    </row>
    <row r="1633" spans="1:1" x14ac:dyDescent="0.3">
      <c r="A1633" s="13" t="s">
        <v>1174</v>
      </c>
    </row>
    <row r="1634" spans="1:1" x14ac:dyDescent="0.3">
      <c r="A1634" s="13" t="s">
        <v>2014</v>
      </c>
    </row>
    <row r="1635" spans="1:1" x14ac:dyDescent="0.3">
      <c r="A1635" s="13" t="s">
        <v>1175</v>
      </c>
    </row>
    <row r="1636" spans="1:1" x14ac:dyDescent="0.3">
      <c r="A1636" s="13" t="s">
        <v>2013</v>
      </c>
    </row>
    <row r="1637" spans="1:1" x14ac:dyDescent="0.3">
      <c r="A1637" s="13" t="s">
        <v>2012</v>
      </c>
    </row>
    <row r="1638" spans="1:1" x14ac:dyDescent="0.3">
      <c r="A1638" s="13" t="s">
        <v>1176</v>
      </c>
    </row>
    <row r="1639" spans="1:1" x14ac:dyDescent="0.3">
      <c r="A1639" s="13" t="s">
        <v>1177</v>
      </c>
    </row>
    <row r="1640" spans="1:1" x14ac:dyDescent="0.3">
      <c r="A1640" s="13" t="s">
        <v>1178</v>
      </c>
    </row>
    <row r="1641" spans="1:1" x14ac:dyDescent="0.3">
      <c r="A1641" s="13" t="s">
        <v>1179</v>
      </c>
    </row>
    <row r="1642" spans="1:1" x14ac:dyDescent="0.3">
      <c r="A1642" s="13" t="s">
        <v>2011</v>
      </c>
    </row>
    <row r="1643" spans="1:1" x14ac:dyDescent="0.3">
      <c r="A1643" s="13" t="s">
        <v>1709</v>
      </c>
    </row>
    <row r="1644" spans="1:1" x14ac:dyDescent="0.3">
      <c r="A1644" s="13" t="s">
        <v>1180</v>
      </c>
    </row>
    <row r="1645" spans="1:1" x14ac:dyDescent="0.3">
      <c r="A1645" s="13" t="s">
        <v>1181</v>
      </c>
    </row>
    <row r="1646" spans="1:1" x14ac:dyDescent="0.3">
      <c r="A1646" s="13" t="s">
        <v>1182</v>
      </c>
    </row>
    <row r="1647" spans="1:1" x14ac:dyDescent="0.3">
      <c r="A1647" s="13" t="s">
        <v>195</v>
      </c>
    </row>
    <row r="1648" spans="1:1" x14ac:dyDescent="0.3">
      <c r="A1648" s="13" t="s">
        <v>1183</v>
      </c>
    </row>
    <row r="1649" spans="1:1" x14ac:dyDescent="0.3">
      <c r="A1649" s="13" t="s">
        <v>1184</v>
      </c>
    </row>
    <row r="1650" spans="1:1" x14ac:dyDescent="0.3">
      <c r="A1650" s="13" t="s">
        <v>1185</v>
      </c>
    </row>
    <row r="1651" spans="1:1" x14ac:dyDescent="0.3">
      <c r="A1651" s="13" t="s">
        <v>1186</v>
      </c>
    </row>
    <row r="1652" spans="1:1" x14ac:dyDescent="0.3">
      <c r="A1652" s="13" t="s">
        <v>1710</v>
      </c>
    </row>
    <row r="1653" spans="1:1" x14ac:dyDescent="0.3">
      <c r="A1653" s="13" t="s">
        <v>1187</v>
      </c>
    </row>
    <row r="1654" spans="1:1" x14ac:dyDescent="0.3">
      <c r="A1654" s="13" t="s">
        <v>1188</v>
      </c>
    </row>
    <row r="1655" spans="1:1" x14ac:dyDescent="0.3">
      <c r="A1655" s="13" t="s">
        <v>1189</v>
      </c>
    </row>
    <row r="1656" spans="1:1" x14ac:dyDescent="0.3">
      <c r="A1656" s="13" t="s">
        <v>1190</v>
      </c>
    </row>
    <row r="1657" spans="1:1" x14ac:dyDescent="0.3">
      <c r="A1657" s="13" t="s">
        <v>1191</v>
      </c>
    </row>
    <row r="1658" spans="1:1" x14ac:dyDescent="0.3">
      <c r="A1658" s="13" t="s">
        <v>1192</v>
      </c>
    </row>
    <row r="1659" spans="1:1" x14ac:dyDescent="0.3">
      <c r="A1659" s="13" t="s">
        <v>2010</v>
      </c>
    </row>
    <row r="1660" spans="1:1" x14ac:dyDescent="0.3">
      <c r="A1660" s="13" t="s">
        <v>196</v>
      </c>
    </row>
    <row r="1661" spans="1:1" x14ac:dyDescent="0.3">
      <c r="A1661" s="13" t="s">
        <v>1711</v>
      </c>
    </row>
    <row r="1662" spans="1:1" x14ac:dyDescent="0.3">
      <c r="A1662" s="13" t="s">
        <v>1194</v>
      </c>
    </row>
    <row r="1663" spans="1:1" x14ac:dyDescent="0.3">
      <c r="A1663" s="13" t="s">
        <v>1195</v>
      </c>
    </row>
    <row r="1664" spans="1:1" x14ac:dyDescent="0.3">
      <c r="A1664" s="13" t="s">
        <v>2009</v>
      </c>
    </row>
    <row r="1665" spans="1:1" x14ac:dyDescent="0.3">
      <c r="A1665" s="13" t="s">
        <v>1196</v>
      </c>
    </row>
    <row r="1666" spans="1:1" x14ac:dyDescent="0.3">
      <c r="A1666" s="13" t="s">
        <v>1191</v>
      </c>
    </row>
    <row r="1667" spans="1:1" x14ac:dyDescent="0.3">
      <c r="A1667" s="13" t="s">
        <v>1197</v>
      </c>
    </row>
    <row r="1668" spans="1:1" x14ac:dyDescent="0.3">
      <c r="A1668" s="13" t="s">
        <v>2008</v>
      </c>
    </row>
    <row r="1669" spans="1:1" x14ac:dyDescent="0.3">
      <c r="A1669" s="13" t="s">
        <v>1198</v>
      </c>
    </row>
    <row r="1670" spans="1:1" x14ac:dyDescent="0.3">
      <c r="A1670" s="13" t="s">
        <v>2007</v>
      </c>
    </row>
    <row r="1671" spans="1:1" x14ac:dyDescent="0.3">
      <c r="A1671" s="13" t="s">
        <v>1199</v>
      </c>
    </row>
    <row r="1672" spans="1:1" x14ac:dyDescent="0.3">
      <c r="A1672" s="13" t="s">
        <v>2006</v>
      </c>
    </row>
    <row r="1673" spans="1:1" x14ac:dyDescent="0.3">
      <c r="A1673" s="13" t="s">
        <v>1200</v>
      </c>
    </row>
    <row r="1674" spans="1:1" x14ac:dyDescent="0.3">
      <c r="A1674" s="13" t="s">
        <v>2005</v>
      </c>
    </row>
    <row r="1675" spans="1:1" x14ac:dyDescent="0.3">
      <c r="A1675" s="13" t="s">
        <v>1201</v>
      </c>
    </row>
    <row r="1676" spans="1:1" x14ac:dyDescent="0.3">
      <c r="A1676" s="13" t="s">
        <v>2004</v>
      </c>
    </row>
    <row r="1677" spans="1:1" x14ac:dyDescent="0.3">
      <c r="A1677" s="13" t="s">
        <v>1202</v>
      </c>
    </row>
    <row r="1678" spans="1:1" x14ac:dyDescent="0.3">
      <c r="A1678" s="13" t="s">
        <v>1203</v>
      </c>
    </row>
    <row r="1679" spans="1:1" x14ac:dyDescent="0.3">
      <c r="A1679" s="13" t="s">
        <v>1204</v>
      </c>
    </row>
    <row r="1680" spans="1:1" x14ac:dyDescent="0.3">
      <c r="A1680" s="13" t="s">
        <v>1759</v>
      </c>
    </row>
    <row r="1681" spans="1:1" x14ac:dyDescent="0.3">
      <c r="A1681" s="13" t="s">
        <v>1206</v>
      </c>
    </row>
    <row r="1682" spans="1:1" x14ac:dyDescent="0.3">
      <c r="A1682" s="13" t="s">
        <v>1207</v>
      </c>
    </row>
    <row r="1683" spans="1:1" x14ac:dyDescent="0.3">
      <c r="A1683" s="13" t="s">
        <v>1208</v>
      </c>
    </row>
    <row r="1684" spans="1:1" x14ac:dyDescent="0.3">
      <c r="A1684" s="13" t="s">
        <v>1209</v>
      </c>
    </row>
    <row r="1685" spans="1:1" x14ac:dyDescent="0.3">
      <c r="A1685" s="13" t="s">
        <v>1210</v>
      </c>
    </row>
    <row r="1686" spans="1:1" x14ac:dyDescent="0.3">
      <c r="A1686" s="13" t="s">
        <v>1212</v>
      </c>
    </row>
    <row r="1687" spans="1:1" x14ac:dyDescent="0.3">
      <c r="A1687" s="13" t="s">
        <v>1213</v>
      </c>
    </row>
    <row r="1688" spans="1:1" x14ac:dyDescent="0.3">
      <c r="A1688" s="13" t="s">
        <v>1760</v>
      </c>
    </row>
    <row r="1689" spans="1:1" x14ac:dyDescent="0.3">
      <c r="A1689" s="13" t="s">
        <v>2003</v>
      </c>
    </row>
    <row r="1690" spans="1:1" x14ac:dyDescent="0.3">
      <c r="A1690" s="13" t="s">
        <v>1214</v>
      </c>
    </row>
    <row r="1691" spans="1:1" x14ac:dyDescent="0.3">
      <c r="A1691" s="13" t="s">
        <v>1215</v>
      </c>
    </row>
    <row r="1692" spans="1:1" x14ac:dyDescent="0.3">
      <c r="A1692" s="13" t="s">
        <v>1216</v>
      </c>
    </row>
    <row r="1693" spans="1:1" x14ac:dyDescent="0.3">
      <c r="A1693" s="13" t="s">
        <v>2002</v>
      </c>
    </row>
    <row r="1694" spans="1:1" x14ac:dyDescent="0.3">
      <c r="A1694" s="13" t="s">
        <v>1217</v>
      </c>
    </row>
    <row r="1695" spans="1:1" x14ac:dyDescent="0.3">
      <c r="A1695" s="13" t="s">
        <v>1218</v>
      </c>
    </row>
    <row r="1696" spans="1:1" x14ac:dyDescent="0.3">
      <c r="A1696" s="13" t="s">
        <v>1219</v>
      </c>
    </row>
    <row r="1697" spans="1:1" x14ac:dyDescent="0.3">
      <c r="A1697" s="13" t="s">
        <v>2001</v>
      </c>
    </row>
    <row r="1698" spans="1:1" x14ac:dyDescent="0.3">
      <c r="A1698" s="13" t="s">
        <v>1220</v>
      </c>
    </row>
    <row r="1699" spans="1:1" x14ac:dyDescent="0.3">
      <c r="A1699" s="13" t="s">
        <v>2000</v>
      </c>
    </row>
    <row r="1700" spans="1:1" x14ac:dyDescent="0.3">
      <c r="A1700" s="13" t="s">
        <v>1221</v>
      </c>
    </row>
    <row r="1701" spans="1:1" x14ac:dyDescent="0.3">
      <c r="A1701" s="13" t="s">
        <v>1222</v>
      </c>
    </row>
    <row r="1702" spans="1:1" x14ac:dyDescent="0.3">
      <c r="A1702" s="13" t="s">
        <v>1223</v>
      </c>
    </row>
    <row r="1703" spans="1:1" x14ac:dyDescent="0.3">
      <c r="A1703" s="13" t="s">
        <v>1999</v>
      </c>
    </row>
    <row r="1704" spans="1:1" x14ac:dyDescent="0.3">
      <c r="A1704" s="13" t="s">
        <v>1224</v>
      </c>
    </row>
    <row r="1705" spans="1:1" x14ac:dyDescent="0.3">
      <c r="A1705" s="13" t="s">
        <v>1998</v>
      </c>
    </row>
    <row r="1706" spans="1:1" x14ac:dyDescent="0.3">
      <c r="A1706" s="13" t="s">
        <v>1225</v>
      </c>
    </row>
    <row r="1707" spans="1:1" x14ac:dyDescent="0.3">
      <c r="A1707" s="13" t="s">
        <v>1226</v>
      </c>
    </row>
    <row r="1708" spans="1:1" x14ac:dyDescent="0.3">
      <c r="A1708" s="13" t="s">
        <v>1227</v>
      </c>
    </row>
    <row r="1709" spans="1:1" x14ac:dyDescent="0.3">
      <c r="A1709" s="13" t="s">
        <v>1997</v>
      </c>
    </row>
    <row r="1710" spans="1:1" x14ac:dyDescent="0.3">
      <c r="A1710" s="13" t="s">
        <v>1229</v>
      </c>
    </row>
    <row r="1711" spans="1:1" x14ac:dyDescent="0.3">
      <c r="A1711" s="13" t="s">
        <v>1230</v>
      </c>
    </row>
    <row r="1712" spans="1:1" x14ac:dyDescent="0.3">
      <c r="A1712" s="13" t="s">
        <v>1996</v>
      </c>
    </row>
    <row r="1713" spans="1:1" x14ac:dyDescent="0.3">
      <c r="A1713" s="13" t="s">
        <v>1231</v>
      </c>
    </row>
    <row r="1714" spans="1:1" x14ac:dyDescent="0.3">
      <c r="A1714" s="13" t="s">
        <v>1232</v>
      </c>
    </row>
    <row r="1715" spans="1:1" x14ac:dyDescent="0.3">
      <c r="A1715" s="13" t="s">
        <v>1233</v>
      </c>
    </row>
    <row r="1716" spans="1:1" x14ac:dyDescent="0.3">
      <c r="A1716" s="13" t="s">
        <v>1234</v>
      </c>
    </row>
    <row r="1717" spans="1:1" x14ac:dyDescent="0.3">
      <c r="A1717" s="13" t="s">
        <v>1765</v>
      </c>
    </row>
    <row r="1718" spans="1:1" x14ac:dyDescent="0.3">
      <c r="A1718" s="13" t="s">
        <v>1995</v>
      </c>
    </row>
    <row r="1719" spans="1:1" x14ac:dyDescent="0.3">
      <c r="A1719" s="13" t="s">
        <v>1235</v>
      </c>
    </row>
    <row r="1720" spans="1:1" x14ac:dyDescent="0.3">
      <c r="A1720" s="13" t="s">
        <v>1994</v>
      </c>
    </row>
    <row r="1721" spans="1:1" x14ac:dyDescent="0.3">
      <c r="A1721" s="13" t="s">
        <v>1236</v>
      </c>
    </row>
    <row r="1722" spans="1:1" x14ac:dyDescent="0.3">
      <c r="A1722" s="13" t="s">
        <v>1237</v>
      </c>
    </row>
    <row r="1723" spans="1:1" x14ac:dyDescent="0.3">
      <c r="A1723" s="13" t="s">
        <v>1238</v>
      </c>
    </row>
    <row r="1724" spans="1:1" x14ac:dyDescent="0.3">
      <c r="A1724" s="13" t="s">
        <v>1239</v>
      </c>
    </row>
    <row r="1725" spans="1:1" x14ac:dyDescent="0.3">
      <c r="A1725" s="13" t="s">
        <v>1240</v>
      </c>
    </row>
    <row r="1726" spans="1:1" x14ac:dyDescent="0.3">
      <c r="A1726" s="13" t="s">
        <v>1241</v>
      </c>
    </row>
    <row r="1727" spans="1:1" x14ac:dyDescent="0.3">
      <c r="A1727" s="13" t="s">
        <v>1993</v>
      </c>
    </row>
    <row r="1728" spans="1:1" x14ac:dyDescent="0.3">
      <c r="A1728" s="13" t="s">
        <v>1242</v>
      </c>
    </row>
    <row r="1729" spans="1:1" x14ac:dyDescent="0.3">
      <c r="A1729" s="13" t="s">
        <v>1244</v>
      </c>
    </row>
    <row r="1730" spans="1:1" x14ac:dyDescent="0.3">
      <c r="A1730" s="13" t="s">
        <v>1245</v>
      </c>
    </row>
    <row r="1731" spans="1:1" x14ac:dyDescent="0.3">
      <c r="A1731" s="13" t="s">
        <v>1246</v>
      </c>
    </row>
    <row r="1732" spans="1:1" x14ac:dyDescent="0.3">
      <c r="A1732" s="13" t="s">
        <v>1992</v>
      </c>
    </row>
    <row r="1733" spans="1:1" x14ac:dyDescent="0.3">
      <c r="A1733" s="13" t="s">
        <v>1247</v>
      </c>
    </row>
    <row r="1734" spans="1:1" x14ac:dyDescent="0.3">
      <c r="A1734" s="13" t="s">
        <v>1248</v>
      </c>
    </row>
    <row r="1735" spans="1:1" x14ac:dyDescent="0.3">
      <c r="A1735" s="13" t="s">
        <v>1249</v>
      </c>
    </row>
    <row r="1736" spans="1:1" x14ac:dyDescent="0.3">
      <c r="A1736" s="13" t="s">
        <v>1250</v>
      </c>
    </row>
    <row r="1737" spans="1:1" x14ac:dyDescent="0.3">
      <c r="A1737" s="13" t="s">
        <v>1251</v>
      </c>
    </row>
    <row r="1738" spans="1:1" x14ac:dyDescent="0.3">
      <c r="A1738" s="13" t="s">
        <v>1252</v>
      </c>
    </row>
    <row r="1739" spans="1:1" x14ac:dyDescent="0.3">
      <c r="A1739" s="13" t="s">
        <v>1990</v>
      </c>
    </row>
    <row r="1740" spans="1:1" x14ac:dyDescent="0.3">
      <c r="A1740" s="13" t="s">
        <v>1253</v>
      </c>
    </row>
    <row r="1741" spans="1:1" x14ac:dyDescent="0.3">
      <c r="A1741" s="13" t="s">
        <v>1254</v>
      </c>
    </row>
    <row r="1742" spans="1:1" x14ac:dyDescent="0.3">
      <c r="A1742" s="13" t="s">
        <v>1255</v>
      </c>
    </row>
    <row r="1743" spans="1:1" x14ac:dyDescent="0.3">
      <c r="A1743" s="13" t="s">
        <v>1256</v>
      </c>
    </row>
    <row r="1744" spans="1:1" x14ac:dyDescent="0.3">
      <c r="A1744" s="13" t="s">
        <v>1761</v>
      </c>
    </row>
    <row r="1745" spans="1:1" x14ac:dyDescent="0.3">
      <c r="A1745" s="13" t="s">
        <v>1257</v>
      </c>
    </row>
    <row r="1746" spans="1:1" x14ac:dyDescent="0.3">
      <c r="A1746" s="13" t="s">
        <v>1258</v>
      </c>
    </row>
    <row r="1747" spans="1:1" x14ac:dyDescent="0.3">
      <c r="A1747" s="13" t="s">
        <v>1259</v>
      </c>
    </row>
    <row r="1748" spans="1:1" x14ac:dyDescent="0.3">
      <c r="A1748" s="13" t="s">
        <v>1260</v>
      </c>
    </row>
    <row r="1749" spans="1:1" x14ac:dyDescent="0.3">
      <c r="A1749" s="13" t="s">
        <v>1262</v>
      </c>
    </row>
    <row r="1750" spans="1:1" x14ac:dyDescent="0.3">
      <c r="A1750" s="13" t="s">
        <v>1264</v>
      </c>
    </row>
    <row r="1751" spans="1:1" x14ac:dyDescent="0.3">
      <c r="A1751" s="13" t="s">
        <v>1989</v>
      </c>
    </row>
    <row r="1752" spans="1:1" x14ac:dyDescent="0.3">
      <c r="A1752" s="13" t="s">
        <v>201</v>
      </c>
    </row>
    <row r="1753" spans="1:1" x14ac:dyDescent="0.3">
      <c r="A1753" s="13" t="s">
        <v>1265</v>
      </c>
    </row>
    <row r="1754" spans="1:1" x14ac:dyDescent="0.3">
      <c r="A1754" s="13" t="s">
        <v>1266</v>
      </c>
    </row>
    <row r="1755" spans="1:1" x14ac:dyDescent="0.3">
      <c r="A1755" s="13" t="s">
        <v>1267</v>
      </c>
    </row>
    <row r="1756" spans="1:1" x14ac:dyDescent="0.3">
      <c r="A1756" s="13" t="s">
        <v>1988</v>
      </c>
    </row>
    <row r="1757" spans="1:1" x14ac:dyDescent="0.3">
      <c r="A1757" s="13" t="s">
        <v>1268</v>
      </c>
    </row>
    <row r="1758" spans="1:1" x14ac:dyDescent="0.3">
      <c r="A1758" s="13" t="s">
        <v>1269</v>
      </c>
    </row>
    <row r="1759" spans="1:1" x14ac:dyDescent="0.3">
      <c r="A1759" s="13" t="s">
        <v>1270</v>
      </c>
    </row>
    <row r="1760" spans="1:1" x14ac:dyDescent="0.3">
      <c r="A1760" s="13" t="s">
        <v>1987</v>
      </c>
    </row>
    <row r="1761" spans="1:1" x14ac:dyDescent="0.3">
      <c r="A1761" s="13" t="s">
        <v>1271</v>
      </c>
    </row>
    <row r="1762" spans="1:1" x14ac:dyDescent="0.3">
      <c r="A1762" s="13" t="s">
        <v>1273</v>
      </c>
    </row>
    <row r="1763" spans="1:1" x14ac:dyDescent="0.3">
      <c r="A1763" s="13" t="s">
        <v>1274</v>
      </c>
    </row>
    <row r="1764" spans="1:1" x14ac:dyDescent="0.3">
      <c r="A1764" s="13" t="s">
        <v>1275</v>
      </c>
    </row>
    <row r="1765" spans="1:1" x14ac:dyDescent="0.3">
      <c r="A1765" s="13" t="s">
        <v>1276</v>
      </c>
    </row>
    <row r="1766" spans="1:1" x14ac:dyDescent="0.3">
      <c r="A1766" s="13" t="s">
        <v>1277</v>
      </c>
    </row>
    <row r="1767" spans="1:1" x14ac:dyDescent="0.3">
      <c r="A1767" s="13" t="s">
        <v>1278</v>
      </c>
    </row>
    <row r="1768" spans="1:1" x14ac:dyDescent="0.3">
      <c r="A1768" s="13" t="s">
        <v>1279</v>
      </c>
    </row>
    <row r="1769" spans="1:1" x14ac:dyDescent="0.3">
      <c r="A1769" s="13" t="s">
        <v>1280</v>
      </c>
    </row>
    <row r="1770" spans="1:1" x14ac:dyDescent="0.3">
      <c r="A1770" s="13" t="s">
        <v>1281</v>
      </c>
    </row>
    <row r="1771" spans="1:1" x14ac:dyDescent="0.3">
      <c r="A1771" s="13" t="s">
        <v>1282</v>
      </c>
    </row>
    <row r="1772" spans="1:1" x14ac:dyDescent="0.3">
      <c r="A1772" s="13" t="s">
        <v>1283</v>
      </c>
    </row>
    <row r="1773" spans="1:1" x14ac:dyDescent="0.3">
      <c r="A1773" s="13" t="s">
        <v>1284</v>
      </c>
    </row>
    <row r="1774" spans="1:1" x14ac:dyDescent="0.3">
      <c r="A1774" s="13" t="s">
        <v>1285</v>
      </c>
    </row>
    <row r="1775" spans="1:1" x14ac:dyDescent="0.3">
      <c r="A1775" s="13" t="s">
        <v>1986</v>
      </c>
    </row>
    <row r="1776" spans="1:1" x14ac:dyDescent="0.3">
      <c r="A1776" s="13" t="s">
        <v>1985</v>
      </c>
    </row>
    <row r="1777" spans="1:1" x14ac:dyDescent="0.3">
      <c r="A1777" s="13" t="s">
        <v>1286</v>
      </c>
    </row>
    <row r="1778" spans="1:1" x14ac:dyDescent="0.3">
      <c r="A1778" s="13" t="s">
        <v>1287</v>
      </c>
    </row>
    <row r="1779" spans="1:1" x14ac:dyDescent="0.3">
      <c r="A1779" s="13" t="s">
        <v>1288</v>
      </c>
    </row>
    <row r="1780" spans="1:1" x14ac:dyDescent="0.3">
      <c r="A1780" s="13" t="s">
        <v>1289</v>
      </c>
    </row>
    <row r="1781" spans="1:1" x14ac:dyDescent="0.3">
      <c r="A1781" s="13" t="s">
        <v>1984</v>
      </c>
    </row>
    <row r="1782" spans="1:1" x14ac:dyDescent="0.3">
      <c r="A1782" s="13" t="s">
        <v>1290</v>
      </c>
    </row>
    <row r="1783" spans="1:1" x14ac:dyDescent="0.3">
      <c r="A1783" s="13" t="s">
        <v>1291</v>
      </c>
    </row>
    <row r="1784" spans="1:1" x14ac:dyDescent="0.3">
      <c r="A1784" s="13" t="s">
        <v>1292</v>
      </c>
    </row>
    <row r="1785" spans="1:1" x14ac:dyDescent="0.3">
      <c r="A1785" s="13" t="s">
        <v>1983</v>
      </c>
    </row>
    <row r="1786" spans="1:1" x14ac:dyDescent="0.3">
      <c r="A1786" s="13" t="s">
        <v>1293</v>
      </c>
    </row>
    <row r="1787" spans="1:1" x14ac:dyDescent="0.3">
      <c r="A1787" s="13" t="s">
        <v>1294</v>
      </c>
    </row>
    <row r="1788" spans="1:1" x14ac:dyDescent="0.3">
      <c r="A1788" s="13" t="s">
        <v>1295</v>
      </c>
    </row>
    <row r="1789" spans="1:1" x14ac:dyDescent="0.3">
      <c r="A1789" s="13" t="s">
        <v>1982</v>
      </c>
    </row>
    <row r="1790" spans="1:1" x14ac:dyDescent="0.3">
      <c r="A1790" s="13" t="s">
        <v>1296</v>
      </c>
    </row>
    <row r="1791" spans="1:1" x14ac:dyDescent="0.3">
      <c r="A1791" s="13" t="s">
        <v>1981</v>
      </c>
    </row>
    <row r="1792" spans="1:1" x14ac:dyDescent="0.3">
      <c r="A1792" s="13" t="s">
        <v>1297</v>
      </c>
    </row>
    <row r="1793" spans="1:1" x14ac:dyDescent="0.3">
      <c r="A1793" s="13" t="s">
        <v>1980</v>
      </c>
    </row>
    <row r="1794" spans="1:1" x14ac:dyDescent="0.3">
      <c r="A1794" s="13" t="s">
        <v>1298</v>
      </c>
    </row>
    <row r="1795" spans="1:1" x14ac:dyDescent="0.3">
      <c r="A1795" s="13" t="s">
        <v>1299</v>
      </c>
    </row>
    <row r="1796" spans="1:1" x14ac:dyDescent="0.3">
      <c r="A1796" s="13" t="s">
        <v>1300</v>
      </c>
    </row>
    <row r="1797" spans="1:1" x14ac:dyDescent="0.3">
      <c r="A1797" s="13" t="s">
        <v>1979</v>
      </c>
    </row>
    <row r="1798" spans="1:1" x14ac:dyDescent="0.3">
      <c r="A1798" s="13" t="s">
        <v>1301</v>
      </c>
    </row>
    <row r="1799" spans="1:1" x14ac:dyDescent="0.3">
      <c r="A1799" s="13" t="s">
        <v>1978</v>
      </c>
    </row>
    <row r="1800" spans="1:1" x14ac:dyDescent="0.3">
      <c r="A1800" s="13" t="s">
        <v>1302</v>
      </c>
    </row>
    <row r="1801" spans="1:1" x14ac:dyDescent="0.3">
      <c r="A1801" s="13" t="s">
        <v>1303</v>
      </c>
    </row>
    <row r="1802" spans="1:1" x14ac:dyDescent="0.3">
      <c r="A1802" s="13" t="s">
        <v>1304</v>
      </c>
    </row>
    <row r="1803" spans="1:1" x14ac:dyDescent="0.3">
      <c r="A1803" s="13" t="s">
        <v>1305</v>
      </c>
    </row>
    <row r="1804" spans="1:1" x14ac:dyDescent="0.3">
      <c r="A1804" s="13" t="s">
        <v>1306</v>
      </c>
    </row>
    <row r="1805" spans="1:1" x14ac:dyDescent="0.3">
      <c r="A1805" s="13" t="s">
        <v>1977</v>
      </c>
    </row>
    <row r="1806" spans="1:1" x14ac:dyDescent="0.3">
      <c r="A1806" s="13" t="s">
        <v>1307</v>
      </c>
    </row>
    <row r="1807" spans="1:1" x14ac:dyDescent="0.3">
      <c r="A1807" s="13" t="s">
        <v>1308</v>
      </c>
    </row>
    <row r="1808" spans="1:1" x14ac:dyDescent="0.3">
      <c r="A1808" s="13" t="s">
        <v>1309</v>
      </c>
    </row>
    <row r="1809" spans="1:1" x14ac:dyDescent="0.3">
      <c r="A1809" s="13" t="s">
        <v>1310</v>
      </c>
    </row>
    <row r="1810" spans="1:1" x14ac:dyDescent="0.3">
      <c r="A1810" s="13" t="s">
        <v>1311</v>
      </c>
    </row>
    <row r="1811" spans="1:1" x14ac:dyDescent="0.3">
      <c r="A1811" s="13" t="s">
        <v>1976</v>
      </c>
    </row>
    <row r="1812" spans="1:1" x14ac:dyDescent="0.3">
      <c r="A1812" s="13" t="s">
        <v>1312</v>
      </c>
    </row>
    <row r="1813" spans="1:1" x14ac:dyDescent="0.3">
      <c r="A1813" s="13" t="s">
        <v>1313</v>
      </c>
    </row>
    <row r="1814" spans="1:1" x14ac:dyDescent="0.3">
      <c r="A1814" s="13" t="s">
        <v>1762</v>
      </c>
    </row>
    <row r="1815" spans="1:1" x14ac:dyDescent="0.3">
      <c r="A1815" s="13" t="s">
        <v>1975</v>
      </c>
    </row>
    <row r="1816" spans="1:1" x14ac:dyDescent="0.3">
      <c r="A1816" s="13" t="s">
        <v>1314</v>
      </c>
    </row>
    <row r="1817" spans="1:1" x14ac:dyDescent="0.3">
      <c r="A1817" s="13" t="s">
        <v>1315</v>
      </c>
    </row>
    <row r="1818" spans="1:1" x14ac:dyDescent="0.3">
      <c r="A1818" s="13" t="s">
        <v>1316</v>
      </c>
    </row>
    <row r="1819" spans="1:1" x14ac:dyDescent="0.3">
      <c r="A1819" s="13" t="s">
        <v>1317</v>
      </c>
    </row>
    <row r="1820" spans="1:1" x14ac:dyDescent="0.3">
      <c r="A1820" s="13" t="s">
        <v>1318</v>
      </c>
    </row>
    <row r="1821" spans="1:1" x14ac:dyDescent="0.3">
      <c r="A1821" s="13" t="s">
        <v>1974</v>
      </c>
    </row>
    <row r="1822" spans="1:1" x14ac:dyDescent="0.3">
      <c r="A1822" s="13" t="s">
        <v>1319</v>
      </c>
    </row>
    <row r="1823" spans="1:1" x14ac:dyDescent="0.3">
      <c r="A1823" s="13" t="s">
        <v>1320</v>
      </c>
    </row>
    <row r="1824" spans="1:1" x14ac:dyDescent="0.3">
      <c r="A1824" s="13" t="s">
        <v>1973</v>
      </c>
    </row>
    <row r="1825" spans="1:1" x14ac:dyDescent="0.3">
      <c r="A1825" s="13" t="s">
        <v>1321</v>
      </c>
    </row>
    <row r="1826" spans="1:1" x14ac:dyDescent="0.3">
      <c r="A1826" s="13" t="s">
        <v>1972</v>
      </c>
    </row>
    <row r="1827" spans="1:1" x14ac:dyDescent="0.3">
      <c r="A1827" s="13" t="s">
        <v>1322</v>
      </c>
    </row>
    <row r="1828" spans="1:1" x14ac:dyDescent="0.3">
      <c r="A1828" s="13" t="s">
        <v>1323</v>
      </c>
    </row>
    <row r="1829" spans="1:1" x14ac:dyDescent="0.3">
      <c r="A1829" s="13" t="s">
        <v>1324</v>
      </c>
    </row>
    <row r="1830" spans="1:1" x14ac:dyDescent="0.3">
      <c r="A1830" s="13" t="s">
        <v>1971</v>
      </c>
    </row>
    <row r="1831" spans="1:1" x14ac:dyDescent="0.3">
      <c r="A1831" s="13" t="s">
        <v>1325</v>
      </c>
    </row>
    <row r="1832" spans="1:1" x14ac:dyDescent="0.3">
      <c r="A1832" s="13" t="s">
        <v>1970</v>
      </c>
    </row>
    <row r="1833" spans="1:1" x14ac:dyDescent="0.3">
      <c r="A1833" s="13" t="s">
        <v>1326</v>
      </c>
    </row>
    <row r="1834" spans="1:1" x14ac:dyDescent="0.3">
      <c r="A1834" s="13" t="s">
        <v>1969</v>
      </c>
    </row>
    <row r="1835" spans="1:1" x14ac:dyDescent="0.3">
      <c r="A1835" s="13" t="s">
        <v>1968</v>
      </c>
    </row>
    <row r="1836" spans="1:1" x14ac:dyDescent="0.3">
      <c r="A1836" s="13" t="s">
        <v>1967</v>
      </c>
    </row>
    <row r="1837" spans="1:1" x14ac:dyDescent="0.3">
      <c r="A1837" s="13" t="s">
        <v>1327</v>
      </c>
    </row>
    <row r="1838" spans="1:1" x14ac:dyDescent="0.3">
      <c r="A1838" s="13" t="s">
        <v>1966</v>
      </c>
    </row>
    <row r="1839" spans="1:1" x14ac:dyDescent="0.3">
      <c r="A1839" s="13" t="s">
        <v>1328</v>
      </c>
    </row>
    <row r="1840" spans="1:1" x14ac:dyDescent="0.3">
      <c r="A1840" s="13" t="s">
        <v>1329</v>
      </c>
    </row>
    <row r="1841" spans="1:1" x14ac:dyDescent="0.3">
      <c r="A1841" s="13" t="s">
        <v>1330</v>
      </c>
    </row>
    <row r="1842" spans="1:1" x14ac:dyDescent="0.3">
      <c r="A1842" s="13" t="s">
        <v>1331</v>
      </c>
    </row>
    <row r="1843" spans="1:1" x14ac:dyDescent="0.3">
      <c r="A1843" s="13" t="s">
        <v>1332</v>
      </c>
    </row>
    <row r="1844" spans="1:1" x14ac:dyDescent="0.3">
      <c r="A1844" s="13" t="s">
        <v>1965</v>
      </c>
    </row>
    <row r="1845" spans="1:1" x14ac:dyDescent="0.3">
      <c r="A1845" s="13" t="s">
        <v>1333</v>
      </c>
    </row>
    <row r="1846" spans="1:1" x14ac:dyDescent="0.3">
      <c r="A1846" s="13" t="s">
        <v>1334</v>
      </c>
    </row>
    <row r="1847" spans="1:1" x14ac:dyDescent="0.3">
      <c r="A1847" s="13" t="s">
        <v>1335</v>
      </c>
    </row>
    <row r="1848" spans="1:1" x14ac:dyDescent="0.3">
      <c r="A1848" s="13" t="s">
        <v>1336</v>
      </c>
    </row>
    <row r="1849" spans="1:1" x14ac:dyDescent="0.3">
      <c r="A1849" s="13" t="s">
        <v>1337</v>
      </c>
    </row>
    <row r="1850" spans="1:1" x14ac:dyDescent="0.3">
      <c r="A1850" s="13" t="s">
        <v>1964</v>
      </c>
    </row>
    <row r="1851" spans="1:1" x14ac:dyDescent="0.3">
      <c r="A1851" s="13" t="s">
        <v>1338</v>
      </c>
    </row>
    <row r="1852" spans="1:1" x14ac:dyDescent="0.3">
      <c r="A1852" s="13" t="s">
        <v>1339</v>
      </c>
    </row>
    <row r="1853" spans="1:1" x14ac:dyDescent="0.3">
      <c r="A1853" s="13" t="s">
        <v>1340</v>
      </c>
    </row>
    <row r="1854" spans="1:1" x14ac:dyDescent="0.3">
      <c r="A1854" s="13" t="s">
        <v>1342</v>
      </c>
    </row>
    <row r="1855" spans="1:1" x14ac:dyDescent="0.3">
      <c r="A1855" s="13" t="s">
        <v>1343</v>
      </c>
    </row>
    <row r="1856" spans="1:1" x14ac:dyDescent="0.3">
      <c r="A1856" s="13" t="s">
        <v>1344</v>
      </c>
    </row>
    <row r="1857" spans="1:1" x14ac:dyDescent="0.3">
      <c r="A1857" s="13" t="s">
        <v>1963</v>
      </c>
    </row>
    <row r="1858" spans="1:1" x14ac:dyDescent="0.3">
      <c r="A1858" s="13" t="s">
        <v>1962</v>
      </c>
    </row>
    <row r="1859" spans="1:1" x14ac:dyDescent="0.3">
      <c r="A1859" s="13" t="s">
        <v>1961</v>
      </c>
    </row>
    <row r="1860" spans="1:1" x14ac:dyDescent="0.3">
      <c r="A1860" s="13" t="s">
        <v>1345</v>
      </c>
    </row>
    <row r="1861" spans="1:1" x14ac:dyDescent="0.3">
      <c r="A1861" s="13" t="s">
        <v>1347</v>
      </c>
    </row>
    <row r="1862" spans="1:1" x14ac:dyDescent="0.3">
      <c r="A1862" s="13" t="s">
        <v>1348</v>
      </c>
    </row>
    <row r="1863" spans="1:1" x14ac:dyDescent="0.3">
      <c r="A1863" s="13" t="s">
        <v>1349</v>
      </c>
    </row>
    <row r="1864" spans="1:1" x14ac:dyDescent="0.3">
      <c r="A1864" s="13" t="s">
        <v>1351</v>
      </c>
    </row>
    <row r="1865" spans="1:1" x14ac:dyDescent="0.3">
      <c r="A1865" s="13" t="s">
        <v>1960</v>
      </c>
    </row>
    <row r="1866" spans="1:1" x14ac:dyDescent="0.3">
      <c r="A1866" s="13" t="s">
        <v>1959</v>
      </c>
    </row>
    <row r="1867" spans="1:1" x14ac:dyDescent="0.3">
      <c r="A1867" s="13" t="s">
        <v>1352</v>
      </c>
    </row>
    <row r="1868" spans="1:1" x14ac:dyDescent="0.3">
      <c r="A1868" s="13" t="s">
        <v>1353</v>
      </c>
    </row>
    <row r="1869" spans="1:1" x14ac:dyDescent="0.3">
      <c r="A1869" s="13" t="s">
        <v>1354</v>
      </c>
    </row>
    <row r="1870" spans="1:1" x14ac:dyDescent="0.3">
      <c r="A1870" s="13" t="s">
        <v>1355</v>
      </c>
    </row>
    <row r="1871" spans="1:1" x14ac:dyDescent="0.3">
      <c r="A1871" s="13" t="s">
        <v>1958</v>
      </c>
    </row>
    <row r="1872" spans="1:1" x14ac:dyDescent="0.3">
      <c r="A1872" s="13" t="s">
        <v>1356</v>
      </c>
    </row>
    <row r="1873" spans="1:1" x14ac:dyDescent="0.3">
      <c r="A1873" s="13" t="s">
        <v>1957</v>
      </c>
    </row>
    <row r="1874" spans="1:1" x14ac:dyDescent="0.3">
      <c r="A1874" s="13" t="s">
        <v>1357</v>
      </c>
    </row>
    <row r="1875" spans="1:1" x14ac:dyDescent="0.3">
      <c r="A1875" s="13" t="s">
        <v>1956</v>
      </c>
    </row>
    <row r="1876" spans="1:1" x14ac:dyDescent="0.3">
      <c r="A1876" s="13" t="s">
        <v>1358</v>
      </c>
    </row>
    <row r="1877" spans="1:1" x14ac:dyDescent="0.3">
      <c r="A1877" s="13" t="s">
        <v>1359</v>
      </c>
    </row>
    <row r="1879" spans="1:1" x14ac:dyDescent="0.3">
      <c r="A1879" s="13" t="s">
        <v>1360</v>
      </c>
    </row>
    <row r="1880" spans="1:1" x14ac:dyDescent="0.3">
      <c r="A1880" s="13" t="s">
        <v>1361</v>
      </c>
    </row>
    <row r="1881" spans="1:1" x14ac:dyDescent="0.3">
      <c r="A1881" s="13" t="s">
        <v>1955</v>
      </c>
    </row>
    <row r="1882" spans="1:1" x14ac:dyDescent="0.3">
      <c r="A1882" s="13" t="s">
        <v>1362</v>
      </c>
    </row>
    <row r="1883" spans="1:1" x14ac:dyDescent="0.3">
      <c r="A1883" s="13" t="s">
        <v>1954</v>
      </c>
    </row>
    <row r="1884" spans="1:1" x14ac:dyDescent="0.3">
      <c r="A1884" s="13" t="s">
        <v>1363</v>
      </c>
    </row>
    <row r="1885" spans="1:1" x14ac:dyDescent="0.3">
      <c r="A1885" s="13" t="s">
        <v>1953</v>
      </c>
    </row>
    <row r="1886" spans="1:1" x14ac:dyDescent="0.3">
      <c r="A1886" s="13" t="s">
        <v>1364</v>
      </c>
    </row>
    <row r="1887" spans="1:1" x14ac:dyDescent="0.3">
      <c r="A1887" s="13" t="s">
        <v>1365</v>
      </c>
    </row>
    <row r="1888" spans="1:1" x14ac:dyDescent="0.3">
      <c r="A1888" s="13" t="s">
        <v>1366</v>
      </c>
    </row>
    <row r="1889" spans="1:1" x14ac:dyDescent="0.3">
      <c r="A1889" s="13" t="s">
        <v>1952</v>
      </c>
    </row>
    <row r="1890" spans="1:1" x14ac:dyDescent="0.3">
      <c r="A1890" s="13" t="s">
        <v>1367</v>
      </c>
    </row>
    <row r="1891" spans="1:1" x14ac:dyDescent="0.3">
      <c r="A1891" s="13" t="s">
        <v>1369</v>
      </c>
    </row>
    <row r="1892" spans="1:1" x14ac:dyDescent="0.3">
      <c r="A1892" s="13" t="s">
        <v>1951</v>
      </c>
    </row>
    <row r="1893" spans="1:1" x14ac:dyDescent="0.3">
      <c r="A1893" s="13" t="s">
        <v>1370</v>
      </c>
    </row>
    <row r="1894" spans="1:1" x14ac:dyDescent="0.3">
      <c r="A1894" s="13" t="s">
        <v>1950</v>
      </c>
    </row>
    <row r="1895" spans="1:1" x14ac:dyDescent="0.3">
      <c r="A1895" s="13" t="s">
        <v>1371</v>
      </c>
    </row>
    <row r="1896" spans="1:1" x14ac:dyDescent="0.3">
      <c r="A1896" s="13" t="s">
        <v>1372</v>
      </c>
    </row>
    <row r="1897" spans="1:1" x14ac:dyDescent="0.3">
      <c r="A1897" s="13" t="s">
        <v>1949</v>
      </c>
    </row>
    <row r="1898" spans="1:1" x14ac:dyDescent="0.3">
      <c r="A1898" s="13" t="s">
        <v>1373</v>
      </c>
    </row>
    <row r="1899" spans="1:1" x14ac:dyDescent="0.3">
      <c r="A1899" s="13" t="s">
        <v>1374</v>
      </c>
    </row>
    <row r="1900" spans="1:1" x14ac:dyDescent="0.3">
      <c r="A1900" s="13" t="s">
        <v>1375</v>
      </c>
    </row>
    <row r="1901" spans="1:1" x14ac:dyDescent="0.3">
      <c r="A1901" s="13" t="s">
        <v>1376</v>
      </c>
    </row>
    <row r="1902" spans="1:1" x14ac:dyDescent="0.3">
      <c r="A1902" s="13" t="s">
        <v>1948</v>
      </c>
    </row>
    <row r="1903" spans="1:1" x14ac:dyDescent="0.3">
      <c r="A1903" s="13" t="s">
        <v>1377</v>
      </c>
    </row>
    <row r="1904" spans="1:1" x14ac:dyDescent="0.3">
      <c r="A1904" s="13" t="s">
        <v>1378</v>
      </c>
    </row>
    <row r="1905" spans="1:1" x14ac:dyDescent="0.3">
      <c r="A1905" s="13" t="s">
        <v>1379</v>
      </c>
    </row>
    <row r="1906" spans="1:1" x14ac:dyDescent="0.3">
      <c r="A1906" s="13" t="s">
        <v>1947</v>
      </c>
    </row>
    <row r="1907" spans="1:1" x14ac:dyDescent="0.3">
      <c r="A1907" s="13" t="s">
        <v>1380</v>
      </c>
    </row>
    <row r="1908" spans="1:1" x14ac:dyDescent="0.3">
      <c r="A1908" s="13" t="s">
        <v>1946</v>
      </c>
    </row>
    <row r="1909" spans="1:1" x14ac:dyDescent="0.3">
      <c r="A1909" s="13" t="s">
        <v>1381</v>
      </c>
    </row>
    <row r="1910" spans="1:1" x14ac:dyDescent="0.3">
      <c r="A1910" s="13" t="s">
        <v>1945</v>
      </c>
    </row>
    <row r="1911" spans="1:1" x14ac:dyDescent="0.3">
      <c r="A1911" s="13" t="s">
        <v>1382</v>
      </c>
    </row>
    <row r="1912" spans="1:1" x14ac:dyDescent="0.3">
      <c r="A1912" s="13" t="s">
        <v>1944</v>
      </c>
    </row>
    <row r="1913" spans="1:1" x14ac:dyDescent="0.3">
      <c r="A1913" s="13" t="s">
        <v>202</v>
      </c>
    </row>
    <row r="1914" spans="1:1" x14ac:dyDescent="0.3">
      <c r="A1914" s="13" t="s">
        <v>1383</v>
      </c>
    </row>
    <row r="1915" spans="1:1" x14ac:dyDescent="0.3">
      <c r="A1915" s="13" t="s">
        <v>1384</v>
      </c>
    </row>
    <row r="1916" spans="1:1" x14ac:dyDescent="0.3">
      <c r="A1916" s="13" t="s">
        <v>1385</v>
      </c>
    </row>
    <row r="1917" spans="1:1" x14ac:dyDescent="0.3">
      <c r="A1917" s="13" t="s">
        <v>1943</v>
      </c>
    </row>
    <row r="1918" spans="1:1" x14ac:dyDescent="0.3">
      <c r="A1918" s="13" t="s">
        <v>1386</v>
      </c>
    </row>
    <row r="1919" spans="1:1" x14ac:dyDescent="0.3">
      <c r="A1919" s="13" t="s">
        <v>1387</v>
      </c>
    </row>
    <row r="1920" spans="1:1" x14ac:dyDescent="0.3">
      <c r="A1920" s="13" t="s">
        <v>1388</v>
      </c>
    </row>
    <row r="1921" spans="1:1" x14ac:dyDescent="0.3">
      <c r="A1921" s="13" t="s">
        <v>1389</v>
      </c>
    </row>
    <row r="1922" spans="1:1" x14ac:dyDescent="0.3">
      <c r="A1922" s="13" t="s">
        <v>1390</v>
      </c>
    </row>
    <row r="1923" spans="1:1" x14ac:dyDescent="0.3">
      <c r="A1923" s="13" t="s">
        <v>1391</v>
      </c>
    </row>
    <row r="1924" spans="1:1" x14ac:dyDescent="0.3">
      <c r="A1924" s="13" t="s">
        <v>1392</v>
      </c>
    </row>
    <row r="1925" spans="1:1" x14ac:dyDescent="0.3">
      <c r="A1925" s="13" t="s">
        <v>922</v>
      </c>
    </row>
    <row r="1926" spans="1:1" x14ac:dyDescent="0.3">
      <c r="A1926" s="13" t="s">
        <v>1393</v>
      </c>
    </row>
    <row r="1927" spans="1:1" x14ac:dyDescent="0.3">
      <c r="A1927" s="13" t="s">
        <v>1942</v>
      </c>
    </row>
    <row r="1928" spans="1:1" x14ac:dyDescent="0.3">
      <c r="A1928" s="13" t="s">
        <v>1394</v>
      </c>
    </row>
    <row r="1929" spans="1:1" x14ac:dyDescent="0.3">
      <c r="A1929" s="13" t="s">
        <v>1395</v>
      </c>
    </row>
    <row r="1930" spans="1:1" x14ac:dyDescent="0.3">
      <c r="A1930" s="13" t="s">
        <v>1396</v>
      </c>
    </row>
    <row r="1931" spans="1:1" x14ac:dyDescent="0.3">
      <c r="A1931" s="13" t="s">
        <v>1397</v>
      </c>
    </row>
    <row r="1932" spans="1:1" x14ac:dyDescent="0.3">
      <c r="A1932" s="13" t="s">
        <v>1398</v>
      </c>
    </row>
    <row r="1933" spans="1:1" x14ac:dyDescent="0.3">
      <c r="A1933" s="13" t="s">
        <v>1941</v>
      </c>
    </row>
    <row r="1934" spans="1:1" x14ac:dyDescent="0.3">
      <c r="A1934" s="13" t="s">
        <v>1940</v>
      </c>
    </row>
    <row r="1935" spans="1:1" x14ac:dyDescent="0.3">
      <c r="A1935" s="13" t="s">
        <v>1399</v>
      </c>
    </row>
    <row r="1936" spans="1:1" x14ac:dyDescent="0.3">
      <c r="A1936" s="13" t="s">
        <v>1712</v>
      </c>
    </row>
    <row r="1937" spans="1:1" x14ac:dyDescent="0.3">
      <c r="A1937" s="13" t="s">
        <v>1400</v>
      </c>
    </row>
    <row r="1938" spans="1:1" x14ac:dyDescent="0.3">
      <c r="A1938" s="13" t="s">
        <v>1401</v>
      </c>
    </row>
    <row r="1939" spans="1:1" x14ac:dyDescent="0.3">
      <c r="A1939" s="13" t="s">
        <v>1402</v>
      </c>
    </row>
    <row r="1940" spans="1:1" x14ac:dyDescent="0.3">
      <c r="A1940" s="13" t="s">
        <v>1403</v>
      </c>
    </row>
    <row r="1941" spans="1:1" x14ac:dyDescent="0.3">
      <c r="A1941" s="13" t="s">
        <v>1405</v>
      </c>
    </row>
    <row r="1942" spans="1:1" x14ac:dyDescent="0.3">
      <c r="A1942" s="13" t="s">
        <v>1406</v>
      </c>
    </row>
    <row r="1943" spans="1:1" x14ac:dyDescent="0.3">
      <c r="A1943" s="13" t="s">
        <v>1407</v>
      </c>
    </row>
    <row r="1944" spans="1:1" x14ac:dyDescent="0.3">
      <c r="A1944" s="13" t="s">
        <v>1939</v>
      </c>
    </row>
    <row r="1945" spans="1:1" x14ac:dyDescent="0.3">
      <c r="A1945" s="13" t="s">
        <v>1408</v>
      </c>
    </row>
    <row r="1946" spans="1:1" x14ac:dyDescent="0.3">
      <c r="A1946" s="13" t="s">
        <v>1938</v>
      </c>
    </row>
    <row r="1947" spans="1:1" x14ac:dyDescent="0.3">
      <c r="A1947" s="13" t="s">
        <v>1409</v>
      </c>
    </row>
    <row r="1948" spans="1:1" x14ac:dyDescent="0.3">
      <c r="A1948" s="13" t="s">
        <v>1410</v>
      </c>
    </row>
    <row r="1949" spans="1:1" x14ac:dyDescent="0.3">
      <c r="A1949" s="13" t="s">
        <v>1411</v>
      </c>
    </row>
    <row r="1950" spans="1:1" x14ac:dyDescent="0.3">
      <c r="A1950" s="13" t="s">
        <v>1937</v>
      </c>
    </row>
    <row r="1951" spans="1:1" x14ac:dyDescent="0.3">
      <c r="A1951" s="13" t="s">
        <v>1412</v>
      </c>
    </row>
    <row r="1952" spans="1:1" x14ac:dyDescent="0.3">
      <c r="A1952" s="13" t="s">
        <v>1413</v>
      </c>
    </row>
    <row r="1953" spans="1:1" x14ac:dyDescent="0.3">
      <c r="A1953" s="13" t="s">
        <v>1936</v>
      </c>
    </row>
    <row r="1954" spans="1:1" x14ac:dyDescent="0.3">
      <c r="A1954" s="13" t="s">
        <v>1414</v>
      </c>
    </row>
    <row r="1955" spans="1:1" x14ac:dyDescent="0.3">
      <c r="A1955" s="13" t="s">
        <v>1415</v>
      </c>
    </row>
    <row r="1956" spans="1:1" x14ac:dyDescent="0.3">
      <c r="A1956" s="13" t="s">
        <v>1935</v>
      </c>
    </row>
    <row r="1957" spans="1:1" x14ac:dyDescent="0.3">
      <c r="A1957" s="13" t="s">
        <v>1416</v>
      </c>
    </row>
    <row r="1958" spans="1:1" x14ac:dyDescent="0.3">
      <c r="A1958" s="13" t="s">
        <v>1417</v>
      </c>
    </row>
    <row r="1959" spans="1:1" x14ac:dyDescent="0.3">
      <c r="A1959" s="13" t="s">
        <v>1418</v>
      </c>
    </row>
    <row r="1960" spans="1:1" x14ac:dyDescent="0.3">
      <c r="A1960" s="13" t="s">
        <v>1419</v>
      </c>
    </row>
    <row r="1961" spans="1:1" x14ac:dyDescent="0.3">
      <c r="A1961" s="13" t="s">
        <v>1420</v>
      </c>
    </row>
    <row r="1962" spans="1:1" x14ac:dyDescent="0.3">
      <c r="A1962" s="13" t="s">
        <v>1421</v>
      </c>
    </row>
    <row r="1963" spans="1:1" x14ac:dyDescent="0.3">
      <c r="A1963" s="13" t="s">
        <v>1422</v>
      </c>
    </row>
    <row r="1964" spans="1:1" x14ac:dyDescent="0.3">
      <c r="A1964" s="13" t="s">
        <v>1423</v>
      </c>
    </row>
    <row r="1965" spans="1:1" x14ac:dyDescent="0.3">
      <c r="A1965" s="13" t="s">
        <v>1424</v>
      </c>
    </row>
    <row r="1966" spans="1:1" x14ac:dyDescent="0.3">
      <c r="A1966" s="13" t="s">
        <v>1425</v>
      </c>
    </row>
    <row r="1967" spans="1:1" x14ac:dyDescent="0.3">
      <c r="A1967" s="13" t="s">
        <v>1426</v>
      </c>
    </row>
    <row r="1968" spans="1:1" x14ac:dyDescent="0.3">
      <c r="A1968" s="13" t="s">
        <v>1427</v>
      </c>
    </row>
    <row r="1969" spans="1:1" x14ac:dyDescent="0.3">
      <c r="A1969" s="13" t="s">
        <v>1428</v>
      </c>
    </row>
    <row r="1970" spans="1:1" x14ac:dyDescent="0.3">
      <c r="A1970" s="13" t="s">
        <v>1429</v>
      </c>
    </row>
    <row r="1971" spans="1:1" x14ac:dyDescent="0.3">
      <c r="A1971" s="13" t="s">
        <v>1430</v>
      </c>
    </row>
    <row r="1972" spans="1:1" x14ac:dyDescent="0.3">
      <c r="A1972" s="13" t="s">
        <v>1934</v>
      </c>
    </row>
    <row r="1973" spans="1:1" x14ac:dyDescent="0.3">
      <c r="A1973" s="13" t="s">
        <v>1431</v>
      </c>
    </row>
    <row r="1974" spans="1:1" x14ac:dyDescent="0.3">
      <c r="A1974" s="13" t="s">
        <v>1865</v>
      </c>
    </row>
    <row r="1975" spans="1:1" x14ac:dyDescent="0.3">
      <c r="A1975" s="13" t="s">
        <v>1933</v>
      </c>
    </row>
    <row r="1976" spans="1:1" x14ac:dyDescent="0.3">
      <c r="A1976" s="13" t="s">
        <v>1932</v>
      </c>
    </row>
    <row r="1977" spans="1:1" x14ac:dyDescent="0.3">
      <c r="A1977" s="13" t="s">
        <v>1432</v>
      </c>
    </row>
    <row r="1978" spans="1:1" x14ac:dyDescent="0.3">
      <c r="A1978" s="13" t="s">
        <v>1433</v>
      </c>
    </row>
    <row r="1979" spans="1:1" x14ac:dyDescent="0.3">
      <c r="A1979" s="13" t="s">
        <v>1434</v>
      </c>
    </row>
    <row r="1980" spans="1:1" x14ac:dyDescent="0.3">
      <c r="A1980" s="13" t="s">
        <v>1435</v>
      </c>
    </row>
    <row r="1981" spans="1:1" x14ac:dyDescent="0.3">
      <c r="A1981" s="13" t="s">
        <v>1436</v>
      </c>
    </row>
    <row r="1982" spans="1:1" x14ac:dyDescent="0.3">
      <c r="A1982" s="13" t="s">
        <v>1437</v>
      </c>
    </row>
    <row r="1983" spans="1:1" x14ac:dyDescent="0.3">
      <c r="A1983" s="13" t="s">
        <v>1438</v>
      </c>
    </row>
    <row r="1984" spans="1:1" x14ac:dyDescent="0.3">
      <c r="A1984" s="13" t="s">
        <v>1439</v>
      </c>
    </row>
    <row r="1985" spans="1:1" x14ac:dyDescent="0.3">
      <c r="A1985" s="13" t="s">
        <v>1440</v>
      </c>
    </row>
    <row r="1986" spans="1:1" x14ac:dyDescent="0.3">
      <c r="A1986" s="13" t="s">
        <v>1441</v>
      </c>
    </row>
    <row r="1987" spans="1:1" x14ac:dyDescent="0.3">
      <c r="A1987" s="13" t="s">
        <v>1442</v>
      </c>
    </row>
    <row r="1988" spans="1:1" x14ac:dyDescent="0.3">
      <c r="A1988" s="13" t="s">
        <v>1443</v>
      </c>
    </row>
    <row r="1989" spans="1:1" x14ac:dyDescent="0.3">
      <c r="A1989" s="13" t="s">
        <v>1444</v>
      </c>
    </row>
    <row r="1990" spans="1:1" x14ac:dyDescent="0.3">
      <c r="A1990" s="13" t="s">
        <v>1445</v>
      </c>
    </row>
    <row r="1991" spans="1:1" x14ac:dyDescent="0.3">
      <c r="A1991" s="13" t="s">
        <v>1446</v>
      </c>
    </row>
    <row r="1992" spans="1:1" x14ac:dyDescent="0.3">
      <c r="A1992" s="13" t="s">
        <v>1447</v>
      </c>
    </row>
    <row r="1993" spans="1:1" x14ac:dyDescent="0.3">
      <c r="A1993" s="13" t="s">
        <v>1448</v>
      </c>
    </row>
    <row r="1994" spans="1:1" x14ac:dyDescent="0.3">
      <c r="A1994" s="13" t="s">
        <v>1449</v>
      </c>
    </row>
    <row r="1995" spans="1:1" x14ac:dyDescent="0.3">
      <c r="A1995" s="13" t="s">
        <v>1931</v>
      </c>
    </row>
    <row r="1996" spans="1:1" x14ac:dyDescent="0.3">
      <c r="A1996" s="13" t="s">
        <v>1450</v>
      </c>
    </row>
    <row r="1997" spans="1:1" x14ac:dyDescent="0.3">
      <c r="A1997" s="13" t="s">
        <v>1451</v>
      </c>
    </row>
    <row r="1998" spans="1:1" x14ac:dyDescent="0.3">
      <c r="A1998" s="13" t="s">
        <v>1452</v>
      </c>
    </row>
    <row r="1999" spans="1:1" x14ac:dyDescent="0.3">
      <c r="A1999" s="13" t="s">
        <v>1454</v>
      </c>
    </row>
    <row r="2000" spans="1:1" x14ac:dyDescent="0.3">
      <c r="A2000" s="13" t="s">
        <v>1455</v>
      </c>
    </row>
    <row r="2001" spans="1:1" x14ac:dyDescent="0.3">
      <c r="A2001" s="13" t="s">
        <v>1456</v>
      </c>
    </row>
    <row r="2002" spans="1:1" x14ac:dyDescent="0.3">
      <c r="A2002" s="13" t="s">
        <v>1930</v>
      </c>
    </row>
    <row r="2003" spans="1:1" x14ac:dyDescent="0.3">
      <c r="A2003" s="13" t="s">
        <v>1457</v>
      </c>
    </row>
    <row r="2004" spans="1:1" x14ac:dyDescent="0.3">
      <c r="A2004" s="13" t="s">
        <v>1458</v>
      </c>
    </row>
    <row r="2005" spans="1:1" x14ac:dyDescent="0.3">
      <c r="A2005" s="13" t="s">
        <v>1459</v>
      </c>
    </row>
    <row r="2006" spans="1:1" x14ac:dyDescent="0.3">
      <c r="A2006" s="13" t="s">
        <v>1460</v>
      </c>
    </row>
    <row r="2007" spans="1:1" x14ac:dyDescent="0.3">
      <c r="A2007" s="13" t="s">
        <v>1461</v>
      </c>
    </row>
    <row r="2008" spans="1:1" x14ac:dyDescent="0.3">
      <c r="A2008" s="13" t="s">
        <v>1462</v>
      </c>
    </row>
    <row r="2009" spans="1:1" x14ac:dyDescent="0.3">
      <c r="A2009" s="13" t="s">
        <v>1463</v>
      </c>
    </row>
    <row r="2010" spans="1:1" x14ac:dyDescent="0.3">
      <c r="A2010" s="13" t="s">
        <v>1464</v>
      </c>
    </row>
    <row r="2011" spans="1:1" x14ac:dyDescent="0.3">
      <c r="A2011" s="13" t="s">
        <v>1465</v>
      </c>
    </row>
    <row r="2012" spans="1:1" x14ac:dyDescent="0.3">
      <c r="A2012" s="13" t="s">
        <v>1467</v>
      </c>
    </row>
    <row r="2013" spans="1:1" x14ac:dyDescent="0.3">
      <c r="A2013" s="13" t="s">
        <v>1468</v>
      </c>
    </row>
    <row r="2014" spans="1:1" x14ac:dyDescent="0.3">
      <c r="A2014" s="13" t="s">
        <v>1469</v>
      </c>
    </row>
    <row r="2015" spans="1:1" x14ac:dyDescent="0.3">
      <c r="A2015" s="13" t="s">
        <v>1470</v>
      </c>
    </row>
    <row r="2016" spans="1:1" x14ac:dyDescent="0.3">
      <c r="A2016" s="13" t="s">
        <v>1929</v>
      </c>
    </row>
    <row r="2017" spans="1:1" x14ac:dyDescent="0.3">
      <c r="A2017" s="13" t="s">
        <v>1471</v>
      </c>
    </row>
    <row r="2018" spans="1:1" x14ac:dyDescent="0.3">
      <c r="A2018" s="13" t="s">
        <v>1928</v>
      </c>
    </row>
    <row r="2019" spans="1:1" x14ac:dyDescent="0.3">
      <c r="A2019" s="13" t="s">
        <v>1472</v>
      </c>
    </row>
    <row r="2020" spans="1:1" x14ac:dyDescent="0.3">
      <c r="A2020" s="13" t="s">
        <v>1474</v>
      </c>
    </row>
    <row r="2021" spans="1:1" x14ac:dyDescent="0.3">
      <c r="A2021" s="13" t="s">
        <v>1927</v>
      </c>
    </row>
    <row r="2022" spans="1:1" x14ac:dyDescent="0.3">
      <c r="A2022" s="13" t="s">
        <v>1475</v>
      </c>
    </row>
    <row r="2023" spans="1:1" x14ac:dyDescent="0.3">
      <c r="A2023" s="13" t="s">
        <v>1476</v>
      </c>
    </row>
    <row r="2024" spans="1:1" x14ac:dyDescent="0.3">
      <c r="A2024" s="13" t="s">
        <v>1477</v>
      </c>
    </row>
    <row r="2025" spans="1:1" x14ac:dyDescent="0.3">
      <c r="A2025" s="13" t="s">
        <v>1926</v>
      </c>
    </row>
    <row r="2026" spans="1:1" x14ac:dyDescent="0.3">
      <c r="A2026" s="13" t="s">
        <v>1478</v>
      </c>
    </row>
    <row r="2027" spans="1:1" x14ac:dyDescent="0.3">
      <c r="A2027" s="13" t="s">
        <v>1479</v>
      </c>
    </row>
    <row r="2028" spans="1:1" x14ac:dyDescent="0.3">
      <c r="A2028" s="13" t="s">
        <v>1480</v>
      </c>
    </row>
    <row r="2029" spans="1:1" x14ac:dyDescent="0.3">
      <c r="A2029" s="13" t="s">
        <v>1481</v>
      </c>
    </row>
    <row r="2030" spans="1:1" x14ac:dyDescent="0.3">
      <c r="A2030" s="13" t="s">
        <v>1482</v>
      </c>
    </row>
    <row r="2031" spans="1:1" x14ac:dyDescent="0.3">
      <c r="A2031" s="13" t="s">
        <v>1483</v>
      </c>
    </row>
    <row r="2032" spans="1:1" x14ac:dyDescent="0.3">
      <c r="A2032" s="13" t="s">
        <v>1484</v>
      </c>
    </row>
    <row r="2033" spans="1:1" x14ac:dyDescent="0.3">
      <c r="A2033" s="13" t="s">
        <v>1485</v>
      </c>
    </row>
    <row r="2034" spans="1:1" x14ac:dyDescent="0.3">
      <c r="A2034" s="13" t="s">
        <v>1486</v>
      </c>
    </row>
    <row r="2035" spans="1:1" x14ac:dyDescent="0.3">
      <c r="A2035" s="13" t="s">
        <v>1487</v>
      </c>
    </row>
    <row r="2036" spans="1:1" x14ac:dyDescent="0.3">
      <c r="A2036" s="13" t="s">
        <v>1488</v>
      </c>
    </row>
    <row r="2037" spans="1:1" x14ac:dyDescent="0.3">
      <c r="A2037" s="13" t="s">
        <v>1489</v>
      </c>
    </row>
    <row r="2038" spans="1:1" x14ac:dyDescent="0.3">
      <c r="A2038" s="13" t="s">
        <v>1490</v>
      </c>
    </row>
    <row r="2039" spans="1:1" x14ac:dyDescent="0.3">
      <c r="A2039" s="13" t="s">
        <v>1491</v>
      </c>
    </row>
    <row r="2040" spans="1:1" x14ac:dyDescent="0.3">
      <c r="A2040" s="13" t="s">
        <v>1925</v>
      </c>
    </row>
    <row r="2041" spans="1:1" x14ac:dyDescent="0.3">
      <c r="A2041" s="13" t="s">
        <v>1492</v>
      </c>
    </row>
    <row r="2042" spans="1:1" x14ac:dyDescent="0.3">
      <c r="A2042" s="13" t="s">
        <v>1493</v>
      </c>
    </row>
    <row r="2043" spans="1:1" x14ac:dyDescent="0.3">
      <c r="A2043" s="13" t="s">
        <v>1924</v>
      </c>
    </row>
    <row r="2044" spans="1:1" x14ac:dyDescent="0.3">
      <c r="A2044" s="13" t="s">
        <v>1494</v>
      </c>
    </row>
    <row r="2045" spans="1:1" x14ac:dyDescent="0.3">
      <c r="A2045" s="13" t="s">
        <v>1923</v>
      </c>
    </row>
    <row r="2046" spans="1:1" x14ac:dyDescent="0.3">
      <c r="A2046" s="13" t="s">
        <v>1495</v>
      </c>
    </row>
    <row r="2047" spans="1:1" x14ac:dyDescent="0.3">
      <c r="A2047" s="13" t="s">
        <v>1496</v>
      </c>
    </row>
    <row r="2048" spans="1:1" x14ac:dyDescent="0.3">
      <c r="A2048" s="13" t="s">
        <v>1497</v>
      </c>
    </row>
    <row r="2049" spans="1:1" x14ac:dyDescent="0.3">
      <c r="A2049" s="13" t="s">
        <v>1922</v>
      </c>
    </row>
    <row r="2050" spans="1:1" x14ac:dyDescent="0.3">
      <c r="A2050" s="13" t="s">
        <v>1498</v>
      </c>
    </row>
    <row r="2051" spans="1:1" x14ac:dyDescent="0.3">
      <c r="A2051" s="13" t="s">
        <v>1921</v>
      </c>
    </row>
    <row r="2052" spans="1:1" x14ac:dyDescent="0.3">
      <c r="A2052" s="13" t="s">
        <v>1499</v>
      </c>
    </row>
    <row r="2053" spans="1:1" x14ac:dyDescent="0.3">
      <c r="A2053" s="13" t="s">
        <v>1313</v>
      </c>
    </row>
    <row r="2054" spans="1:1" x14ac:dyDescent="0.3">
      <c r="A2054" s="13" t="s">
        <v>1500</v>
      </c>
    </row>
    <row r="2055" spans="1:1" x14ac:dyDescent="0.3">
      <c r="A2055" s="13" t="s">
        <v>1501</v>
      </c>
    </row>
    <row r="2056" spans="1:1" x14ac:dyDescent="0.3">
      <c r="A2056" s="13" t="s">
        <v>1502</v>
      </c>
    </row>
    <row r="2057" spans="1:1" x14ac:dyDescent="0.3">
      <c r="A2057" s="13" t="s">
        <v>1503</v>
      </c>
    </row>
    <row r="2058" spans="1:1" x14ac:dyDescent="0.3">
      <c r="A2058" s="13" t="s">
        <v>1504</v>
      </c>
    </row>
    <row r="2059" spans="1:1" x14ac:dyDescent="0.3">
      <c r="A2059" s="13" t="s">
        <v>1505</v>
      </c>
    </row>
    <row r="2060" spans="1:1" x14ac:dyDescent="0.3">
      <c r="A2060" s="13" t="s">
        <v>1506</v>
      </c>
    </row>
    <row r="2061" spans="1:1" x14ac:dyDescent="0.3">
      <c r="A2061" s="13" t="s">
        <v>1920</v>
      </c>
    </row>
    <row r="2062" spans="1:1" x14ac:dyDescent="0.3">
      <c r="A2062" s="13" t="s">
        <v>1919</v>
      </c>
    </row>
    <row r="2063" spans="1:1" x14ac:dyDescent="0.3">
      <c r="A2063" s="13" t="s">
        <v>1508</v>
      </c>
    </row>
    <row r="2064" spans="1:1" x14ac:dyDescent="0.3">
      <c r="A2064" s="13" t="s">
        <v>1918</v>
      </c>
    </row>
    <row r="2065" spans="1:1" x14ac:dyDescent="0.3">
      <c r="A2065" s="13" t="s">
        <v>1509</v>
      </c>
    </row>
    <row r="2066" spans="1:1" x14ac:dyDescent="0.3">
      <c r="A2066" s="13" t="s">
        <v>506</v>
      </c>
    </row>
    <row r="2067" spans="1:1" x14ac:dyDescent="0.3">
      <c r="A2067" s="13" t="s">
        <v>1510</v>
      </c>
    </row>
    <row r="2068" spans="1:1" x14ac:dyDescent="0.3">
      <c r="A2068" s="13" t="s">
        <v>1511</v>
      </c>
    </row>
    <row r="2069" spans="1:1" x14ac:dyDescent="0.3">
      <c r="A2069" s="13" t="s">
        <v>1512</v>
      </c>
    </row>
    <row r="2070" spans="1:1" x14ac:dyDescent="0.3">
      <c r="A2070" s="13" t="s">
        <v>1513</v>
      </c>
    </row>
    <row r="2071" spans="1:1" x14ac:dyDescent="0.3">
      <c r="A2071" s="13" t="s">
        <v>1514</v>
      </c>
    </row>
    <row r="2072" spans="1:1" x14ac:dyDescent="0.3">
      <c r="A2072" s="13" t="s">
        <v>1515</v>
      </c>
    </row>
    <row r="2073" spans="1:1" x14ac:dyDescent="0.3">
      <c r="A2073" s="13" t="s">
        <v>1516</v>
      </c>
    </row>
    <row r="2074" spans="1:1" x14ac:dyDescent="0.3">
      <c r="A2074" s="13" t="s">
        <v>1917</v>
      </c>
    </row>
    <row r="2075" spans="1:1" x14ac:dyDescent="0.3">
      <c r="A2075" s="13" t="s">
        <v>1517</v>
      </c>
    </row>
    <row r="2076" spans="1:1" x14ac:dyDescent="0.3">
      <c r="A2076" s="13" t="s">
        <v>1916</v>
      </c>
    </row>
    <row r="2077" spans="1:1" x14ac:dyDescent="0.3">
      <c r="A2077" s="13" t="s">
        <v>1518</v>
      </c>
    </row>
    <row r="2078" spans="1:1" x14ac:dyDescent="0.3">
      <c r="A2078" s="13" t="s">
        <v>1520</v>
      </c>
    </row>
    <row r="2079" spans="1:1" x14ac:dyDescent="0.3">
      <c r="A2079" s="13" t="s">
        <v>1521</v>
      </c>
    </row>
    <row r="2080" spans="1:1" x14ac:dyDescent="0.3">
      <c r="A2080" s="13" t="s">
        <v>1522</v>
      </c>
    </row>
    <row r="2081" spans="1:1" x14ac:dyDescent="0.3">
      <c r="A2081" s="13" t="s">
        <v>1915</v>
      </c>
    </row>
    <row r="2082" spans="1:1" x14ac:dyDescent="0.3">
      <c r="A2082" s="13" t="s">
        <v>1523</v>
      </c>
    </row>
    <row r="2083" spans="1:1" x14ac:dyDescent="0.3">
      <c r="A2083" s="13" t="s">
        <v>1914</v>
      </c>
    </row>
    <row r="2084" spans="1:1" x14ac:dyDescent="0.3">
      <c r="A2084" s="13" t="s">
        <v>1524</v>
      </c>
    </row>
    <row r="2085" spans="1:1" x14ac:dyDescent="0.3">
      <c r="A2085" s="13" t="s">
        <v>1913</v>
      </c>
    </row>
    <row r="2086" spans="1:1" x14ac:dyDescent="0.3">
      <c r="A2086" s="13" t="s">
        <v>1525</v>
      </c>
    </row>
    <row r="2087" spans="1:1" x14ac:dyDescent="0.3">
      <c r="A2087" s="13" t="s">
        <v>1912</v>
      </c>
    </row>
    <row r="2088" spans="1:1" x14ac:dyDescent="0.3">
      <c r="A2088" s="13" t="s">
        <v>1526</v>
      </c>
    </row>
    <row r="2089" spans="1:1" x14ac:dyDescent="0.3">
      <c r="A2089" s="13" t="s">
        <v>1527</v>
      </c>
    </row>
    <row r="2090" spans="1:1" x14ac:dyDescent="0.3">
      <c r="A2090" s="13" t="s">
        <v>1528</v>
      </c>
    </row>
    <row r="2091" spans="1:1" x14ac:dyDescent="0.3">
      <c r="A2091" s="13" t="s">
        <v>1529</v>
      </c>
    </row>
    <row r="2092" spans="1:1" x14ac:dyDescent="0.3">
      <c r="A2092" s="13" t="s">
        <v>1530</v>
      </c>
    </row>
    <row r="2093" spans="1:1" x14ac:dyDescent="0.3">
      <c r="A2093" s="13" t="s">
        <v>1911</v>
      </c>
    </row>
    <row r="2094" spans="1:1" x14ac:dyDescent="0.3">
      <c r="A2094" s="13" t="s">
        <v>1910</v>
      </c>
    </row>
    <row r="2095" spans="1:1" x14ac:dyDescent="0.3">
      <c r="A2095" s="13" t="s">
        <v>1532</v>
      </c>
    </row>
    <row r="2096" spans="1:1" x14ac:dyDescent="0.3">
      <c r="A2096" s="13" t="s">
        <v>1909</v>
      </c>
    </row>
    <row r="2097" spans="1:1" x14ac:dyDescent="0.3">
      <c r="A2097" s="13" t="s">
        <v>1533</v>
      </c>
    </row>
    <row r="2098" spans="1:1" x14ac:dyDescent="0.3">
      <c r="A2098" s="13" t="s">
        <v>1534</v>
      </c>
    </row>
    <row r="2099" spans="1:1" x14ac:dyDescent="0.3">
      <c r="A2099" s="13" t="s">
        <v>1535</v>
      </c>
    </row>
    <row r="2100" spans="1:1" x14ac:dyDescent="0.3">
      <c r="A2100" s="13" t="s">
        <v>1536</v>
      </c>
    </row>
    <row r="2101" spans="1:1" x14ac:dyDescent="0.3">
      <c r="A2101" s="13" t="s">
        <v>1537</v>
      </c>
    </row>
    <row r="2102" spans="1:1" x14ac:dyDescent="0.3">
      <c r="A2102" s="13" t="s">
        <v>1538</v>
      </c>
    </row>
    <row r="2103" spans="1:1" x14ac:dyDescent="0.3">
      <c r="A2103" s="13" t="s">
        <v>1539</v>
      </c>
    </row>
    <row r="2104" spans="1:1" x14ac:dyDescent="0.3">
      <c r="A2104" s="13" t="s">
        <v>1908</v>
      </c>
    </row>
    <row r="2105" spans="1:1" x14ac:dyDescent="0.3">
      <c r="A2105" s="13" t="s">
        <v>1540</v>
      </c>
    </row>
    <row r="2106" spans="1:1" x14ac:dyDescent="0.3">
      <c r="A2106" s="13" t="s">
        <v>1542</v>
      </c>
    </row>
    <row r="2107" spans="1:1" x14ac:dyDescent="0.3">
      <c r="A2107" s="13" t="s">
        <v>1543</v>
      </c>
    </row>
    <row r="2108" spans="1:1" x14ac:dyDescent="0.3">
      <c r="A2108" s="13" t="s">
        <v>1544</v>
      </c>
    </row>
    <row r="2109" spans="1:1" x14ac:dyDescent="0.3">
      <c r="A2109" s="13" t="s">
        <v>1545</v>
      </c>
    </row>
    <row r="2110" spans="1:1" x14ac:dyDescent="0.3">
      <c r="A2110" s="13" t="s">
        <v>1907</v>
      </c>
    </row>
    <row r="2111" spans="1:1" x14ac:dyDescent="0.3">
      <c r="A2111" s="13" t="s">
        <v>1547</v>
      </c>
    </row>
    <row r="2112" spans="1:1" x14ac:dyDescent="0.3">
      <c r="A2112" s="13" t="s">
        <v>1549</v>
      </c>
    </row>
    <row r="2113" spans="1:1" x14ac:dyDescent="0.3">
      <c r="A2113" s="13" t="s">
        <v>1550</v>
      </c>
    </row>
    <row r="2114" spans="1:1" x14ac:dyDescent="0.3">
      <c r="A2114" s="13" t="s">
        <v>1551</v>
      </c>
    </row>
    <row r="2115" spans="1:1" x14ac:dyDescent="0.3">
      <c r="A2115" s="13" t="s">
        <v>1552</v>
      </c>
    </row>
    <row r="2116" spans="1:1" x14ac:dyDescent="0.3">
      <c r="A2116" s="13" t="s">
        <v>1553</v>
      </c>
    </row>
    <row r="2117" spans="1:1" x14ac:dyDescent="0.3">
      <c r="A2117" s="13" t="s">
        <v>1554</v>
      </c>
    </row>
    <row r="2118" spans="1:1" x14ac:dyDescent="0.3">
      <c r="A2118" s="13" t="s">
        <v>1555</v>
      </c>
    </row>
    <row r="2119" spans="1:1" x14ac:dyDescent="0.3">
      <c r="A2119" s="13" t="s">
        <v>1906</v>
      </c>
    </row>
    <row r="2120" spans="1:1" x14ac:dyDescent="0.3">
      <c r="A2120" s="13" t="s">
        <v>1556</v>
      </c>
    </row>
    <row r="2121" spans="1:1" x14ac:dyDescent="0.3">
      <c r="A2121" s="13" t="s">
        <v>1905</v>
      </c>
    </row>
    <row r="2122" spans="1:1" x14ac:dyDescent="0.3">
      <c r="A2122" s="13" t="s">
        <v>1557</v>
      </c>
    </row>
    <row r="2123" spans="1:1" x14ac:dyDescent="0.3">
      <c r="A2123" s="13" t="s">
        <v>1904</v>
      </c>
    </row>
    <row r="2124" spans="1:1" x14ac:dyDescent="0.3">
      <c r="A2124" s="13" t="s">
        <v>1713</v>
      </c>
    </row>
    <row r="2125" spans="1:1" x14ac:dyDescent="0.3">
      <c r="A2125" s="13" t="s">
        <v>1558</v>
      </c>
    </row>
    <row r="2126" spans="1:1" x14ac:dyDescent="0.3">
      <c r="A2126" s="13" t="s">
        <v>1559</v>
      </c>
    </row>
    <row r="2127" spans="1:1" x14ac:dyDescent="0.3">
      <c r="A2127" s="13" t="s">
        <v>1903</v>
      </c>
    </row>
    <row r="2128" spans="1:1" x14ac:dyDescent="0.3">
      <c r="A2128" s="13" t="s">
        <v>1902</v>
      </c>
    </row>
    <row r="2129" spans="1:1" x14ac:dyDescent="0.3">
      <c r="A2129" s="13" t="s">
        <v>1901</v>
      </c>
    </row>
    <row r="2130" spans="1:1" x14ac:dyDescent="0.3">
      <c r="A2130" s="13" t="s">
        <v>1900</v>
      </c>
    </row>
    <row r="2131" spans="1:1" x14ac:dyDescent="0.3">
      <c r="A2131" s="13" t="s">
        <v>1560</v>
      </c>
    </row>
    <row r="2132" spans="1:1" x14ac:dyDescent="0.3">
      <c r="A2132" s="13" t="s">
        <v>1561</v>
      </c>
    </row>
    <row r="2133" spans="1:1" x14ac:dyDescent="0.3">
      <c r="A2133" s="13" t="s">
        <v>1562</v>
      </c>
    </row>
    <row r="2134" spans="1:1" x14ac:dyDescent="0.3">
      <c r="A2134" s="13" t="s">
        <v>1563</v>
      </c>
    </row>
    <row r="2135" spans="1:1" x14ac:dyDescent="0.3">
      <c r="A2135" s="13" t="s">
        <v>1564</v>
      </c>
    </row>
    <row r="2136" spans="1:1" x14ac:dyDescent="0.3">
      <c r="A2136" s="13" t="s">
        <v>1899</v>
      </c>
    </row>
    <row r="2137" spans="1:1" x14ac:dyDescent="0.3">
      <c r="A2137" s="13" t="s">
        <v>1565</v>
      </c>
    </row>
    <row r="2138" spans="1:1" x14ac:dyDescent="0.3">
      <c r="A2138" s="13" t="s">
        <v>1566</v>
      </c>
    </row>
    <row r="2139" spans="1:1" x14ac:dyDescent="0.3">
      <c r="A2139" s="13" t="s">
        <v>1567</v>
      </c>
    </row>
    <row r="2140" spans="1:1" x14ac:dyDescent="0.3">
      <c r="A2140" s="13" t="s">
        <v>1569</v>
      </c>
    </row>
    <row r="2141" spans="1:1" x14ac:dyDescent="0.3">
      <c r="A2141" s="13" t="s">
        <v>1570</v>
      </c>
    </row>
    <row r="2142" spans="1:1" x14ac:dyDescent="0.3">
      <c r="A2142" s="13" t="s">
        <v>1571</v>
      </c>
    </row>
    <row r="2143" spans="1:1" x14ac:dyDescent="0.3">
      <c r="A2143" s="13" t="s">
        <v>1714</v>
      </c>
    </row>
    <row r="2144" spans="1:1" x14ac:dyDescent="0.3">
      <c r="A2144" s="13" t="s">
        <v>429</v>
      </c>
    </row>
    <row r="2145" spans="1:1" x14ac:dyDescent="0.3">
      <c r="A2145" s="13" t="s">
        <v>1715</v>
      </c>
    </row>
    <row r="2146" spans="1:1" x14ac:dyDescent="0.3">
      <c r="A2146" s="13" t="s">
        <v>1573</v>
      </c>
    </row>
    <row r="2147" spans="1:1" x14ac:dyDescent="0.3">
      <c r="A2147" s="13" t="s">
        <v>1574</v>
      </c>
    </row>
    <row r="2148" spans="1:1" x14ac:dyDescent="0.3">
      <c r="A2148" s="13" t="s">
        <v>1575</v>
      </c>
    </row>
    <row r="2149" spans="1:1" x14ac:dyDescent="0.3">
      <c r="A2149" s="13" t="s">
        <v>1898</v>
      </c>
    </row>
    <row r="2150" spans="1:1" x14ac:dyDescent="0.3">
      <c r="A2150" s="13" t="s">
        <v>1576</v>
      </c>
    </row>
    <row r="2151" spans="1:1" x14ac:dyDescent="0.3">
      <c r="A2151" s="13" t="s">
        <v>1577</v>
      </c>
    </row>
    <row r="2152" spans="1:1" x14ac:dyDescent="0.3">
      <c r="A2152" s="13" t="s">
        <v>236</v>
      </c>
    </row>
    <row r="2153" spans="1:1" x14ac:dyDescent="0.3">
      <c r="A2153" s="13" t="s">
        <v>1578</v>
      </c>
    </row>
    <row r="2154" spans="1:1" x14ac:dyDescent="0.3">
      <c r="A2154" s="13" t="s">
        <v>1580</v>
      </c>
    </row>
    <row r="2155" spans="1:1" x14ac:dyDescent="0.3">
      <c r="A2155" s="13" t="s">
        <v>1897</v>
      </c>
    </row>
    <row r="2156" spans="1:1" x14ac:dyDescent="0.3">
      <c r="A2156" s="13" t="s">
        <v>1581</v>
      </c>
    </row>
    <row r="2157" spans="1:1" x14ac:dyDescent="0.3">
      <c r="A2157" s="13" t="s">
        <v>1896</v>
      </c>
    </row>
    <row r="2158" spans="1:1" x14ac:dyDescent="0.3">
      <c r="A2158" s="13" t="s">
        <v>1763</v>
      </c>
    </row>
    <row r="2159" spans="1:1" x14ac:dyDescent="0.3">
      <c r="A2159" s="13" t="s">
        <v>1716</v>
      </c>
    </row>
    <row r="2160" spans="1:1" x14ac:dyDescent="0.3">
      <c r="A2160" s="13" t="s">
        <v>1582</v>
      </c>
    </row>
    <row r="2161" spans="1:1" x14ac:dyDescent="0.3">
      <c r="A2161" s="13" t="s">
        <v>1583</v>
      </c>
    </row>
    <row r="2162" spans="1:1" x14ac:dyDescent="0.3">
      <c r="A2162" s="13" t="s">
        <v>1584</v>
      </c>
    </row>
    <row r="2163" spans="1:1" x14ac:dyDescent="0.3">
      <c r="A2163" s="13" t="s">
        <v>1585</v>
      </c>
    </row>
    <row r="2164" spans="1:1" x14ac:dyDescent="0.3">
      <c r="A2164" s="13" t="s">
        <v>1895</v>
      </c>
    </row>
    <row r="2165" spans="1:1" x14ac:dyDescent="0.3">
      <c r="A2165" s="13" t="s">
        <v>1894</v>
      </c>
    </row>
    <row r="2166" spans="1:1" x14ac:dyDescent="0.3">
      <c r="A2166" s="13" t="s">
        <v>1587</v>
      </c>
    </row>
    <row r="2167" spans="1:1" x14ac:dyDescent="0.3">
      <c r="A2167" s="13" t="s">
        <v>1588</v>
      </c>
    </row>
    <row r="2168" spans="1:1" x14ac:dyDescent="0.3">
      <c r="A2168" s="13" t="s">
        <v>1589</v>
      </c>
    </row>
    <row r="2169" spans="1:1" x14ac:dyDescent="0.3">
      <c r="A2169" s="13" t="s">
        <v>1893</v>
      </c>
    </row>
    <row r="2170" spans="1:1" x14ac:dyDescent="0.3">
      <c r="A2170" s="13" t="s">
        <v>1590</v>
      </c>
    </row>
    <row r="2171" spans="1:1" x14ac:dyDescent="0.3">
      <c r="A2171" s="13" t="s">
        <v>1591</v>
      </c>
    </row>
    <row r="2172" spans="1:1" x14ac:dyDescent="0.3">
      <c r="A2172" s="13" t="s">
        <v>1892</v>
      </c>
    </row>
    <row r="2173" spans="1:1" x14ac:dyDescent="0.3">
      <c r="A2173" s="13" t="s">
        <v>1891</v>
      </c>
    </row>
    <row r="2174" spans="1:1" x14ac:dyDescent="0.3">
      <c r="A2174" s="13" t="s">
        <v>1592</v>
      </c>
    </row>
    <row r="2175" spans="1:1" x14ac:dyDescent="0.3">
      <c r="A2175" s="13" t="s">
        <v>1593</v>
      </c>
    </row>
    <row r="2176" spans="1:1" x14ac:dyDescent="0.3">
      <c r="A2176" s="13" t="s">
        <v>1890</v>
      </c>
    </row>
    <row r="2177" spans="1:1" x14ac:dyDescent="0.3">
      <c r="A2177" s="13" t="s">
        <v>1889</v>
      </c>
    </row>
    <row r="2178" spans="1:1" x14ac:dyDescent="0.3">
      <c r="A2178" s="13" t="s">
        <v>1888</v>
      </c>
    </row>
    <row r="2179" spans="1:1" x14ac:dyDescent="0.3">
      <c r="A2179" s="13" t="s">
        <v>1595</v>
      </c>
    </row>
    <row r="2180" spans="1:1" x14ac:dyDescent="0.3">
      <c r="A2180" s="13" t="s">
        <v>1596</v>
      </c>
    </row>
    <row r="2181" spans="1:1" x14ac:dyDescent="0.3">
      <c r="A2181" s="13" t="s">
        <v>1598</v>
      </c>
    </row>
    <row r="2182" spans="1:1" x14ac:dyDescent="0.3">
      <c r="A2182" s="13" t="s">
        <v>238</v>
      </c>
    </row>
    <row r="2183" spans="1:1" x14ac:dyDescent="0.3">
      <c r="A2183" s="13" t="s">
        <v>1886</v>
      </c>
    </row>
    <row r="2184" spans="1:1" x14ac:dyDescent="0.3">
      <c r="A2184" s="13" t="s">
        <v>1599</v>
      </c>
    </row>
    <row r="2185" spans="1:1" x14ac:dyDescent="0.3">
      <c r="A2185" s="13" t="s">
        <v>1600</v>
      </c>
    </row>
    <row r="2186" spans="1:1" x14ac:dyDescent="0.3">
      <c r="A2186" s="13" t="s">
        <v>1601</v>
      </c>
    </row>
    <row r="2187" spans="1:1" x14ac:dyDescent="0.3">
      <c r="A2187" s="13" t="s">
        <v>1602</v>
      </c>
    </row>
    <row r="2188" spans="1:1" x14ac:dyDescent="0.3">
      <c r="A2188" s="13" t="s">
        <v>1603</v>
      </c>
    </row>
    <row r="2189" spans="1:1" x14ac:dyDescent="0.3">
      <c r="A2189" s="13" t="s">
        <v>1604</v>
      </c>
    </row>
    <row r="2190" spans="1:1" x14ac:dyDescent="0.3">
      <c r="A2190" s="13" t="s">
        <v>1605</v>
      </c>
    </row>
    <row r="2191" spans="1:1" x14ac:dyDescent="0.3">
      <c r="A2191" s="13" t="s">
        <v>1885</v>
      </c>
    </row>
    <row r="2192" spans="1:1" x14ac:dyDescent="0.3">
      <c r="A2192" s="13" t="s">
        <v>1606</v>
      </c>
    </row>
    <row r="2193" spans="1:1" x14ac:dyDescent="0.3">
      <c r="A2193" s="13" t="s">
        <v>1607</v>
      </c>
    </row>
    <row r="2194" spans="1:1" x14ac:dyDescent="0.3">
      <c r="A2194" s="13" t="s">
        <v>1608</v>
      </c>
    </row>
    <row r="2195" spans="1:1" x14ac:dyDescent="0.3">
      <c r="A2195" s="13" t="s">
        <v>1884</v>
      </c>
    </row>
    <row r="2196" spans="1:1" x14ac:dyDescent="0.3">
      <c r="A2196" s="13" t="s">
        <v>1610</v>
      </c>
    </row>
    <row r="2197" spans="1:1" x14ac:dyDescent="0.3">
      <c r="A2197" s="13" t="s">
        <v>1611</v>
      </c>
    </row>
    <row r="2198" spans="1:1" x14ac:dyDescent="0.3">
      <c r="A2198" s="13" t="s">
        <v>1883</v>
      </c>
    </row>
    <row r="2199" spans="1:1" x14ac:dyDescent="0.3">
      <c r="A2199" s="13" t="s">
        <v>1612</v>
      </c>
    </row>
    <row r="2200" spans="1:1" x14ac:dyDescent="0.3">
      <c r="A2200" s="13" t="s">
        <v>1613</v>
      </c>
    </row>
    <row r="2201" spans="1:1" x14ac:dyDescent="0.3">
      <c r="A2201" s="13" t="s">
        <v>1614</v>
      </c>
    </row>
    <row r="2202" spans="1:1" x14ac:dyDescent="0.3">
      <c r="A2202" s="13" t="s">
        <v>1615</v>
      </c>
    </row>
    <row r="2203" spans="1:1" x14ac:dyDescent="0.3">
      <c r="A2203" s="13" t="s">
        <v>1616</v>
      </c>
    </row>
    <row r="2204" spans="1:1" x14ac:dyDescent="0.3">
      <c r="A2204" s="13" t="s">
        <v>1617</v>
      </c>
    </row>
    <row r="2205" spans="1:1" x14ac:dyDescent="0.3">
      <c r="A2205" s="13" t="s">
        <v>1618</v>
      </c>
    </row>
    <row r="2206" spans="1:1" x14ac:dyDescent="0.3">
      <c r="A2206" s="13" t="s">
        <v>1619</v>
      </c>
    </row>
    <row r="2207" spans="1:1" x14ac:dyDescent="0.3">
      <c r="A2207" s="13" t="s">
        <v>1882</v>
      </c>
    </row>
    <row r="2208" spans="1:1" x14ac:dyDescent="0.3">
      <c r="A2208" s="13" t="s">
        <v>1620</v>
      </c>
    </row>
    <row r="2209" spans="1:1" x14ac:dyDescent="0.3">
      <c r="A2209" s="13" t="s">
        <v>1621</v>
      </c>
    </row>
    <row r="2210" spans="1:1" x14ac:dyDescent="0.3">
      <c r="A2210" s="13" t="s">
        <v>1881</v>
      </c>
    </row>
    <row r="2211" spans="1:1" x14ac:dyDescent="0.3">
      <c r="A2211" s="13" t="s">
        <v>1622</v>
      </c>
    </row>
    <row r="2212" spans="1:1" x14ac:dyDescent="0.3">
      <c r="A2212" s="13" t="s">
        <v>1623</v>
      </c>
    </row>
    <row r="2213" spans="1:1" x14ac:dyDescent="0.3">
      <c r="A2213" s="13" t="s">
        <v>1624</v>
      </c>
    </row>
    <row r="2214" spans="1:1" x14ac:dyDescent="0.3">
      <c r="A2214" s="13" t="s">
        <v>1308</v>
      </c>
    </row>
    <row r="2215" spans="1:1" x14ac:dyDescent="0.3">
      <c r="A2215" s="13" t="s">
        <v>1625</v>
      </c>
    </row>
    <row r="2216" spans="1:1" x14ac:dyDescent="0.3">
      <c r="A2216" s="13" t="s">
        <v>1626</v>
      </c>
    </row>
    <row r="2217" spans="1:1" x14ac:dyDescent="0.3">
      <c r="A2217" s="13" t="s">
        <v>1627</v>
      </c>
    </row>
    <row r="2218" spans="1:1" x14ac:dyDescent="0.3">
      <c r="A2218" s="13" t="s">
        <v>1628</v>
      </c>
    </row>
    <row r="2219" spans="1:1" x14ac:dyDescent="0.3">
      <c r="A2219" s="13" t="s">
        <v>1629</v>
      </c>
    </row>
    <row r="2220" spans="1:1" x14ac:dyDescent="0.3">
      <c r="A2220" s="13" t="s">
        <v>1880</v>
      </c>
    </row>
    <row r="2221" spans="1:1" x14ac:dyDescent="0.3">
      <c r="A2221" s="13" t="s">
        <v>1630</v>
      </c>
    </row>
    <row r="2222" spans="1:1" x14ac:dyDescent="0.3">
      <c r="A2222" s="13" t="s">
        <v>1879</v>
      </c>
    </row>
    <row r="2223" spans="1:1" x14ac:dyDescent="0.3">
      <c r="A2223" s="13" t="s">
        <v>1878</v>
      </c>
    </row>
    <row r="2224" spans="1:1" x14ac:dyDescent="0.3">
      <c r="A2224" s="13" t="s">
        <v>1631</v>
      </c>
    </row>
    <row r="2225" spans="1:1" x14ac:dyDescent="0.3">
      <c r="A2225" s="13" t="s">
        <v>1877</v>
      </c>
    </row>
    <row r="2226" spans="1:1" x14ac:dyDescent="0.3">
      <c r="A2226" s="13" t="s">
        <v>1633</v>
      </c>
    </row>
    <row r="2227" spans="1:1" x14ac:dyDescent="0.3">
      <c r="A2227" s="13" t="s">
        <v>1634</v>
      </c>
    </row>
    <row r="2228" spans="1:1" x14ac:dyDescent="0.3">
      <c r="A2228" s="13" t="s">
        <v>1635</v>
      </c>
    </row>
    <row r="2229" spans="1:1" x14ac:dyDescent="0.3">
      <c r="A2229" s="13" t="s">
        <v>1636</v>
      </c>
    </row>
    <row r="2230" spans="1:1" x14ac:dyDescent="0.3">
      <c r="A2230" s="13" t="s">
        <v>1637</v>
      </c>
    </row>
    <row r="2231" spans="1:1" x14ac:dyDescent="0.3">
      <c r="A2231" s="13" t="s">
        <v>1876</v>
      </c>
    </row>
    <row r="2232" spans="1:1" x14ac:dyDescent="0.3">
      <c r="A2232" s="13" t="s">
        <v>1638</v>
      </c>
    </row>
    <row r="2233" spans="1:1" x14ac:dyDescent="0.3">
      <c r="A2233" s="13" t="s">
        <v>1639</v>
      </c>
    </row>
    <row r="2234" spans="1:1" x14ac:dyDescent="0.3">
      <c r="A2234" s="13" t="s">
        <v>1640</v>
      </c>
    </row>
    <row r="2235" spans="1:1" x14ac:dyDescent="0.3">
      <c r="A2235" s="13" t="s">
        <v>1641</v>
      </c>
    </row>
    <row r="2236" spans="1:1" x14ac:dyDescent="0.3">
      <c r="A2236" s="13" t="s">
        <v>1642</v>
      </c>
    </row>
    <row r="2237" spans="1:1" x14ac:dyDescent="0.3">
      <c r="A2237" s="13" t="s">
        <v>1643</v>
      </c>
    </row>
    <row r="2238" spans="1:1" x14ac:dyDescent="0.3">
      <c r="A2238" s="13" t="s">
        <v>1644</v>
      </c>
    </row>
    <row r="2239" spans="1:1" x14ac:dyDescent="0.3">
      <c r="A2239" s="13" t="s">
        <v>1645</v>
      </c>
    </row>
    <row r="2240" spans="1:1" x14ac:dyDescent="0.3">
      <c r="A2240" s="13" t="s">
        <v>1646</v>
      </c>
    </row>
    <row r="2241" spans="1:1" x14ac:dyDescent="0.3">
      <c r="A2241" s="13" t="s">
        <v>1647</v>
      </c>
    </row>
    <row r="2242" spans="1:1" x14ac:dyDescent="0.3">
      <c r="A2242" s="13" t="s">
        <v>1648</v>
      </c>
    </row>
    <row r="2243" spans="1:1" x14ac:dyDescent="0.3">
      <c r="A2243" s="13" t="s">
        <v>1649</v>
      </c>
    </row>
    <row r="2244" spans="1:1" x14ac:dyDescent="0.3">
      <c r="A2244" s="13" t="s">
        <v>1650</v>
      </c>
    </row>
    <row r="2245" spans="1:1" x14ac:dyDescent="0.3">
      <c r="A2245" s="13" t="s">
        <v>1651</v>
      </c>
    </row>
    <row r="2246" spans="1:1" x14ac:dyDescent="0.3">
      <c r="A2246" s="13" t="s">
        <v>1652</v>
      </c>
    </row>
    <row r="2247" spans="1:1" x14ac:dyDescent="0.3">
      <c r="A2247" s="13" t="s">
        <v>1653</v>
      </c>
    </row>
    <row r="2248" spans="1:1" x14ac:dyDescent="0.3">
      <c r="A2248" s="13" t="s">
        <v>1654</v>
      </c>
    </row>
    <row r="2249" spans="1:1" x14ac:dyDescent="0.3">
      <c r="A2249" s="13" t="s">
        <v>1875</v>
      </c>
    </row>
    <row r="2250" spans="1:1" x14ac:dyDescent="0.3">
      <c r="A2250" s="13" t="s">
        <v>1655</v>
      </c>
    </row>
    <row r="2251" spans="1:1" x14ac:dyDescent="0.3">
      <c r="A2251" s="13" t="s">
        <v>1874</v>
      </c>
    </row>
    <row r="2252" spans="1:1" x14ac:dyDescent="0.3">
      <c r="A2252" s="13" t="s">
        <v>1656</v>
      </c>
    </row>
    <row r="2253" spans="1:1" x14ac:dyDescent="0.3">
      <c r="A2253" s="13" t="s">
        <v>1657</v>
      </c>
    </row>
    <row r="2254" spans="1:1" x14ac:dyDescent="0.3">
      <c r="A2254" s="13" t="s">
        <v>1658</v>
      </c>
    </row>
    <row r="2255" spans="1:1" x14ac:dyDescent="0.3">
      <c r="A2255" s="13" t="s">
        <v>1659</v>
      </c>
    </row>
    <row r="2256" spans="1:1" x14ac:dyDescent="0.3">
      <c r="A2256" s="13" t="s">
        <v>1873</v>
      </c>
    </row>
    <row r="2257" spans="1:1" x14ac:dyDescent="0.3">
      <c r="A2257" s="13" t="s">
        <v>1660</v>
      </c>
    </row>
    <row r="2258" spans="1:1" x14ac:dyDescent="0.3">
      <c r="A2258" s="13" t="s">
        <v>1661</v>
      </c>
    </row>
    <row r="2259" spans="1:1" x14ac:dyDescent="0.3">
      <c r="A2259" s="13" t="s">
        <v>1872</v>
      </c>
    </row>
    <row r="2260" spans="1:1" x14ac:dyDescent="0.3">
      <c r="A2260" s="13" t="s">
        <v>1662</v>
      </c>
    </row>
    <row r="2261" spans="1:1" x14ac:dyDescent="0.3">
      <c r="A2261" s="13" t="s">
        <v>1871</v>
      </c>
    </row>
    <row r="2262" spans="1:1" x14ac:dyDescent="0.3">
      <c r="A2262" s="13" t="s">
        <v>1663</v>
      </c>
    </row>
    <row r="2263" spans="1:1" x14ac:dyDescent="0.3">
      <c r="A2263" s="13" t="s">
        <v>1870</v>
      </c>
    </row>
    <row r="2264" spans="1:1" x14ac:dyDescent="0.3">
      <c r="A2264" s="13" t="s">
        <v>1664</v>
      </c>
    </row>
    <row r="2265" spans="1:1" x14ac:dyDescent="0.3">
      <c r="A2265" s="13" t="s">
        <v>1665</v>
      </c>
    </row>
    <row r="2266" spans="1:1" x14ac:dyDescent="0.3">
      <c r="A2266" s="13" t="s">
        <v>1666</v>
      </c>
    </row>
    <row r="2267" spans="1:1" x14ac:dyDescent="0.3">
      <c r="A2267" s="13" t="s">
        <v>1667</v>
      </c>
    </row>
    <row r="2268" spans="1:1" x14ac:dyDescent="0.3">
      <c r="A2268" s="13" t="s">
        <v>1669</v>
      </c>
    </row>
    <row r="2269" spans="1:1" x14ac:dyDescent="0.3">
      <c r="A2269" s="13" t="s">
        <v>1869</v>
      </c>
    </row>
    <row r="2270" spans="1:1" x14ac:dyDescent="0.3">
      <c r="A2270" s="13" t="s">
        <v>1868</v>
      </c>
    </row>
    <row r="2271" spans="1:1" x14ac:dyDescent="0.3">
      <c r="A2271" s="13" t="s">
        <v>1670</v>
      </c>
    </row>
    <row r="2272" spans="1:1" x14ac:dyDescent="0.3">
      <c r="A2272" s="13" t="s">
        <v>1867</v>
      </c>
    </row>
    <row r="2273" spans="1:1" x14ac:dyDescent="0.3">
      <c r="A2273" s="13" t="s">
        <v>1671</v>
      </c>
    </row>
    <row r="2274" spans="1:1" x14ac:dyDescent="0.3">
      <c r="A2274" s="13" t="s">
        <v>1672</v>
      </c>
    </row>
    <row r="2275" spans="1:1" x14ac:dyDescent="0.3">
      <c r="A2275" s="13" t="s">
        <v>1673</v>
      </c>
    </row>
    <row r="2276" spans="1:1" x14ac:dyDescent="0.3">
      <c r="A2276" s="13" t="s">
        <v>1866</v>
      </c>
    </row>
    <row r="2277" spans="1:1" x14ac:dyDescent="0.3">
      <c r="A2277" s="13" t="s">
        <v>1674</v>
      </c>
    </row>
    <row r="2278" spans="1:1" x14ac:dyDescent="0.3">
      <c r="A2278" s="13" t="s">
        <v>1675</v>
      </c>
    </row>
    <row r="2279" spans="1:1" x14ac:dyDescent="0.3">
      <c r="A2279" s="13" t="s">
        <v>1676</v>
      </c>
    </row>
    <row r="2280" spans="1:1" x14ac:dyDescent="0.3">
      <c r="A2280" s="13" t="s">
        <v>1865</v>
      </c>
    </row>
    <row r="2281" spans="1:1" x14ac:dyDescent="0.3">
      <c r="A2281" s="13" t="s">
        <v>1677</v>
      </c>
    </row>
    <row r="2282" spans="1:1" x14ac:dyDescent="0.3">
      <c r="A2282" s="13" t="s">
        <v>1678</v>
      </c>
    </row>
    <row r="2283" spans="1:1" x14ac:dyDescent="0.3">
      <c r="A2283" s="13" t="s">
        <v>1679</v>
      </c>
    </row>
    <row r="2284" spans="1:1" x14ac:dyDescent="0.3">
      <c r="A2284" s="13" t="s">
        <v>1680</v>
      </c>
    </row>
    <row r="2285" spans="1:1" x14ac:dyDescent="0.3">
      <c r="A2285" s="13" t="s">
        <v>1681</v>
      </c>
    </row>
    <row r="2286" spans="1:1" x14ac:dyDescent="0.3">
      <c r="A2286" s="13" t="s">
        <v>1864</v>
      </c>
    </row>
    <row r="2287" spans="1:1" x14ac:dyDescent="0.3">
      <c r="A2287" s="13" t="s">
        <v>1682</v>
      </c>
    </row>
    <row r="2288" spans="1:1" x14ac:dyDescent="0.3">
      <c r="A2288" s="13" t="s">
        <v>1863</v>
      </c>
    </row>
    <row r="2289" spans="1:1" x14ac:dyDescent="0.3">
      <c r="A2289" s="13" t="s">
        <v>1683</v>
      </c>
    </row>
    <row r="2290" spans="1:1" x14ac:dyDescent="0.3">
      <c r="A2290" s="13" t="s">
        <v>1684</v>
      </c>
    </row>
    <row r="2291" spans="1:1" x14ac:dyDescent="0.3">
      <c r="A2291" s="13" t="s">
        <v>1685</v>
      </c>
    </row>
    <row r="2292" spans="1:1" x14ac:dyDescent="0.3">
      <c r="A2292" s="13" t="s">
        <v>1686</v>
      </c>
    </row>
    <row r="2293" spans="1:1" x14ac:dyDescent="0.3">
      <c r="A2293" s="13" t="s">
        <v>1687</v>
      </c>
    </row>
    <row r="2294" spans="1:1" x14ac:dyDescent="0.3">
      <c r="A2294" s="13" t="s">
        <v>402</v>
      </c>
    </row>
    <row r="2295" spans="1:1" x14ac:dyDescent="0.3">
      <c r="A2295" s="13" t="s">
        <v>1688</v>
      </c>
    </row>
    <row r="2296" spans="1:1" x14ac:dyDescent="0.3">
      <c r="A2296" s="13" t="s">
        <v>1690</v>
      </c>
    </row>
    <row r="2297" spans="1:1" x14ac:dyDescent="0.3">
      <c r="A2297" s="13" t="s">
        <v>1691</v>
      </c>
    </row>
    <row r="2298" spans="1:1" x14ac:dyDescent="0.3">
      <c r="A2298" s="13" t="s">
        <v>1692</v>
      </c>
    </row>
    <row r="2299" spans="1:1" x14ac:dyDescent="0.3">
      <c r="A2299" s="13" t="s">
        <v>1051</v>
      </c>
    </row>
    <row r="2300" spans="1:1" x14ac:dyDescent="0.3">
      <c r="A2300" s="13" t="s">
        <v>1693</v>
      </c>
    </row>
    <row r="2301" spans="1:1" x14ac:dyDescent="0.3">
      <c r="A2301" s="13" t="s">
        <v>1694</v>
      </c>
    </row>
    <row r="2302" spans="1:1" x14ac:dyDescent="0.3">
      <c r="A2302" s="13" t="s">
        <v>1695</v>
      </c>
    </row>
    <row r="2303" spans="1:1" x14ac:dyDescent="0.3">
      <c r="A2303" s="13" t="s">
        <v>1696</v>
      </c>
    </row>
    <row r="2304" spans="1:1" x14ac:dyDescent="0.3">
      <c r="A2304" s="13" t="s">
        <v>1862</v>
      </c>
    </row>
    <row r="2305" spans="1:1" x14ac:dyDescent="0.3">
      <c r="A2305" s="13" t="s">
        <v>1698</v>
      </c>
    </row>
    <row r="2306" spans="1:1" x14ac:dyDescent="0.3">
      <c r="A2306" s="13" t="s">
        <v>1699</v>
      </c>
    </row>
    <row r="2307" spans="1:1" x14ac:dyDescent="0.3">
      <c r="A2307" s="13" t="s">
        <v>1700</v>
      </c>
    </row>
    <row r="2308" spans="1:1" x14ac:dyDescent="0.3">
      <c r="A2308" s="13" t="s">
        <v>1701</v>
      </c>
    </row>
    <row r="2309" spans="1:1" x14ac:dyDescent="0.3">
      <c r="A2309" s="13" t="s">
        <v>1861</v>
      </c>
    </row>
    <row r="2310" spans="1:1" x14ac:dyDescent="0.3">
      <c r="A2310" s="13" t="s">
        <v>1702</v>
      </c>
    </row>
    <row r="2311" spans="1:1" x14ac:dyDescent="0.3">
      <c r="A2311" s="13" t="s">
        <v>1703</v>
      </c>
    </row>
    <row r="2312" spans="1:1" x14ac:dyDescent="0.3">
      <c r="A2312" s="13" t="s">
        <v>1659</v>
      </c>
    </row>
  </sheetData>
  <sortState xmlns:xlrd2="http://schemas.microsoft.com/office/spreadsheetml/2017/richdata2" ref="A2:L2826">
    <sortCondition ref="B2:B2826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504F-4957-470C-AE0A-9D50B085F991}">
  <dimension ref="A1:F2391"/>
  <sheetViews>
    <sheetView topLeftCell="A166" workbookViewId="0">
      <selection activeCell="D19" sqref="D19"/>
    </sheetView>
  </sheetViews>
  <sheetFormatPr baseColWidth="10" defaultColWidth="11.5546875" defaultRowHeight="14.4" x14ac:dyDescent="0.3"/>
  <cols>
    <col min="1" max="1" width="18.88671875" bestFit="1" customWidth="1"/>
    <col min="2" max="2" width="12.88671875" style="15" bestFit="1" customWidth="1"/>
    <col min="6" max="6" width="17.6640625" bestFit="1" customWidth="1"/>
  </cols>
  <sheetData>
    <row r="1" spans="1:6" x14ac:dyDescent="0.3">
      <c r="A1" t="s">
        <v>1766</v>
      </c>
      <c r="B1" s="15" t="s">
        <v>2377</v>
      </c>
    </row>
    <row r="2" spans="1:6" x14ac:dyDescent="0.3">
      <c r="A2" t="s">
        <v>1722</v>
      </c>
      <c r="B2" s="15">
        <v>-1E-3</v>
      </c>
      <c r="E2" s="9" t="s">
        <v>247</v>
      </c>
      <c r="F2" s="15" t="s">
        <v>2464</v>
      </c>
    </row>
    <row r="3" spans="1:6" x14ac:dyDescent="0.3">
      <c r="A3" t="s">
        <v>653</v>
      </c>
      <c r="B3" s="15">
        <v>-1E-3</v>
      </c>
      <c r="E3" s="1" t="s">
        <v>5</v>
      </c>
      <c r="F3" s="15">
        <v>-1410064.0760000013</v>
      </c>
    </row>
    <row r="4" spans="1:6" x14ac:dyDescent="0.3">
      <c r="A4" t="s">
        <v>234</v>
      </c>
      <c r="B4" s="15">
        <v>-1E-3</v>
      </c>
      <c r="E4" s="1" t="s">
        <v>1717</v>
      </c>
      <c r="F4" s="15">
        <v>0</v>
      </c>
    </row>
    <row r="5" spans="1:6" x14ac:dyDescent="0.3">
      <c r="A5" t="s">
        <v>1159</v>
      </c>
      <c r="B5" s="15">
        <v>-1E-3</v>
      </c>
      <c r="E5" s="1" t="s">
        <v>1719</v>
      </c>
      <c r="F5" s="15">
        <v>0</v>
      </c>
    </row>
    <row r="6" spans="1:6" x14ac:dyDescent="0.3">
      <c r="A6" t="s">
        <v>200</v>
      </c>
      <c r="B6" s="15">
        <v>-1E-3</v>
      </c>
      <c r="E6" s="1" t="s">
        <v>2373</v>
      </c>
      <c r="F6" s="15">
        <v>0</v>
      </c>
    </row>
    <row r="7" spans="1:6" x14ac:dyDescent="0.3">
      <c r="A7" t="s">
        <v>1540</v>
      </c>
      <c r="B7" s="15">
        <v>-1E-3</v>
      </c>
      <c r="E7" s="1" t="s">
        <v>1721</v>
      </c>
      <c r="F7" s="15">
        <v>0</v>
      </c>
    </row>
    <row r="8" spans="1:6" x14ac:dyDescent="0.3">
      <c r="A8" t="s">
        <v>259</v>
      </c>
      <c r="B8" s="15">
        <v>-2E-3</v>
      </c>
      <c r="E8" s="1" t="s">
        <v>1722</v>
      </c>
      <c r="F8" s="15">
        <v>1.0000001639127731E-3</v>
      </c>
    </row>
    <row r="9" spans="1:6" x14ac:dyDescent="0.3">
      <c r="A9" t="s">
        <v>1740</v>
      </c>
      <c r="B9" s="15">
        <v>-2E-3</v>
      </c>
      <c r="E9" s="1" t="s">
        <v>7</v>
      </c>
      <c r="F9" s="15">
        <v>0</v>
      </c>
    </row>
    <row r="10" spans="1:6" x14ac:dyDescent="0.3">
      <c r="A10" t="s">
        <v>1594</v>
      </c>
      <c r="B10" s="15">
        <v>-2E-3</v>
      </c>
      <c r="E10" s="1" t="s">
        <v>1723</v>
      </c>
      <c r="F10" s="15">
        <v>0</v>
      </c>
    </row>
    <row r="11" spans="1:6" x14ac:dyDescent="0.3">
      <c r="A11" t="s">
        <v>974</v>
      </c>
      <c r="B11" s="15">
        <v>-1.2999999999999999E-2</v>
      </c>
      <c r="E11" s="1" t="s">
        <v>1724</v>
      </c>
      <c r="F11" s="15">
        <v>0</v>
      </c>
    </row>
    <row r="12" spans="1:6" x14ac:dyDescent="0.3">
      <c r="A12" t="s">
        <v>2021</v>
      </c>
      <c r="B12" s="15">
        <v>-1.9E-2</v>
      </c>
      <c r="E12" s="1" t="s">
        <v>1725</v>
      </c>
      <c r="F12" s="15">
        <v>-9.9999999656574801E-4</v>
      </c>
    </row>
    <row r="13" spans="1:6" x14ac:dyDescent="0.3">
      <c r="A13" t="s">
        <v>966</v>
      </c>
      <c r="B13" s="15">
        <v>-0.02</v>
      </c>
      <c r="E13" s="1" t="s">
        <v>1727</v>
      </c>
      <c r="F13" s="15">
        <v>0</v>
      </c>
    </row>
    <row r="14" spans="1:6" x14ac:dyDescent="0.3">
      <c r="A14" t="s">
        <v>1341</v>
      </c>
      <c r="B14" s="15">
        <v>-2.1999999999999999E-2</v>
      </c>
      <c r="E14" s="1" t="s">
        <v>9</v>
      </c>
      <c r="F14" s="15">
        <v>0</v>
      </c>
    </row>
    <row r="15" spans="1:6" x14ac:dyDescent="0.3">
      <c r="A15" t="s">
        <v>650</v>
      </c>
      <c r="B15" s="15">
        <v>-0.46200000000000002</v>
      </c>
      <c r="E15" s="1" t="s">
        <v>11</v>
      </c>
      <c r="F15" s="15">
        <v>-136802.98200000031</v>
      </c>
    </row>
    <row r="16" spans="1:6" x14ac:dyDescent="0.3">
      <c r="A16" t="s">
        <v>44</v>
      </c>
      <c r="B16" s="15">
        <v>-1.222</v>
      </c>
      <c r="E16" s="1" t="s">
        <v>38</v>
      </c>
      <c r="F16" s="15">
        <v>-115686.31900000002</v>
      </c>
    </row>
    <row r="17" spans="1:6" x14ac:dyDescent="0.3">
      <c r="A17" t="s">
        <v>134</v>
      </c>
      <c r="B17" s="15">
        <v>-9.52</v>
      </c>
      <c r="E17" s="1" t="s">
        <v>256</v>
      </c>
      <c r="F17" s="15">
        <v>0</v>
      </c>
    </row>
    <row r="18" spans="1:6" x14ac:dyDescent="0.3">
      <c r="A18" t="s">
        <v>1609</v>
      </c>
      <c r="B18" s="15">
        <v>-10.199999999999999</v>
      </c>
      <c r="E18" s="1" t="s">
        <v>1728</v>
      </c>
      <c r="F18" s="15">
        <v>-9.9999998928979039E-4</v>
      </c>
    </row>
    <row r="19" spans="1:6" x14ac:dyDescent="0.3">
      <c r="A19" t="s">
        <v>642</v>
      </c>
      <c r="B19" s="15">
        <v>-24.202999999999999</v>
      </c>
      <c r="E19" s="1" t="s">
        <v>258</v>
      </c>
      <c r="F19" s="15">
        <v>0</v>
      </c>
    </row>
    <row r="20" spans="1:6" x14ac:dyDescent="0.3">
      <c r="A20" t="s">
        <v>1165</v>
      </c>
      <c r="B20" s="15">
        <v>-52.96</v>
      </c>
      <c r="E20" s="1" t="s">
        <v>40</v>
      </c>
      <c r="F20" s="15">
        <v>-9.9999993108212948E-4</v>
      </c>
    </row>
    <row r="21" spans="1:6" x14ac:dyDescent="0.3">
      <c r="A21" t="s">
        <v>843</v>
      </c>
      <c r="B21" s="15">
        <v>-100</v>
      </c>
      <c r="E21" s="1" t="s">
        <v>259</v>
      </c>
      <c r="F21" s="15">
        <v>2.0000003278255463E-3</v>
      </c>
    </row>
    <row r="22" spans="1:6" x14ac:dyDescent="0.3">
      <c r="A22" t="s">
        <v>168</v>
      </c>
      <c r="B22" s="15">
        <v>-130.70099999999999</v>
      </c>
      <c r="E22" s="1" t="s">
        <v>260</v>
      </c>
      <c r="F22" s="15">
        <v>0</v>
      </c>
    </row>
    <row r="23" spans="1:6" x14ac:dyDescent="0.3">
      <c r="A23" t="s">
        <v>232</v>
      </c>
      <c r="B23" s="15">
        <v>-146.49299999999999</v>
      </c>
      <c r="E23" s="1" t="s">
        <v>1729</v>
      </c>
      <c r="F23" s="15">
        <v>0</v>
      </c>
    </row>
    <row r="24" spans="1:6" x14ac:dyDescent="0.3">
      <c r="A24" t="s">
        <v>194</v>
      </c>
      <c r="B24" s="15">
        <v>-180.40899999999999</v>
      </c>
      <c r="E24" s="1" t="s">
        <v>13</v>
      </c>
      <c r="F24" s="15">
        <v>0</v>
      </c>
    </row>
    <row r="25" spans="1:6" x14ac:dyDescent="0.3">
      <c r="A25" t="s">
        <v>696</v>
      </c>
      <c r="B25" s="15">
        <v>-190.42</v>
      </c>
      <c r="E25" s="1" t="s">
        <v>261</v>
      </c>
      <c r="F25" s="15">
        <v>0</v>
      </c>
    </row>
    <row r="26" spans="1:6" x14ac:dyDescent="0.3">
      <c r="A26" t="s">
        <v>1509</v>
      </c>
      <c r="B26" s="15">
        <v>-197.97</v>
      </c>
      <c r="E26" s="1" t="s">
        <v>263</v>
      </c>
      <c r="F26" s="15">
        <v>0</v>
      </c>
    </row>
    <row r="27" spans="1:6" x14ac:dyDescent="0.3">
      <c r="A27" t="s">
        <v>1150</v>
      </c>
      <c r="B27" s="15">
        <v>-238.334</v>
      </c>
      <c r="E27" s="1" t="s">
        <v>1731</v>
      </c>
      <c r="F27" s="15">
        <v>0</v>
      </c>
    </row>
    <row r="28" spans="1:6" x14ac:dyDescent="0.3">
      <c r="A28" t="s">
        <v>164</v>
      </c>
      <c r="B28" s="15">
        <v>-270.13</v>
      </c>
      <c r="E28" s="1" t="s">
        <v>264</v>
      </c>
      <c r="F28" s="15">
        <v>0</v>
      </c>
    </row>
    <row r="29" spans="1:6" x14ac:dyDescent="0.3">
      <c r="A29" t="s">
        <v>186</v>
      </c>
      <c r="B29" s="15">
        <v>-310</v>
      </c>
      <c r="E29" s="1" t="s">
        <v>266</v>
      </c>
      <c r="F29" s="15">
        <v>0</v>
      </c>
    </row>
    <row r="30" spans="1:6" x14ac:dyDescent="0.3">
      <c r="A30" t="s">
        <v>170</v>
      </c>
      <c r="B30" s="15">
        <v>-440.29700000000003</v>
      </c>
      <c r="E30" s="1" t="s">
        <v>267</v>
      </c>
      <c r="F30" s="15">
        <v>0</v>
      </c>
    </row>
    <row r="31" spans="1:6" x14ac:dyDescent="0.3">
      <c r="A31" t="s">
        <v>1586</v>
      </c>
      <c r="B31" s="15">
        <v>-481.524</v>
      </c>
      <c r="E31" s="1" t="s">
        <v>1732</v>
      </c>
      <c r="F31" s="15">
        <v>0</v>
      </c>
    </row>
    <row r="32" spans="1:6" x14ac:dyDescent="0.3">
      <c r="A32" t="s">
        <v>1608</v>
      </c>
      <c r="B32" s="15">
        <v>-595.14200000000005</v>
      </c>
      <c r="E32" s="1" t="s">
        <v>268</v>
      </c>
      <c r="F32" s="15">
        <v>0</v>
      </c>
    </row>
    <row r="33" spans="1:6" x14ac:dyDescent="0.3">
      <c r="A33" t="s">
        <v>174</v>
      </c>
      <c r="B33" s="15">
        <v>-636.54</v>
      </c>
      <c r="E33" s="1" t="s">
        <v>270</v>
      </c>
      <c r="F33" s="15">
        <v>0</v>
      </c>
    </row>
    <row r="34" spans="1:6" x14ac:dyDescent="0.3">
      <c r="A34" t="s">
        <v>1764</v>
      </c>
      <c r="B34" s="15">
        <v>-750.89499999999998</v>
      </c>
      <c r="E34" s="1" t="s">
        <v>271</v>
      </c>
      <c r="F34" s="15">
        <v>0</v>
      </c>
    </row>
    <row r="35" spans="1:6" x14ac:dyDescent="0.3">
      <c r="A35" t="s">
        <v>198</v>
      </c>
      <c r="B35" s="15">
        <v>-820.15800000000002</v>
      </c>
      <c r="E35" s="1" t="s">
        <v>15</v>
      </c>
      <c r="F35" s="15">
        <v>0</v>
      </c>
    </row>
    <row r="36" spans="1:6" x14ac:dyDescent="0.3">
      <c r="A36" t="s">
        <v>2387</v>
      </c>
      <c r="B36" s="15">
        <v>-862.8</v>
      </c>
      <c r="E36" s="1" t="s">
        <v>17</v>
      </c>
      <c r="F36" s="15">
        <v>0</v>
      </c>
    </row>
    <row r="37" spans="1:6" x14ac:dyDescent="0.3">
      <c r="A37" t="s">
        <v>375</v>
      </c>
      <c r="B37" s="15">
        <v>-871.97400000000005</v>
      </c>
      <c r="E37" s="1" t="s">
        <v>273</v>
      </c>
      <c r="F37" s="15">
        <v>0</v>
      </c>
    </row>
    <row r="38" spans="1:6" x14ac:dyDescent="0.3">
      <c r="A38" t="s">
        <v>715</v>
      </c>
      <c r="B38" s="15">
        <v>-908.17700000000002</v>
      </c>
      <c r="E38" s="1" t="s">
        <v>274</v>
      </c>
      <c r="F38" s="15">
        <v>-2290.0540000000037</v>
      </c>
    </row>
    <row r="39" spans="1:6" x14ac:dyDescent="0.3">
      <c r="A39" t="s">
        <v>403</v>
      </c>
      <c r="B39" s="15">
        <v>-924.904</v>
      </c>
      <c r="E39" s="1" t="s">
        <v>19</v>
      </c>
      <c r="F39" s="15">
        <v>-139674.4719999996</v>
      </c>
    </row>
    <row r="40" spans="1:6" x14ac:dyDescent="0.3">
      <c r="A40" t="s">
        <v>1991</v>
      </c>
      <c r="B40" s="15">
        <v>-946.05200000000002</v>
      </c>
      <c r="E40" s="1" t="s">
        <v>1734</v>
      </c>
      <c r="F40" s="15">
        <v>0</v>
      </c>
    </row>
    <row r="41" spans="1:6" x14ac:dyDescent="0.3">
      <c r="A41" t="s">
        <v>816</v>
      </c>
      <c r="B41" s="15">
        <v>-949.2</v>
      </c>
      <c r="E41" s="1" t="s">
        <v>21</v>
      </c>
      <c r="F41" s="15">
        <v>0</v>
      </c>
    </row>
    <row r="42" spans="1:6" x14ac:dyDescent="0.3">
      <c r="A42" t="s">
        <v>1693</v>
      </c>
      <c r="B42" s="15">
        <v>-1000.693</v>
      </c>
      <c r="E42" s="1" t="s">
        <v>23</v>
      </c>
      <c r="F42" s="15">
        <v>-36427.950000000012</v>
      </c>
    </row>
    <row r="43" spans="1:6" x14ac:dyDescent="0.3">
      <c r="A43" t="s">
        <v>349</v>
      </c>
      <c r="B43" s="15">
        <v>-1091.4570000000001</v>
      </c>
      <c r="E43" s="1" t="s">
        <v>25</v>
      </c>
      <c r="F43" s="15">
        <v>0</v>
      </c>
    </row>
    <row r="44" spans="1:6" x14ac:dyDescent="0.3">
      <c r="A44" t="s">
        <v>178</v>
      </c>
      <c r="B44" s="15">
        <v>-1139.3599999999999</v>
      </c>
      <c r="E44" s="1" t="s">
        <v>1735</v>
      </c>
      <c r="F44" s="15">
        <v>-259568.147</v>
      </c>
    </row>
    <row r="45" spans="1:6" x14ac:dyDescent="0.3">
      <c r="A45" t="s">
        <v>1009</v>
      </c>
      <c r="B45" s="15">
        <v>-1196.55</v>
      </c>
      <c r="E45" s="1" t="s">
        <v>27</v>
      </c>
      <c r="F45" s="15">
        <v>-656003.31499999994</v>
      </c>
    </row>
    <row r="46" spans="1:6" x14ac:dyDescent="0.3">
      <c r="A46" t="s">
        <v>45</v>
      </c>
      <c r="B46" s="15">
        <v>-1198.3489999999999</v>
      </c>
      <c r="E46" s="1" t="s">
        <v>276</v>
      </c>
      <c r="F46" s="15">
        <v>-1818.4879999999976</v>
      </c>
    </row>
    <row r="47" spans="1:6" x14ac:dyDescent="0.3">
      <c r="A47" t="s">
        <v>800</v>
      </c>
      <c r="B47" s="15">
        <v>-1464.4</v>
      </c>
      <c r="E47" s="1" t="s">
        <v>29</v>
      </c>
      <c r="F47" s="15">
        <v>-10322.574999999997</v>
      </c>
    </row>
    <row r="48" spans="1:6" x14ac:dyDescent="0.3">
      <c r="A48" t="s">
        <v>2434</v>
      </c>
      <c r="B48" s="15">
        <v>-1582.3989999999999</v>
      </c>
      <c r="E48" s="1" t="s">
        <v>41</v>
      </c>
      <c r="F48" s="15">
        <v>0</v>
      </c>
    </row>
    <row r="49" spans="1:6" x14ac:dyDescent="0.3">
      <c r="A49" t="s">
        <v>1125</v>
      </c>
      <c r="B49" s="15">
        <v>-1685.88</v>
      </c>
      <c r="E49" s="1" t="s">
        <v>277</v>
      </c>
      <c r="F49" s="15">
        <v>0</v>
      </c>
    </row>
    <row r="50" spans="1:6" x14ac:dyDescent="0.3">
      <c r="A50" t="s">
        <v>114</v>
      </c>
      <c r="B50" s="15">
        <v>-1828.172</v>
      </c>
      <c r="E50" s="1" t="s">
        <v>279</v>
      </c>
      <c r="F50" s="15">
        <v>0</v>
      </c>
    </row>
    <row r="51" spans="1:6" x14ac:dyDescent="0.3">
      <c r="A51" t="s">
        <v>1546</v>
      </c>
      <c r="B51" s="15">
        <v>-2123.1410000000001</v>
      </c>
      <c r="E51" s="1" t="s">
        <v>281</v>
      </c>
      <c r="F51" s="15">
        <v>0</v>
      </c>
    </row>
    <row r="52" spans="1:6" x14ac:dyDescent="0.3">
      <c r="A52" t="s">
        <v>787</v>
      </c>
      <c r="B52" s="15">
        <v>-2251.3760000000002</v>
      </c>
      <c r="E52" s="1" t="s">
        <v>282</v>
      </c>
      <c r="F52" s="15">
        <v>0</v>
      </c>
    </row>
    <row r="53" spans="1:6" x14ac:dyDescent="0.3">
      <c r="A53" t="s">
        <v>1569</v>
      </c>
      <c r="B53" s="15">
        <v>-2354.3440000000001</v>
      </c>
      <c r="E53" s="1" t="s">
        <v>31</v>
      </c>
      <c r="F53" s="15">
        <v>-13360.585999999894</v>
      </c>
    </row>
    <row r="54" spans="1:6" x14ac:dyDescent="0.3">
      <c r="A54" t="s">
        <v>672</v>
      </c>
      <c r="B54" s="15">
        <v>-2618.2910000000002</v>
      </c>
      <c r="E54" s="1" t="s">
        <v>284</v>
      </c>
      <c r="F54" s="15">
        <v>0</v>
      </c>
    </row>
    <row r="55" spans="1:6" x14ac:dyDescent="0.3">
      <c r="A55" t="s">
        <v>509</v>
      </c>
      <c r="B55" s="15">
        <v>-2675.1970000000001</v>
      </c>
      <c r="E55" s="1" t="s">
        <v>286</v>
      </c>
      <c r="F55" s="15">
        <v>0</v>
      </c>
    </row>
    <row r="56" spans="1:6" x14ac:dyDescent="0.3">
      <c r="A56" t="s">
        <v>2407</v>
      </c>
      <c r="B56" s="15">
        <v>-2832.989</v>
      </c>
      <c r="E56" s="1" t="s">
        <v>288</v>
      </c>
      <c r="F56" s="15">
        <v>-17745.075000000001</v>
      </c>
    </row>
    <row r="57" spans="1:6" x14ac:dyDescent="0.3">
      <c r="A57" t="s">
        <v>148</v>
      </c>
      <c r="B57" s="15">
        <v>-4421.308</v>
      </c>
      <c r="E57" s="1" t="s">
        <v>289</v>
      </c>
      <c r="F57" s="15">
        <v>0</v>
      </c>
    </row>
    <row r="58" spans="1:6" x14ac:dyDescent="0.3">
      <c r="A58" t="s">
        <v>1668</v>
      </c>
      <c r="B58" s="15">
        <v>-8090.616</v>
      </c>
      <c r="E58" s="1" t="s">
        <v>290</v>
      </c>
      <c r="F58" s="15">
        <v>0</v>
      </c>
    </row>
    <row r="59" spans="1:6" x14ac:dyDescent="0.3">
      <c r="A59" t="s">
        <v>370</v>
      </c>
      <c r="B59" s="15">
        <v>-8231.768</v>
      </c>
      <c r="E59" s="1" t="s">
        <v>292</v>
      </c>
      <c r="F59" s="15">
        <v>0</v>
      </c>
    </row>
    <row r="60" spans="1:6" x14ac:dyDescent="0.3">
      <c r="A60" t="s">
        <v>406</v>
      </c>
      <c r="B60" s="15">
        <v>-8615.2720000000008</v>
      </c>
      <c r="E60" s="1" t="s">
        <v>294</v>
      </c>
      <c r="F60" s="15">
        <v>0</v>
      </c>
    </row>
    <row r="61" spans="1:6" x14ac:dyDescent="0.3">
      <c r="A61" t="s">
        <v>782</v>
      </c>
      <c r="B61" s="15">
        <v>-9876.7790000000005</v>
      </c>
      <c r="E61" s="1" t="s">
        <v>295</v>
      </c>
      <c r="F61" s="15">
        <v>0</v>
      </c>
    </row>
    <row r="62" spans="1:6" x14ac:dyDescent="0.3">
      <c r="A62" t="s">
        <v>1597</v>
      </c>
      <c r="B62" s="15">
        <v>-12890.977999999999</v>
      </c>
      <c r="E62" s="1" t="s">
        <v>296</v>
      </c>
      <c r="F62" s="15">
        <v>-2421.3840000000018</v>
      </c>
    </row>
    <row r="63" spans="1:6" x14ac:dyDescent="0.3">
      <c r="A63" t="s">
        <v>190</v>
      </c>
      <c r="B63" s="15">
        <v>-14147.945</v>
      </c>
      <c r="E63" s="1" t="s">
        <v>1736</v>
      </c>
      <c r="F63" s="15">
        <v>0</v>
      </c>
    </row>
    <row r="64" spans="1:6" x14ac:dyDescent="0.3">
      <c r="A64" t="s">
        <v>1706</v>
      </c>
      <c r="B64" s="15">
        <v>-15029</v>
      </c>
      <c r="E64" s="1" t="s">
        <v>1738</v>
      </c>
      <c r="F64" s="15">
        <v>0</v>
      </c>
    </row>
    <row r="65" spans="1:6" x14ac:dyDescent="0.3">
      <c r="A65" t="s">
        <v>150</v>
      </c>
      <c r="B65" s="15">
        <v>-17604.383999999998</v>
      </c>
      <c r="E65" s="1" t="s">
        <v>297</v>
      </c>
      <c r="F65" s="15">
        <v>0</v>
      </c>
    </row>
    <row r="66" spans="1:6" x14ac:dyDescent="0.3">
      <c r="A66" t="s">
        <v>969</v>
      </c>
      <c r="B66" s="15">
        <v>-19932.075000000001</v>
      </c>
      <c r="E66" s="1" t="s">
        <v>1740</v>
      </c>
      <c r="F66" s="15">
        <v>1.9999999785795808E-3</v>
      </c>
    </row>
    <row r="67" spans="1:6" x14ac:dyDescent="0.3">
      <c r="A67" t="s">
        <v>889</v>
      </c>
      <c r="B67" s="15">
        <v>-20063.982</v>
      </c>
      <c r="E67" s="1" t="s">
        <v>42</v>
      </c>
      <c r="F67" s="15">
        <v>-47819.602999998257</v>
      </c>
    </row>
    <row r="68" spans="1:6" x14ac:dyDescent="0.3">
      <c r="A68" t="s">
        <v>2441</v>
      </c>
      <c r="B68" s="15">
        <v>-20718.201000000001</v>
      </c>
      <c r="E68" s="1" t="s">
        <v>1741</v>
      </c>
      <c r="F68" s="15">
        <v>0</v>
      </c>
    </row>
    <row r="69" spans="1:6" x14ac:dyDescent="0.3">
      <c r="A69" t="s">
        <v>60</v>
      </c>
      <c r="B69" s="15">
        <v>-25252.525000000001</v>
      </c>
      <c r="E69" s="1" t="s">
        <v>1743</v>
      </c>
      <c r="F69" s="15">
        <v>0</v>
      </c>
    </row>
    <row r="70" spans="1:6" x14ac:dyDescent="0.3">
      <c r="A70" t="s">
        <v>188</v>
      </c>
      <c r="B70" s="15">
        <v>-38156.135000000002</v>
      </c>
      <c r="E70" s="1" t="s">
        <v>1745</v>
      </c>
      <c r="F70" s="15">
        <v>0</v>
      </c>
    </row>
    <row r="71" spans="1:6" x14ac:dyDescent="0.3">
      <c r="A71" t="s">
        <v>50</v>
      </c>
      <c r="B71" s="15">
        <v>-54612.792999999998</v>
      </c>
      <c r="E71" s="1" t="s">
        <v>298</v>
      </c>
      <c r="F71" s="15">
        <v>0</v>
      </c>
    </row>
    <row r="72" spans="1:6" x14ac:dyDescent="0.3">
      <c r="A72" t="s">
        <v>841</v>
      </c>
      <c r="B72" s="15">
        <v>-57941.720999999998</v>
      </c>
      <c r="E72" s="1" t="s">
        <v>300</v>
      </c>
      <c r="F72" s="15">
        <v>0</v>
      </c>
    </row>
    <row r="73" spans="1:6" x14ac:dyDescent="0.3">
      <c r="A73" t="s">
        <v>1757</v>
      </c>
      <c r="B73" s="15">
        <v>-74404</v>
      </c>
      <c r="E73" s="1" t="s">
        <v>301</v>
      </c>
      <c r="F73" s="15">
        <v>0</v>
      </c>
    </row>
    <row r="74" spans="1:6" x14ac:dyDescent="0.3">
      <c r="A74" t="s">
        <v>142</v>
      </c>
      <c r="B74" s="15">
        <v>-86068.388999999996</v>
      </c>
      <c r="E74" s="1" t="s">
        <v>1747</v>
      </c>
      <c r="F74" s="15">
        <v>0</v>
      </c>
    </row>
    <row r="75" spans="1:6" x14ac:dyDescent="0.3">
      <c r="A75" t="s">
        <v>1632</v>
      </c>
      <c r="B75" s="15">
        <v>-88861.491999999998</v>
      </c>
      <c r="E75" s="1" t="s">
        <v>1749</v>
      </c>
      <c r="F75" s="15">
        <v>0</v>
      </c>
    </row>
    <row r="76" spans="1:6" x14ac:dyDescent="0.3">
      <c r="A76" t="s">
        <v>158</v>
      </c>
      <c r="B76" s="15">
        <v>-109384.474</v>
      </c>
      <c r="E76" s="1" t="s">
        <v>2441</v>
      </c>
      <c r="F76" s="15">
        <v>20718.201000000001</v>
      </c>
    </row>
    <row r="77" spans="1:6" x14ac:dyDescent="0.3">
      <c r="A77" t="s">
        <v>5</v>
      </c>
      <c r="E77" s="1" t="s">
        <v>302</v>
      </c>
      <c r="F77" s="15">
        <v>0</v>
      </c>
    </row>
    <row r="78" spans="1:6" x14ac:dyDescent="0.3">
      <c r="A78" t="s">
        <v>6</v>
      </c>
      <c r="B78" s="15">
        <v>1410064.0759999999</v>
      </c>
      <c r="E78" s="1" t="s">
        <v>44</v>
      </c>
      <c r="F78" s="15">
        <v>1.2219999999997526</v>
      </c>
    </row>
    <row r="79" spans="1:6" x14ac:dyDescent="0.3">
      <c r="A79" t="s">
        <v>1717</v>
      </c>
      <c r="E79" s="1" t="s">
        <v>1751</v>
      </c>
      <c r="F79" s="15">
        <v>0</v>
      </c>
    </row>
    <row r="80" spans="1:6" x14ac:dyDescent="0.3">
      <c r="A80" t="s">
        <v>1718</v>
      </c>
      <c r="E80" s="1" t="s">
        <v>45</v>
      </c>
      <c r="F80" s="15">
        <v>1198.3489999999292</v>
      </c>
    </row>
    <row r="81" spans="1:6" x14ac:dyDescent="0.3">
      <c r="A81" t="s">
        <v>1719</v>
      </c>
      <c r="E81" s="1" t="s">
        <v>33</v>
      </c>
      <c r="F81" s="15">
        <v>-242.72799999999916</v>
      </c>
    </row>
    <row r="82" spans="1:6" x14ac:dyDescent="0.3">
      <c r="A82" t="s">
        <v>2374</v>
      </c>
      <c r="E82" s="1" t="s">
        <v>304</v>
      </c>
      <c r="F82" s="15">
        <v>0</v>
      </c>
    </row>
    <row r="83" spans="1:6" x14ac:dyDescent="0.3">
      <c r="A83" t="s">
        <v>2373</v>
      </c>
      <c r="E83" s="1" t="s">
        <v>1752</v>
      </c>
      <c r="F83" s="15">
        <v>-41068.5</v>
      </c>
    </row>
    <row r="84" spans="1:6" x14ac:dyDescent="0.3">
      <c r="A84" t="s">
        <v>1720</v>
      </c>
      <c r="E84" s="1" t="s">
        <v>35</v>
      </c>
      <c r="F84" s="15">
        <v>0</v>
      </c>
    </row>
    <row r="85" spans="1:6" x14ac:dyDescent="0.3">
      <c r="A85" t="s">
        <v>1721</v>
      </c>
      <c r="E85" s="1" t="s">
        <v>306</v>
      </c>
      <c r="F85" s="15">
        <v>-18.453999999999724</v>
      </c>
    </row>
    <row r="86" spans="1:6" x14ac:dyDescent="0.3">
      <c r="A86" t="s">
        <v>2372</v>
      </c>
      <c r="E86" s="1" t="s">
        <v>307</v>
      </c>
      <c r="F86" s="15">
        <v>-23.100000000005821</v>
      </c>
    </row>
    <row r="87" spans="1:6" x14ac:dyDescent="0.3">
      <c r="A87" t="s">
        <v>2371</v>
      </c>
      <c r="E87" s="1" t="s">
        <v>309</v>
      </c>
      <c r="F87" s="15">
        <v>-24.389999999999873</v>
      </c>
    </row>
    <row r="88" spans="1:6" x14ac:dyDescent="0.3">
      <c r="A88" t="s">
        <v>7</v>
      </c>
      <c r="E88" s="1" t="s">
        <v>46</v>
      </c>
      <c r="F88" s="15">
        <v>0</v>
      </c>
    </row>
    <row r="89" spans="1:6" x14ac:dyDescent="0.3">
      <c r="A89" t="s">
        <v>2370</v>
      </c>
      <c r="E89" s="1" t="s">
        <v>2438</v>
      </c>
      <c r="F89" s="15">
        <v>0</v>
      </c>
    </row>
    <row r="90" spans="1:6" x14ac:dyDescent="0.3">
      <c r="A90" t="s">
        <v>1723</v>
      </c>
      <c r="E90" s="1" t="s">
        <v>2436</v>
      </c>
      <c r="F90" s="15">
        <v>-19818.450000000012</v>
      </c>
    </row>
    <row r="91" spans="1:6" x14ac:dyDescent="0.3">
      <c r="A91" t="s">
        <v>2369</v>
      </c>
      <c r="E91" s="1" t="s">
        <v>2434</v>
      </c>
      <c r="F91" s="15">
        <v>1582.3989999999999</v>
      </c>
    </row>
    <row r="92" spans="1:6" x14ac:dyDescent="0.3">
      <c r="A92" t="s">
        <v>1724</v>
      </c>
      <c r="E92" s="1" t="s">
        <v>311</v>
      </c>
      <c r="F92" s="15">
        <v>0</v>
      </c>
    </row>
    <row r="93" spans="1:6" x14ac:dyDescent="0.3">
      <c r="A93" t="s">
        <v>2368</v>
      </c>
      <c r="E93" s="1" t="s">
        <v>312</v>
      </c>
      <c r="F93" s="15">
        <v>0</v>
      </c>
    </row>
    <row r="94" spans="1:6" x14ac:dyDescent="0.3">
      <c r="A94" t="s">
        <v>1725</v>
      </c>
      <c r="E94" s="1" t="s">
        <v>313</v>
      </c>
      <c r="F94" s="15">
        <v>0</v>
      </c>
    </row>
    <row r="95" spans="1:6" x14ac:dyDescent="0.3">
      <c r="A95" t="s">
        <v>1726</v>
      </c>
      <c r="B95" s="15">
        <v>1E-3</v>
      </c>
      <c r="E95" s="1" t="s">
        <v>50</v>
      </c>
      <c r="F95" s="15">
        <v>54612.79299999983</v>
      </c>
    </row>
    <row r="96" spans="1:6" x14ac:dyDescent="0.3">
      <c r="A96" t="s">
        <v>1727</v>
      </c>
      <c r="E96" s="1" t="s">
        <v>52</v>
      </c>
      <c r="F96" s="15">
        <v>-72024.79899999965</v>
      </c>
    </row>
    <row r="97" spans="1:6" x14ac:dyDescent="0.3">
      <c r="A97" t="s">
        <v>2367</v>
      </c>
      <c r="E97" s="1" t="s">
        <v>54</v>
      </c>
      <c r="F97" s="15">
        <v>-64261</v>
      </c>
    </row>
    <row r="98" spans="1:6" x14ac:dyDescent="0.3">
      <c r="A98" t="s">
        <v>9</v>
      </c>
      <c r="E98" s="1" t="s">
        <v>314</v>
      </c>
      <c r="F98" s="15">
        <v>0</v>
      </c>
    </row>
    <row r="99" spans="1:6" x14ac:dyDescent="0.3">
      <c r="A99" t="s">
        <v>2366</v>
      </c>
      <c r="E99" s="1" t="s">
        <v>56</v>
      </c>
      <c r="F99" s="15">
        <v>-1789.7849999999744</v>
      </c>
    </row>
    <row r="100" spans="1:6" x14ac:dyDescent="0.3">
      <c r="A100" t="s">
        <v>11</v>
      </c>
      <c r="E100" s="1" t="s">
        <v>58</v>
      </c>
      <c r="F100" s="15">
        <v>-563.29199999989942</v>
      </c>
    </row>
    <row r="101" spans="1:6" x14ac:dyDescent="0.3">
      <c r="A101" t="s">
        <v>12</v>
      </c>
      <c r="B101" s="15">
        <v>136802.98199999999</v>
      </c>
      <c r="E101" s="1" t="s">
        <v>315</v>
      </c>
      <c r="F101" s="15">
        <v>0</v>
      </c>
    </row>
    <row r="102" spans="1:6" x14ac:dyDescent="0.3">
      <c r="A102" t="s">
        <v>38</v>
      </c>
      <c r="E102" s="1" t="s">
        <v>204</v>
      </c>
      <c r="F102" s="15">
        <v>0</v>
      </c>
    </row>
    <row r="103" spans="1:6" x14ac:dyDescent="0.3">
      <c r="A103" t="s">
        <v>39</v>
      </c>
      <c r="B103" s="15">
        <v>115686.319</v>
      </c>
      <c r="E103" s="1" t="s">
        <v>316</v>
      </c>
      <c r="F103" s="15">
        <v>0</v>
      </c>
    </row>
    <row r="104" spans="1:6" x14ac:dyDescent="0.3">
      <c r="A104" t="s">
        <v>256</v>
      </c>
      <c r="E104" s="1" t="s">
        <v>317</v>
      </c>
      <c r="F104" s="15">
        <v>0</v>
      </c>
    </row>
    <row r="105" spans="1:6" x14ac:dyDescent="0.3">
      <c r="A105" t="s">
        <v>257</v>
      </c>
      <c r="E105" s="1" t="s">
        <v>318</v>
      </c>
      <c r="F105" s="15">
        <v>0</v>
      </c>
    </row>
    <row r="106" spans="1:6" x14ac:dyDescent="0.3">
      <c r="A106" t="s">
        <v>1728</v>
      </c>
      <c r="E106" s="1" t="s">
        <v>320</v>
      </c>
      <c r="F106" s="15">
        <v>0</v>
      </c>
    </row>
    <row r="107" spans="1:6" x14ac:dyDescent="0.3">
      <c r="A107" t="s">
        <v>1860</v>
      </c>
      <c r="B107" s="15">
        <v>1E-3</v>
      </c>
      <c r="E107" s="1" t="s">
        <v>322</v>
      </c>
      <c r="F107" s="15">
        <v>0</v>
      </c>
    </row>
    <row r="108" spans="1:6" x14ac:dyDescent="0.3">
      <c r="A108" t="s">
        <v>258</v>
      </c>
      <c r="E108" s="1" t="s">
        <v>323</v>
      </c>
      <c r="F108" s="15">
        <v>0</v>
      </c>
    </row>
    <row r="109" spans="1:6" x14ac:dyDescent="0.3">
      <c r="A109" t="s">
        <v>2365</v>
      </c>
      <c r="E109" s="1" t="s">
        <v>324</v>
      </c>
      <c r="F109" s="15">
        <v>0</v>
      </c>
    </row>
    <row r="110" spans="1:6" x14ac:dyDescent="0.3">
      <c r="A110" t="s">
        <v>40</v>
      </c>
      <c r="E110" s="1" t="s">
        <v>325</v>
      </c>
      <c r="F110" s="15">
        <v>0</v>
      </c>
    </row>
    <row r="111" spans="1:6" x14ac:dyDescent="0.3">
      <c r="A111" t="s">
        <v>1859</v>
      </c>
      <c r="B111" s="15">
        <v>1E-3</v>
      </c>
      <c r="E111" s="1" t="s">
        <v>326</v>
      </c>
      <c r="F111" s="15">
        <v>0</v>
      </c>
    </row>
    <row r="112" spans="1:6" x14ac:dyDescent="0.3">
      <c r="A112" t="s">
        <v>2364</v>
      </c>
      <c r="E112" s="1" t="s">
        <v>328</v>
      </c>
      <c r="F112" s="15">
        <v>0</v>
      </c>
    </row>
    <row r="113" spans="1:6" x14ac:dyDescent="0.3">
      <c r="A113" t="s">
        <v>260</v>
      </c>
      <c r="E113" s="1" t="s">
        <v>329</v>
      </c>
      <c r="F113" s="15">
        <v>0</v>
      </c>
    </row>
    <row r="114" spans="1:6" x14ac:dyDescent="0.3">
      <c r="A114" t="s">
        <v>2363</v>
      </c>
      <c r="E114" s="1" t="s">
        <v>2330</v>
      </c>
      <c r="F114" s="15">
        <v>0</v>
      </c>
    </row>
    <row r="115" spans="1:6" x14ac:dyDescent="0.3">
      <c r="A115" t="s">
        <v>1729</v>
      </c>
      <c r="E115" s="1" t="s">
        <v>331</v>
      </c>
      <c r="F115" s="15">
        <v>0</v>
      </c>
    </row>
    <row r="116" spans="1:6" x14ac:dyDescent="0.3">
      <c r="A116" t="s">
        <v>1730</v>
      </c>
      <c r="E116" s="1" t="s">
        <v>333</v>
      </c>
      <c r="F116" s="15">
        <v>0</v>
      </c>
    </row>
    <row r="117" spans="1:6" x14ac:dyDescent="0.3">
      <c r="A117" t="s">
        <v>13</v>
      </c>
      <c r="E117" s="1" t="s">
        <v>2328</v>
      </c>
      <c r="F117" s="15">
        <v>0</v>
      </c>
    </row>
    <row r="118" spans="1:6" x14ac:dyDescent="0.3">
      <c r="A118" t="s">
        <v>14</v>
      </c>
      <c r="E118" s="1" t="s">
        <v>335</v>
      </c>
      <c r="F118" s="15">
        <v>0</v>
      </c>
    </row>
    <row r="119" spans="1:6" x14ac:dyDescent="0.3">
      <c r="A119" t="s">
        <v>261</v>
      </c>
      <c r="E119" s="1" t="s">
        <v>60</v>
      </c>
      <c r="F119" s="15">
        <v>25252.52499999851</v>
      </c>
    </row>
    <row r="120" spans="1:6" x14ac:dyDescent="0.3">
      <c r="A120" t="s">
        <v>262</v>
      </c>
      <c r="E120" s="1" t="s">
        <v>2327</v>
      </c>
      <c r="F120" s="15">
        <v>0</v>
      </c>
    </row>
    <row r="121" spans="1:6" x14ac:dyDescent="0.3">
      <c r="A121" t="s">
        <v>263</v>
      </c>
      <c r="E121" s="1" t="s">
        <v>1753</v>
      </c>
      <c r="F121" s="15">
        <v>36517.296999999999</v>
      </c>
    </row>
    <row r="122" spans="1:6" x14ac:dyDescent="0.3">
      <c r="A122" t="s">
        <v>2362</v>
      </c>
      <c r="E122" s="1" t="s">
        <v>338</v>
      </c>
      <c r="F122" s="15">
        <v>0</v>
      </c>
    </row>
    <row r="123" spans="1:6" x14ac:dyDescent="0.3">
      <c r="A123" t="s">
        <v>1731</v>
      </c>
      <c r="E123" s="1" t="s">
        <v>340</v>
      </c>
      <c r="F123" s="15">
        <v>0</v>
      </c>
    </row>
    <row r="124" spans="1:6" x14ac:dyDescent="0.3">
      <c r="A124" t="s">
        <v>2361</v>
      </c>
      <c r="E124" s="1" t="s">
        <v>342</v>
      </c>
      <c r="F124" s="15">
        <v>0</v>
      </c>
    </row>
    <row r="125" spans="1:6" x14ac:dyDescent="0.3">
      <c r="A125" t="s">
        <v>264</v>
      </c>
      <c r="E125" s="1" t="s">
        <v>344</v>
      </c>
      <c r="F125" s="15">
        <v>0</v>
      </c>
    </row>
    <row r="126" spans="1:6" x14ac:dyDescent="0.3">
      <c r="A126" t="s">
        <v>265</v>
      </c>
      <c r="E126" s="1" t="s">
        <v>346</v>
      </c>
      <c r="F126" s="15">
        <v>0</v>
      </c>
    </row>
    <row r="127" spans="1:6" x14ac:dyDescent="0.3">
      <c r="A127" t="s">
        <v>266</v>
      </c>
      <c r="E127" s="1" t="s">
        <v>347</v>
      </c>
      <c r="F127" s="15">
        <v>0</v>
      </c>
    </row>
    <row r="128" spans="1:6" x14ac:dyDescent="0.3">
      <c r="A128" t="s">
        <v>2360</v>
      </c>
      <c r="E128" s="1" t="s">
        <v>349</v>
      </c>
      <c r="F128" s="15">
        <v>1091.4570000004023</v>
      </c>
    </row>
    <row r="129" spans="1:6" x14ac:dyDescent="0.3">
      <c r="A129" t="s">
        <v>267</v>
      </c>
      <c r="E129" s="1" t="s">
        <v>206</v>
      </c>
      <c r="F129" s="15">
        <v>0</v>
      </c>
    </row>
    <row r="130" spans="1:6" x14ac:dyDescent="0.3">
      <c r="A130" t="s">
        <v>2359</v>
      </c>
      <c r="E130" s="1" t="s">
        <v>2324</v>
      </c>
      <c r="F130" s="15">
        <v>0</v>
      </c>
    </row>
    <row r="131" spans="1:6" x14ac:dyDescent="0.3">
      <c r="A131" t="s">
        <v>1732</v>
      </c>
      <c r="E131" s="1" t="s">
        <v>351</v>
      </c>
      <c r="F131" s="15">
        <v>0</v>
      </c>
    </row>
    <row r="132" spans="1:6" x14ac:dyDescent="0.3">
      <c r="A132" t="s">
        <v>1733</v>
      </c>
      <c r="E132" s="1" t="s">
        <v>62</v>
      </c>
      <c r="F132" s="15">
        <v>-9.0000000782310963E-3</v>
      </c>
    </row>
    <row r="133" spans="1:6" x14ac:dyDescent="0.3">
      <c r="A133" t="s">
        <v>268</v>
      </c>
      <c r="E133" s="1" t="s">
        <v>2322</v>
      </c>
      <c r="F133" s="15">
        <v>0</v>
      </c>
    </row>
    <row r="134" spans="1:6" x14ac:dyDescent="0.3">
      <c r="A134" t="s">
        <v>269</v>
      </c>
      <c r="E134" s="1" t="s">
        <v>354</v>
      </c>
      <c r="F134" s="15">
        <v>0</v>
      </c>
    </row>
    <row r="135" spans="1:6" x14ac:dyDescent="0.3">
      <c r="A135" t="s">
        <v>270</v>
      </c>
      <c r="E135" s="1" t="s">
        <v>355</v>
      </c>
      <c r="F135" s="15">
        <v>0</v>
      </c>
    </row>
    <row r="136" spans="1:6" x14ac:dyDescent="0.3">
      <c r="A136" t="s">
        <v>2358</v>
      </c>
      <c r="E136" s="1" t="s">
        <v>357</v>
      </c>
      <c r="F136" s="15">
        <v>0</v>
      </c>
    </row>
    <row r="137" spans="1:6" x14ac:dyDescent="0.3">
      <c r="A137" t="s">
        <v>271</v>
      </c>
      <c r="E137" s="1" t="s">
        <v>359</v>
      </c>
      <c r="F137" s="15">
        <v>-7.4000000000069122E-2</v>
      </c>
    </row>
    <row r="138" spans="1:6" x14ac:dyDescent="0.3">
      <c r="A138" t="s">
        <v>272</v>
      </c>
      <c r="E138" s="1" t="s">
        <v>1755</v>
      </c>
      <c r="F138" s="15">
        <v>0</v>
      </c>
    </row>
    <row r="139" spans="1:6" x14ac:dyDescent="0.3">
      <c r="A139" t="s">
        <v>15</v>
      </c>
      <c r="E139" s="1" t="s">
        <v>2319</v>
      </c>
      <c r="F139" s="15">
        <v>0</v>
      </c>
    </row>
    <row r="140" spans="1:6" x14ac:dyDescent="0.3">
      <c r="A140" t="s">
        <v>16</v>
      </c>
      <c r="E140" s="1" t="s">
        <v>361</v>
      </c>
      <c r="F140" s="15">
        <v>0</v>
      </c>
    </row>
    <row r="141" spans="1:6" x14ac:dyDescent="0.3">
      <c r="A141" t="s">
        <v>17</v>
      </c>
      <c r="E141" s="1" t="s">
        <v>64</v>
      </c>
      <c r="F141" s="15">
        <v>-10711</v>
      </c>
    </row>
    <row r="142" spans="1:6" x14ac:dyDescent="0.3">
      <c r="A142" t="s">
        <v>2357</v>
      </c>
      <c r="E142" s="1" t="s">
        <v>208</v>
      </c>
      <c r="F142" s="15">
        <v>-2582.5990000000002</v>
      </c>
    </row>
    <row r="143" spans="1:6" x14ac:dyDescent="0.3">
      <c r="A143" t="s">
        <v>273</v>
      </c>
      <c r="E143" s="1" t="s">
        <v>363</v>
      </c>
      <c r="F143" s="15">
        <v>0</v>
      </c>
    </row>
    <row r="144" spans="1:6" x14ac:dyDescent="0.3">
      <c r="A144" t="s">
        <v>2356</v>
      </c>
      <c r="E144" s="1" t="s">
        <v>364</v>
      </c>
      <c r="F144" s="15">
        <v>0</v>
      </c>
    </row>
    <row r="145" spans="1:6" x14ac:dyDescent="0.3">
      <c r="A145" t="s">
        <v>274</v>
      </c>
      <c r="E145" s="1" t="s">
        <v>365</v>
      </c>
      <c r="F145" s="15">
        <v>0</v>
      </c>
    </row>
    <row r="146" spans="1:6" x14ac:dyDescent="0.3">
      <c r="A146" t="s">
        <v>275</v>
      </c>
      <c r="B146" s="15">
        <v>2290.0540000000001</v>
      </c>
      <c r="E146" s="1" t="s">
        <v>366</v>
      </c>
      <c r="F146" s="15">
        <v>-3941.0800000000017</v>
      </c>
    </row>
    <row r="147" spans="1:6" x14ac:dyDescent="0.3">
      <c r="A147" t="s">
        <v>19</v>
      </c>
      <c r="E147" s="1" t="s">
        <v>66</v>
      </c>
      <c r="F147" s="15">
        <v>0</v>
      </c>
    </row>
    <row r="148" spans="1:6" x14ac:dyDescent="0.3">
      <c r="A148" t="s">
        <v>2446</v>
      </c>
      <c r="B148" s="15">
        <v>139674.47200000001</v>
      </c>
      <c r="E148" s="1" t="s">
        <v>367</v>
      </c>
      <c r="F148" s="15">
        <v>0</v>
      </c>
    </row>
    <row r="149" spans="1:6" x14ac:dyDescent="0.3">
      <c r="A149" t="s">
        <v>1734</v>
      </c>
      <c r="E149" s="1" t="s">
        <v>68</v>
      </c>
      <c r="F149" s="15">
        <v>-18908.434000000008</v>
      </c>
    </row>
    <row r="150" spans="1:6" x14ac:dyDescent="0.3">
      <c r="A150" t="s">
        <v>2355</v>
      </c>
      <c r="E150" s="1" t="s">
        <v>70</v>
      </c>
      <c r="F150" s="15">
        <v>0</v>
      </c>
    </row>
    <row r="151" spans="1:6" x14ac:dyDescent="0.3">
      <c r="A151" t="s">
        <v>21</v>
      </c>
      <c r="E151" s="1" t="s">
        <v>368</v>
      </c>
      <c r="F151" s="15">
        <v>0</v>
      </c>
    </row>
    <row r="152" spans="1:6" x14ac:dyDescent="0.3">
      <c r="A152" t="s">
        <v>22</v>
      </c>
      <c r="E152" s="1" t="s">
        <v>369</v>
      </c>
      <c r="F152" s="15">
        <v>0</v>
      </c>
    </row>
    <row r="153" spans="1:6" x14ac:dyDescent="0.3">
      <c r="A153" t="s">
        <v>23</v>
      </c>
      <c r="E153" s="1" t="s">
        <v>370</v>
      </c>
      <c r="F153" s="15">
        <v>8231.7679999999236</v>
      </c>
    </row>
    <row r="154" spans="1:6" x14ac:dyDescent="0.3">
      <c r="A154" t="s">
        <v>2354</v>
      </c>
      <c r="B154" s="15">
        <v>36427.949999999997</v>
      </c>
      <c r="E154" s="1" t="s">
        <v>72</v>
      </c>
      <c r="F154" s="15">
        <v>-9882.7600000000093</v>
      </c>
    </row>
    <row r="155" spans="1:6" x14ac:dyDescent="0.3">
      <c r="A155" t="s">
        <v>25</v>
      </c>
      <c r="E155" s="1" t="s">
        <v>372</v>
      </c>
      <c r="F155" s="15">
        <v>0</v>
      </c>
    </row>
    <row r="156" spans="1:6" x14ac:dyDescent="0.3">
      <c r="A156" t="s">
        <v>26</v>
      </c>
      <c r="E156" s="1" t="s">
        <v>74</v>
      </c>
      <c r="F156" s="15">
        <v>-60693</v>
      </c>
    </row>
    <row r="157" spans="1:6" x14ac:dyDescent="0.3">
      <c r="A157" t="s">
        <v>1735</v>
      </c>
      <c r="E157" s="1" t="s">
        <v>374</v>
      </c>
      <c r="F157" s="15">
        <v>0</v>
      </c>
    </row>
    <row r="158" spans="1:6" x14ac:dyDescent="0.3">
      <c r="A158" t="s">
        <v>1813</v>
      </c>
      <c r="B158" s="15">
        <v>259568.147</v>
      </c>
      <c r="E158" s="1" t="s">
        <v>76</v>
      </c>
      <c r="F158" s="15">
        <v>0</v>
      </c>
    </row>
    <row r="159" spans="1:6" x14ac:dyDescent="0.3">
      <c r="A159" t="s">
        <v>27</v>
      </c>
      <c r="E159" s="1" t="s">
        <v>375</v>
      </c>
      <c r="F159" s="15">
        <v>871.97399999992922</v>
      </c>
    </row>
    <row r="160" spans="1:6" x14ac:dyDescent="0.3">
      <c r="A160" t="s">
        <v>2445</v>
      </c>
      <c r="B160" s="15">
        <v>656003.31499999994</v>
      </c>
      <c r="E160" s="1" t="s">
        <v>377</v>
      </c>
      <c r="F160" s="15">
        <v>0</v>
      </c>
    </row>
    <row r="161" spans="1:6" x14ac:dyDescent="0.3">
      <c r="A161" t="s">
        <v>276</v>
      </c>
      <c r="E161" s="1" t="s">
        <v>378</v>
      </c>
      <c r="F161" s="15">
        <v>0</v>
      </c>
    </row>
    <row r="162" spans="1:6" x14ac:dyDescent="0.3">
      <c r="A162" t="s">
        <v>1829</v>
      </c>
      <c r="B162" s="15">
        <v>1818.4880000000001</v>
      </c>
      <c r="E162" s="1" t="s">
        <v>78</v>
      </c>
      <c r="F162" s="15">
        <v>-26.418000000528991</v>
      </c>
    </row>
    <row r="163" spans="1:6" x14ac:dyDescent="0.3">
      <c r="A163" t="s">
        <v>29</v>
      </c>
      <c r="E163" s="1" t="s">
        <v>80</v>
      </c>
      <c r="F163" s="15">
        <v>0</v>
      </c>
    </row>
    <row r="164" spans="1:6" x14ac:dyDescent="0.3">
      <c r="A164" t="s">
        <v>2444</v>
      </c>
      <c r="B164" s="15">
        <v>10322.575000000001</v>
      </c>
      <c r="E164" s="1" t="s">
        <v>82</v>
      </c>
      <c r="F164" s="15">
        <v>0</v>
      </c>
    </row>
    <row r="165" spans="1:6" x14ac:dyDescent="0.3">
      <c r="A165" t="s">
        <v>41</v>
      </c>
      <c r="E165" s="1" t="s">
        <v>84</v>
      </c>
      <c r="F165" s="15">
        <v>-0.59899999992921948</v>
      </c>
    </row>
    <row r="166" spans="1:6" x14ac:dyDescent="0.3">
      <c r="A166" t="s">
        <v>2443</v>
      </c>
      <c r="E166" s="1" t="s">
        <v>380</v>
      </c>
      <c r="F166" s="15">
        <v>0</v>
      </c>
    </row>
    <row r="167" spans="1:6" x14ac:dyDescent="0.3">
      <c r="A167" t="s">
        <v>277</v>
      </c>
      <c r="E167" s="1" t="s">
        <v>86</v>
      </c>
      <c r="F167" s="15">
        <v>0</v>
      </c>
    </row>
    <row r="168" spans="1:6" x14ac:dyDescent="0.3">
      <c r="A168" t="s">
        <v>278</v>
      </c>
      <c r="E168" s="1" t="s">
        <v>382</v>
      </c>
      <c r="F168" s="15">
        <v>0</v>
      </c>
    </row>
    <row r="169" spans="1:6" x14ac:dyDescent="0.3">
      <c r="A169" t="s">
        <v>279</v>
      </c>
      <c r="E169" s="1" t="s">
        <v>88</v>
      </c>
      <c r="F169" s="15">
        <v>-15452.892999999996</v>
      </c>
    </row>
    <row r="170" spans="1:6" x14ac:dyDescent="0.3">
      <c r="A170" t="s">
        <v>280</v>
      </c>
      <c r="E170" s="1" t="s">
        <v>90</v>
      </c>
      <c r="F170" s="15">
        <v>-3201.9410000005737</v>
      </c>
    </row>
    <row r="171" spans="1:6" x14ac:dyDescent="0.3">
      <c r="A171" t="s">
        <v>281</v>
      </c>
      <c r="E171" s="1" t="s">
        <v>92</v>
      </c>
      <c r="F171" s="15">
        <v>-17189.121999999996</v>
      </c>
    </row>
    <row r="172" spans="1:6" x14ac:dyDescent="0.3">
      <c r="A172" t="s">
        <v>2351</v>
      </c>
      <c r="E172" s="1" t="s">
        <v>94</v>
      </c>
      <c r="F172" s="15">
        <v>-58.055000000000291</v>
      </c>
    </row>
    <row r="173" spans="1:6" x14ac:dyDescent="0.3">
      <c r="A173" t="s">
        <v>282</v>
      </c>
      <c r="E173" s="1" t="s">
        <v>96</v>
      </c>
      <c r="F173" s="15">
        <v>0</v>
      </c>
    </row>
    <row r="174" spans="1:6" x14ac:dyDescent="0.3">
      <c r="A174" t="s">
        <v>283</v>
      </c>
      <c r="E174" s="1" t="s">
        <v>98</v>
      </c>
      <c r="F174" s="15">
        <v>0</v>
      </c>
    </row>
    <row r="175" spans="1:6" x14ac:dyDescent="0.3">
      <c r="A175" t="s">
        <v>31</v>
      </c>
      <c r="E175" s="1" t="s">
        <v>100</v>
      </c>
      <c r="F175" s="15">
        <v>0</v>
      </c>
    </row>
    <row r="176" spans="1:6" x14ac:dyDescent="0.3">
      <c r="A176" t="s">
        <v>2442</v>
      </c>
      <c r="B176" s="15">
        <v>13360.585999999999</v>
      </c>
      <c r="E176" s="1" t="s">
        <v>102</v>
      </c>
      <c r="F176" s="15">
        <v>0</v>
      </c>
    </row>
    <row r="177" spans="1:6" x14ac:dyDescent="0.3">
      <c r="A177" t="s">
        <v>284</v>
      </c>
      <c r="E177" s="1" t="s">
        <v>104</v>
      </c>
      <c r="F177" s="15">
        <v>-90606.744000000181</v>
      </c>
    </row>
    <row r="178" spans="1:6" x14ac:dyDescent="0.3">
      <c r="A178" t="s">
        <v>285</v>
      </c>
      <c r="E178" s="1" t="s">
        <v>106</v>
      </c>
      <c r="F178" s="15">
        <v>-57692.200000000004</v>
      </c>
    </row>
    <row r="179" spans="1:6" x14ac:dyDescent="0.3">
      <c r="A179" t="s">
        <v>286</v>
      </c>
      <c r="E179" s="1" t="s">
        <v>108</v>
      </c>
      <c r="F179" s="15">
        <v>0</v>
      </c>
    </row>
    <row r="180" spans="1:6" x14ac:dyDescent="0.3">
      <c r="A180" t="s">
        <v>287</v>
      </c>
      <c r="E180" s="1" t="s">
        <v>110</v>
      </c>
      <c r="F180" s="15">
        <v>-3.0000000260770321E-3</v>
      </c>
    </row>
    <row r="181" spans="1:6" x14ac:dyDescent="0.3">
      <c r="A181" t="s">
        <v>288</v>
      </c>
      <c r="E181" s="1" t="s">
        <v>112</v>
      </c>
      <c r="F181" s="15">
        <v>-126991.18400000036</v>
      </c>
    </row>
    <row r="182" spans="1:6" x14ac:dyDescent="0.3">
      <c r="A182" t="s">
        <v>1832</v>
      </c>
      <c r="B182" s="15">
        <v>17745.075000000001</v>
      </c>
      <c r="E182" s="1" t="s">
        <v>210</v>
      </c>
      <c r="F182" s="15">
        <v>-6357.9330000000009</v>
      </c>
    </row>
    <row r="183" spans="1:6" x14ac:dyDescent="0.3">
      <c r="A183" t="s">
        <v>289</v>
      </c>
      <c r="E183" s="1" t="s">
        <v>212</v>
      </c>
      <c r="F183" s="15">
        <v>0</v>
      </c>
    </row>
    <row r="184" spans="1:6" x14ac:dyDescent="0.3">
      <c r="A184" t="s">
        <v>2353</v>
      </c>
      <c r="E184" s="1" t="s">
        <v>2306</v>
      </c>
      <c r="F184" s="15">
        <v>0</v>
      </c>
    </row>
    <row r="185" spans="1:6" x14ac:dyDescent="0.3">
      <c r="A185" t="s">
        <v>290</v>
      </c>
      <c r="E185" s="1" t="s">
        <v>384</v>
      </c>
      <c r="F185" s="15">
        <v>0</v>
      </c>
    </row>
    <row r="186" spans="1:6" x14ac:dyDescent="0.3">
      <c r="A186" t="s">
        <v>291</v>
      </c>
      <c r="E186" s="1" t="s">
        <v>386</v>
      </c>
      <c r="F186" s="15">
        <v>0</v>
      </c>
    </row>
    <row r="187" spans="1:6" x14ac:dyDescent="0.3">
      <c r="A187" t="s">
        <v>292</v>
      </c>
      <c r="E187" s="1" t="s">
        <v>388</v>
      </c>
      <c r="F187" s="15">
        <v>0</v>
      </c>
    </row>
    <row r="188" spans="1:6" x14ac:dyDescent="0.3">
      <c r="A188" t="s">
        <v>293</v>
      </c>
      <c r="E188" s="1" t="s">
        <v>114</v>
      </c>
      <c r="F188" s="15">
        <v>1828.1720000000205</v>
      </c>
    </row>
    <row r="189" spans="1:6" x14ac:dyDescent="0.3">
      <c r="A189" t="s">
        <v>294</v>
      </c>
      <c r="E189" s="1" t="s">
        <v>389</v>
      </c>
      <c r="F189" s="15">
        <v>0</v>
      </c>
    </row>
    <row r="190" spans="1:6" x14ac:dyDescent="0.3">
      <c r="A190" t="s">
        <v>2352</v>
      </c>
      <c r="E190" s="1" t="s">
        <v>391</v>
      </c>
      <c r="F190" s="15">
        <v>0</v>
      </c>
    </row>
    <row r="191" spans="1:6" x14ac:dyDescent="0.3">
      <c r="A191" t="s">
        <v>295</v>
      </c>
      <c r="E191" s="1" t="s">
        <v>393</v>
      </c>
      <c r="F191" s="15">
        <v>0</v>
      </c>
    </row>
    <row r="192" spans="1:6" x14ac:dyDescent="0.3">
      <c r="A192" t="s">
        <v>2351</v>
      </c>
      <c r="E192" s="1" t="s">
        <v>116</v>
      </c>
      <c r="F192" s="15">
        <v>-7438.3000000000466</v>
      </c>
    </row>
    <row r="193" spans="1:6" x14ac:dyDescent="0.3">
      <c r="A193" t="s">
        <v>296</v>
      </c>
      <c r="E193" s="1" t="s">
        <v>395</v>
      </c>
      <c r="F193" s="15">
        <v>0</v>
      </c>
    </row>
    <row r="194" spans="1:6" x14ac:dyDescent="0.3">
      <c r="A194" t="s">
        <v>1815</v>
      </c>
      <c r="B194" s="15">
        <v>2421.384</v>
      </c>
      <c r="E194" s="1" t="s">
        <v>396</v>
      </c>
      <c r="F194" s="15">
        <v>-21116.101999999955</v>
      </c>
    </row>
    <row r="195" spans="1:6" x14ac:dyDescent="0.3">
      <c r="A195" t="s">
        <v>1736</v>
      </c>
      <c r="E195" s="1" t="s">
        <v>1756</v>
      </c>
      <c r="F195" s="15">
        <v>-7297.7120000000577</v>
      </c>
    </row>
    <row r="196" spans="1:6" x14ac:dyDescent="0.3">
      <c r="A196" t="s">
        <v>1737</v>
      </c>
      <c r="E196" s="1" t="s">
        <v>397</v>
      </c>
      <c r="F196" s="15">
        <v>0</v>
      </c>
    </row>
    <row r="197" spans="1:6" x14ac:dyDescent="0.3">
      <c r="A197" t="s">
        <v>1738</v>
      </c>
      <c r="E197" s="1" t="s">
        <v>2431</v>
      </c>
      <c r="F197" s="15">
        <v>-2119.1999999999998</v>
      </c>
    </row>
    <row r="198" spans="1:6" x14ac:dyDescent="0.3">
      <c r="A198" t="s">
        <v>1739</v>
      </c>
      <c r="E198" s="1" t="s">
        <v>118</v>
      </c>
      <c r="F198" s="15">
        <v>-621538.076</v>
      </c>
    </row>
    <row r="199" spans="1:6" x14ac:dyDescent="0.3">
      <c r="A199" t="s">
        <v>297</v>
      </c>
      <c r="E199" s="1" t="s">
        <v>399</v>
      </c>
      <c r="F199" s="15">
        <v>0</v>
      </c>
    </row>
    <row r="200" spans="1:6" x14ac:dyDescent="0.3">
      <c r="A200" t="s">
        <v>2350</v>
      </c>
      <c r="E200" s="1" t="s">
        <v>2300</v>
      </c>
      <c r="F200" s="15">
        <v>0</v>
      </c>
    </row>
    <row r="201" spans="1:6" x14ac:dyDescent="0.3">
      <c r="A201" t="s">
        <v>2349</v>
      </c>
      <c r="E201" s="1" t="s">
        <v>401</v>
      </c>
      <c r="F201" s="15">
        <v>-158568.70000000019</v>
      </c>
    </row>
    <row r="202" spans="1:6" x14ac:dyDescent="0.3">
      <c r="A202" t="s">
        <v>42</v>
      </c>
      <c r="E202" s="1" t="s">
        <v>403</v>
      </c>
      <c r="F202" s="15">
        <v>924.904</v>
      </c>
    </row>
    <row r="203" spans="1:6" x14ac:dyDescent="0.3">
      <c r="A203" t="s">
        <v>43</v>
      </c>
      <c r="B203" s="15">
        <v>47819.603000000003</v>
      </c>
      <c r="E203" s="1" t="s">
        <v>404</v>
      </c>
      <c r="F203" s="15">
        <v>0</v>
      </c>
    </row>
    <row r="204" spans="1:6" x14ac:dyDescent="0.3">
      <c r="A204" t="s">
        <v>1741</v>
      </c>
      <c r="E204" s="1" t="s">
        <v>2297</v>
      </c>
      <c r="F204" s="15">
        <v>0</v>
      </c>
    </row>
    <row r="205" spans="1:6" x14ac:dyDescent="0.3">
      <c r="A205" t="s">
        <v>1742</v>
      </c>
      <c r="E205" s="1" t="s">
        <v>405</v>
      </c>
      <c r="F205" s="15">
        <v>-0.1330000000000382</v>
      </c>
    </row>
    <row r="206" spans="1:6" x14ac:dyDescent="0.3">
      <c r="A206" t="s">
        <v>1743</v>
      </c>
      <c r="E206" s="1" t="s">
        <v>214</v>
      </c>
      <c r="F206" s="15">
        <v>0</v>
      </c>
    </row>
    <row r="207" spans="1:6" x14ac:dyDescent="0.3">
      <c r="A207" t="s">
        <v>1744</v>
      </c>
      <c r="E207" s="1" t="s">
        <v>406</v>
      </c>
      <c r="F207" s="15">
        <v>8615.271999999999</v>
      </c>
    </row>
    <row r="208" spans="1:6" x14ac:dyDescent="0.3">
      <c r="A208" t="s">
        <v>1745</v>
      </c>
      <c r="E208" s="1" t="s">
        <v>407</v>
      </c>
      <c r="F208" s="15">
        <v>0</v>
      </c>
    </row>
    <row r="209" spans="1:6" x14ac:dyDescent="0.3">
      <c r="A209" t="s">
        <v>1746</v>
      </c>
      <c r="E209" s="1" t="s">
        <v>408</v>
      </c>
      <c r="F209" s="15">
        <v>0</v>
      </c>
    </row>
    <row r="210" spans="1:6" x14ac:dyDescent="0.3">
      <c r="A210" t="s">
        <v>298</v>
      </c>
      <c r="E210" s="1" t="s">
        <v>410</v>
      </c>
      <c r="F210" s="15">
        <v>0</v>
      </c>
    </row>
    <row r="211" spans="1:6" x14ac:dyDescent="0.3">
      <c r="A211" t="s">
        <v>299</v>
      </c>
      <c r="E211" s="1" t="s">
        <v>2293</v>
      </c>
      <c r="F211" s="15">
        <v>0</v>
      </c>
    </row>
    <row r="212" spans="1:6" x14ac:dyDescent="0.3">
      <c r="A212" t="s">
        <v>300</v>
      </c>
      <c r="E212" s="1" t="s">
        <v>413</v>
      </c>
      <c r="F212" s="15">
        <v>0</v>
      </c>
    </row>
    <row r="213" spans="1:6" x14ac:dyDescent="0.3">
      <c r="A213" t="s">
        <v>2348</v>
      </c>
      <c r="E213" s="1" t="s">
        <v>414</v>
      </c>
      <c r="F213" s="15">
        <v>3838.6610000000001</v>
      </c>
    </row>
    <row r="214" spans="1:6" x14ac:dyDescent="0.3">
      <c r="A214" t="s">
        <v>301</v>
      </c>
      <c r="E214" s="1" t="s">
        <v>415</v>
      </c>
      <c r="F214" s="15">
        <v>0</v>
      </c>
    </row>
    <row r="215" spans="1:6" x14ac:dyDescent="0.3">
      <c r="A215" t="s">
        <v>2347</v>
      </c>
      <c r="E215" s="1" t="s">
        <v>2290</v>
      </c>
      <c r="F215" s="15">
        <v>0</v>
      </c>
    </row>
    <row r="216" spans="1:6" x14ac:dyDescent="0.3">
      <c r="A216" t="s">
        <v>1747</v>
      </c>
      <c r="E216" s="1" t="s">
        <v>1704</v>
      </c>
      <c r="F216" s="15">
        <v>-5613.5139999999665</v>
      </c>
    </row>
    <row r="217" spans="1:6" x14ac:dyDescent="0.3">
      <c r="A217" t="s">
        <v>1748</v>
      </c>
      <c r="E217" s="1" t="s">
        <v>419</v>
      </c>
      <c r="F217" s="15">
        <v>0</v>
      </c>
    </row>
    <row r="218" spans="1:6" x14ac:dyDescent="0.3">
      <c r="A218" t="s">
        <v>1749</v>
      </c>
      <c r="E218" s="1" t="s">
        <v>421</v>
      </c>
      <c r="F218" s="15">
        <v>0</v>
      </c>
    </row>
    <row r="219" spans="1:6" x14ac:dyDescent="0.3">
      <c r="A219" t="s">
        <v>1750</v>
      </c>
      <c r="E219" s="1" t="s">
        <v>423</v>
      </c>
      <c r="F219" s="15">
        <v>0</v>
      </c>
    </row>
    <row r="220" spans="1:6" x14ac:dyDescent="0.3">
      <c r="A220" t="s">
        <v>2440</v>
      </c>
      <c r="E220" s="1" t="s">
        <v>425</v>
      </c>
      <c r="F220" s="15">
        <v>0</v>
      </c>
    </row>
    <row r="221" spans="1:6" x14ac:dyDescent="0.3">
      <c r="A221" t="s">
        <v>302</v>
      </c>
      <c r="E221" s="1" t="s">
        <v>427</v>
      </c>
      <c r="F221" s="15">
        <v>0</v>
      </c>
    </row>
    <row r="222" spans="1:6" x14ac:dyDescent="0.3">
      <c r="A222" t="s">
        <v>303</v>
      </c>
      <c r="E222" s="1" t="s">
        <v>2289</v>
      </c>
      <c r="F222" s="15">
        <v>-21.365999999999985</v>
      </c>
    </row>
    <row r="223" spans="1:6" x14ac:dyDescent="0.3">
      <c r="A223" t="s">
        <v>2439</v>
      </c>
      <c r="E223" s="1" t="s">
        <v>430</v>
      </c>
      <c r="F223" s="15">
        <v>0</v>
      </c>
    </row>
    <row r="224" spans="1:6" x14ac:dyDescent="0.3">
      <c r="A224" t="s">
        <v>1751</v>
      </c>
      <c r="E224" s="1" t="s">
        <v>432</v>
      </c>
      <c r="F224" s="15">
        <v>0</v>
      </c>
    </row>
    <row r="225" spans="1:6" x14ac:dyDescent="0.3">
      <c r="A225" t="s">
        <v>1827</v>
      </c>
      <c r="E225" s="1" t="s">
        <v>433</v>
      </c>
      <c r="F225" s="15">
        <v>0</v>
      </c>
    </row>
    <row r="226" spans="1:6" x14ac:dyDescent="0.3">
      <c r="A226" t="s">
        <v>2346</v>
      </c>
      <c r="E226" s="1" t="s">
        <v>435</v>
      </c>
      <c r="F226" s="15">
        <v>0</v>
      </c>
    </row>
    <row r="227" spans="1:6" x14ac:dyDescent="0.3">
      <c r="A227" t="s">
        <v>33</v>
      </c>
      <c r="E227" s="1" t="s">
        <v>437</v>
      </c>
      <c r="F227" s="15">
        <v>0</v>
      </c>
    </row>
    <row r="228" spans="1:6" x14ac:dyDescent="0.3">
      <c r="A228" t="s">
        <v>2345</v>
      </c>
      <c r="B228" s="15">
        <v>242.72800000000001</v>
      </c>
      <c r="E228" s="1" t="s">
        <v>439</v>
      </c>
      <c r="F228" s="15">
        <v>0</v>
      </c>
    </row>
    <row r="229" spans="1:6" x14ac:dyDescent="0.3">
      <c r="A229" t="s">
        <v>304</v>
      </c>
      <c r="E229" s="1" t="s">
        <v>441</v>
      </c>
      <c r="F229" s="15">
        <v>0</v>
      </c>
    </row>
    <row r="230" spans="1:6" x14ac:dyDescent="0.3">
      <c r="A230" t="s">
        <v>305</v>
      </c>
      <c r="E230" s="1" t="s">
        <v>442</v>
      </c>
      <c r="F230" s="15">
        <v>0</v>
      </c>
    </row>
    <row r="231" spans="1:6" x14ac:dyDescent="0.3">
      <c r="A231" t="s">
        <v>1752</v>
      </c>
      <c r="E231" s="1" t="s">
        <v>444</v>
      </c>
      <c r="F231" s="15">
        <v>0</v>
      </c>
    </row>
    <row r="232" spans="1:6" x14ac:dyDescent="0.3">
      <c r="A232" t="s">
        <v>1793</v>
      </c>
      <c r="B232" s="15">
        <v>41068.5</v>
      </c>
      <c r="E232" s="1" t="s">
        <v>445</v>
      </c>
      <c r="F232" s="15">
        <v>0</v>
      </c>
    </row>
    <row r="233" spans="1:6" x14ac:dyDescent="0.3">
      <c r="A233" t="s">
        <v>35</v>
      </c>
      <c r="E233" s="1" t="s">
        <v>446</v>
      </c>
      <c r="F233" s="15">
        <v>0</v>
      </c>
    </row>
    <row r="234" spans="1:6" x14ac:dyDescent="0.3">
      <c r="A234" t="s">
        <v>2344</v>
      </c>
      <c r="E234" s="1" t="s">
        <v>448</v>
      </c>
      <c r="F234" s="15">
        <v>0</v>
      </c>
    </row>
    <row r="235" spans="1:6" x14ac:dyDescent="0.3">
      <c r="A235" t="s">
        <v>306</v>
      </c>
      <c r="E235" s="1" t="s">
        <v>449</v>
      </c>
      <c r="F235" s="15">
        <v>0</v>
      </c>
    </row>
    <row r="236" spans="1:6" x14ac:dyDescent="0.3">
      <c r="A236" t="s">
        <v>1830</v>
      </c>
      <c r="B236" s="15">
        <v>18.454000000000001</v>
      </c>
      <c r="E236" s="1" t="s">
        <v>451</v>
      </c>
      <c r="F236" s="15">
        <v>0</v>
      </c>
    </row>
    <row r="237" spans="1:6" x14ac:dyDescent="0.3">
      <c r="A237" t="s">
        <v>307</v>
      </c>
      <c r="E237" s="1" t="s">
        <v>452</v>
      </c>
      <c r="F237" s="15">
        <v>0</v>
      </c>
    </row>
    <row r="238" spans="1:6" x14ac:dyDescent="0.3">
      <c r="A238" t="s">
        <v>308</v>
      </c>
      <c r="B238" s="15">
        <v>23.1</v>
      </c>
      <c r="E238" s="1" t="s">
        <v>454</v>
      </c>
      <c r="F238" s="15">
        <v>0</v>
      </c>
    </row>
    <row r="239" spans="1:6" x14ac:dyDescent="0.3">
      <c r="A239" t="s">
        <v>309</v>
      </c>
      <c r="E239" s="1" t="s">
        <v>455</v>
      </c>
      <c r="F239" s="15">
        <v>0</v>
      </c>
    </row>
    <row r="240" spans="1:6" x14ac:dyDescent="0.3">
      <c r="A240" t="s">
        <v>310</v>
      </c>
      <c r="B240" s="15">
        <v>24.39</v>
      </c>
      <c r="E240" s="1" t="s">
        <v>456</v>
      </c>
      <c r="F240" s="15">
        <v>0</v>
      </c>
    </row>
    <row r="241" spans="1:6" x14ac:dyDescent="0.3">
      <c r="A241" t="s">
        <v>46</v>
      </c>
      <c r="E241" s="1" t="s">
        <v>457</v>
      </c>
      <c r="F241" s="15">
        <v>0</v>
      </c>
    </row>
    <row r="242" spans="1:6" x14ac:dyDescent="0.3">
      <c r="A242" t="s">
        <v>47</v>
      </c>
      <c r="E242" s="1" t="s">
        <v>459</v>
      </c>
      <c r="F242" s="15">
        <v>0</v>
      </c>
    </row>
    <row r="243" spans="1:6" x14ac:dyDescent="0.3">
      <c r="A243" t="s">
        <v>2438</v>
      </c>
      <c r="E243" s="1" t="s">
        <v>460</v>
      </c>
      <c r="F243" s="15">
        <v>0</v>
      </c>
    </row>
    <row r="244" spans="1:6" x14ac:dyDescent="0.3">
      <c r="A244" t="s">
        <v>2437</v>
      </c>
      <c r="E244" s="1" t="s">
        <v>461</v>
      </c>
      <c r="F244" s="15">
        <v>0</v>
      </c>
    </row>
    <row r="245" spans="1:6" x14ac:dyDescent="0.3">
      <c r="A245" t="s">
        <v>2436</v>
      </c>
      <c r="E245" s="1" t="s">
        <v>462</v>
      </c>
      <c r="F245" s="15">
        <v>0</v>
      </c>
    </row>
    <row r="246" spans="1:6" x14ac:dyDescent="0.3">
      <c r="A246" t="s">
        <v>2435</v>
      </c>
      <c r="B246" s="15">
        <v>19818.45</v>
      </c>
      <c r="E246" s="1" t="s">
        <v>464</v>
      </c>
      <c r="F246" s="15">
        <v>0</v>
      </c>
    </row>
    <row r="247" spans="1:6" x14ac:dyDescent="0.3">
      <c r="A247" t="s">
        <v>2433</v>
      </c>
      <c r="E247" s="1" t="s">
        <v>466</v>
      </c>
      <c r="F247" s="15">
        <v>0</v>
      </c>
    </row>
    <row r="248" spans="1:6" x14ac:dyDescent="0.3">
      <c r="A248" t="s">
        <v>311</v>
      </c>
      <c r="E248" s="1" t="s">
        <v>468</v>
      </c>
      <c r="F248" s="15">
        <v>0</v>
      </c>
    </row>
    <row r="249" spans="1:6" x14ac:dyDescent="0.3">
      <c r="A249" t="s">
        <v>2343</v>
      </c>
      <c r="E249" s="1" t="s">
        <v>469</v>
      </c>
      <c r="F249" s="15">
        <v>0</v>
      </c>
    </row>
    <row r="250" spans="1:6" x14ac:dyDescent="0.3">
      <c r="A250" t="s">
        <v>312</v>
      </c>
      <c r="E250" s="1" t="s">
        <v>471</v>
      </c>
      <c r="F250" s="15">
        <v>0</v>
      </c>
    </row>
    <row r="251" spans="1:6" x14ac:dyDescent="0.3">
      <c r="A251" t="s">
        <v>2342</v>
      </c>
      <c r="E251" s="1" t="s">
        <v>472</v>
      </c>
      <c r="F251" s="15">
        <v>0</v>
      </c>
    </row>
    <row r="252" spans="1:6" x14ac:dyDescent="0.3">
      <c r="A252" t="s">
        <v>313</v>
      </c>
      <c r="E252" s="1" t="s">
        <v>474</v>
      </c>
      <c r="F252" s="15">
        <v>0</v>
      </c>
    </row>
    <row r="253" spans="1:6" x14ac:dyDescent="0.3">
      <c r="A253" t="s">
        <v>2341</v>
      </c>
      <c r="E253" s="1" t="s">
        <v>476</v>
      </c>
      <c r="F253" s="15">
        <v>0</v>
      </c>
    </row>
    <row r="254" spans="1:6" x14ac:dyDescent="0.3">
      <c r="A254" t="s">
        <v>2340</v>
      </c>
      <c r="E254" s="1" t="s">
        <v>477</v>
      </c>
      <c r="F254" s="15">
        <v>0</v>
      </c>
    </row>
    <row r="255" spans="1:6" x14ac:dyDescent="0.3">
      <c r="A255" t="s">
        <v>52</v>
      </c>
      <c r="E255" s="1" t="s">
        <v>478</v>
      </c>
      <c r="F255" s="15">
        <v>0</v>
      </c>
    </row>
    <row r="256" spans="1:6" x14ac:dyDescent="0.3">
      <c r="A256" t="s">
        <v>53</v>
      </c>
      <c r="B256" s="15">
        <v>72024.798999999999</v>
      </c>
      <c r="E256" s="1" t="s">
        <v>480</v>
      </c>
      <c r="F256" s="15">
        <v>0</v>
      </c>
    </row>
    <row r="257" spans="1:6" x14ac:dyDescent="0.3">
      <c r="A257" t="s">
        <v>54</v>
      </c>
      <c r="E257" s="1" t="s">
        <v>482</v>
      </c>
      <c r="F257" s="15">
        <v>0</v>
      </c>
    </row>
    <row r="258" spans="1:6" x14ac:dyDescent="0.3">
      <c r="A258" t="s">
        <v>1808</v>
      </c>
      <c r="B258" s="15">
        <v>64261</v>
      </c>
      <c r="E258" s="1" t="s">
        <v>484</v>
      </c>
      <c r="F258" s="15">
        <v>0</v>
      </c>
    </row>
    <row r="259" spans="1:6" x14ac:dyDescent="0.3">
      <c r="A259" t="s">
        <v>314</v>
      </c>
      <c r="E259" s="1" t="s">
        <v>486</v>
      </c>
      <c r="F259" s="15">
        <v>0</v>
      </c>
    </row>
    <row r="260" spans="1:6" x14ac:dyDescent="0.3">
      <c r="A260" t="s">
        <v>2339</v>
      </c>
      <c r="E260" s="1" t="s">
        <v>2272</v>
      </c>
      <c r="F260" s="15">
        <v>0</v>
      </c>
    </row>
    <row r="261" spans="1:6" x14ac:dyDescent="0.3">
      <c r="A261" t="s">
        <v>56</v>
      </c>
      <c r="E261" s="1" t="s">
        <v>2270</v>
      </c>
      <c r="F261" s="15">
        <v>0</v>
      </c>
    </row>
    <row r="262" spans="1:6" x14ac:dyDescent="0.3">
      <c r="A262" t="s">
        <v>57</v>
      </c>
      <c r="B262" s="15">
        <v>1789.7850000000001</v>
      </c>
      <c r="E262" s="1" t="s">
        <v>489</v>
      </c>
      <c r="F262" s="15">
        <v>0</v>
      </c>
    </row>
    <row r="263" spans="1:6" x14ac:dyDescent="0.3">
      <c r="A263" t="s">
        <v>58</v>
      </c>
      <c r="E263" s="1" t="s">
        <v>490</v>
      </c>
      <c r="F263" s="15">
        <v>0</v>
      </c>
    </row>
    <row r="264" spans="1:6" x14ac:dyDescent="0.3">
      <c r="A264" t="s">
        <v>1783</v>
      </c>
      <c r="B264" s="15">
        <v>563.29200000000003</v>
      </c>
      <c r="E264" s="1" t="s">
        <v>491</v>
      </c>
      <c r="F264" s="15">
        <v>0</v>
      </c>
    </row>
    <row r="265" spans="1:6" x14ac:dyDescent="0.3">
      <c r="A265" t="s">
        <v>315</v>
      </c>
      <c r="E265" s="1" t="s">
        <v>492</v>
      </c>
      <c r="F265" s="15">
        <v>0</v>
      </c>
    </row>
    <row r="266" spans="1:6" x14ac:dyDescent="0.3">
      <c r="A266" t="s">
        <v>2338</v>
      </c>
      <c r="E266" s="1" t="s">
        <v>493</v>
      </c>
      <c r="F266" s="15">
        <v>0</v>
      </c>
    </row>
    <row r="267" spans="1:6" x14ac:dyDescent="0.3">
      <c r="A267" t="s">
        <v>204</v>
      </c>
      <c r="E267" s="1" t="s">
        <v>495</v>
      </c>
      <c r="F267" s="15">
        <v>0</v>
      </c>
    </row>
    <row r="268" spans="1:6" x14ac:dyDescent="0.3">
      <c r="A268" t="s">
        <v>205</v>
      </c>
      <c r="E268" s="1" t="s">
        <v>496</v>
      </c>
      <c r="F268" s="15">
        <v>0</v>
      </c>
    </row>
    <row r="269" spans="1:6" x14ac:dyDescent="0.3">
      <c r="A269" t="s">
        <v>316</v>
      </c>
      <c r="E269" s="1" t="s">
        <v>498</v>
      </c>
      <c r="F269" s="15">
        <v>0</v>
      </c>
    </row>
    <row r="270" spans="1:6" x14ac:dyDescent="0.3">
      <c r="A270" t="s">
        <v>2337</v>
      </c>
      <c r="E270" s="1" t="s">
        <v>499</v>
      </c>
      <c r="F270" s="15">
        <v>0</v>
      </c>
    </row>
    <row r="271" spans="1:6" x14ac:dyDescent="0.3">
      <c r="A271" t="s">
        <v>317</v>
      </c>
      <c r="E271" s="1" t="s">
        <v>2263</v>
      </c>
      <c r="F271" s="15">
        <v>0</v>
      </c>
    </row>
    <row r="272" spans="1:6" x14ac:dyDescent="0.3">
      <c r="A272" t="s">
        <v>2336</v>
      </c>
      <c r="E272" s="1" t="s">
        <v>500</v>
      </c>
      <c r="F272" s="15">
        <v>0</v>
      </c>
    </row>
    <row r="273" spans="1:6" x14ac:dyDescent="0.3">
      <c r="A273" t="s">
        <v>318</v>
      </c>
      <c r="E273" s="1" t="s">
        <v>501</v>
      </c>
      <c r="F273" s="15">
        <v>0</v>
      </c>
    </row>
    <row r="274" spans="1:6" x14ac:dyDescent="0.3">
      <c r="A274" t="s">
        <v>319</v>
      </c>
      <c r="E274" s="1" t="s">
        <v>503</v>
      </c>
      <c r="F274" s="15">
        <v>0</v>
      </c>
    </row>
    <row r="275" spans="1:6" x14ac:dyDescent="0.3">
      <c r="A275" t="s">
        <v>320</v>
      </c>
      <c r="E275" s="1" t="s">
        <v>504</v>
      </c>
      <c r="F275" s="15">
        <v>0</v>
      </c>
    </row>
    <row r="276" spans="1:6" x14ac:dyDescent="0.3">
      <c r="A276" t="s">
        <v>321</v>
      </c>
      <c r="E276" s="1" t="s">
        <v>505</v>
      </c>
      <c r="F276" s="15">
        <v>0</v>
      </c>
    </row>
    <row r="277" spans="1:6" x14ac:dyDescent="0.3">
      <c r="A277" t="s">
        <v>322</v>
      </c>
      <c r="E277" s="1" t="s">
        <v>507</v>
      </c>
      <c r="F277" s="15">
        <v>0</v>
      </c>
    </row>
    <row r="278" spans="1:6" x14ac:dyDescent="0.3">
      <c r="A278" t="s">
        <v>2155</v>
      </c>
      <c r="E278" s="1" t="s">
        <v>509</v>
      </c>
      <c r="F278" s="15">
        <v>2675.1970000000001</v>
      </c>
    </row>
    <row r="279" spans="1:6" x14ac:dyDescent="0.3">
      <c r="A279" t="s">
        <v>323</v>
      </c>
      <c r="E279" s="1" t="s">
        <v>510</v>
      </c>
      <c r="F279" s="15">
        <v>0</v>
      </c>
    </row>
    <row r="280" spans="1:6" x14ac:dyDescent="0.3">
      <c r="A280" t="s">
        <v>2335</v>
      </c>
      <c r="E280" s="1" t="s">
        <v>512</v>
      </c>
      <c r="F280" s="15">
        <v>0</v>
      </c>
    </row>
    <row r="281" spans="1:6" x14ac:dyDescent="0.3">
      <c r="A281" t="s">
        <v>324</v>
      </c>
      <c r="E281" s="1" t="s">
        <v>514</v>
      </c>
      <c r="F281" s="15">
        <v>0</v>
      </c>
    </row>
    <row r="282" spans="1:6" x14ac:dyDescent="0.3">
      <c r="A282" t="s">
        <v>2334</v>
      </c>
      <c r="E282" s="1" t="s">
        <v>515</v>
      </c>
      <c r="F282" s="15">
        <v>0</v>
      </c>
    </row>
    <row r="283" spans="1:6" x14ac:dyDescent="0.3">
      <c r="A283" t="s">
        <v>325</v>
      </c>
      <c r="E283" s="1" t="s">
        <v>517</v>
      </c>
      <c r="F283" s="15">
        <v>0</v>
      </c>
    </row>
    <row r="284" spans="1:6" x14ac:dyDescent="0.3">
      <c r="A284" t="s">
        <v>2333</v>
      </c>
      <c r="E284" s="1" t="s">
        <v>519</v>
      </c>
      <c r="F284" s="15">
        <v>-18841.646999999997</v>
      </c>
    </row>
    <row r="285" spans="1:6" x14ac:dyDescent="0.3">
      <c r="A285" t="s">
        <v>326</v>
      </c>
      <c r="E285" s="1" t="s">
        <v>2257</v>
      </c>
      <c r="F285" s="15">
        <v>0</v>
      </c>
    </row>
    <row r="286" spans="1:6" x14ac:dyDescent="0.3">
      <c r="A286" t="s">
        <v>327</v>
      </c>
      <c r="E286" s="1" t="s">
        <v>522</v>
      </c>
      <c r="F286" s="15">
        <v>0</v>
      </c>
    </row>
    <row r="287" spans="1:6" x14ac:dyDescent="0.3">
      <c r="A287" t="s">
        <v>328</v>
      </c>
      <c r="E287" s="1" t="s">
        <v>524</v>
      </c>
      <c r="F287" s="15">
        <v>0</v>
      </c>
    </row>
    <row r="288" spans="1:6" x14ac:dyDescent="0.3">
      <c r="A288" t="s">
        <v>2332</v>
      </c>
      <c r="E288" s="1" t="s">
        <v>526</v>
      </c>
      <c r="F288" s="15">
        <v>0</v>
      </c>
    </row>
    <row r="289" spans="1:6" x14ac:dyDescent="0.3">
      <c r="A289" t="s">
        <v>329</v>
      </c>
      <c r="E289" s="1" t="s">
        <v>120</v>
      </c>
      <c r="F289" s="15">
        <v>-59014.122999999672</v>
      </c>
    </row>
    <row r="290" spans="1:6" x14ac:dyDescent="0.3">
      <c r="A290" t="s">
        <v>2331</v>
      </c>
      <c r="E290" s="1" t="s">
        <v>527</v>
      </c>
      <c r="F290" s="15">
        <v>0</v>
      </c>
    </row>
    <row r="291" spans="1:6" x14ac:dyDescent="0.3">
      <c r="A291" t="s">
        <v>2330</v>
      </c>
      <c r="E291" s="1" t="s">
        <v>529</v>
      </c>
      <c r="F291" s="15">
        <v>0</v>
      </c>
    </row>
    <row r="292" spans="1:6" x14ac:dyDescent="0.3">
      <c r="A292" t="s">
        <v>330</v>
      </c>
      <c r="E292" s="1" t="s">
        <v>530</v>
      </c>
      <c r="F292" s="15">
        <v>0</v>
      </c>
    </row>
    <row r="293" spans="1:6" x14ac:dyDescent="0.3">
      <c r="A293" t="s">
        <v>331</v>
      </c>
      <c r="E293" s="1" t="s">
        <v>532</v>
      </c>
      <c r="F293" s="15">
        <v>0</v>
      </c>
    </row>
    <row r="294" spans="1:6" x14ac:dyDescent="0.3">
      <c r="A294" t="s">
        <v>332</v>
      </c>
      <c r="E294" s="1" t="s">
        <v>533</v>
      </c>
      <c r="F294" s="15">
        <v>0</v>
      </c>
    </row>
    <row r="295" spans="1:6" x14ac:dyDescent="0.3">
      <c r="A295" t="s">
        <v>333</v>
      </c>
      <c r="E295" s="1" t="s">
        <v>535</v>
      </c>
      <c r="F295" s="15">
        <v>0</v>
      </c>
    </row>
    <row r="296" spans="1:6" x14ac:dyDescent="0.3">
      <c r="A296" t="s">
        <v>2329</v>
      </c>
      <c r="E296" s="1" t="s">
        <v>537</v>
      </c>
      <c r="F296" s="15">
        <v>0</v>
      </c>
    </row>
    <row r="297" spans="1:6" x14ac:dyDescent="0.3">
      <c r="A297" t="s">
        <v>2328</v>
      </c>
      <c r="E297" s="1" t="s">
        <v>2253</v>
      </c>
      <c r="F297" s="15">
        <v>0</v>
      </c>
    </row>
    <row r="298" spans="1:6" x14ac:dyDescent="0.3">
      <c r="A298" t="s">
        <v>334</v>
      </c>
      <c r="E298" s="1" t="s">
        <v>2251</v>
      </c>
      <c r="F298" s="15">
        <v>0</v>
      </c>
    </row>
    <row r="299" spans="1:6" x14ac:dyDescent="0.3">
      <c r="A299" t="s">
        <v>335</v>
      </c>
      <c r="E299" s="1" t="s">
        <v>539</v>
      </c>
      <c r="F299" s="15">
        <v>0</v>
      </c>
    </row>
    <row r="300" spans="1:6" x14ac:dyDescent="0.3">
      <c r="A300" t="s">
        <v>336</v>
      </c>
      <c r="E300" s="1" t="s">
        <v>122</v>
      </c>
      <c r="F300" s="15">
        <v>-750</v>
      </c>
    </row>
    <row r="301" spans="1:6" x14ac:dyDescent="0.3">
      <c r="A301" t="s">
        <v>61</v>
      </c>
      <c r="E301" s="1" t="s">
        <v>540</v>
      </c>
      <c r="F301" s="15">
        <v>0</v>
      </c>
    </row>
    <row r="302" spans="1:6" x14ac:dyDescent="0.3">
      <c r="A302" t="s">
        <v>2327</v>
      </c>
      <c r="E302" s="1" t="s">
        <v>542</v>
      </c>
      <c r="F302" s="15">
        <v>0</v>
      </c>
    </row>
    <row r="303" spans="1:6" x14ac:dyDescent="0.3">
      <c r="A303" t="s">
        <v>337</v>
      </c>
      <c r="E303" s="1" t="s">
        <v>2248</v>
      </c>
      <c r="F303" s="15">
        <v>0</v>
      </c>
    </row>
    <row r="304" spans="1:6" x14ac:dyDescent="0.3">
      <c r="A304" t="s">
        <v>1753</v>
      </c>
      <c r="E304" s="1" t="s">
        <v>543</v>
      </c>
      <c r="F304" s="15">
        <v>0</v>
      </c>
    </row>
    <row r="305" spans="1:6" x14ac:dyDescent="0.3">
      <c r="A305" t="s">
        <v>1754</v>
      </c>
      <c r="E305" s="1" t="s">
        <v>545</v>
      </c>
      <c r="F305" s="15">
        <v>0</v>
      </c>
    </row>
    <row r="306" spans="1:6" x14ac:dyDescent="0.3">
      <c r="A306" t="s">
        <v>338</v>
      </c>
      <c r="E306" s="1" t="s">
        <v>547</v>
      </c>
      <c r="F306" s="15">
        <v>0</v>
      </c>
    </row>
    <row r="307" spans="1:6" x14ac:dyDescent="0.3">
      <c r="A307" t="s">
        <v>339</v>
      </c>
      <c r="E307" s="1" t="s">
        <v>549</v>
      </c>
      <c r="F307" s="15">
        <v>0</v>
      </c>
    </row>
    <row r="308" spans="1:6" x14ac:dyDescent="0.3">
      <c r="A308" t="s">
        <v>340</v>
      </c>
      <c r="E308" s="1" t="s">
        <v>551</v>
      </c>
      <c r="F308" s="15">
        <v>0</v>
      </c>
    </row>
    <row r="309" spans="1:6" x14ac:dyDescent="0.3">
      <c r="A309" t="s">
        <v>341</v>
      </c>
      <c r="E309" s="1" t="s">
        <v>553</v>
      </c>
      <c r="F309" s="15">
        <v>0</v>
      </c>
    </row>
    <row r="310" spans="1:6" x14ac:dyDescent="0.3">
      <c r="A310" t="s">
        <v>342</v>
      </c>
      <c r="E310" s="1" t="s">
        <v>554</v>
      </c>
      <c r="F310" s="15">
        <v>0</v>
      </c>
    </row>
    <row r="311" spans="1:6" x14ac:dyDescent="0.3">
      <c r="A311" t="s">
        <v>343</v>
      </c>
      <c r="E311" s="1" t="s">
        <v>2244</v>
      </c>
      <c r="F311" s="15">
        <v>0</v>
      </c>
    </row>
    <row r="312" spans="1:6" x14ac:dyDescent="0.3">
      <c r="A312" t="s">
        <v>344</v>
      </c>
      <c r="E312" s="1" t="s">
        <v>2243</v>
      </c>
      <c r="F312" s="15">
        <v>0</v>
      </c>
    </row>
    <row r="313" spans="1:6" x14ac:dyDescent="0.3">
      <c r="A313" t="s">
        <v>345</v>
      </c>
      <c r="E313" s="1" t="s">
        <v>557</v>
      </c>
      <c r="F313" s="15">
        <v>0</v>
      </c>
    </row>
    <row r="314" spans="1:6" x14ac:dyDescent="0.3">
      <c r="A314" t="s">
        <v>346</v>
      </c>
      <c r="E314" s="1" t="s">
        <v>558</v>
      </c>
      <c r="F314" s="15">
        <v>0</v>
      </c>
    </row>
    <row r="315" spans="1:6" x14ac:dyDescent="0.3">
      <c r="A315" t="s">
        <v>2326</v>
      </c>
      <c r="E315" s="1" t="s">
        <v>560</v>
      </c>
      <c r="F315" s="15">
        <v>-0.38200000000142609</v>
      </c>
    </row>
    <row r="316" spans="1:6" x14ac:dyDescent="0.3">
      <c r="A316" t="s">
        <v>347</v>
      </c>
      <c r="E316" s="1" t="s">
        <v>562</v>
      </c>
      <c r="F316" s="15">
        <v>0</v>
      </c>
    </row>
    <row r="317" spans="1:6" x14ac:dyDescent="0.3">
      <c r="A317" t="s">
        <v>348</v>
      </c>
      <c r="E317" s="1" t="s">
        <v>563</v>
      </c>
      <c r="F317" s="15">
        <v>0</v>
      </c>
    </row>
    <row r="318" spans="1:6" x14ac:dyDescent="0.3">
      <c r="A318" t="s">
        <v>350</v>
      </c>
      <c r="E318" s="1" t="s">
        <v>564</v>
      </c>
      <c r="F318" s="15">
        <v>0</v>
      </c>
    </row>
    <row r="319" spans="1:6" x14ac:dyDescent="0.3">
      <c r="A319" t="s">
        <v>206</v>
      </c>
      <c r="E319" s="1" t="s">
        <v>566</v>
      </c>
      <c r="F319" s="15">
        <v>0</v>
      </c>
    </row>
    <row r="320" spans="1:6" x14ac:dyDescent="0.3">
      <c r="A320" t="s">
        <v>2325</v>
      </c>
      <c r="E320" s="1" t="s">
        <v>2239</v>
      </c>
      <c r="F320" s="15">
        <v>0</v>
      </c>
    </row>
    <row r="321" spans="1:6" x14ac:dyDescent="0.3">
      <c r="A321" t="s">
        <v>2324</v>
      </c>
      <c r="E321" s="1" t="s">
        <v>569</v>
      </c>
      <c r="F321" s="15">
        <v>0</v>
      </c>
    </row>
    <row r="322" spans="1:6" x14ac:dyDescent="0.3">
      <c r="A322" t="s">
        <v>2323</v>
      </c>
      <c r="E322" s="1" t="s">
        <v>570</v>
      </c>
      <c r="F322" s="15">
        <v>0</v>
      </c>
    </row>
    <row r="323" spans="1:6" x14ac:dyDescent="0.3">
      <c r="A323" t="s">
        <v>351</v>
      </c>
      <c r="E323" s="1" t="s">
        <v>2237</v>
      </c>
      <c r="F323" s="15">
        <v>0</v>
      </c>
    </row>
    <row r="324" spans="1:6" x14ac:dyDescent="0.3">
      <c r="A324" t="s">
        <v>352</v>
      </c>
      <c r="E324" s="1" t="s">
        <v>2235</v>
      </c>
      <c r="F324" s="15">
        <v>0</v>
      </c>
    </row>
    <row r="325" spans="1:6" x14ac:dyDescent="0.3">
      <c r="A325" t="s">
        <v>62</v>
      </c>
      <c r="E325" s="1" t="s">
        <v>572</v>
      </c>
      <c r="F325" s="15">
        <v>0</v>
      </c>
    </row>
    <row r="326" spans="1:6" x14ac:dyDescent="0.3">
      <c r="A326" t="s">
        <v>63</v>
      </c>
      <c r="B326" s="15">
        <v>8.9999999999999993E-3</v>
      </c>
      <c r="E326" s="1" t="s">
        <v>574</v>
      </c>
      <c r="F326" s="15">
        <v>0</v>
      </c>
    </row>
    <row r="327" spans="1:6" x14ac:dyDescent="0.3">
      <c r="A327" t="s">
        <v>2322</v>
      </c>
      <c r="E327" s="1" t="s">
        <v>2233</v>
      </c>
      <c r="F327" s="15">
        <v>0</v>
      </c>
    </row>
    <row r="328" spans="1:6" x14ac:dyDescent="0.3">
      <c r="A328" t="s">
        <v>353</v>
      </c>
      <c r="E328" s="1" t="s">
        <v>577</v>
      </c>
      <c r="F328" s="15">
        <v>-7709.25</v>
      </c>
    </row>
    <row r="329" spans="1:6" x14ac:dyDescent="0.3">
      <c r="A329" t="s">
        <v>354</v>
      </c>
      <c r="E329" s="1" t="s">
        <v>124</v>
      </c>
      <c r="F329" s="15">
        <v>-0.59999999999854481</v>
      </c>
    </row>
    <row r="330" spans="1:6" x14ac:dyDescent="0.3">
      <c r="A330" t="s">
        <v>2321</v>
      </c>
      <c r="E330" s="1" t="s">
        <v>579</v>
      </c>
      <c r="F330" s="15">
        <v>0</v>
      </c>
    </row>
    <row r="331" spans="1:6" x14ac:dyDescent="0.3">
      <c r="A331" t="s">
        <v>355</v>
      </c>
      <c r="E331" s="1" t="s">
        <v>580</v>
      </c>
      <c r="F331" s="15">
        <v>-227.09999999999854</v>
      </c>
    </row>
    <row r="332" spans="1:6" x14ac:dyDescent="0.3">
      <c r="A332" t="s">
        <v>356</v>
      </c>
      <c r="E332" s="1" t="s">
        <v>582</v>
      </c>
      <c r="F332" s="15">
        <v>-1547.6000000000004</v>
      </c>
    </row>
    <row r="333" spans="1:6" x14ac:dyDescent="0.3">
      <c r="A333" t="s">
        <v>357</v>
      </c>
      <c r="E333" s="1" t="s">
        <v>2231</v>
      </c>
      <c r="F333" s="15">
        <v>0</v>
      </c>
    </row>
    <row r="334" spans="1:6" x14ac:dyDescent="0.3">
      <c r="A334" t="s">
        <v>358</v>
      </c>
      <c r="E334" s="1" t="s">
        <v>585</v>
      </c>
      <c r="F334" s="15">
        <v>0</v>
      </c>
    </row>
    <row r="335" spans="1:6" x14ac:dyDescent="0.3">
      <c r="A335" t="s">
        <v>359</v>
      </c>
      <c r="E335" s="1" t="s">
        <v>586</v>
      </c>
      <c r="F335" s="15">
        <v>0</v>
      </c>
    </row>
    <row r="336" spans="1:6" x14ac:dyDescent="0.3">
      <c r="A336" t="s">
        <v>360</v>
      </c>
      <c r="B336" s="15">
        <v>7.3999999999999996E-2</v>
      </c>
      <c r="E336" s="1" t="s">
        <v>126</v>
      </c>
      <c r="F336" s="15">
        <v>0</v>
      </c>
    </row>
    <row r="337" spans="1:6" x14ac:dyDescent="0.3">
      <c r="A337" t="s">
        <v>1755</v>
      </c>
      <c r="E337" s="1" t="s">
        <v>2228</v>
      </c>
      <c r="F337" s="15">
        <v>0</v>
      </c>
    </row>
    <row r="338" spans="1:6" x14ac:dyDescent="0.3">
      <c r="A338" t="s">
        <v>2320</v>
      </c>
      <c r="E338" s="1" t="s">
        <v>2226</v>
      </c>
      <c r="F338" s="15">
        <v>0</v>
      </c>
    </row>
    <row r="339" spans="1:6" x14ac:dyDescent="0.3">
      <c r="A339" t="s">
        <v>2319</v>
      </c>
      <c r="E339" s="1" t="s">
        <v>2224</v>
      </c>
      <c r="F339" s="15">
        <v>0</v>
      </c>
    </row>
    <row r="340" spans="1:6" x14ac:dyDescent="0.3">
      <c r="A340" t="s">
        <v>2318</v>
      </c>
      <c r="E340" s="1" t="s">
        <v>588</v>
      </c>
      <c r="F340" s="15">
        <v>0</v>
      </c>
    </row>
    <row r="341" spans="1:6" x14ac:dyDescent="0.3">
      <c r="A341" t="s">
        <v>361</v>
      </c>
      <c r="E341" s="1" t="s">
        <v>590</v>
      </c>
      <c r="F341" s="15">
        <v>0</v>
      </c>
    </row>
    <row r="342" spans="1:6" x14ac:dyDescent="0.3">
      <c r="A342" t="s">
        <v>362</v>
      </c>
      <c r="E342" s="1" t="s">
        <v>592</v>
      </c>
      <c r="F342" s="15">
        <v>0</v>
      </c>
    </row>
    <row r="343" spans="1:6" x14ac:dyDescent="0.3">
      <c r="A343" t="s">
        <v>64</v>
      </c>
      <c r="E343" s="1" t="s">
        <v>593</v>
      </c>
      <c r="F343" s="15">
        <v>0</v>
      </c>
    </row>
    <row r="344" spans="1:6" x14ac:dyDescent="0.3">
      <c r="A344" t="s">
        <v>1786</v>
      </c>
      <c r="B344" s="15">
        <v>10711</v>
      </c>
      <c r="E344" s="1" t="s">
        <v>2222</v>
      </c>
      <c r="F344" s="15">
        <v>0</v>
      </c>
    </row>
    <row r="345" spans="1:6" x14ac:dyDescent="0.3">
      <c r="A345" t="s">
        <v>208</v>
      </c>
      <c r="E345" s="1" t="s">
        <v>596</v>
      </c>
      <c r="F345" s="15">
        <v>0</v>
      </c>
    </row>
    <row r="346" spans="1:6" x14ac:dyDescent="0.3">
      <c r="A346" t="s">
        <v>209</v>
      </c>
      <c r="B346" s="15">
        <v>2582.5990000000002</v>
      </c>
      <c r="E346" s="1" t="s">
        <v>598</v>
      </c>
      <c r="F346" s="15">
        <v>0</v>
      </c>
    </row>
    <row r="347" spans="1:6" x14ac:dyDescent="0.3">
      <c r="A347" t="s">
        <v>363</v>
      </c>
      <c r="E347" s="1" t="s">
        <v>599</v>
      </c>
      <c r="F347" s="15">
        <v>0</v>
      </c>
    </row>
    <row r="348" spans="1:6" x14ac:dyDescent="0.3">
      <c r="A348" t="s">
        <v>73</v>
      </c>
      <c r="E348" s="1" t="s">
        <v>601</v>
      </c>
      <c r="F348" s="15">
        <v>0</v>
      </c>
    </row>
    <row r="349" spans="1:6" x14ac:dyDescent="0.3">
      <c r="A349" t="s">
        <v>364</v>
      </c>
      <c r="E349" s="1" t="s">
        <v>603</v>
      </c>
      <c r="F349" s="15">
        <v>0</v>
      </c>
    </row>
    <row r="350" spans="1:6" x14ac:dyDescent="0.3">
      <c r="A350" t="s">
        <v>2317</v>
      </c>
      <c r="E350" s="1" t="s">
        <v>2219</v>
      </c>
      <c r="F350" s="15">
        <v>0</v>
      </c>
    </row>
    <row r="351" spans="1:6" x14ac:dyDescent="0.3">
      <c r="A351" t="s">
        <v>365</v>
      </c>
      <c r="E351" s="1" t="s">
        <v>605</v>
      </c>
      <c r="F351" s="15">
        <v>0</v>
      </c>
    </row>
    <row r="352" spans="1:6" x14ac:dyDescent="0.3">
      <c r="A352" t="s">
        <v>2316</v>
      </c>
      <c r="E352" s="1" t="s">
        <v>2218</v>
      </c>
      <c r="F352" s="15">
        <v>-1241.5750000000116</v>
      </c>
    </row>
    <row r="353" spans="1:6" x14ac:dyDescent="0.3">
      <c r="A353" t="s">
        <v>366</v>
      </c>
      <c r="E353" s="1" t="s">
        <v>607</v>
      </c>
      <c r="F353" s="15">
        <v>0</v>
      </c>
    </row>
    <row r="354" spans="1:6" x14ac:dyDescent="0.3">
      <c r="A354" t="s">
        <v>1795</v>
      </c>
      <c r="B354" s="15">
        <v>3941.08</v>
      </c>
      <c r="E354" s="1" t="s">
        <v>608</v>
      </c>
      <c r="F354" s="15">
        <v>0</v>
      </c>
    </row>
    <row r="355" spans="1:6" x14ac:dyDescent="0.3">
      <c r="A355" t="s">
        <v>66</v>
      </c>
      <c r="E355" s="1" t="s">
        <v>609</v>
      </c>
      <c r="F355" s="15">
        <v>0</v>
      </c>
    </row>
    <row r="356" spans="1:6" x14ac:dyDescent="0.3">
      <c r="A356" t="s">
        <v>1820</v>
      </c>
      <c r="E356" s="1" t="s">
        <v>611</v>
      </c>
      <c r="F356" s="15">
        <v>0</v>
      </c>
    </row>
    <row r="357" spans="1:6" x14ac:dyDescent="0.3">
      <c r="A357" t="s">
        <v>367</v>
      </c>
      <c r="E357" s="1" t="s">
        <v>613</v>
      </c>
      <c r="F357" s="15">
        <v>0</v>
      </c>
    </row>
    <row r="358" spans="1:6" x14ac:dyDescent="0.3">
      <c r="A358" t="s">
        <v>2315</v>
      </c>
      <c r="E358" s="1" t="s">
        <v>614</v>
      </c>
      <c r="F358" s="15">
        <v>0</v>
      </c>
    </row>
    <row r="359" spans="1:6" x14ac:dyDescent="0.3">
      <c r="A359" t="s">
        <v>68</v>
      </c>
      <c r="E359" s="1" t="s">
        <v>616</v>
      </c>
      <c r="F359" s="15">
        <v>0</v>
      </c>
    </row>
    <row r="360" spans="1:6" x14ac:dyDescent="0.3">
      <c r="A360" t="s">
        <v>1821</v>
      </c>
      <c r="B360" s="15">
        <v>18908.434000000001</v>
      </c>
      <c r="E360" s="1" t="s">
        <v>618</v>
      </c>
      <c r="F360" s="15">
        <v>0</v>
      </c>
    </row>
    <row r="361" spans="1:6" x14ac:dyDescent="0.3">
      <c r="A361" t="s">
        <v>70</v>
      </c>
      <c r="E361" s="1" t="s">
        <v>620</v>
      </c>
      <c r="F361" s="15">
        <v>0</v>
      </c>
    </row>
    <row r="362" spans="1:6" x14ac:dyDescent="0.3">
      <c r="A362" t="s">
        <v>1836</v>
      </c>
      <c r="E362" s="1" t="s">
        <v>622</v>
      </c>
      <c r="F362" s="15">
        <v>0</v>
      </c>
    </row>
    <row r="363" spans="1:6" x14ac:dyDescent="0.3">
      <c r="A363" t="s">
        <v>368</v>
      </c>
      <c r="E363" s="1" t="s">
        <v>624</v>
      </c>
      <c r="F363" s="15">
        <v>0</v>
      </c>
    </row>
    <row r="364" spans="1:6" x14ac:dyDescent="0.3">
      <c r="A364" t="s">
        <v>2314</v>
      </c>
      <c r="E364" s="1" t="s">
        <v>626</v>
      </c>
      <c r="F364" s="15">
        <v>0</v>
      </c>
    </row>
    <row r="365" spans="1:6" x14ac:dyDescent="0.3">
      <c r="A365" t="s">
        <v>369</v>
      </c>
      <c r="E365" s="1" t="s">
        <v>627</v>
      </c>
      <c r="F365" s="15">
        <v>0</v>
      </c>
    </row>
    <row r="366" spans="1:6" x14ac:dyDescent="0.3">
      <c r="A366" t="s">
        <v>2313</v>
      </c>
      <c r="E366" s="1" t="s">
        <v>629</v>
      </c>
      <c r="F366" s="15">
        <v>0</v>
      </c>
    </row>
    <row r="367" spans="1:6" x14ac:dyDescent="0.3">
      <c r="A367" t="s">
        <v>371</v>
      </c>
      <c r="E367" s="1" t="s">
        <v>630</v>
      </c>
      <c r="F367" s="15">
        <v>0</v>
      </c>
    </row>
    <row r="368" spans="1:6" x14ac:dyDescent="0.3">
      <c r="A368" t="s">
        <v>72</v>
      </c>
      <c r="E368" s="1" t="s">
        <v>632</v>
      </c>
      <c r="F368" s="15">
        <v>0</v>
      </c>
    </row>
    <row r="369" spans="1:6" x14ac:dyDescent="0.3">
      <c r="A369" t="s">
        <v>73</v>
      </c>
      <c r="B369" s="15">
        <v>9882.76</v>
      </c>
      <c r="E369" s="1" t="s">
        <v>634</v>
      </c>
      <c r="F369" s="15">
        <v>0</v>
      </c>
    </row>
    <row r="370" spans="1:6" x14ac:dyDescent="0.3">
      <c r="A370" t="s">
        <v>372</v>
      </c>
      <c r="E370" s="1" t="s">
        <v>128</v>
      </c>
      <c r="F370" s="15">
        <v>0</v>
      </c>
    </row>
    <row r="371" spans="1:6" x14ac:dyDescent="0.3">
      <c r="A371" t="s">
        <v>373</v>
      </c>
      <c r="E371" s="1" t="s">
        <v>636</v>
      </c>
      <c r="F371" s="15">
        <v>0</v>
      </c>
    </row>
    <row r="372" spans="1:6" x14ac:dyDescent="0.3">
      <c r="A372" t="s">
        <v>74</v>
      </c>
      <c r="E372" s="1" t="s">
        <v>637</v>
      </c>
      <c r="F372" s="15">
        <v>0</v>
      </c>
    </row>
    <row r="373" spans="1:6" x14ac:dyDescent="0.3">
      <c r="A373" t="s">
        <v>75</v>
      </c>
      <c r="B373" s="15">
        <v>60693</v>
      </c>
      <c r="E373" s="1" t="s">
        <v>638</v>
      </c>
      <c r="F373" s="15">
        <v>0</v>
      </c>
    </row>
    <row r="374" spans="1:6" x14ac:dyDescent="0.3">
      <c r="A374" t="s">
        <v>374</v>
      </c>
      <c r="E374" s="1" t="s">
        <v>640</v>
      </c>
      <c r="F374" s="15">
        <v>0</v>
      </c>
    </row>
    <row r="375" spans="1:6" x14ac:dyDescent="0.3">
      <c r="A375" t="s">
        <v>2312</v>
      </c>
      <c r="E375" s="1" t="s">
        <v>641</v>
      </c>
      <c r="F375" s="15">
        <v>0</v>
      </c>
    </row>
    <row r="376" spans="1:6" x14ac:dyDescent="0.3">
      <c r="A376" t="s">
        <v>76</v>
      </c>
      <c r="E376" s="1" t="s">
        <v>642</v>
      </c>
      <c r="F376" s="15">
        <v>24.202999999994063</v>
      </c>
    </row>
    <row r="377" spans="1:6" x14ac:dyDescent="0.3">
      <c r="A377" t="s">
        <v>2311</v>
      </c>
      <c r="E377" s="1" t="s">
        <v>643</v>
      </c>
      <c r="F377" s="15">
        <v>-2549.5999999999985</v>
      </c>
    </row>
    <row r="378" spans="1:6" x14ac:dyDescent="0.3">
      <c r="A378" t="s">
        <v>376</v>
      </c>
      <c r="E378" s="1" t="s">
        <v>645</v>
      </c>
      <c r="F378" s="15">
        <v>0</v>
      </c>
    </row>
    <row r="379" spans="1:6" x14ac:dyDescent="0.3">
      <c r="A379" t="s">
        <v>377</v>
      </c>
      <c r="E379" s="1" t="s">
        <v>2207</v>
      </c>
      <c r="F379" s="15">
        <v>0</v>
      </c>
    </row>
    <row r="380" spans="1:6" x14ac:dyDescent="0.3">
      <c r="A380" t="s">
        <v>2310</v>
      </c>
      <c r="E380" s="1" t="s">
        <v>648</v>
      </c>
      <c r="F380" s="15">
        <v>0</v>
      </c>
    </row>
    <row r="381" spans="1:6" x14ac:dyDescent="0.3">
      <c r="A381" t="s">
        <v>378</v>
      </c>
      <c r="E381" s="1" t="s">
        <v>649</v>
      </c>
      <c r="F381" s="15">
        <v>0</v>
      </c>
    </row>
    <row r="382" spans="1:6" x14ac:dyDescent="0.3">
      <c r="A382" t="s">
        <v>379</v>
      </c>
      <c r="E382" s="1" t="s">
        <v>130</v>
      </c>
      <c r="F382" s="15">
        <v>0</v>
      </c>
    </row>
    <row r="383" spans="1:6" x14ac:dyDescent="0.3">
      <c r="A383" t="s">
        <v>78</v>
      </c>
      <c r="E383" s="1" t="s">
        <v>650</v>
      </c>
      <c r="F383" s="15">
        <v>0.46199999999998909</v>
      </c>
    </row>
    <row r="384" spans="1:6" x14ac:dyDescent="0.3">
      <c r="A384" t="s">
        <v>1812</v>
      </c>
      <c r="B384" s="15">
        <v>26.417999999999999</v>
      </c>
      <c r="E384" s="1" t="s">
        <v>216</v>
      </c>
      <c r="F384" s="15">
        <v>-8193.6739999999991</v>
      </c>
    </row>
    <row r="385" spans="1:6" x14ac:dyDescent="0.3">
      <c r="A385" t="s">
        <v>80</v>
      </c>
      <c r="E385" s="1" t="s">
        <v>651</v>
      </c>
      <c r="F385" s="15">
        <v>-3278.26</v>
      </c>
    </row>
    <row r="386" spans="1:6" x14ac:dyDescent="0.3">
      <c r="A386" t="s">
        <v>2309</v>
      </c>
      <c r="E386" s="1" t="s">
        <v>1705</v>
      </c>
      <c r="F386" s="15">
        <v>0</v>
      </c>
    </row>
    <row r="387" spans="1:6" x14ac:dyDescent="0.3">
      <c r="A387" t="s">
        <v>82</v>
      </c>
      <c r="E387" s="1" t="s">
        <v>653</v>
      </c>
      <c r="F387" s="15">
        <v>1.0000000002037268E-3</v>
      </c>
    </row>
    <row r="388" spans="1:6" x14ac:dyDescent="0.3">
      <c r="A388" t="s">
        <v>83</v>
      </c>
      <c r="E388" s="1" t="s">
        <v>655</v>
      </c>
      <c r="F388" s="15">
        <v>0</v>
      </c>
    </row>
    <row r="389" spans="1:6" x14ac:dyDescent="0.3">
      <c r="A389" t="s">
        <v>84</v>
      </c>
      <c r="E389" s="1" t="s">
        <v>657</v>
      </c>
      <c r="F389" s="15">
        <v>0</v>
      </c>
    </row>
    <row r="390" spans="1:6" x14ac:dyDescent="0.3">
      <c r="A390" t="s">
        <v>85</v>
      </c>
      <c r="B390" s="15">
        <v>0.59899999999999998</v>
      </c>
      <c r="E390" s="1" t="s">
        <v>132</v>
      </c>
      <c r="F390" s="15">
        <v>-4204.8589999999967</v>
      </c>
    </row>
    <row r="391" spans="1:6" x14ac:dyDescent="0.3">
      <c r="A391" t="s">
        <v>380</v>
      </c>
      <c r="E391" s="1" t="s">
        <v>134</v>
      </c>
      <c r="F391" s="15">
        <v>9.5200000000004366</v>
      </c>
    </row>
    <row r="392" spans="1:6" x14ac:dyDescent="0.3">
      <c r="A392" t="s">
        <v>381</v>
      </c>
      <c r="E392" s="1" t="s">
        <v>136</v>
      </c>
      <c r="F392" s="15">
        <v>-2034.009</v>
      </c>
    </row>
    <row r="393" spans="1:6" x14ac:dyDescent="0.3">
      <c r="A393" t="s">
        <v>86</v>
      </c>
      <c r="E393" s="1" t="s">
        <v>658</v>
      </c>
      <c r="F393" s="15">
        <v>-0.20000000000027285</v>
      </c>
    </row>
    <row r="394" spans="1:6" x14ac:dyDescent="0.3">
      <c r="A394" t="s">
        <v>2308</v>
      </c>
      <c r="E394" s="1" t="s">
        <v>2429</v>
      </c>
      <c r="F394" s="15">
        <v>-3076.893</v>
      </c>
    </row>
    <row r="395" spans="1:6" x14ac:dyDescent="0.3">
      <c r="A395" t="s">
        <v>382</v>
      </c>
      <c r="E395" s="1" t="s">
        <v>659</v>
      </c>
      <c r="F395" s="15">
        <v>0</v>
      </c>
    </row>
    <row r="396" spans="1:6" x14ac:dyDescent="0.3">
      <c r="A396" t="s">
        <v>383</v>
      </c>
      <c r="E396" s="1" t="s">
        <v>2200</v>
      </c>
      <c r="F396" s="15">
        <v>0</v>
      </c>
    </row>
    <row r="397" spans="1:6" x14ac:dyDescent="0.3">
      <c r="A397" t="s">
        <v>88</v>
      </c>
      <c r="E397" s="1" t="s">
        <v>2198</v>
      </c>
      <c r="F397" s="15">
        <v>0</v>
      </c>
    </row>
    <row r="398" spans="1:6" x14ac:dyDescent="0.3">
      <c r="A398" t="s">
        <v>1840</v>
      </c>
      <c r="B398" s="15">
        <v>15452.893</v>
      </c>
      <c r="E398" s="1" t="s">
        <v>661</v>
      </c>
      <c r="F398" s="15">
        <v>0</v>
      </c>
    </row>
    <row r="399" spans="1:6" x14ac:dyDescent="0.3">
      <c r="A399" t="s">
        <v>90</v>
      </c>
      <c r="E399" s="1" t="s">
        <v>663</v>
      </c>
      <c r="F399" s="15">
        <v>0</v>
      </c>
    </row>
    <row r="400" spans="1:6" x14ac:dyDescent="0.3">
      <c r="A400" t="s">
        <v>1801</v>
      </c>
      <c r="B400" s="15">
        <v>3201.9409999999998</v>
      </c>
      <c r="E400" s="1" t="s">
        <v>1706</v>
      </c>
      <c r="F400" s="15">
        <v>15029</v>
      </c>
    </row>
    <row r="401" spans="1:6" x14ac:dyDescent="0.3">
      <c r="A401" t="s">
        <v>92</v>
      </c>
      <c r="E401" s="1" t="s">
        <v>138</v>
      </c>
      <c r="F401" s="15">
        <v>0</v>
      </c>
    </row>
    <row r="402" spans="1:6" x14ac:dyDescent="0.3">
      <c r="A402" t="s">
        <v>93</v>
      </c>
      <c r="B402" s="15">
        <v>17189.121999999999</v>
      </c>
      <c r="E402" s="1" t="s">
        <v>665</v>
      </c>
      <c r="F402" s="15">
        <v>0</v>
      </c>
    </row>
    <row r="403" spans="1:6" x14ac:dyDescent="0.3">
      <c r="A403" t="s">
        <v>94</v>
      </c>
      <c r="E403" s="1" t="s">
        <v>666</v>
      </c>
      <c r="F403" s="15">
        <v>-43.5</v>
      </c>
    </row>
    <row r="404" spans="1:6" x14ac:dyDescent="0.3">
      <c r="A404" t="s">
        <v>2307</v>
      </c>
      <c r="B404" s="15">
        <v>58.055</v>
      </c>
      <c r="E404" s="1" t="s">
        <v>140</v>
      </c>
      <c r="F404" s="15">
        <v>0</v>
      </c>
    </row>
    <row r="405" spans="1:6" x14ac:dyDescent="0.3">
      <c r="A405" t="s">
        <v>96</v>
      </c>
      <c r="E405" s="1" t="s">
        <v>2427</v>
      </c>
      <c r="F405" s="15">
        <v>0</v>
      </c>
    </row>
    <row r="406" spans="1:6" x14ac:dyDescent="0.3">
      <c r="A406" t="s">
        <v>97</v>
      </c>
      <c r="E406" s="1" t="s">
        <v>218</v>
      </c>
      <c r="F406" s="15">
        <v>-5806.1769999999997</v>
      </c>
    </row>
    <row r="407" spans="1:6" x14ac:dyDescent="0.3">
      <c r="A407" t="s">
        <v>98</v>
      </c>
      <c r="E407" s="1" t="s">
        <v>667</v>
      </c>
      <c r="F407" s="15">
        <v>0</v>
      </c>
    </row>
    <row r="408" spans="1:6" x14ac:dyDescent="0.3">
      <c r="A408" t="s">
        <v>99</v>
      </c>
      <c r="E408" s="1" t="s">
        <v>668</v>
      </c>
      <c r="F408" s="15">
        <v>0</v>
      </c>
    </row>
    <row r="409" spans="1:6" x14ac:dyDescent="0.3">
      <c r="A409" t="s">
        <v>100</v>
      </c>
      <c r="E409" s="1" t="s">
        <v>669</v>
      </c>
      <c r="F409" s="15">
        <v>0</v>
      </c>
    </row>
    <row r="410" spans="1:6" x14ac:dyDescent="0.3">
      <c r="A410" t="s">
        <v>1775</v>
      </c>
      <c r="E410" s="1" t="s">
        <v>670</v>
      </c>
      <c r="F410" s="15">
        <v>-12861.800999999996</v>
      </c>
    </row>
    <row r="411" spans="1:6" x14ac:dyDescent="0.3">
      <c r="A411" t="s">
        <v>102</v>
      </c>
      <c r="E411" s="1" t="s">
        <v>672</v>
      </c>
      <c r="F411" s="15">
        <v>2618.2909999999683</v>
      </c>
    </row>
    <row r="412" spans="1:6" x14ac:dyDescent="0.3">
      <c r="A412" t="s">
        <v>103</v>
      </c>
      <c r="E412" s="1" t="s">
        <v>142</v>
      </c>
      <c r="F412" s="15">
        <v>86068.388999998569</v>
      </c>
    </row>
    <row r="413" spans="1:6" x14ac:dyDescent="0.3">
      <c r="A413" t="s">
        <v>104</v>
      </c>
      <c r="E413" s="1" t="s">
        <v>144</v>
      </c>
      <c r="F413" s="15">
        <v>0</v>
      </c>
    </row>
    <row r="414" spans="1:6" x14ac:dyDescent="0.3">
      <c r="A414" t="s">
        <v>105</v>
      </c>
      <c r="B414" s="15">
        <v>90606.744000000006</v>
      </c>
      <c r="E414" s="1" t="s">
        <v>674</v>
      </c>
      <c r="F414" s="15">
        <v>-5660.8999999999942</v>
      </c>
    </row>
    <row r="415" spans="1:6" x14ac:dyDescent="0.3">
      <c r="A415" t="s">
        <v>106</v>
      </c>
      <c r="E415" s="1" t="s">
        <v>676</v>
      </c>
      <c r="F415" s="15">
        <v>0</v>
      </c>
    </row>
    <row r="416" spans="1:6" x14ac:dyDescent="0.3">
      <c r="A416" t="s">
        <v>107</v>
      </c>
      <c r="B416" s="15">
        <v>57692.2</v>
      </c>
      <c r="E416" s="1" t="s">
        <v>146</v>
      </c>
      <c r="F416" s="15">
        <v>-147457.57400000095</v>
      </c>
    </row>
    <row r="417" spans="1:6" x14ac:dyDescent="0.3">
      <c r="A417" t="s">
        <v>108</v>
      </c>
      <c r="E417" s="1" t="s">
        <v>678</v>
      </c>
      <c r="F417" s="15">
        <v>0</v>
      </c>
    </row>
    <row r="418" spans="1:6" x14ac:dyDescent="0.3">
      <c r="A418" t="s">
        <v>1816</v>
      </c>
      <c r="E418" s="1" t="s">
        <v>680</v>
      </c>
      <c r="F418" s="15">
        <v>0</v>
      </c>
    </row>
    <row r="419" spans="1:6" x14ac:dyDescent="0.3">
      <c r="A419" t="s">
        <v>110</v>
      </c>
      <c r="E419" s="1" t="s">
        <v>2192</v>
      </c>
      <c r="F419" s="15">
        <v>0</v>
      </c>
    </row>
    <row r="420" spans="1:6" x14ac:dyDescent="0.3">
      <c r="A420" t="s">
        <v>1799</v>
      </c>
      <c r="B420" s="15">
        <v>3.0000000000000001E-3</v>
      </c>
      <c r="E420" s="1" t="s">
        <v>682</v>
      </c>
      <c r="F420" s="15">
        <v>0</v>
      </c>
    </row>
    <row r="421" spans="1:6" x14ac:dyDescent="0.3">
      <c r="A421" t="s">
        <v>112</v>
      </c>
      <c r="E421" s="1" t="s">
        <v>2424</v>
      </c>
      <c r="F421" s="15">
        <v>-8900.0999999999985</v>
      </c>
    </row>
    <row r="422" spans="1:6" x14ac:dyDescent="0.3">
      <c r="A422" t="s">
        <v>1824</v>
      </c>
      <c r="B422" s="15">
        <v>126991.18399999999</v>
      </c>
      <c r="E422" s="1" t="s">
        <v>684</v>
      </c>
      <c r="F422" s="15">
        <v>-14087.396999999997</v>
      </c>
    </row>
    <row r="423" spans="1:6" x14ac:dyDescent="0.3">
      <c r="A423" t="s">
        <v>210</v>
      </c>
      <c r="E423" s="1" t="s">
        <v>685</v>
      </c>
      <c r="F423" s="15">
        <v>0</v>
      </c>
    </row>
    <row r="424" spans="1:6" x14ac:dyDescent="0.3">
      <c r="A424" t="s">
        <v>211</v>
      </c>
      <c r="B424" s="15">
        <v>6357.933</v>
      </c>
      <c r="E424" s="1" t="s">
        <v>686</v>
      </c>
      <c r="F424" s="15">
        <v>0</v>
      </c>
    </row>
    <row r="425" spans="1:6" x14ac:dyDescent="0.3">
      <c r="A425" t="s">
        <v>212</v>
      </c>
      <c r="E425" s="1" t="s">
        <v>148</v>
      </c>
      <c r="F425" s="15">
        <v>4421.3080000000191</v>
      </c>
    </row>
    <row r="426" spans="1:6" x14ac:dyDescent="0.3">
      <c r="A426" t="s">
        <v>2432</v>
      </c>
      <c r="E426" s="1" t="s">
        <v>687</v>
      </c>
      <c r="F426" s="15">
        <v>0</v>
      </c>
    </row>
    <row r="427" spans="1:6" x14ac:dyDescent="0.3">
      <c r="A427" t="s">
        <v>2306</v>
      </c>
      <c r="E427" s="1" t="s">
        <v>689</v>
      </c>
      <c r="F427" s="15">
        <v>0</v>
      </c>
    </row>
    <row r="428" spans="1:6" x14ac:dyDescent="0.3">
      <c r="A428" t="s">
        <v>2305</v>
      </c>
      <c r="E428" s="1" t="s">
        <v>690</v>
      </c>
      <c r="F428" s="15">
        <v>0</v>
      </c>
    </row>
    <row r="429" spans="1:6" x14ac:dyDescent="0.3">
      <c r="A429" t="s">
        <v>384</v>
      </c>
      <c r="E429" s="1" t="s">
        <v>692</v>
      </c>
      <c r="F429" s="15">
        <v>0</v>
      </c>
    </row>
    <row r="430" spans="1:6" x14ac:dyDescent="0.3">
      <c r="A430" t="s">
        <v>385</v>
      </c>
      <c r="E430" s="1" t="s">
        <v>150</v>
      </c>
      <c r="F430" s="15">
        <v>17604.38400000002</v>
      </c>
    </row>
    <row r="431" spans="1:6" x14ac:dyDescent="0.3">
      <c r="A431" t="s">
        <v>386</v>
      </c>
      <c r="E431" s="1" t="s">
        <v>694</v>
      </c>
      <c r="F431" s="15">
        <v>0</v>
      </c>
    </row>
    <row r="432" spans="1:6" x14ac:dyDescent="0.3">
      <c r="A432" t="s">
        <v>387</v>
      </c>
      <c r="E432" s="1" t="s">
        <v>1707</v>
      </c>
      <c r="F432" s="15">
        <v>0</v>
      </c>
    </row>
    <row r="433" spans="1:6" x14ac:dyDescent="0.3">
      <c r="A433" t="s">
        <v>388</v>
      </c>
      <c r="E433" s="1" t="s">
        <v>696</v>
      </c>
      <c r="F433" s="15">
        <v>190.41999999999916</v>
      </c>
    </row>
    <row r="434" spans="1:6" x14ac:dyDescent="0.3">
      <c r="A434" t="s">
        <v>2304</v>
      </c>
      <c r="E434" s="1" t="s">
        <v>698</v>
      </c>
      <c r="F434" s="15">
        <v>0</v>
      </c>
    </row>
    <row r="435" spans="1:6" x14ac:dyDescent="0.3">
      <c r="A435" t="s">
        <v>2303</v>
      </c>
      <c r="E435" s="1" t="s">
        <v>700</v>
      </c>
      <c r="F435" s="15">
        <v>0</v>
      </c>
    </row>
    <row r="436" spans="1:6" x14ac:dyDescent="0.3">
      <c r="A436" t="s">
        <v>389</v>
      </c>
      <c r="E436" s="1" t="s">
        <v>702</v>
      </c>
      <c r="F436" s="15">
        <v>0</v>
      </c>
    </row>
    <row r="437" spans="1:6" x14ac:dyDescent="0.3">
      <c r="A437" t="s">
        <v>390</v>
      </c>
      <c r="E437" s="1" t="s">
        <v>703</v>
      </c>
      <c r="F437" s="15">
        <v>0</v>
      </c>
    </row>
    <row r="438" spans="1:6" x14ac:dyDescent="0.3">
      <c r="A438" t="s">
        <v>391</v>
      </c>
      <c r="E438" s="1" t="s">
        <v>152</v>
      </c>
      <c r="F438" s="15">
        <v>0</v>
      </c>
    </row>
    <row r="439" spans="1:6" x14ac:dyDescent="0.3">
      <c r="A439" t="s">
        <v>392</v>
      </c>
      <c r="E439" s="1" t="s">
        <v>705</v>
      </c>
      <c r="F439" s="15">
        <v>-1667.0000000000036</v>
      </c>
    </row>
    <row r="440" spans="1:6" x14ac:dyDescent="0.3">
      <c r="A440" t="s">
        <v>393</v>
      </c>
      <c r="E440" s="1" t="s">
        <v>707</v>
      </c>
      <c r="F440" s="15">
        <v>0</v>
      </c>
    </row>
    <row r="441" spans="1:6" x14ac:dyDescent="0.3">
      <c r="A441" t="s">
        <v>394</v>
      </c>
      <c r="E441" s="1" t="s">
        <v>708</v>
      </c>
      <c r="F441" s="15">
        <v>0</v>
      </c>
    </row>
    <row r="442" spans="1:6" x14ac:dyDescent="0.3">
      <c r="A442" t="s">
        <v>116</v>
      </c>
      <c r="E442" s="1" t="s">
        <v>710</v>
      </c>
      <c r="F442" s="15">
        <v>-8791.698000000004</v>
      </c>
    </row>
    <row r="443" spans="1:6" x14ac:dyDescent="0.3">
      <c r="A443" t="s">
        <v>117</v>
      </c>
      <c r="B443" s="15">
        <v>7438.3</v>
      </c>
      <c r="E443" s="1" t="s">
        <v>220</v>
      </c>
      <c r="F443" s="15">
        <v>0</v>
      </c>
    </row>
    <row r="444" spans="1:6" x14ac:dyDescent="0.3">
      <c r="A444" t="s">
        <v>395</v>
      </c>
      <c r="E444" s="1" t="s">
        <v>712</v>
      </c>
      <c r="F444" s="15">
        <v>0</v>
      </c>
    </row>
    <row r="445" spans="1:6" x14ac:dyDescent="0.3">
      <c r="A445" t="s">
        <v>2302</v>
      </c>
      <c r="E445" s="1" t="s">
        <v>714</v>
      </c>
      <c r="F445" s="15">
        <v>0</v>
      </c>
    </row>
    <row r="446" spans="1:6" x14ac:dyDescent="0.3">
      <c r="A446" t="s">
        <v>396</v>
      </c>
      <c r="E446" s="1" t="s">
        <v>715</v>
      </c>
      <c r="F446" s="15">
        <v>908.17700000000332</v>
      </c>
    </row>
    <row r="447" spans="1:6" x14ac:dyDescent="0.3">
      <c r="A447" t="s">
        <v>1796</v>
      </c>
      <c r="B447" s="15">
        <v>21116.101999999999</v>
      </c>
      <c r="E447" s="1" t="s">
        <v>154</v>
      </c>
      <c r="F447" s="15">
        <v>0</v>
      </c>
    </row>
    <row r="448" spans="1:6" x14ac:dyDescent="0.3">
      <c r="A448" t="s">
        <v>1756</v>
      </c>
      <c r="E448" s="1" t="s">
        <v>716</v>
      </c>
      <c r="F448" s="15">
        <v>0</v>
      </c>
    </row>
    <row r="449" spans="1:6" x14ac:dyDescent="0.3">
      <c r="A449" t="s">
        <v>1774</v>
      </c>
      <c r="B449" s="15">
        <v>7297.7120000000004</v>
      </c>
      <c r="E449" s="1" t="s">
        <v>717</v>
      </c>
      <c r="F449" s="15">
        <v>0</v>
      </c>
    </row>
    <row r="450" spans="1:6" x14ac:dyDescent="0.3">
      <c r="A450" t="s">
        <v>397</v>
      </c>
      <c r="E450" s="1" t="s">
        <v>719</v>
      </c>
      <c r="F450" s="15">
        <v>0</v>
      </c>
    </row>
    <row r="451" spans="1:6" x14ac:dyDescent="0.3">
      <c r="A451" t="s">
        <v>398</v>
      </c>
      <c r="E451" s="1" t="s">
        <v>720</v>
      </c>
      <c r="F451" s="15">
        <v>0</v>
      </c>
    </row>
    <row r="452" spans="1:6" x14ac:dyDescent="0.3">
      <c r="A452" t="s">
        <v>2431</v>
      </c>
      <c r="E452" s="1" t="s">
        <v>721</v>
      </c>
      <c r="F452" s="15">
        <v>0</v>
      </c>
    </row>
    <row r="453" spans="1:6" x14ac:dyDescent="0.3">
      <c r="A453" t="s">
        <v>2430</v>
      </c>
      <c r="B453" s="15">
        <v>2119.1999999999998</v>
      </c>
      <c r="E453" s="1" t="s">
        <v>722</v>
      </c>
      <c r="F453" s="15">
        <v>0</v>
      </c>
    </row>
    <row r="454" spans="1:6" x14ac:dyDescent="0.3">
      <c r="A454" t="s">
        <v>118</v>
      </c>
      <c r="E454" s="1" t="s">
        <v>724</v>
      </c>
      <c r="F454" s="15">
        <v>0</v>
      </c>
    </row>
    <row r="455" spans="1:6" x14ac:dyDescent="0.3">
      <c r="A455" t="s">
        <v>1778</v>
      </c>
      <c r="B455" s="15">
        <v>621538.076</v>
      </c>
      <c r="E455" s="1" t="s">
        <v>2178</v>
      </c>
      <c r="F455" s="15">
        <v>0</v>
      </c>
    </row>
    <row r="456" spans="1:6" x14ac:dyDescent="0.3">
      <c r="A456" t="s">
        <v>399</v>
      </c>
      <c r="E456" s="1" t="s">
        <v>726</v>
      </c>
      <c r="F456" s="15">
        <v>0</v>
      </c>
    </row>
    <row r="457" spans="1:6" x14ac:dyDescent="0.3">
      <c r="A457" t="s">
        <v>2301</v>
      </c>
      <c r="E457" s="1" t="s">
        <v>727</v>
      </c>
      <c r="F457" s="15">
        <v>0</v>
      </c>
    </row>
    <row r="458" spans="1:6" x14ac:dyDescent="0.3">
      <c r="A458" t="s">
        <v>2300</v>
      </c>
      <c r="E458" s="1" t="s">
        <v>222</v>
      </c>
      <c r="F458" s="15">
        <v>-14893.092000000004</v>
      </c>
    </row>
    <row r="459" spans="1:6" x14ac:dyDescent="0.3">
      <c r="A459" t="s">
        <v>400</v>
      </c>
      <c r="E459" s="1" t="s">
        <v>729</v>
      </c>
      <c r="F459" s="15">
        <v>0</v>
      </c>
    </row>
    <row r="460" spans="1:6" x14ac:dyDescent="0.3">
      <c r="A460" t="s">
        <v>401</v>
      </c>
      <c r="E460" s="1" t="s">
        <v>156</v>
      </c>
      <c r="F460" s="15">
        <v>-6911.2000000000116</v>
      </c>
    </row>
    <row r="461" spans="1:6" x14ac:dyDescent="0.3">
      <c r="A461" t="s">
        <v>402</v>
      </c>
      <c r="B461" s="15">
        <v>158568.70000000001</v>
      </c>
      <c r="E461" s="1" t="s">
        <v>2176</v>
      </c>
      <c r="F461" s="15">
        <v>0</v>
      </c>
    </row>
    <row r="462" spans="1:6" x14ac:dyDescent="0.3">
      <c r="A462" t="s">
        <v>2299</v>
      </c>
      <c r="E462" s="1" t="s">
        <v>732</v>
      </c>
      <c r="F462" s="15">
        <v>0</v>
      </c>
    </row>
    <row r="463" spans="1:6" x14ac:dyDescent="0.3">
      <c r="A463" t="s">
        <v>404</v>
      </c>
      <c r="E463" s="1" t="s">
        <v>734</v>
      </c>
      <c r="F463" s="15">
        <v>-826.63800000000629</v>
      </c>
    </row>
    <row r="464" spans="1:6" x14ac:dyDescent="0.3">
      <c r="A464" t="s">
        <v>2298</v>
      </c>
      <c r="E464" s="1" t="s">
        <v>736</v>
      </c>
      <c r="F464" s="15">
        <v>0</v>
      </c>
    </row>
    <row r="465" spans="1:6" x14ac:dyDescent="0.3">
      <c r="A465" t="s">
        <v>2297</v>
      </c>
      <c r="E465" s="1" t="s">
        <v>738</v>
      </c>
      <c r="F465" s="15">
        <v>0</v>
      </c>
    </row>
    <row r="466" spans="1:6" x14ac:dyDescent="0.3">
      <c r="A466" t="s">
        <v>2296</v>
      </c>
      <c r="E466" s="1" t="s">
        <v>740</v>
      </c>
      <c r="F466" s="15">
        <v>0</v>
      </c>
    </row>
    <row r="467" spans="1:6" x14ac:dyDescent="0.3">
      <c r="A467" t="s">
        <v>405</v>
      </c>
      <c r="E467" s="1" t="s">
        <v>742</v>
      </c>
      <c r="F467" s="15">
        <v>0</v>
      </c>
    </row>
    <row r="468" spans="1:6" x14ac:dyDescent="0.3">
      <c r="A468" t="s">
        <v>1857</v>
      </c>
      <c r="B468" s="15">
        <v>0.13300000000000001</v>
      </c>
      <c r="E468" s="1" t="s">
        <v>743</v>
      </c>
      <c r="F468" s="15">
        <v>0</v>
      </c>
    </row>
    <row r="469" spans="1:6" x14ac:dyDescent="0.3">
      <c r="A469" t="s">
        <v>214</v>
      </c>
      <c r="E469" s="1" t="s">
        <v>745</v>
      </c>
      <c r="F469" s="15">
        <v>0</v>
      </c>
    </row>
    <row r="470" spans="1:6" x14ac:dyDescent="0.3">
      <c r="A470" t="s">
        <v>215</v>
      </c>
      <c r="E470" s="1" t="s">
        <v>746</v>
      </c>
      <c r="F470" s="15">
        <v>-497.28899999999885</v>
      </c>
    </row>
    <row r="471" spans="1:6" x14ac:dyDescent="0.3">
      <c r="A471" t="s">
        <v>2295</v>
      </c>
      <c r="E471" s="1" t="s">
        <v>158</v>
      </c>
      <c r="F471" s="15">
        <v>109384.47399999999</v>
      </c>
    </row>
    <row r="472" spans="1:6" x14ac:dyDescent="0.3">
      <c r="A472" t="s">
        <v>407</v>
      </c>
      <c r="E472" s="1" t="s">
        <v>747</v>
      </c>
      <c r="F472" s="15">
        <v>0</v>
      </c>
    </row>
    <row r="473" spans="1:6" x14ac:dyDescent="0.3">
      <c r="A473" t="s">
        <v>2294</v>
      </c>
      <c r="E473" s="1" t="s">
        <v>1757</v>
      </c>
      <c r="F473" s="15">
        <v>74404</v>
      </c>
    </row>
    <row r="474" spans="1:6" x14ac:dyDescent="0.3">
      <c r="A474" t="s">
        <v>408</v>
      </c>
      <c r="E474" s="1" t="s">
        <v>749</v>
      </c>
      <c r="F474" s="15">
        <v>0</v>
      </c>
    </row>
    <row r="475" spans="1:6" x14ac:dyDescent="0.3">
      <c r="A475" t="s">
        <v>409</v>
      </c>
      <c r="E475" s="1" t="s">
        <v>160</v>
      </c>
      <c r="F475" s="15">
        <v>0</v>
      </c>
    </row>
    <row r="476" spans="1:6" x14ac:dyDescent="0.3">
      <c r="A476" t="s">
        <v>410</v>
      </c>
      <c r="E476" s="1" t="s">
        <v>751</v>
      </c>
      <c r="F476" s="15">
        <v>0</v>
      </c>
    </row>
    <row r="477" spans="1:6" x14ac:dyDescent="0.3">
      <c r="A477" t="s">
        <v>411</v>
      </c>
      <c r="E477" s="1" t="s">
        <v>162</v>
      </c>
      <c r="F477" s="15">
        <v>0</v>
      </c>
    </row>
    <row r="478" spans="1:6" x14ac:dyDescent="0.3">
      <c r="A478" t="s">
        <v>2293</v>
      </c>
      <c r="E478" s="1" t="s">
        <v>164</v>
      </c>
      <c r="F478" s="15">
        <v>270.13000000000466</v>
      </c>
    </row>
    <row r="479" spans="1:6" x14ac:dyDescent="0.3">
      <c r="A479" t="s">
        <v>412</v>
      </c>
      <c r="E479" s="1" t="s">
        <v>752</v>
      </c>
      <c r="F479" s="15">
        <v>0</v>
      </c>
    </row>
    <row r="480" spans="1:6" x14ac:dyDescent="0.3">
      <c r="A480" t="s">
        <v>413</v>
      </c>
      <c r="E480" s="1" t="s">
        <v>2170</v>
      </c>
      <c r="F480" s="15">
        <v>0</v>
      </c>
    </row>
    <row r="481" spans="1:6" x14ac:dyDescent="0.3">
      <c r="A481" t="s">
        <v>2292</v>
      </c>
      <c r="E481" s="1" t="s">
        <v>755</v>
      </c>
      <c r="F481" s="15">
        <v>0</v>
      </c>
    </row>
    <row r="482" spans="1:6" x14ac:dyDescent="0.3">
      <c r="A482" t="s">
        <v>414</v>
      </c>
      <c r="E482" s="1" t="s">
        <v>757</v>
      </c>
      <c r="F482" s="15">
        <v>0</v>
      </c>
    </row>
    <row r="483" spans="1:6" x14ac:dyDescent="0.3">
      <c r="A483" t="s">
        <v>2291</v>
      </c>
      <c r="E483" s="1" t="s">
        <v>2169</v>
      </c>
      <c r="F483" s="15">
        <v>-339</v>
      </c>
    </row>
    <row r="484" spans="1:6" x14ac:dyDescent="0.3">
      <c r="A484" t="s">
        <v>415</v>
      </c>
      <c r="E484" s="1" t="s">
        <v>759</v>
      </c>
      <c r="F484" s="15">
        <v>0</v>
      </c>
    </row>
    <row r="485" spans="1:6" x14ac:dyDescent="0.3">
      <c r="A485" t="s">
        <v>416</v>
      </c>
      <c r="E485" s="1" t="s">
        <v>760</v>
      </c>
      <c r="F485" s="15">
        <v>0</v>
      </c>
    </row>
    <row r="486" spans="1:6" x14ac:dyDescent="0.3">
      <c r="A486" t="s">
        <v>2290</v>
      </c>
      <c r="E486" s="1" t="s">
        <v>761</v>
      </c>
      <c r="F486" s="15">
        <v>0</v>
      </c>
    </row>
    <row r="487" spans="1:6" x14ac:dyDescent="0.3">
      <c r="A487" t="s">
        <v>417</v>
      </c>
      <c r="E487" s="1" t="s">
        <v>762</v>
      </c>
      <c r="F487" s="15">
        <v>0</v>
      </c>
    </row>
    <row r="488" spans="1:6" x14ac:dyDescent="0.3">
      <c r="A488" t="s">
        <v>1704</v>
      </c>
      <c r="E488" s="1" t="s">
        <v>166</v>
      </c>
      <c r="F488" s="15">
        <v>0</v>
      </c>
    </row>
    <row r="489" spans="1:6" x14ac:dyDescent="0.3">
      <c r="A489" t="s">
        <v>418</v>
      </c>
      <c r="B489" s="15">
        <v>5613.5140000000001</v>
      </c>
      <c r="E489" s="1" t="s">
        <v>764</v>
      </c>
      <c r="F489" s="15">
        <v>-214.79999999999995</v>
      </c>
    </row>
    <row r="490" spans="1:6" x14ac:dyDescent="0.3">
      <c r="A490" t="s">
        <v>419</v>
      </c>
      <c r="E490" s="1" t="s">
        <v>766</v>
      </c>
      <c r="F490" s="15">
        <v>-16664.215000000004</v>
      </c>
    </row>
    <row r="491" spans="1:6" x14ac:dyDescent="0.3">
      <c r="A491" t="s">
        <v>420</v>
      </c>
      <c r="E491" s="1" t="s">
        <v>768</v>
      </c>
      <c r="F491" s="15">
        <v>0</v>
      </c>
    </row>
    <row r="492" spans="1:6" x14ac:dyDescent="0.3">
      <c r="A492" t="s">
        <v>421</v>
      </c>
      <c r="E492" s="1" t="s">
        <v>770</v>
      </c>
      <c r="F492" s="15">
        <v>0</v>
      </c>
    </row>
    <row r="493" spans="1:6" x14ac:dyDescent="0.3">
      <c r="A493" t="s">
        <v>422</v>
      </c>
      <c r="E493" s="1" t="s">
        <v>771</v>
      </c>
      <c r="F493" s="15">
        <v>0</v>
      </c>
    </row>
    <row r="494" spans="1:6" x14ac:dyDescent="0.3">
      <c r="A494" t="s">
        <v>423</v>
      </c>
      <c r="E494" s="1" t="s">
        <v>772</v>
      </c>
      <c r="F494" s="15">
        <v>0</v>
      </c>
    </row>
    <row r="495" spans="1:6" x14ac:dyDescent="0.3">
      <c r="A495" t="s">
        <v>424</v>
      </c>
      <c r="E495" s="1" t="s">
        <v>773</v>
      </c>
      <c r="F495" s="15">
        <v>0</v>
      </c>
    </row>
    <row r="496" spans="1:6" x14ac:dyDescent="0.3">
      <c r="A496" t="s">
        <v>425</v>
      </c>
      <c r="E496" s="1" t="s">
        <v>775</v>
      </c>
      <c r="F496" s="15">
        <v>0</v>
      </c>
    </row>
    <row r="497" spans="1:6" x14ac:dyDescent="0.3">
      <c r="A497" t="s">
        <v>426</v>
      </c>
      <c r="E497" s="1" t="s">
        <v>777</v>
      </c>
      <c r="F497" s="15">
        <v>0</v>
      </c>
    </row>
    <row r="498" spans="1:6" x14ac:dyDescent="0.3">
      <c r="A498" t="s">
        <v>427</v>
      </c>
      <c r="E498" s="1" t="s">
        <v>779</v>
      </c>
      <c r="F498" s="15">
        <v>0</v>
      </c>
    </row>
    <row r="499" spans="1:6" x14ac:dyDescent="0.3">
      <c r="A499" t="s">
        <v>428</v>
      </c>
      <c r="E499" s="1" t="s">
        <v>780</v>
      </c>
      <c r="F499" s="15">
        <v>0</v>
      </c>
    </row>
    <row r="500" spans="1:6" x14ac:dyDescent="0.3">
      <c r="A500" t="s">
        <v>2289</v>
      </c>
      <c r="E500" s="1" t="s">
        <v>782</v>
      </c>
      <c r="F500" s="15">
        <v>9876.7789999991655</v>
      </c>
    </row>
    <row r="501" spans="1:6" x14ac:dyDescent="0.3">
      <c r="A501" t="s">
        <v>429</v>
      </c>
      <c r="B501" s="15">
        <v>21.366</v>
      </c>
      <c r="E501" s="1" t="s">
        <v>783</v>
      </c>
      <c r="F501" s="15">
        <v>0</v>
      </c>
    </row>
    <row r="502" spans="1:6" x14ac:dyDescent="0.3">
      <c r="A502" t="s">
        <v>430</v>
      </c>
      <c r="E502" s="1" t="s">
        <v>2161</v>
      </c>
      <c r="F502" s="15">
        <v>0</v>
      </c>
    </row>
    <row r="503" spans="1:6" x14ac:dyDescent="0.3">
      <c r="A503" t="s">
        <v>431</v>
      </c>
      <c r="E503" s="1" t="s">
        <v>168</v>
      </c>
      <c r="F503" s="15">
        <v>130.70099999999911</v>
      </c>
    </row>
    <row r="504" spans="1:6" x14ac:dyDescent="0.3">
      <c r="A504" t="s">
        <v>432</v>
      </c>
      <c r="E504" s="1" t="s">
        <v>785</v>
      </c>
      <c r="F504" s="15">
        <v>0</v>
      </c>
    </row>
    <row r="505" spans="1:6" x14ac:dyDescent="0.3">
      <c r="A505" t="s">
        <v>2288</v>
      </c>
      <c r="E505" s="1" t="s">
        <v>787</v>
      </c>
      <c r="F505" s="15">
        <v>2251.3760000000002</v>
      </c>
    </row>
    <row r="506" spans="1:6" x14ac:dyDescent="0.3">
      <c r="A506" t="s">
        <v>433</v>
      </c>
      <c r="E506" s="1" t="s">
        <v>789</v>
      </c>
      <c r="F506" s="15">
        <v>0</v>
      </c>
    </row>
    <row r="507" spans="1:6" x14ac:dyDescent="0.3">
      <c r="A507" t="s">
        <v>434</v>
      </c>
      <c r="E507" s="1" t="s">
        <v>791</v>
      </c>
      <c r="F507" s="15">
        <v>0</v>
      </c>
    </row>
    <row r="508" spans="1:6" x14ac:dyDescent="0.3">
      <c r="A508" t="s">
        <v>435</v>
      </c>
      <c r="E508" s="1" t="s">
        <v>793</v>
      </c>
      <c r="F508" s="15">
        <v>0</v>
      </c>
    </row>
    <row r="509" spans="1:6" x14ac:dyDescent="0.3">
      <c r="A509" t="s">
        <v>436</v>
      </c>
      <c r="E509" s="1" t="s">
        <v>2158</v>
      </c>
      <c r="F509" s="15">
        <v>0</v>
      </c>
    </row>
    <row r="510" spans="1:6" x14ac:dyDescent="0.3">
      <c r="A510" t="s">
        <v>437</v>
      </c>
      <c r="E510" s="1" t="s">
        <v>794</v>
      </c>
      <c r="F510" s="15">
        <v>0</v>
      </c>
    </row>
    <row r="511" spans="1:6" x14ac:dyDescent="0.3">
      <c r="A511" t="s">
        <v>438</v>
      </c>
      <c r="E511" s="1" t="s">
        <v>796</v>
      </c>
      <c r="F511" s="15">
        <v>0</v>
      </c>
    </row>
    <row r="512" spans="1:6" x14ac:dyDescent="0.3">
      <c r="A512" t="s">
        <v>439</v>
      </c>
      <c r="E512" s="1" t="s">
        <v>798</v>
      </c>
      <c r="F512" s="15">
        <v>0</v>
      </c>
    </row>
    <row r="513" spans="1:6" x14ac:dyDescent="0.3">
      <c r="A513" t="s">
        <v>440</v>
      </c>
      <c r="E513" s="1" t="s">
        <v>799</v>
      </c>
      <c r="F513" s="15">
        <v>0</v>
      </c>
    </row>
    <row r="514" spans="1:6" x14ac:dyDescent="0.3">
      <c r="A514" t="s">
        <v>441</v>
      </c>
      <c r="E514" s="1" t="s">
        <v>800</v>
      </c>
      <c r="F514" s="15">
        <v>1464.4000000000087</v>
      </c>
    </row>
    <row r="515" spans="1:6" x14ac:dyDescent="0.3">
      <c r="A515" t="s">
        <v>2287</v>
      </c>
      <c r="E515" s="1" t="s">
        <v>802</v>
      </c>
      <c r="F515" s="15">
        <v>0</v>
      </c>
    </row>
    <row r="516" spans="1:6" x14ac:dyDescent="0.3">
      <c r="A516" t="s">
        <v>442</v>
      </c>
      <c r="E516" s="1" t="s">
        <v>2154</v>
      </c>
      <c r="F516" s="15">
        <v>0</v>
      </c>
    </row>
    <row r="517" spans="1:6" x14ac:dyDescent="0.3">
      <c r="A517" t="s">
        <v>443</v>
      </c>
      <c r="E517" s="1" t="s">
        <v>1758</v>
      </c>
      <c r="F517" s="15">
        <v>0</v>
      </c>
    </row>
    <row r="518" spans="1:6" x14ac:dyDescent="0.3">
      <c r="A518" t="s">
        <v>444</v>
      </c>
      <c r="E518" s="1" t="s">
        <v>804</v>
      </c>
      <c r="F518" s="15">
        <v>0</v>
      </c>
    </row>
    <row r="519" spans="1:6" x14ac:dyDescent="0.3">
      <c r="A519" t="s">
        <v>2286</v>
      </c>
      <c r="E519" s="1" t="s">
        <v>806</v>
      </c>
      <c r="F519" s="15">
        <v>0</v>
      </c>
    </row>
    <row r="520" spans="1:6" x14ac:dyDescent="0.3">
      <c r="A520" t="s">
        <v>445</v>
      </c>
      <c r="E520" s="1" t="s">
        <v>808</v>
      </c>
      <c r="F520" s="15">
        <v>0</v>
      </c>
    </row>
    <row r="521" spans="1:6" x14ac:dyDescent="0.3">
      <c r="A521" t="s">
        <v>2285</v>
      </c>
      <c r="E521" s="1" t="s">
        <v>810</v>
      </c>
      <c r="F521" s="15">
        <v>0</v>
      </c>
    </row>
    <row r="522" spans="1:6" x14ac:dyDescent="0.3">
      <c r="A522" t="s">
        <v>446</v>
      </c>
      <c r="E522" s="1" t="s">
        <v>811</v>
      </c>
      <c r="F522" s="15">
        <v>0</v>
      </c>
    </row>
    <row r="523" spans="1:6" x14ac:dyDescent="0.3">
      <c r="A523" t="s">
        <v>447</v>
      </c>
      <c r="E523" s="1" t="s">
        <v>813</v>
      </c>
      <c r="F523" s="15">
        <v>0</v>
      </c>
    </row>
    <row r="524" spans="1:6" x14ac:dyDescent="0.3">
      <c r="A524" t="s">
        <v>448</v>
      </c>
      <c r="E524" s="1" t="s">
        <v>814</v>
      </c>
      <c r="F524" s="15">
        <v>0</v>
      </c>
    </row>
    <row r="525" spans="1:6" x14ac:dyDescent="0.3">
      <c r="A525" t="s">
        <v>2284</v>
      </c>
      <c r="E525" s="1" t="s">
        <v>170</v>
      </c>
      <c r="F525" s="15">
        <v>440.29700000000594</v>
      </c>
    </row>
    <row r="526" spans="1:6" x14ac:dyDescent="0.3">
      <c r="A526" t="s">
        <v>449</v>
      </c>
      <c r="E526" s="1" t="s">
        <v>815</v>
      </c>
      <c r="F526" s="15">
        <v>0</v>
      </c>
    </row>
    <row r="527" spans="1:6" x14ac:dyDescent="0.3">
      <c r="A527" t="s">
        <v>450</v>
      </c>
      <c r="E527" s="1" t="s">
        <v>816</v>
      </c>
      <c r="F527" s="15">
        <v>949.19999999999709</v>
      </c>
    </row>
    <row r="528" spans="1:6" x14ac:dyDescent="0.3">
      <c r="A528" t="s">
        <v>451</v>
      </c>
      <c r="E528" s="1" t="s">
        <v>817</v>
      </c>
      <c r="F528" s="15">
        <v>0</v>
      </c>
    </row>
    <row r="529" spans="1:6" x14ac:dyDescent="0.3">
      <c r="A529" t="s">
        <v>2283</v>
      </c>
      <c r="E529" s="1" t="s">
        <v>818</v>
      </c>
      <c r="F529" s="15">
        <v>0</v>
      </c>
    </row>
    <row r="530" spans="1:6" x14ac:dyDescent="0.3">
      <c r="A530" t="s">
        <v>452</v>
      </c>
      <c r="E530" s="1" t="s">
        <v>819</v>
      </c>
      <c r="F530" s="15">
        <v>0</v>
      </c>
    </row>
    <row r="531" spans="1:6" x14ac:dyDescent="0.3">
      <c r="A531" t="s">
        <v>453</v>
      </c>
      <c r="E531" s="1" t="s">
        <v>820</v>
      </c>
      <c r="F531" s="15">
        <v>0</v>
      </c>
    </row>
    <row r="532" spans="1:6" x14ac:dyDescent="0.3">
      <c r="A532" t="s">
        <v>454</v>
      </c>
      <c r="E532" s="1" t="s">
        <v>2142</v>
      </c>
      <c r="F532" s="15">
        <v>0</v>
      </c>
    </row>
    <row r="533" spans="1:6" x14ac:dyDescent="0.3">
      <c r="A533" t="s">
        <v>2282</v>
      </c>
      <c r="E533" s="1" t="s">
        <v>821</v>
      </c>
      <c r="F533" s="15">
        <v>0</v>
      </c>
    </row>
    <row r="534" spans="1:6" x14ac:dyDescent="0.3">
      <c r="A534" t="s">
        <v>455</v>
      </c>
      <c r="E534" s="1" t="s">
        <v>822</v>
      </c>
      <c r="F534" s="15">
        <v>0</v>
      </c>
    </row>
    <row r="535" spans="1:6" x14ac:dyDescent="0.3">
      <c r="A535" t="s">
        <v>2281</v>
      </c>
      <c r="E535" s="1" t="s">
        <v>824</v>
      </c>
      <c r="F535" s="15">
        <v>0</v>
      </c>
    </row>
    <row r="536" spans="1:6" x14ac:dyDescent="0.3">
      <c r="A536" t="s">
        <v>456</v>
      </c>
      <c r="E536" s="1" t="s">
        <v>826</v>
      </c>
      <c r="F536" s="15">
        <v>0</v>
      </c>
    </row>
    <row r="537" spans="1:6" x14ac:dyDescent="0.3">
      <c r="A537" t="s">
        <v>2280</v>
      </c>
      <c r="E537" s="1" t="s">
        <v>827</v>
      </c>
      <c r="F537" s="15">
        <v>0</v>
      </c>
    </row>
    <row r="538" spans="1:6" x14ac:dyDescent="0.3">
      <c r="A538" t="s">
        <v>457</v>
      </c>
      <c r="E538" s="1" t="s">
        <v>828</v>
      </c>
      <c r="F538" s="15">
        <v>0</v>
      </c>
    </row>
    <row r="539" spans="1:6" x14ac:dyDescent="0.3">
      <c r="A539" t="s">
        <v>458</v>
      </c>
      <c r="E539" s="1" t="s">
        <v>830</v>
      </c>
      <c r="F539" s="15">
        <v>0</v>
      </c>
    </row>
    <row r="540" spans="1:6" x14ac:dyDescent="0.3">
      <c r="A540" t="s">
        <v>459</v>
      </c>
      <c r="E540" s="1" t="s">
        <v>2136</v>
      </c>
      <c r="F540" s="15">
        <v>0</v>
      </c>
    </row>
    <row r="541" spans="1:6" x14ac:dyDescent="0.3">
      <c r="A541" t="s">
        <v>2279</v>
      </c>
      <c r="E541" s="1" t="s">
        <v>832</v>
      </c>
      <c r="F541" s="15">
        <v>0</v>
      </c>
    </row>
    <row r="542" spans="1:6" x14ac:dyDescent="0.3">
      <c r="A542" t="s">
        <v>460</v>
      </c>
      <c r="E542" s="1" t="s">
        <v>834</v>
      </c>
      <c r="F542" s="15">
        <v>0</v>
      </c>
    </row>
    <row r="543" spans="1:6" x14ac:dyDescent="0.3">
      <c r="A543" t="s">
        <v>2278</v>
      </c>
      <c r="E543" s="1" t="s">
        <v>836</v>
      </c>
      <c r="F543" s="15">
        <v>-429.04300000000512</v>
      </c>
    </row>
    <row r="544" spans="1:6" x14ac:dyDescent="0.3">
      <c r="A544" t="s">
        <v>461</v>
      </c>
      <c r="E544" s="1" t="s">
        <v>837</v>
      </c>
      <c r="F544" s="15">
        <v>0</v>
      </c>
    </row>
    <row r="545" spans="1:6" x14ac:dyDescent="0.3">
      <c r="A545" t="s">
        <v>2277</v>
      </c>
      <c r="E545" s="1" t="s">
        <v>839</v>
      </c>
      <c r="F545" s="15">
        <v>0</v>
      </c>
    </row>
    <row r="546" spans="1:6" x14ac:dyDescent="0.3">
      <c r="A546" t="s">
        <v>462</v>
      </c>
      <c r="E546" s="1" t="s">
        <v>841</v>
      </c>
      <c r="F546" s="15">
        <v>57941.721000000005</v>
      </c>
    </row>
    <row r="547" spans="1:6" x14ac:dyDescent="0.3">
      <c r="A547" t="s">
        <v>463</v>
      </c>
      <c r="E547" s="1" t="s">
        <v>842</v>
      </c>
      <c r="F547" s="15">
        <v>0</v>
      </c>
    </row>
    <row r="548" spans="1:6" x14ac:dyDescent="0.3">
      <c r="A548" t="s">
        <v>464</v>
      </c>
      <c r="E548" s="1" t="s">
        <v>843</v>
      </c>
      <c r="F548" s="15">
        <v>100</v>
      </c>
    </row>
    <row r="549" spans="1:6" x14ac:dyDescent="0.3">
      <c r="A549" t="s">
        <v>465</v>
      </c>
      <c r="E549" s="1" t="s">
        <v>844</v>
      </c>
      <c r="F549" s="15">
        <v>0</v>
      </c>
    </row>
    <row r="550" spans="1:6" x14ac:dyDescent="0.3">
      <c r="A550" t="s">
        <v>466</v>
      </c>
      <c r="E550" s="1" t="s">
        <v>846</v>
      </c>
      <c r="F550" s="15">
        <v>0</v>
      </c>
    </row>
    <row r="551" spans="1:6" x14ac:dyDescent="0.3">
      <c r="A551" t="s">
        <v>467</v>
      </c>
      <c r="E551" s="1" t="s">
        <v>847</v>
      </c>
      <c r="F551" s="15">
        <v>-5170.4399999999951</v>
      </c>
    </row>
    <row r="552" spans="1:6" x14ac:dyDescent="0.3">
      <c r="A552" t="s">
        <v>468</v>
      </c>
      <c r="E552" s="1" t="s">
        <v>848</v>
      </c>
      <c r="F552" s="15">
        <v>0</v>
      </c>
    </row>
    <row r="553" spans="1:6" x14ac:dyDescent="0.3">
      <c r="A553" t="s">
        <v>2276</v>
      </c>
      <c r="E553" s="1" t="s">
        <v>849</v>
      </c>
      <c r="F553" s="15">
        <v>0</v>
      </c>
    </row>
    <row r="554" spans="1:6" x14ac:dyDescent="0.3">
      <c r="A554" t="s">
        <v>469</v>
      </c>
      <c r="E554" s="1" t="s">
        <v>850</v>
      </c>
      <c r="F554" s="15">
        <v>0</v>
      </c>
    </row>
    <row r="555" spans="1:6" x14ac:dyDescent="0.3">
      <c r="A555" t="s">
        <v>470</v>
      </c>
      <c r="E555" s="1" t="s">
        <v>852</v>
      </c>
      <c r="F555" s="15">
        <v>0</v>
      </c>
    </row>
    <row r="556" spans="1:6" x14ac:dyDescent="0.3">
      <c r="A556" t="s">
        <v>471</v>
      </c>
      <c r="E556" s="1" t="s">
        <v>2128</v>
      </c>
      <c r="F556" s="15">
        <v>0</v>
      </c>
    </row>
    <row r="557" spans="1:6" x14ac:dyDescent="0.3">
      <c r="A557" t="s">
        <v>2275</v>
      </c>
      <c r="E557" s="1" t="s">
        <v>854</v>
      </c>
      <c r="F557" s="15">
        <v>0</v>
      </c>
    </row>
    <row r="558" spans="1:6" x14ac:dyDescent="0.3">
      <c r="A558" t="s">
        <v>472</v>
      </c>
      <c r="E558" s="1" t="s">
        <v>2127</v>
      </c>
      <c r="F558" s="15">
        <v>0</v>
      </c>
    </row>
    <row r="559" spans="1:6" x14ac:dyDescent="0.3">
      <c r="A559" t="s">
        <v>473</v>
      </c>
      <c r="E559" s="1" t="s">
        <v>2125</v>
      </c>
      <c r="F559" s="15">
        <v>0</v>
      </c>
    </row>
    <row r="560" spans="1:6" x14ac:dyDescent="0.3">
      <c r="A560" t="s">
        <v>474</v>
      </c>
      <c r="E560" s="1" t="s">
        <v>857</v>
      </c>
      <c r="F560" s="15">
        <v>0</v>
      </c>
    </row>
    <row r="561" spans="1:6" x14ac:dyDescent="0.3">
      <c r="A561" t="s">
        <v>475</v>
      </c>
      <c r="E561" s="1" t="s">
        <v>859</v>
      </c>
      <c r="F561" s="15">
        <v>0</v>
      </c>
    </row>
    <row r="562" spans="1:6" x14ac:dyDescent="0.3">
      <c r="A562" t="s">
        <v>476</v>
      </c>
      <c r="E562" s="1" t="s">
        <v>860</v>
      </c>
      <c r="F562" s="15">
        <v>0</v>
      </c>
    </row>
    <row r="563" spans="1:6" x14ac:dyDescent="0.3">
      <c r="A563" t="s">
        <v>2274</v>
      </c>
      <c r="E563" s="1" t="s">
        <v>862</v>
      </c>
      <c r="F563" s="15">
        <v>0</v>
      </c>
    </row>
    <row r="564" spans="1:6" x14ac:dyDescent="0.3">
      <c r="A564" t="s">
        <v>477</v>
      </c>
      <c r="E564" s="1" t="s">
        <v>863</v>
      </c>
      <c r="F564" s="15">
        <v>0</v>
      </c>
    </row>
    <row r="565" spans="1:6" x14ac:dyDescent="0.3">
      <c r="A565" t="s">
        <v>2273</v>
      </c>
      <c r="E565" s="1" t="s">
        <v>864</v>
      </c>
      <c r="F565" s="15">
        <v>0</v>
      </c>
    </row>
    <row r="566" spans="1:6" x14ac:dyDescent="0.3">
      <c r="A566" t="s">
        <v>478</v>
      </c>
      <c r="E566" s="1" t="s">
        <v>865</v>
      </c>
      <c r="F566" s="15">
        <v>0</v>
      </c>
    </row>
    <row r="567" spans="1:6" x14ac:dyDescent="0.3">
      <c r="A567" t="s">
        <v>479</v>
      </c>
      <c r="E567" s="1" t="s">
        <v>2119</v>
      </c>
      <c r="F567" s="15">
        <v>0</v>
      </c>
    </row>
    <row r="568" spans="1:6" x14ac:dyDescent="0.3">
      <c r="A568" t="s">
        <v>480</v>
      </c>
      <c r="E568" s="1" t="s">
        <v>172</v>
      </c>
      <c r="F568" s="15">
        <v>0</v>
      </c>
    </row>
    <row r="569" spans="1:6" x14ac:dyDescent="0.3">
      <c r="A569" t="s">
        <v>481</v>
      </c>
      <c r="E569" s="1" t="s">
        <v>866</v>
      </c>
      <c r="F569" s="15">
        <v>0</v>
      </c>
    </row>
    <row r="570" spans="1:6" x14ac:dyDescent="0.3">
      <c r="A570" t="s">
        <v>482</v>
      </c>
      <c r="E570" s="1" t="s">
        <v>868</v>
      </c>
      <c r="F570" s="15">
        <v>0</v>
      </c>
    </row>
    <row r="571" spans="1:6" x14ac:dyDescent="0.3">
      <c r="A571" t="s">
        <v>483</v>
      </c>
      <c r="E571" s="1" t="s">
        <v>870</v>
      </c>
      <c r="F571" s="15">
        <v>0</v>
      </c>
    </row>
    <row r="572" spans="1:6" x14ac:dyDescent="0.3">
      <c r="A572" t="s">
        <v>484</v>
      </c>
      <c r="E572" s="1" t="s">
        <v>872</v>
      </c>
      <c r="F572" s="15">
        <v>0</v>
      </c>
    </row>
    <row r="573" spans="1:6" x14ac:dyDescent="0.3">
      <c r="A573" t="s">
        <v>485</v>
      </c>
      <c r="E573" s="1" t="s">
        <v>874</v>
      </c>
      <c r="F573" s="15">
        <v>-5505.1000000000058</v>
      </c>
    </row>
    <row r="574" spans="1:6" x14ac:dyDescent="0.3">
      <c r="A574" t="s">
        <v>486</v>
      </c>
      <c r="E574" s="1" t="s">
        <v>875</v>
      </c>
      <c r="F574" s="15">
        <v>0</v>
      </c>
    </row>
    <row r="575" spans="1:6" x14ac:dyDescent="0.3">
      <c r="A575" t="s">
        <v>487</v>
      </c>
      <c r="E575" s="1" t="s">
        <v>877</v>
      </c>
      <c r="F575" s="15">
        <v>0</v>
      </c>
    </row>
    <row r="576" spans="1:6" x14ac:dyDescent="0.3">
      <c r="A576" t="s">
        <v>2272</v>
      </c>
      <c r="E576" s="1" t="s">
        <v>879</v>
      </c>
      <c r="F576" s="15">
        <v>0</v>
      </c>
    </row>
    <row r="577" spans="1:6" x14ac:dyDescent="0.3">
      <c r="A577" t="s">
        <v>2271</v>
      </c>
      <c r="E577" s="1" t="s">
        <v>174</v>
      </c>
      <c r="F577" s="15">
        <v>636.53999999999905</v>
      </c>
    </row>
    <row r="578" spans="1:6" x14ac:dyDescent="0.3">
      <c r="A578" t="s">
        <v>2270</v>
      </c>
      <c r="E578" s="1" t="s">
        <v>176</v>
      </c>
      <c r="F578" s="15">
        <v>0</v>
      </c>
    </row>
    <row r="579" spans="1:6" x14ac:dyDescent="0.3">
      <c r="A579" t="s">
        <v>488</v>
      </c>
      <c r="E579" s="1" t="s">
        <v>881</v>
      </c>
      <c r="F579" s="15">
        <v>0</v>
      </c>
    </row>
    <row r="580" spans="1:6" x14ac:dyDescent="0.3">
      <c r="A580" t="s">
        <v>489</v>
      </c>
      <c r="E580" s="1" t="s">
        <v>883</v>
      </c>
      <c r="F580" s="15">
        <v>0</v>
      </c>
    </row>
    <row r="581" spans="1:6" x14ac:dyDescent="0.3">
      <c r="A581" t="s">
        <v>2269</v>
      </c>
      <c r="E581" s="1" t="s">
        <v>2116</v>
      </c>
      <c r="F581" s="15">
        <v>0</v>
      </c>
    </row>
    <row r="582" spans="1:6" x14ac:dyDescent="0.3">
      <c r="A582" t="s">
        <v>490</v>
      </c>
      <c r="E582" s="1" t="s">
        <v>886</v>
      </c>
      <c r="F582" s="15">
        <v>-3427.070000000007</v>
      </c>
    </row>
    <row r="583" spans="1:6" x14ac:dyDescent="0.3">
      <c r="A583" t="s">
        <v>2268</v>
      </c>
      <c r="E583" s="1" t="s">
        <v>887</v>
      </c>
      <c r="F583" s="15">
        <v>0</v>
      </c>
    </row>
    <row r="584" spans="1:6" x14ac:dyDescent="0.3">
      <c r="A584" t="s">
        <v>491</v>
      </c>
      <c r="E584" s="1" t="s">
        <v>888</v>
      </c>
      <c r="F584" s="15">
        <v>0</v>
      </c>
    </row>
    <row r="585" spans="1:6" x14ac:dyDescent="0.3">
      <c r="A585" t="s">
        <v>2267</v>
      </c>
      <c r="E585" s="1" t="s">
        <v>889</v>
      </c>
      <c r="F585" s="15">
        <v>20063.982000000018</v>
      </c>
    </row>
    <row r="586" spans="1:6" x14ac:dyDescent="0.3">
      <c r="A586" t="s">
        <v>492</v>
      </c>
      <c r="E586" s="1" t="s">
        <v>890</v>
      </c>
      <c r="F586" s="15">
        <v>0</v>
      </c>
    </row>
    <row r="587" spans="1:6" x14ac:dyDescent="0.3">
      <c r="A587" t="s">
        <v>2266</v>
      </c>
      <c r="E587" s="1" t="s">
        <v>891</v>
      </c>
      <c r="F587" s="15">
        <v>0</v>
      </c>
    </row>
    <row r="588" spans="1:6" x14ac:dyDescent="0.3">
      <c r="A588" t="s">
        <v>493</v>
      </c>
      <c r="E588" s="1" t="s">
        <v>178</v>
      </c>
      <c r="F588" s="15">
        <v>1139.3599999999969</v>
      </c>
    </row>
    <row r="589" spans="1:6" x14ac:dyDescent="0.3">
      <c r="A589" t="s">
        <v>494</v>
      </c>
      <c r="E589" s="1" t="s">
        <v>893</v>
      </c>
      <c r="F589" s="15">
        <v>0</v>
      </c>
    </row>
    <row r="590" spans="1:6" x14ac:dyDescent="0.3">
      <c r="A590" t="s">
        <v>495</v>
      </c>
      <c r="E590" s="1" t="s">
        <v>2110</v>
      </c>
      <c r="F590" s="15">
        <v>0</v>
      </c>
    </row>
    <row r="591" spans="1:6" x14ac:dyDescent="0.3">
      <c r="A591" t="s">
        <v>1769</v>
      </c>
      <c r="E591" s="1" t="s">
        <v>895</v>
      </c>
      <c r="F591" s="15">
        <v>0</v>
      </c>
    </row>
    <row r="592" spans="1:6" x14ac:dyDescent="0.3">
      <c r="A592" t="s">
        <v>496</v>
      </c>
      <c r="E592" s="1" t="s">
        <v>897</v>
      </c>
      <c r="F592" s="15">
        <v>0</v>
      </c>
    </row>
    <row r="593" spans="1:6" x14ac:dyDescent="0.3">
      <c r="A593" t="s">
        <v>497</v>
      </c>
      <c r="E593" s="1" t="s">
        <v>898</v>
      </c>
      <c r="F593" s="15">
        <v>0</v>
      </c>
    </row>
    <row r="594" spans="1:6" x14ac:dyDescent="0.3">
      <c r="A594" t="s">
        <v>498</v>
      </c>
      <c r="E594" s="1" t="s">
        <v>900</v>
      </c>
      <c r="F594" s="15">
        <v>0</v>
      </c>
    </row>
    <row r="595" spans="1:6" x14ac:dyDescent="0.3">
      <c r="A595" t="s">
        <v>2265</v>
      </c>
      <c r="E595" s="1" t="s">
        <v>902</v>
      </c>
      <c r="F595" s="15">
        <v>0</v>
      </c>
    </row>
    <row r="596" spans="1:6" x14ac:dyDescent="0.3">
      <c r="A596" t="s">
        <v>499</v>
      </c>
      <c r="E596" s="1" t="s">
        <v>903</v>
      </c>
      <c r="F596" s="15">
        <v>0</v>
      </c>
    </row>
    <row r="597" spans="1:6" x14ac:dyDescent="0.3">
      <c r="A597" t="s">
        <v>2264</v>
      </c>
      <c r="E597" s="1" t="s">
        <v>905</v>
      </c>
      <c r="F597" s="15">
        <v>0</v>
      </c>
    </row>
    <row r="598" spans="1:6" x14ac:dyDescent="0.3">
      <c r="A598" t="s">
        <v>2263</v>
      </c>
      <c r="E598" s="1" t="s">
        <v>2108</v>
      </c>
      <c r="F598" s="15">
        <v>0</v>
      </c>
    </row>
    <row r="599" spans="1:6" x14ac:dyDescent="0.3">
      <c r="A599" t="s">
        <v>2262</v>
      </c>
      <c r="E599" s="1" t="s">
        <v>907</v>
      </c>
      <c r="F599" s="15">
        <v>0</v>
      </c>
    </row>
    <row r="600" spans="1:6" x14ac:dyDescent="0.3">
      <c r="A600" t="s">
        <v>500</v>
      </c>
      <c r="E600" s="1" t="s">
        <v>908</v>
      </c>
      <c r="F600" s="15">
        <v>0</v>
      </c>
    </row>
    <row r="601" spans="1:6" x14ac:dyDescent="0.3">
      <c r="A601" t="s">
        <v>2261</v>
      </c>
      <c r="E601" s="1" t="s">
        <v>909</v>
      </c>
      <c r="F601" s="15">
        <v>0</v>
      </c>
    </row>
    <row r="602" spans="1:6" x14ac:dyDescent="0.3">
      <c r="A602" t="s">
        <v>501</v>
      </c>
      <c r="E602" s="1" t="s">
        <v>2104</v>
      </c>
      <c r="F602" s="15">
        <v>0</v>
      </c>
    </row>
    <row r="603" spans="1:6" x14ac:dyDescent="0.3">
      <c r="A603" t="s">
        <v>502</v>
      </c>
      <c r="E603" s="1" t="s">
        <v>912</v>
      </c>
      <c r="F603" s="15">
        <v>0</v>
      </c>
    </row>
    <row r="604" spans="1:6" x14ac:dyDescent="0.3">
      <c r="A604" t="s">
        <v>503</v>
      </c>
      <c r="E604" s="1" t="s">
        <v>914</v>
      </c>
      <c r="F604" s="15">
        <v>0</v>
      </c>
    </row>
    <row r="605" spans="1:6" x14ac:dyDescent="0.3">
      <c r="A605" t="s">
        <v>2260</v>
      </c>
      <c r="E605" s="1" t="s">
        <v>916</v>
      </c>
      <c r="F605" s="15">
        <v>0</v>
      </c>
    </row>
    <row r="606" spans="1:6" x14ac:dyDescent="0.3">
      <c r="A606" t="s">
        <v>504</v>
      </c>
      <c r="E606" s="1" t="s">
        <v>918</v>
      </c>
      <c r="F606" s="15">
        <v>0</v>
      </c>
    </row>
    <row r="607" spans="1:6" x14ac:dyDescent="0.3">
      <c r="A607" t="s">
        <v>2259</v>
      </c>
      <c r="E607" s="1" t="s">
        <v>919</v>
      </c>
      <c r="F607" s="15">
        <v>0</v>
      </c>
    </row>
    <row r="608" spans="1:6" x14ac:dyDescent="0.3">
      <c r="A608" t="s">
        <v>505</v>
      </c>
      <c r="E608" s="1" t="s">
        <v>920</v>
      </c>
      <c r="F608" s="15">
        <v>0</v>
      </c>
    </row>
    <row r="609" spans="1:6" x14ac:dyDescent="0.3">
      <c r="A609" t="s">
        <v>506</v>
      </c>
      <c r="E609" s="1" t="s">
        <v>2103</v>
      </c>
      <c r="F609" s="15">
        <v>0</v>
      </c>
    </row>
    <row r="610" spans="1:6" x14ac:dyDescent="0.3">
      <c r="A610" t="s">
        <v>507</v>
      </c>
      <c r="E610" s="1" t="s">
        <v>2102</v>
      </c>
      <c r="F610" s="15">
        <v>0</v>
      </c>
    </row>
    <row r="611" spans="1:6" x14ac:dyDescent="0.3">
      <c r="A611" t="s">
        <v>508</v>
      </c>
      <c r="E611" s="1" t="s">
        <v>924</v>
      </c>
      <c r="F611" s="15">
        <v>0</v>
      </c>
    </row>
    <row r="612" spans="1:6" x14ac:dyDescent="0.3">
      <c r="A612" t="s">
        <v>1847</v>
      </c>
      <c r="E612" s="1" t="s">
        <v>926</v>
      </c>
      <c r="F612" s="15">
        <v>0</v>
      </c>
    </row>
    <row r="613" spans="1:6" x14ac:dyDescent="0.3">
      <c r="A613" t="s">
        <v>510</v>
      </c>
      <c r="E613" s="1" t="s">
        <v>927</v>
      </c>
      <c r="F613" s="15">
        <v>0</v>
      </c>
    </row>
    <row r="614" spans="1:6" x14ac:dyDescent="0.3">
      <c r="A614" t="s">
        <v>511</v>
      </c>
      <c r="E614" s="1" t="s">
        <v>929</v>
      </c>
      <c r="F614" s="15">
        <v>0</v>
      </c>
    </row>
    <row r="615" spans="1:6" x14ac:dyDescent="0.3">
      <c r="A615" t="s">
        <v>512</v>
      </c>
      <c r="E615" s="1" t="s">
        <v>931</v>
      </c>
      <c r="F615" s="15">
        <v>0</v>
      </c>
    </row>
    <row r="616" spans="1:6" x14ac:dyDescent="0.3">
      <c r="A616" t="s">
        <v>513</v>
      </c>
      <c r="E616" s="1" t="s">
        <v>933</v>
      </c>
      <c r="F616" s="15">
        <v>0</v>
      </c>
    </row>
    <row r="617" spans="1:6" x14ac:dyDescent="0.3">
      <c r="A617" t="s">
        <v>514</v>
      </c>
      <c r="E617" s="1" t="s">
        <v>2099</v>
      </c>
      <c r="F617" s="15">
        <v>0</v>
      </c>
    </row>
    <row r="618" spans="1:6" x14ac:dyDescent="0.3">
      <c r="A618" t="s">
        <v>2258</v>
      </c>
      <c r="E618" s="1" t="s">
        <v>935</v>
      </c>
      <c r="F618" s="15">
        <v>0</v>
      </c>
    </row>
    <row r="619" spans="1:6" x14ac:dyDescent="0.3">
      <c r="A619" t="s">
        <v>515</v>
      </c>
      <c r="E619" s="1" t="s">
        <v>937</v>
      </c>
      <c r="F619" s="15">
        <v>0</v>
      </c>
    </row>
    <row r="620" spans="1:6" x14ac:dyDescent="0.3">
      <c r="A620" t="s">
        <v>516</v>
      </c>
      <c r="E620" s="1" t="s">
        <v>938</v>
      </c>
      <c r="F620" s="15">
        <v>-9840</v>
      </c>
    </row>
    <row r="621" spans="1:6" x14ac:dyDescent="0.3">
      <c r="A621" t="s">
        <v>517</v>
      </c>
      <c r="E621" s="1" t="s">
        <v>939</v>
      </c>
      <c r="F621" s="15">
        <v>0</v>
      </c>
    </row>
    <row r="622" spans="1:6" x14ac:dyDescent="0.3">
      <c r="A622" t="s">
        <v>518</v>
      </c>
      <c r="E622" s="1" t="s">
        <v>941</v>
      </c>
      <c r="F622" s="15">
        <v>0</v>
      </c>
    </row>
    <row r="623" spans="1:6" x14ac:dyDescent="0.3">
      <c r="A623" t="s">
        <v>519</v>
      </c>
      <c r="E623" s="1" t="s">
        <v>224</v>
      </c>
      <c r="F623" s="15">
        <v>0</v>
      </c>
    </row>
    <row r="624" spans="1:6" x14ac:dyDescent="0.3">
      <c r="A624" t="s">
        <v>520</v>
      </c>
      <c r="B624" s="15">
        <v>18841.647000000001</v>
      </c>
      <c r="E624" s="1" t="s">
        <v>2422</v>
      </c>
      <c r="F624" s="15">
        <v>-440</v>
      </c>
    </row>
    <row r="625" spans="1:6" x14ac:dyDescent="0.3">
      <c r="A625" t="s">
        <v>2257</v>
      </c>
      <c r="E625" s="1" t="s">
        <v>2420</v>
      </c>
      <c r="F625" s="15">
        <v>-2408.5</v>
      </c>
    </row>
    <row r="626" spans="1:6" x14ac:dyDescent="0.3">
      <c r="A626" t="s">
        <v>521</v>
      </c>
      <c r="E626" s="1" t="s">
        <v>942</v>
      </c>
      <c r="F626" s="15">
        <v>0</v>
      </c>
    </row>
    <row r="627" spans="1:6" x14ac:dyDescent="0.3">
      <c r="A627" t="s">
        <v>522</v>
      </c>
      <c r="E627" s="1" t="s">
        <v>226</v>
      </c>
      <c r="F627" s="15">
        <v>-9394.4</v>
      </c>
    </row>
    <row r="628" spans="1:6" x14ac:dyDescent="0.3">
      <c r="A628" t="s">
        <v>523</v>
      </c>
      <c r="E628" s="1" t="s">
        <v>944</v>
      </c>
      <c r="F628" s="15">
        <v>0</v>
      </c>
    </row>
    <row r="629" spans="1:6" x14ac:dyDescent="0.3">
      <c r="A629" t="s">
        <v>524</v>
      </c>
      <c r="E629" s="1" t="s">
        <v>2417</v>
      </c>
      <c r="F629" s="15">
        <v>-334.2</v>
      </c>
    </row>
    <row r="630" spans="1:6" x14ac:dyDescent="0.3">
      <c r="A630" t="s">
        <v>525</v>
      </c>
      <c r="E630" s="1" t="s">
        <v>946</v>
      </c>
      <c r="F630" s="15">
        <v>0</v>
      </c>
    </row>
    <row r="631" spans="1:6" x14ac:dyDescent="0.3">
      <c r="A631" t="s">
        <v>526</v>
      </c>
      <c r="E631" s="1" t="s">
        <v>180</v>
      </c>
      <c r="F631" s="15">
        <v>-12953.517999999982</v>
      </c>
    </row>
    <row r="632" spans="1:6" x14ac:dyDescent="0.3">
      <c r="A632" t="s">
        <v>2256</v>
      </c>
      <c r="E632" s="1" t="s">
        <v>228</v>
      </c>
      <c r="F632" s="15">
        <v>0</v>
      </c>
    </row>
    <row r="633" spans="1:6" x14ac:dyDescent="0.3">
      <c r="A633" t="s">
        <v>120</v>
      </c>
      <c r="E633" s="1" t="s">
        <v>230</v>
      </c>
      <c r="F633" s="15">
        <v>0</v>
      </c>
    </row>
    <row r="634" spans="1:6" x14ac:dyDescent="0.3">
      <c r="A634" t="s">
        <v>121</v>
      </c>
      <c r="B634" s="15">
        <v>59014.123</v>
      </c>
      <c r="E634" s="1" t="s">
        <v>948</v>
      </c>
      <c r="F634" s="15">
        <v>0</v>
      </c>
    </row>
    <row r="635" spans="1:6" x14ac:dyDescent="0.3">
      <c r="A635" t="s">
        <v>527</v>
      </c>
      <c r="E635" s="1" t="s">
        <v>950</v>
      </c>
      <c r="F635" s="15">
        <v>0</v>
      </c>
    </row>
    <row r="636" spans="1:6" x14ac:dyDescent="0.3">
      <c r="A636" t="s">
        <v>528</v>
      </c>
      <c r="E636" s="1" t="s">
        <v>951</v>
      </c>
      <c r="F636" s="15">
        <v>0</v>
      </c>
    </row>
    <row r="637" spans="1:6" x14ac:dyDescent="0.3">
      <c r="A637" t="s">
        <v>529</v>
      </c>
      <c r="E637" s="1" t="s">
        <v>952</v>
      </c>
      <c r="F637" s="15">
        <v>0</v>
      </c>
    </row>
    <row r="638" spans="1:6" x14ac:dyDescent="0.3">
      <c r="A638" t="s">
        <v>2255</v>
      </c>
      <c r="E638" s="1" t="s">
        <v>954</v>
      </c>
      <c r="F638" s="15">
        <v>0</v>
      </c>
    </row>
    <row r="639" spans="1:6" x14ac:dyDescent="0.3">
      <c r="A639" t="s">
        <v>530</v>
      </c>
      <c r="E639" s="1" t="s">
        <v>2094</v>
      </c>
      <c r="F639" s="15">
        <v>0</v>
      </c>
    </row>
    <row r="640" spans="1:6" x14ac:dyDescent="0.3">
      <c r="A640" t="s">
        <v>531</v>
      </c>
      <c r="E640" s="1" t="s">
        <v>957</v>
      </c>
      <c r="F640" s="15">
        <v>0</v>
      </c>
    </row>
    <row r="641" spans="1:6" x14ac:dyDescent="0.3">
      <c r="A641" t="s">
        <v>532</v>
      </c>
      <c r="E641" s="1" t="s">
        <v>958</v>
      </c>
      <c r="F641" s="15">
        <v>0</v>
      </c>
    </row>
    <row r="642" spans="1:6" x14ac:dyDescent="0.3">
      <c r="A642" t="s">
        <v>2254</v>
      </c>
      <c r="E642" s="1" t="s">
        <v>182</v>
      </c>
      <c r="F642" s="15">
        <v>-17156.161000000022</v>
      </c>
    </row>
    <row r="643" spans="1:6" x14ac:dyDescent="0.3">
      <c r="A643" t="s">
        <v>533</v>
      </c>
      <c r="E643" s="1" t="s">
        <v>959</v>
      </c>
      <c r="F643" s="15">
        <v>0</v>
      </c>
    </row>
    <row r="644" spans="1:6" x14ac:dyDescent="0.3">
      <c r="A644" t="s">
        <v>534</v>
      </c>
      <c r="E644" s="1" t="s">
        <v>961</v>
      </c>
      <c r="F644" s="15">
        <v>0</v>
      </c>
    </row>
    <row r="645" spans="1:6" x14ac:dyDescent="0.3">
      <c r="A645" t="s">
        <v>535</v>
      </c>
      <c r="E645" s="1" t="s">
        <v>962</v>
      </c>
      <c r="F645" s="15">
        <v>0</v>
      </c>
    </row>
    <row r="646" spans="1:6" x14ac:dyDescent="0.3">
      <c r="A646" t="s">
        <v>536</v>
      </c>
      <c r="E646" s="1" t="s">
        <v>2089</v>
      </c>
      <c r="F646" s="15">
        <v>0</v>
      </c>
    </row>
    <row r="647" spans="1:6" x14ac:dyDescent="0.3">
      <c r="A647" t="s">
        <v>537</v>
      </c>
      <c r="E647" s="1" t="s">
        <v>963</v>
      </c>
      <c r="F647" s="15">
        <v>0</v>
      </c>
    </row>
    <row r="648" spans="1:6" x14ac:dyDescent="0.3">
      <c r="A648" t="s">
        <v>538</v>
      </c>
      <c r="E648" s="1" t="s">
        <v>964</v>
      </c>
      <c r="F648" s="15">
        <v>0</v>
      </c>
    </row>
    <row r="649" spans="1:6" x14ac:dyDescent="0.3">
      <c r="A649" t="s">
        <v>2253</v>
      </c>
      <c r="E649" s="1" t="s">
        <v>965</v>
      </c>
      <c r="F649" s="15">
        <v>-1243.3600000000006</v>
      </c>
    </row>
    <row r="650" spans="1:6" x14ac:dyDescent="0.3">
      <c r="A650" t="s">
        <v>2252</v>
      </c>
      <c r="E650" s="1" t="s">
        <v>2413</v>
      </c>
      <c r="F650" s="15">
        <v>0</v>
      </c>
    </row>
    <row r="651" spans="1:6" x14ac:dyDescent="0.3">
      <c r="A651" t="s">
        <v>2251</v>
      </c>
      <c r="E651" s="1" t="s">
        <v>966</v>
      </c>
      <c r="F651" s="15">
        <v>2.0000000018626451E-2</v>
      </c>
    </row>
    <row r="652" spans="1:6" x14ac:dyDescent="0.3">
      <c r="A652" t="s">
        <v>2250</v>
      </c>
      <c r="E652" s="1" t="s">
        <v>232</v>
      </c>
      <c r="F652" s="15">
        <v>146.49300000000221</v>
      </c>
    </row>
    <row r="653" spans="1:6" x14ac:dyDescent="0.3">
      <c r="A653" t="s">
        <v>539</v>
      </c>
      <c r="E653" s="1" t="s">
        <v>184</v>
      </c>
      <c r="F653" s="15">
        <v>-40818.177999999956</v>
      </c>
    </row>
    <row r="654" spans="1:6" x14ac:dyDescent="0.3">
      <c r="A654" t="s">
        <v>2249</v>
      </c>
      <c r="E654" s="1" t="s">
        <v>968</v>
      </c>
      <c r="F654" s="15">
        <v>0</v>
      </c>
    </row>
    <row r="655" spans="1:6" x14ac:dyDescent="0.3">
      <c r="A655" t="s">
        <v>122</v>
      </c>
      <c r="E655" s="1" t="s">
        <v>969</v>
      </c>
      <c r="F655" s="15">
        <v>19932.075000000012</v>
      </c>
    </row>
    <row r="656" spans="1:6" x14ac:dyDescent="0.3">
      <c r="A656" t="s">
        <v>123</v>
      </c>
      <c r="B656" s="15">
        <v>750</v>
      </c>
      <c r="E656" s="1" t="s">
        <v>971</v>
      </c>
      <c r="F656" s="15">
        <v>0</v>
      </c>
    </row>
    <row r="657" spans="1:6" x14ac:dyDescent="0.3">
      <c r="A657" t="s">
        <v>540</v>
      </c>
      <c r="E657" s="1" t="s">
        <v>973</v>
      </c>
      <c r="F657" s="15">
        <v>0</v>
      </c>
    </row>
    <row r="658" spans="1:6" x14ac:dyDescent="0.3">
      <c r="A658" t="s">
        <v>541</v>
      </c>
      <c r="E658" s="1" t="s">
        <v>974</v>
      </c>
      <c r="F658" s="15">
        <v>1.2999999977182597E-2</v>
      </c>
    </row>
    <row r="659" spans="1:6" x14ac:dyDescent="0.3">
      <c r="A659" t="s">
        <v>542</v>
      </c>
      <c r="E659" s="1" t="s">
        <v>2083</v>
      </c>
      <c r="F659" s="15">
        <v>0</v>
      </c>
    </row>
    <row r="660" spans="1:6" x14ac:dyDescent="0.3">
      <c r="A660" t="s">
        <v>436</v>
      </c>
      <c r="E660" s="1" t="s">
        <v>977</v>
      </c>
      <c r="F660" s="15">
        <v>0</v>
      </c>
    </row>
    <row r="661" spans="1:6" x14ac:dyDescent="0.3">
      <c r="A661" t="s">
        <v>2248</v>
      </c>
      <c r="E661" s="1" t="s">
        <v>979</v>
      </c>
      <c r="F661" s="15">
        <v>0</v>
      </c>
    </row>
    <row r="662" spans="1:6" x14ac:dyDescent="0.3">
      <c r="A662" t="s">
        <v>2247</v>
      </c>
      <c r="E662" s="1" t="s">
        <v>980</v>
      </c>
      <c r="F662" s="15">
        <v>0</v>
      </c>
    </row>
    <row r="663" spans="1:6" x14ac:dyDescent="0.3">
      <c r="A663" t="s">
        <v>543</v>
      </c>
      <c r="E663" s="1" t="s">
        <v>982</v>
      </c>
      <c r="F663" s="15">
        <v>-1262.4000000000015</v>
      </c>
    </row>
    <row r="664" spans="1:6" x14ac:dyDescent="0.3">
      <c r="A664" t="s">
        <v>544</v>
      </c>
      <c r="E664" s="1" t="s">
        <v>2081</v>
      </c>
      <c r="F664" s="15">
        <v>-6369.8079999999991</v>
      </c>
    </row>
    <row r="665" spans="1:6" x14ac:dyDescent="0.3">
      <c r="A665" t="s">
        <v>545</v>
      </c>
      <c r="E665" s="1" t="s">
        <v>985</v>
      </c>
      <c r="F665" s="15">
        <v>0</v>
      </c>
    </row>
    <row r="666" spans="1:6" x14ac:dyDescent="0.3">
      <c r="A666" t="s">
        <v>546</v>
      </c>
      <c r="E666" s="1" t="s">
        <v>987</v>
      </c>
      <c r="F666" s="15">
        <v>0</v>
      </c>
    </row>
    <row r="667" spans="1:6" x14ac:dyDescent="0.3">
      <c r="A667" t="s">
        <v>547</v>
      </c>
      <c r="E667" s="1" t="s">
        <v>2080</v>
      </c>
      <c r="F667" s="15">
        <v>0</v>
      </c>
    </row>
    <row r="668" spans="1:6" x14ac:dyDescent="0.3">
      <c r="A668" t="s">
        <v>548</v>
      </c>
      <c r="E668" s="1" t="s">
        <v>989</v>
      </c>
      <c r="F668" s="15">
        <v>0</v>
      </c>
    </row>
    <row r="669" spans="1:6" x14ac:dyDescent="0.3">
      <c r="A669" t="s">
        <v>549</v>
      </c>
      <c r="E669" s="1" t="s">
        <v>991</v>
      </c>
      <c r="F669" s="15">
        <v>0</v>
      </c>
    </row>
    <row r="670" spans="1:6" x14ac:dyDescent="0.3">
      <c r="A670" t="s">
        <v>550</v>
      </c>
      <c r="E670" s="1" t="s">
        <v>992</v>
      </c>
      <c r="F670" s="15">
        <v>0</v>
      </c>
    </row>
    <row r="671" spans="1:6" x14ac:dyDescent="0.3">
      <c r="A671" t="s">
        <v>551</v>
      </c>
      <c r="E671" s="1" t="s">
        <v>993</v>
      </c>
      <c r="F671" s="15">
        <v>0</v>
      </c>
    </row>
    <row r="672" spans="1:6" x14ac:dyDescent="0.3">
      <c r="A672" t="s">
        <v>552</v>
      </c>
      <c r="E672" s="1" t="s">
        <v>995</v>
      </c>
      <c r="F672" s="15">
        <v>0</v>
      </c>
    </row>
    <row r="673" spans="1:6" x14ac:dyDescent="0.3">
      <c r="A673" t="s">
        <v>553</v>
      </c>
      <c r="E673" s="1" t="s">
        <v>996</v>
      </c>
      <c r="F673" s="15">
        <v>0</v>
      </c>
    </row>
    <row r="674" spans="1:6" x14ac:dyDescent="0.3">
      <c r="A674" t="s">
        <v>2246</v>
      </c>
      <c r="E674" s="1" t="s">
        <v>997</v>
      </c>
      <c r="F674" s="15">
        <v>0</v>
      </c>
    </row>
    <row r="675" spans="1:6" x14ac:dyDescent="0.3">
      <c r="A675" t="s">
        <v>554</v>
      </c>
      <c r="E675" s="1" t="s">
        <v>998</v>
      </c>
      <c r="F675" s="15">
        <v>0</v>
      </c>
    </row>
    <row r="676" spans="1:6" x14ac:dyDescent="0.3">
      <c r="A676" t="s">
        <v>2245</v>
      </c>
      <c r="E676" s="1" t="s">
        <v>1000</v>
      </c>
      <c r="F676" s="15">
        <v>0</v>
      </c>
    </row>
    <row r="677" spans="1:6" x14ac:dyDescent="0.3">
      <c r="A677" t="s">
        <v>2244</v>
      </c>
      <c r="E677" s="1" t="s">
        <v>1002</v>
      </c>
      <c r="F677" s="15">
        <v>0</v>
      </c>
    </row>
    <row r="678" spans="1:6" x14ac:dyDescent="0.3">
      <c r="A678" t="s">
        <v>555</v>
      </c>
      <c r="E678" s="1" t="s">
        <v>1003</v>
      </c>
      <c r="F678" s="15">
        <v>0</v>
      </c>
    </row>
    <row r="679" spans="1:6" x14ac:dyDescent="0.3">
      <c r="A679" t="s">
        <v>2243</v>
      </c>
      <c r="E679" s="1" t="s">
        <v>1004</v>
      </c>
      <c r="F679" s="15">
        <v>-1461.976999999999</v>
      </c>
    </row>
    <row r="680" spans="1:6" x14ac:dyDescent="0.3">
      <c r="A680" t="s">
        <v>556</v>
      </c>
      <c r="E680" s="1" t="s">
        <v>1005</v>
      </c>
      <c r="F680" s="15">
        <v>0</v>
      </c>
    </row>
    <row r="681" spans="1:6" x14ac:dyDescent="0.3">
      <c r="A681" t="s">
        <v>557</v>
      </c>
      <c r="E681" s="1" t="s">
        <v>1006</v>
      </c>
      <c r="F681" s="15">
        <v>0</v>
      </c>
    </row>
    <row r="682" spans="1:6" x14ac:dyDescent="0.3">
      <c r="A682" t="s">
        <v>2242</v>
      </c>
      <c r="E682" s="1" t="s">
        <v>1007</v>
      </c>
      <c r="F682" s="15">
        <v>0</v>
      </c>
    </row>
    <row r="683" spans="1:6" x14ac:dyDescent="0.3">
      <c r="A683" t="s">
        <v>558</v>
      </c>
      <c r="E683" s="1" t="s">
        <v>1009</v>
      </c>
      <c r="F683" s="15">
        <v>1196.5499999999956</v>
      </c>
    </row>
    <row r="684" spans="1:6" x14ac:dyDescent="0.3">
      <c r="A684" t="s">
        <v>559</v>
      </c>
      <c r="E684" s="1" t="s">
        <v>1010</v>
      </c>
      <c r="F684" s="15">
        <v>0</v>
      </c>
    </row>
    <row r="685" spans="1:6" x14ac:dyDescent="0.3">
      <c r="A685" t="s">
        <v>560</v>
      </c>
      <c r="E685" s="1" t="s">
        <v>1012</v>
      </c>
      <c r="F685" s="15">
        <v>0</v>
      </c>
    </row>
    <row r="686" spans="1:6" x14ac:dyDescent="0.3">
      <c r="A686" t="s">
        <v>561</v>
      </c>
      <c r="B686" s="15">
        <v>0.38200000000000001</v>
      </c>
      <c r="E686" s="1" t="s">
        <v>1014</v>
      </c>
      <c r="F686" s="15">
        <v>0</v>
      </c>
    </row>
    <row r="687" spans="1:6" x14ac:dyDescent="0.3">
      <c r="A687" t="s">
        <v>562</v>
      </c>
      <c r="E687" s="1" t="s">
        <v>1016</v>
      </c>
      <c r="F687" s="15">
        <v>0</v>
      </c>
    </row>
    <row r="688" spans="1:6" x14ac:dyDescent="0.3">
      <c r="A688" t="s">
        <v>2241</v>
      </c>
      <c r="E688" s="1" t="s">
        <v>1018</v>
      </c>
      <c r="F688" s="15">
        <v>0</v>
      </c>
    </row>
    <row r="689" spans="1:6" x14ac:dyDescent="0.3">
      <c r="A689" t="s">
        <v>563</v>
      </c>
      <c r="E689" s="1" t="s">
        <v>1020</v>
      </c>
      <c r="F689" s="15">
        <v>0</v>
      </c>
    </row>
    <row r="690" spans="1:6" x14ac:dyDescent="0.3">
      <c r="A690" t="s">
        <v>2240</v>
      </c>
      <c r="E690" s="1" t="s">
        <v>1021</v>
      </c>
      <c r="F690" s="15">
        <v>-1848.9170000000013</v>
      </c>
    </row>
    <row r="691" spans="1:6" x14ac:dyDescent="0.3">
      <c r="A691" t="s">
        <v>564</v>
      </c>
      <c r="E691" s="1" t="s">
        <v>1023</v>
      </c>
      <c r="F691" s="15">
        <v>0</v>
      </c>
    </row>
    <row r="692" spans="1:6" x14ac:dyDescent="0.3">
      <c r="A692" t="s">
        <v>565</v>
      </c>
      <c r="E692" s="1" t="s">
        <v>1024</v>
      </c>
      <c r="F692" s="15">
        <v>0</v>
      </c>
    </row>
    <row r="693" spans="1:6" x14ac:dyDescent="0.3">
      <c r="A693" t="s">
        <v>566</v>
      </c>
      <c r="E693" s="1" t="s">
        <v>1026</v>
      </c>
      <c r="F693" s="15">
        <v>0</v>
      </c>
    </row>
    <row r="694" spans="1:6" x14ac:dyDescent="0.3">
      <c r="A694" t="s">
        <v>567</v>
      </c>
      <c r="E694" s="1" t="s">
        <v>1028</v>
      </c>
      <c r="F694" s="15">
        <v>0</v>
      </c>
    </row>
    <row r="695" spans="1:6" x14ac:dyDescent="0.3">
      <c r="A695" t="s">
        <v>2239</v>
      </c>
      <c r="E695" s="1" t="s">
        <v>2067</v>
      </c>
      <c r="F695" s="15">
        <v>0</v>
      </c>
    </row>
    <row r="696" spans="1:6" x14ac:dyDescent="0.3">
      <c r="A696" t="s">
        <v>568</v>
      </c>
      <c r="E696" s="1" t="s">
        <v>1031</v>
      </c>
      <c r="F696" s="15">
        <v>0</v>
      </c>
    </row>
    <row r="697" spans="1:6" x14ac:dyDescent="0.3">
      <c r="A697" t="s">
        <v>569</v>
      </c>
      <c r="E697" s="1" t="s">
        <v>1032</v>
      </c>
      <c r="F697" s="15">
        <v>0</v>
      </c>
    </row>
    <row r="698" spans="1:6" x14ac:dyDescent="0.3">
      <c r="A698" t="s">
        <v>2238</v>
      </c>
      <c r="E698" s="1" t="s">
        <v>2411</v>
      </c>
      <c r="F698" s="15">
        <v>-118648.34</v>
      </c>
    </row>
    <row r="699" spans="1:6" x14ac:dyDescent="0.3">
      <c r="A699" t="s">
        <v>570</v>
      </c>
      <c r="E699" s="1" t="s">
        <v>1034</v>
      </c>
      <c r="F699" s="15">
        <v>-1500</v>
      </c>
    </row>
    <row r="700" spans="1:6" x14ac:dyDescent="0.3">
      <c r="A700" t="s">
        <v>571</v>
      </c>
      <c r="E700" s="1" t="s">
        <v>1036</v>
      </c>
      <c r="F700" s="15">
        <v>-1390</v>
      </c>
    </row>
    <row r="701" spans="1:6" x14ac:dyDescent="0.3">
      <c r="A701" t="s">
        <v>2237</v>
      </c>
      <c r="E701" s="1" t="s">
        <v>1038</v>
      </c>
      <c r="F701" s="15">
        <v>0</v>
      </c>
    </row>
    <row r="702" spans="1:6" x14ac:dyDescent="0.3">
      <c r="A702" t="s">
        <v>2236</v>
      </c>
      <c r="E702" s="1" t="s">
        <v>1040</v>
      </c>
      <c r="F702" s="15">
        <v>0</v>
      </c>
    </row>
    <row r="703" spans="1:6" x14ac:dyDescent="0.3">
      <c r="A703" t="s">
        <v>2235</v>
      </c>
      <c r="E703" s="1" t="s">
        <v>1042</v>
      </c>
      <c r="F703" s="15">
        <v>0</v>
      </c>
    </row>
    <row r="704" spans="1:6" x14ac:dyDescent="0.3">
      <c r="A704" t="s">
        <v>2234</v>
      </c>
      <c r="E704" s="1" t="s">
        <v>1043</v>
      </c>
      <c r="F704" s="15">
        <v>0</v>
      </c>
    </row>
    <row r="705" spans="1:6" x14ac:dyDescent="0.3">
      <c r="A705" t="s">
        <v>572</v>
      </c>
      <c r="E705" s="1" t="s">
        <v>1045</v>
      </c>
      <c r="F705" s="15">
        <v>0</v>
      </c>
    </row>
    <row r="706" spans="1:6" x14ac:dyDescent="0.3">
      <c r="A706" t="s">
        <v>573</v>
      </c>
      <c r="E706" s="1" t="s">
        <v>1046</v>
      </c>
      <c r="F706" s="15">
        <v>0</v>
      </c>
    </row>
    <row r="707" spans="1:6" x14ac:dyDescent="0.3">
      <c r="A707" t="s">
        <v>574</v>
      </c>
      <c r="E707" s="1" t="s">
        <v>1048</v>
      </c>
      <c r="F707" s="15">
        <v>0</v>
      </c>
    </row>
    <row r="708" spans="1:6" x14ac:dyDescent="0.3">
      <c r="A708" t="s">
        <v>575</v>
      </c>
      <c r="E708" s="1" t="s">
        <v>1050</v>
      </c>
      <c r="F708" s="15">
        <v>0</v>
      </c>
    </row>
    <row r="709" spans="1:6" x14ac:dyDescent="0.3">
      <c r="A709" t="s">
        <v>2233</v>
      </c>
      <c r="E709" s="1" t="s">
        <v>1052</v>
      </c>
      <c r="F709" s="15">
        <v>0</v>
      </c>
    </row>
    <row r="710" spans="1:6" x14ac:dyDescent="0.3">
      <c r="A710" t="s">
        <v>576</v>
      </c>
      <c r="E710" s="1" t="s">
        <v>1054</v>
      </c>
      <c r="F710" s="15">
        <v>0</v>
      </c>
    </row>
    <row r="711" spans="1:6" x14ac:dyDescent="0.3">
      <c r="A711" t="s">
        <v>577</v>
      </c>
      <c r="E711" s="1" t="s">
        <v>1055</v>
      </c>
      <c r="F711" s="15">
        <v>0</v>
      </c>
    </row>
    <row r="712" spans="1:6" x14ac:dyDescent="0.3">
      <c r="A712" t="s">
        <v>578</v>
      </c>
      <c r="B712" s="15">
        <v>7709.25</v>
      </c>
      <c r="E712" s="1" t="s">
        <v>2409</v>
      </c>
      <c r="F712" s="15">
        <v>0</v>
      </c>
    </row>
    <row r="713" spans="1:6" x14ac:dyDescent="0.3">
      <c r="A713" t="s">
        <v>124</v>
      </c>
      <c r="E713" s="1" t="s">
        <v>1056</v>
      </c>
      <c r="F713" s="15">
        <v>0</v>
      </c>
    </row>
    <row r="714" spans="1:6" x14ac:dyDescent="0.3">
      <c r="A714" t="s">
        <v>1855</v>
      </c>
      <c r="B714" s="15">
        <v>0.6</v>
      </c>
      <c r="E714" s="1" t="s">
        <v>1057</v>
      </c>
      <c r="F714" s="15">
        <v>0</v>
      </c>
    </row>
    <row r="715" spans="1:6" x14ac:dyDescent="0.3">
      <c r="A715" t="s">
        <v>579</v>
      </c>
      <c r="E715" s="1" t="s">
        <v>1058</v>
      </c>
      <c r="F715" s="15">
        <v>0</v>
      </c>
    </row>
    <row r="716" spans="1:6" x14ac:dyDescent="0.3">
      <c r="A716" t="s">
        <v>2232</v>
      </c>
      <c r="E716" s="1" t="s">
        <v>186</v>
      </c>
      <c r="F716" s="15">
        <v>310</v>
      </c>
    </row>
    <row r="717" spans="1:6" x14ac:dyDescent="0.3">
      <c r="A717" t="s">
        <v>580</v>
      </c>
      <c r="E717" s="1" t="s">
        <v>1060</v>
      </c>
      <c r="F717" s="15">
        <v>0</v>
      </c>
    </row>
    <row r="718" spans="1:6" x14ac:dyDescent="0.3">
      <c r="A718" t="s">
        <v>581</v>
      </c>
      <c r="B718" s="15">
        <v>227.1</v>
      </c>
      <c r="E718" s="1" t="s">
        <v>1062</v>
      </c>
      <c r="F718" s="15">
        <v>0</v>
      </c>
    </row>
    <row r="719" spans="1:6" x14ac:dyDescent="0.3">
      <c r="A719" t="s">
        <v>582</v>
      </c>
      <c r="E719" s="1" t="s">
        <v>1064</v>
      </c>
      <c r="F719" s="15">
        <v>0</v>
      </c>
    </row>
    <row r="720" spans="1:6" x14ac:dyDescent="0.3">
      <c r="A720" t="s">
        <v>583</v>
      </c>
      <c r="B720" s="15">
        <v>1547.6</v>
      </c>
      <c r="E720" s="1" t="s">
        <v>234</v>
      </c>
      <c r="F720" s="15">
        <v>1.0000000038417056E-3</v>
      </c>
    </row>
    <row r="721" spans="1:6" x14ac:dyDescent="0.3">
      <c r="A721" t="s">
        <v>2231</v>
      </c>
      <c r="E721" s="1" t="s">
        <v>1065</v>
      </c>
      <c r="F721" s="15">
        <v>0</v>
      </c>
    </row>
    <row r="722" spans="1:6" x14ac:dyDescent="0.3">
      <c r="A722" t="s">
        <v>584</v>
      </c>
      <c r="E722" s="1" t="s">
        <v>1066</v>
      </c>
      <c r="F722" s="15">
        <v>0</v>
      </c>
    </row>
    <row r="723" spans="1:6" x14ac:dyDescent="0.3">
      <c r="A723" t="s">
        <v>585</v>
      </c>
      <c r="E723" s="1" t="s">
        <v>1068</v>
      </c>
      <c r="F723" s="15">
        <v>0</v>
      </c>
    </row>
    <row r="724" spans="1:6" x14ac:dyDescent="0.3">
      <c r="A724" t="s">
        <v>2230</v>
      </c>
      <c r="E724" s="1" t="s">
        <v>1070</v>
      </c>
      <c r="F724" s="15">
        <v>0</v>
      </c>
    </row>
    <row r="725" spans="1:6" x14ac:dyDescent="0.3">
      <c r="A725" t="s">
        <v>586</v>
      </c>
      <c r="E725" s="1" t="s">
        <v>1071</v>
      </c>
      <c r="F725" s="15">
        <v>0</v>
      </c>
    </row>
    <row r="726" spans="1:6" x14ac:dyDescent="0.3">
      <c r="A726" t="s">
        <v>2229</v>
      </c>
      <c r="E726" s="1" t="s">
        <v>1073</v>
      </c>
      <c r="F726" s="15">
        <v>0</v>
      </c>
    </row>
    <row r="727" spans="1:6" x14ac:dyDescent="0.3">
      <c r="A727" t="s">
        <v>126</v>
      </c>
      <c r="E727" s="1" t="s">
        <v>1075</v>
      </c>
      <c r="F727" s="15">
        <v>0</v>
      </c>
    </row>
    <row r="728" spans="1:6" x14ac:dyDescent="0.3">
      <c r="A728" t="s">
        <v>127</v>
      </c>
      <c r="E728" s="1" t="s">
        <v>1076</v>
      </c>
      <c r="F728" s="15">
        <v>-10507.989999999991</v>
      </c>
    </row>
    <row r="729" spans="1:6" x14ac:dyDescent="0.3">
      <c r="A729" t="s">
        <v>2228</v>
      </c>
      <c r="E729" s="1" t="s">
        <v>1078</v>
      </c>
      <c r="F729" s="15">
        <v>0</v>
      </c>
    </row>
    <row r="730" spans="1:6" x14ac:dyDescent="0.3">
      <c r="A730" t="s">
        <v>2227</v>
      </c>
      <c r="E730" s="1" t="s">
        <v>188</v>
      </c>
      <c r="F730" s="15">
        <v>38156.135000000009</v>
      </c>
    </row>
    <row r="731" spans="1:6" x14ac:dyDescent="0.3">
      <c r="A731" t="s">
        <v>2226</v>
      </c>
      <c r="E731" s="1" t="s">
        <v>2055</v>
      </c>
      <c r="F731" s="15">
        <v>0</v>
      </c>
    </row>
    <row r="732" spans="1:6" x14ac:dyDescent="0.3">
      <c r="A732" t="s">
        <v>2225</v>
      </c>
      <c r="E732" s="1" t="s">
        <v>2053</v>
      </c>
      <c r="F732" s="15">
        <v>0</v>
      </c>
    </row>
    <row r="733" spans="1:6" x14ac:dyDescent="0.3">
      <c r="A733" t="s">
        <v>2224</v>
      </c>
      <c r="E733" s="1" t="s">
        <v>1081</v>
      </c>
      <c r="F733" s="15">
        <v>0</v>
      </c>
    </row>
    <row r="734" spans="1:6" x14ac:dyDescent="0.3">
      <c r="A734" t="s">
        <v>587</v>
      </c>
      <c r="E734" s="1" t="s">
        <v>1083</v>
      </c>
      <c r="F734" s="15">
        <v>0</v>
      </c>
    </row>
    <row r="735" spans="1:6" x14ac:dyDescent="0.3">
      <c r="A735" t="s">
        <v>588</v>
      </c>
      <c r="E735" s="1" t="s">
        <v>2407</v>
      </c>
      <c r="F735" s="15">
        <v>2832.989</v>
      </c>
    </row>
    <row r="736" spans="1:6" x14ac:dyDescent="0.3">
      <c r="A736" t="s">
        <v>589</v>
      </c>
      <c r="E736" s="1" t="s">
        <v>1084</v>
      </c>
      <c r="F736" s="15">
        <v>0</v>
      </c>
    </row>
    <row r="737" spans="1:6" x14ac:dyDescent="0.3">
      <c r="A737" t="s">
        <v>590</v>
      </c>
      <c r="E737" s="1" t="s">
        <v>1086</v>
      </c>
      <c r="F737" s="15">
        <v>0</v>
      </c>
    </row>
    <row r="738" spans="1:6" x14ac:dyDescent="0.3">
      <c r="A738" t="s">
        <v>591</v>
      </c>
      <c r="E738" s="1" t="s">
        <v>2051</v>
      </c>
      <c r="F738" s="15">
        <v>0</v>
      </c>
    </row>
    <row r="739" spans="1:6" x14ac:dyDescent="0.3">
      <c r="A739" t="s">
        <v>592</v>
      </c>
      <c r="E739" s="1" t="s">
        <v>190</v>
      </c>
      <c r="F739" s="15">
        <v>14147.945000000007</v>
      </c>
    </row>
    <row r="740" spans="1:6" x14ac:dyDescent="0.3">
      <c r="A740" t="s">
        <v>2223</v>
      </c>
      <c r="E740" s="1" t="s">
        <v>1088</v>
      </c>
      <c r="F740" s="15">
        <v>0</v>
      </c>
    </row>
    <row r="741" spans="1:6" x14ac:dyDescent="0.3">
      <c r="A741" t="s">
        <v>593</v>
      </c>
      <c r="E741" s="1" t="s">
        <v>2049</v>
      </c>
      <c r="F741" s="15">
        <v>0</v>
      </c>
    </row>
    <row r="742" spans="1:6" x14ac:dyDescent="0.3">
      <c r="A742" t="s">
        <v>594</v>
      </c>
      <c r="E742" s="1" t="s">
        <v>2047</v>
      </c>
      <c r="F742" s="15">
        <v>0</v>
      </c>
    </row>
    <row r="743" spans="1:6" x14ac:dyDescent="0.3">
      <c r="A743" t="s">
        <v>2222</v>
      </c>
      <c r="E743" s="1" t="s">
        <v>1090</v>
      </c>
      <c r="F743" s="15">
        <v>0</v>
      </c>
    </row>
    <row r="744" spans="1:6" x14ac:dyDescent="0.3">
      <c r="A744" t="s">
        <v>595</v>
      </c>
      <c r="E744" s="1" t="s">
        <v>1091</v>
      </c>
      <c r="F744" s="15">
        <v>0</v>
      </c>
    </row>
    <row r="745" spans="1:6" x14ac:dyDescent="0.3">
      <c r="A745" t="s">
        <v>596</v>
      </c>
      <c r="E745" s="1" t="s">
        <v>2045</v>
      </c>
      <c r="F745" s="15">
        <v>0</v>
      </c>
    </row>
    <row r="746" spans="1:6" x14ac:dyDescent="0.3">
      <c r="A746" t="s">
        <v>597</v>
      </c>
      <c r="E746" s="1" t="s">
        <v>1094</v>
      </c>
      <c r="F746" s="15">
        <v>0</v>
      </c>
    </row>
    <row r="747" spans="1:6" x14ac:dyDescent="0.3">
      <c r="A747" t="s">
        <v>598</v>
      </c>
      <c r="E747" s="1" t="s">
        <v>1095</v>
      </c>
      <c r="F747" s="15">
        <v>0</v>
      </c>
    </row>
    <row r="748" spans="1:6" x14ac:dyDescent="0.3">
      <c r="A748" t="s">
        <v>2221</v>
      </c>
      <c r="E748" s="1" t="s">
        <v>2405</v>
      </c>
      <c r="F748" s="15">
        <v>0</v>
      </c>
    </row>
    <row r="749" spans="1:6" x14ac:dyDescent="0.3">
      <c r="A749" t="s">
        <v>599</v>
      </c>
      <c r="E749" s="1" t="s">
        <v>2403</v>
      </c>
      <c r="F749" s="15">
        <v>0</v>
      </c>
    </row>
    <row r="750" spans="1:6" x14ac:dyDescent="0.3">
      <c r="A750" t="s">
        <v>600</v>
      </c>
      <c r="E750" s="1" t="s">
        <v>1097</v>
      </c>
      <c r="F750" s="15">
        <v>0</v>
      </c>
    </row>
    <row r="751" spans="1:6" x14ac:dyDescent="0.3">
      <c r="A751" t="s">
        <v>601</v>
      </c>
      <c r="E751" s="1" t="s">
        <v>1098</v>
      </c>
      <c r="F751" s="15">
        <v>0</v>
      </c>
    </row>
    <row r="752" spans="1:6" x14ac:dyDescent="0.3">
      <c r="A752" t="s">
        <v>602</v>
      </c>
      <c r="E752" s="1" t="s">
        <v>1100</v>
      </c>
      <c r="F752" s="15">
        <v>0</v>
      </c>
    </row>
    <row r="753" spans="1:6" x14ac:dyDescent="0.3">
      <c r="A753" t="s">
        <v>603</v>
      </c>
      <c r="E753" s="1" t="s">
        <v>1102</v>
      </c>
      <c r="F753" s="15">
        <v>0</v>
      </c>
    </row>
    <row r="754" spans="1:6" x14ac:dyDescent="0.3">
      <c r="A754" t="s">
        <v>2220</v>
      </c>
      <c r="E754" s="1" t="s">
        <v>1104</v>
      </c>
      <c r="F754" s="15">
        <v>0</v>
      </c>
    </row>
    <row r="755" spans="1:6" x14ac:dyDescent="0.3">
      <c r="A755" t="s">
        <v>2219</v>
      </c>
      <c r="E755" s="1" t="s">
        <v>2042</v>
      </c>
      <c r="F755" s="15">
        <v>0</v>
      </c>
    </row>
    <row r="756" spans="1:6" x14ac:dyDescent="0.3">
      <c r="A756" t="s">
        <v>604</v>
      </c>
      <c r="E756" s="1" t="s">
        <v>2040</v>
      </c>
      <c r="F756" s="15">
        <v>0</v>
      </c>
    </row>
    <row r="757" spans="1:6" x14ac:dyDescent="0.3">
      <c r="A757" t="s">
        <v>605</v>
      </c>
      <c r="E757" s="1" t="s">
        <v>1105</v>
      </c>
      <c r="F757" s="15">
        <v>0</v>
      </c>
    </row>
    <row r="758" spans="1:6" x14ac:dyDescent="0.3">
      <c r="A758" t="s">
        <v>606</v>
      </c>
      <c r="E758" s="1" t="s">
        <v>1107</v>
      </c>
      <c r="F758" s="15">
        <v>0</v>
      </c>
    </row>
    <row r="759" spans="1:6" x14ac:dyDescent="0.3">
      <c r="A759" t="s">
        <v>2218</v>
      </c>
      <c r="E759" s="1" t="s">
        <v>1108</v>
      </c>
      <c r="F759" s="15">
        <v>0</v>
      </c>
    </row>
    <row r="760" spans="1:6" x14ac:dyDescent="0.3">
      <c r="A760" t="s">
        <v>1828</v>
      </c>
      <c r="B760" s="15">
        <v>1241.575</v>
      </c>
      <c r="E760" s="1" t="s">
        <v>1109</v>
      </c>
      <c r="F760" s="15">
        <v>-2558.5</v>
      </c>
    </row>
    <row r="761" spans="1:6" x14ac:dyDescent="0.3">
      <c r="A761" t="s">
        <v>607</v>
      </c>
      <c r="E761" s="1" t="s">
        <v>2401</v>
      </c>
      <c r="F761" s="15">
        <v>0</v>
      </c>
    </row>
    <row r="762" spans="1:6" x14ac:dyDescent="0.3">
      <c r="A762" t="s">
        <v>2217</v>
      </c>
      <c r="E762" s="1" t="s">
        <v>2399</v>
      </c>
      <c r="F762" s="15">
        <v>0</v>
      </c>
    </row>
    <row r="763" spans="1:6" x14ac:dyDescent="0.3">
      <c r="A763" t="s">
        <v>608</v>
      </c>
      <c r="E763" s="1" t="s">
        <v>1110</v>
      </c>
      <c r="F763" s="15">
        <v>0</v>
      </c>
    </row>
    <row r="764" spans="1:6" x14ac:dyDescent="0.3">
      <c r="A764" t="s">
        <v>2216</v>
      </c>
      <c r="E764" s="1" t="s">
        <v>1111</v>
      </c>
      <c r="F764" s="15">
        <v>0</v>
      </c>
    </row>
    <row r="765" spans="1:6" x14ac:dyDescent="0.3">
      <c r="A765" t="s">
        <v>609</v>
      </c>
      <c r="E765" s="1" t="s">
        <v>1113</v>
      </c>
      <c r="F765" s="15">
        <v>-5606.9159999999974</v>
      </c>
    </row>
    <row r="766" spans="1:6" x14ac:dyDescent="0.3">
      <c r="A766" t="s">
        <v>610</v>
      </c>
      <c r="E766" s="1" t="s">
        <v>1115</v>
      </c>
      <c r="F766" s="15">
        <v>0</v>
      </c>
    </row>
    <row r="767" spans="1:6" x14ac:dyDescent="0.3">
      <c r="A767" t="s">
        <v>611</v>
      </c>
      <c r="E767" s="1" t="s">
        <v>1116</v>
      </c>
      <c r="F767" s="15">
        <v>0</v>
      </c>
    </row>
    <row r="768" spans="1:6" x14ac:dyDescent="0.3">
      <c r="A768" t="s">
        <v>612</v>
      </c>
      <c r="E768" s="1" t="s">
        <v>1118</v>
      </c>
      <c r="F768" s="15">
        <v>0</v>
      </c>
    </row>
    <row r="769" spans="1:6" x14ac:dyDescent="0.3">
      <c r="A769" t="s">
        <v>613</v>
      </c>
      <c r="E769" s="1" t="s">
        <v>1120</v>
      </c>
      <c r="F769" s="15">
        <v>0</v>
      </c>
    </row>
    <row r="770" spans="1:6" x14ac:dyDescent="0.3">
      <c r="A770" t="s">
        <v>2215</v>
      </c>
      <c r="E770" s="1" t="s">
        <v>1122</v>
      </c>
      <c r="F770" s="15">
        <v>-4334.2559999999939</v>
      </c>
    </row>
    <row r="771" spans="1:6" x14ac:dyDescent="0.3">
      <c r="A771" t="s">
        <v>614</v>
      </c>
      <c r="E771" s="1" t="s">
        <v>2034</v>
      </c>
      <c r="F771" s="15">
        <v>0</v>
      </c>
    </row>
    <row r="772" spans="1:6" x14ac:dyDescent="0.3">
      <c r="A772" t="s">
        <v>615</v>
      </c>
      <c r="E772" s="1" t="s">
        <v>1708</v>
      </c>
      <c r="F772" s="15">
        <v>-705</v>
      </c>
    </row>
    <row r="773" spans="1:6" x14ac:dyDescent="0.3">
      <c r="A773" t="s">
        <v>616</v>
      </c>
      <c r="E773" s="1" t="s">
        <v>1125</v>
      </c>
      <c r="F773" s="15">
        <v>1685.8799999999901</v>
      </c>
    </row>
    <row r="774" spans="1:6" x14ac:dyDescent="0.3">
      <c r="A774" t="s">
        <v>617</v>
      </c>
      <c r="E774" s="1" t="s">
        <v>1127</v>
      </c>
      <c r="F774" s="15">
        <v>0</v>
      </c>
    </row>
    <row r="775" spans="1:6" x14ac:dyDescent="0.3">
      <c r="A775" t="s">
        <v>618</v>
      </c>
      <c r="E775" s="1" t="s">
        <v>1128</v>
      </c>
      <c r="F775" s="15">
        <v>0</v>
      </c>
    </row>
    <row r="776" spans="1:6" x14ac:dyDescent="0.3">
      <c r="A776" t="s">
        <v>619</v>
      </c>
      <c r="E776" s="1" t="s">
        <v>1130</v>
      </c>
      <c r="F776" s="15">
        <v>0</v>
      </c>
    </row>
    <row r="777" spans="1:6" x14ac:dyDescent="0.3">
      <c r="A777" t="s">
        <v>620</v>
      </c>
      <c r="E777" s="1" t="s">
        <v>1131</v>
      </c>
      <c r="F777" s="15">
        <v>0</v>
      </c>
    </row>
    <row r="778" spans="1:6" x14ac:dyDescent="0.3">
      <c r="A778" t="s">
        <v>621</v>
      </c>
      <c r="E778" s="1" t="s">
        <v>1132</v>
      </c>
      <c r="F778" s="15">
        <v>0</v>
      </c>
    </row>
    <row r="779" spans="1:6" x14ac:dyDescent="0.3">
      <c r="A779" t="s">
        <v>622</v>
      </c>
      <c r="E779" s="1" t="s">
        <v>1134</v>
      </c>
      <c r="F779" s="15">
        <v>0</v>
      </c>
    </row>
    <row r="780" spans="1:6" x14ac:dyDescent="0.3">
      <c r="A780" t="s">
        <v>623</v>
      </c>
      <c r="E780" s="1" t="s">
        <v>1135</v>
      </c>
      <c r="F780" s="15">
        <v>0</v>
      </c>
    </row>
    <row r="781" spans="1:6" x14ac:dyDescent="0.3">
      <c r="A781" t="s">
        <v>624</v>
      </c>
      <c r="E781" s="1" t="s">
        <v>2029</v>
      </c>
      <c r="F781" s="15">
        <v>0</v>
      </c>
    </row>
    <row r="782" spans="1:6" x14ac:dyDescent="0.3">
      <c r="A782" t="s">
        <v>625</v>
      </c>
      <c r="E782" s="1" t="s">
        <v>1138</v>
      </c>
      <c r="F782" s="15">
        <v>0</v>
      </c>
    </row>
    <row r="783" spans="1:6" x14ac:dyDescent="0.3">
      <c r="A783" t="s">
        <v>626</v>
      </c>
      <c r="E783" s="1" t="s">
        <v>1139</v>
      </c>
      <c r="F783" s="15">
        <v>0</v>
      </c>
    </row>
    <row r="784" spans="1:6" x14ac:dyDescent="0.3">
      <c r="A784" t="s">
        <v>2214</v>
      </c>
      <c r="E784" s="1" t="s">
        <v>1141</v>
      </c>
      <c r="F784" s="15">
        <v>0</v>
      </c>
    </row>
    <row r="785" spans="1:6" x14ac:dyDescent="0.3">
      <c r="A785" t="s">
        <v>627</v>
      </c>
      <c r="E785" s="1" t="s">
        <v>1143</v>
      </c>
      <c r="F785" s="15">
        <v>0</v>
      </c>
    </row>
    <row r="786" spans="1:6" x14ac:dyDescent="0.3">
      <c r="A786" t="s">
        <v>628</v>
      </c>
      <c r="E786" s="1" t="s">
        <v>1145</v>
      </c>
      <c r="F786" s="15">
        <v>0</v>
      </c>
    </row>
    <row r="787" spans="1:6" x14ac:dyDescent="0.3">
      <c r="A787" t="s">
        <v>629</v>
      </c>
      <c r="E787" s="1" t="s">
        <v>2026</v>
      </c>
      <c r="F787" s="15">
        <v>0</v>
      </c>
    </row>
    <row r="788" spans="1:6" x14ac:dyDescent="0.3">
      <c r="A788" t="s">
        <v>2213</v>
      </c>
      <c r="E788" s="1" t="s">
        <v>1147</v>
      </c>
      <c r="F788" s="15">
        <v>0</v>
      </c>
    </row>
    <row r="789" spans="1:6" x14ac:dyDescent="0.3">
      <c r="A789" t="s">
        <v>630</v>
      </c>
      <c r="E789" s="1" t="s">
        <v>1148</v>
      </c>
      <c r="F789" s="15">
        <v>0</v>
      </c>
    </row>
    <row r="790" spans="1:6" x14ac:dyDescent="0.3">
      <c r="A790" t="s">
        <v>631</v>
      </c>
      <c r="E790" s="1" t="s">
        <v>1149</v>
      </c>
      <c r="F790" s="15">
        <v>0</v>
      </c>
    </row>
    <row r="791" spans="1:6" x14ac:dyDescent="0.3">
      <c r="A791" t="s">
        <v>632</v>
      </c>
      <c r="E791" s="1" t="s">
        <v>1150</v>
      </c>
      <c r="F791" s="15">
        <v>238.33400000000006</v>
      </c>
    </row>
    <row r="792" spans="1:6" x14ac:dyDescent="0.3">
      <c r="A792" t="s">
        <v>633</v>
      </c>
      <c r="E792" s="1" t="s">
        <v>1151</v>
      </c>
      <c r="F792" s="15">
        <v>0</v>
      </c>
    </row>
    <row r="793" spans="1:6" x14ac:dyDescent="0.3">
      <c r="A793" t="s">
        <v>634</v>
      </c>
      <c r="E793" s="1" t="s">
        <v>1153</v>
      </c>
      <c r="F793" s="15">
        <v>0</v>
      </c>
    </row>
    <row r="794" spans="1:6" x14ac:dyDescent="0.3">
      <c r="A794" t="s">
        <v>635</v>
      </c>
      <c r="E794" s="1" t="s">
        <v>1155</v>
      </c>
      <c r="F794" s="15">
        <v>0</v>
      </c>
    </row>
    <row r="795" spans="1:6" x14ac:dyDescent="0.3">
      <c r="A795" t="s">
        <v>128</v>
      </c>
      <c r="E795" s="1" t="s">
        <v>2021</v>
      </c>
      <c r="F795" s="15">
        <v>1.9000000000232831E-2</v>
      </c>
    </row>
    <row r="796" spans="1:6" x14ac:dyDescent="0.3">
      <c r="A796" t="s">
        <v>129</v>
      </c>
      <c r="E796" s="1" t="s">
        <v>1157</v>
      </c>
      <c r="F796" s="15">
        <v>0</v>
      </c>
    </row>
    <row r="797" spans="1:6" x14ac:dyDescent="0.3">
      <c r="A797" t="s">
        <v>636</v>
      </c>
      <c r="E797" s="1" t="s">
        <v>1158</v>
      </c>
      <c r="F797" s="15">
        <v>-1782.4050000000025</v>
      </c>
    </row>
    <row r="798" spans="1:6" x14ac:dyDescent="0.3">
      <c r="A798" t="s">
        <v>2212</v>
      </c>
      <c r="E798" s="1" t="s">
        <v>2019</v>
      </c>
      <c r="F798" s="15">
        <v>0</v>
      </c>
    </row>
    <row r="799" spans="1:6" x14ac:dyDescent="0.3">
      <c r="A799" t="s">
        <v>637</v>
      </c>
      <c r="E799" s="1" t="s">
        <v>1159</v>
      </c>
      <c r="F799" s="15">
        <v>1.0000000002037268E-3</v>
      </c>
    </row>
    <row r="800" spans="1:6" x14ac:dyDescent="0.3">
      <c r="A800" t="s">
        <v>2211</v>
      </c>
      <c r="E800" s="1" t="s">
        <v>1161</v>
      </c>
      <c r="F800" s="15">
        <v>0</v>
      </c>
    </row>
    <row r="801" spans="1:6" x14ac:dyDescent="0.3">
      <c r="A801" t="s">
        <v>638</v>
      </c>
      <c r="E801" s="1" t="s">
        <v>2017</v>
      </c>
      <c r="F801" s="15">
        <v>0</v>
      </c>
    </row>
    <row r="802" spans="1:6" x14ac:dyDescent="0.3">
      <c r="A802" t="s">
        <v>639</v>
      </c>
      <c r="E802" s="1" t="s">
        <v>1164</v>
      </c>
      <c r="F802" s="15">
        <v>0</v>
      </c>
    </row>
    <row r="803" spans="1:6" x14ac:dyDescent="0.3">
      <c r="A803" t="s">
        <v>640</v>
      </c>
      <c r="E803" s="1" t="s">
        <v>1165</v>
      </c>
      <c r="F803" s="15">
        <v>52.96</v>
      </c>
    </row>
    <row r="804" spans="1:6" x14ac:dyDescent="0.3">
      <c r="A804" t="s">
        <v>2210</v>
      </c>
      <c r="E804" s="1" t="s">
        <v>1166</v>
      </c>
      <c r="F804" s="15">
        <v>-713.89999999999782</v>
      </c>
    </row>
    <row r="805" spans="1:6" x14ac:dyDescent="0.3">
      <c r="A805" t="s">
        <v>641</v>
      </c>
      <c r="E805" s="1" t="s">
        <v>1167</v>
      </c>
      <c r="F805" s="15">
        <v>0</v>
      </c>
    </row>
    <row r="806" spans="1:6" x14ac:dyDescent="0.3">
      <c r="A806" t="s">
        <v>2209</v>
      </c>
      <c r="E806" s="1" t="s">
        <v>1168</v>
      </c>
      <c r="F806" s="15">
        <v>-105.96000000000095</v>
      </c>
    </row>
    <row r="807" spans="1:6" x14ac:dyDescent="0.3">
      <c r="A807" t="s">
        <v>2208</v>
      </c>
      <c r="E807" s="1" t="s">
        <v>192</v>
      </c>
      <c r="F807" s="15">
        <v>-628.12999999999738</v>
      </c>
    </row>
    <row r="808" spans="1:6" x14ac:dyDescent="0.3">
      <c r="A808" t="s">
        <v>643</v>
      </c>
      <c r="E808" s="1" t="s">
        <v>1169</v>
      </c>
      <c r="F808" s="15">
        <v>-1905.1999999999989</v>
      </c>
    </row>
    <row r="809" spans="1:6" x14ac:dyDescent="0.3">
      <c r="A809" t="s">
        <v>644</v>
      </c>
      <c r="B809" s="15">
        <v>2549.6</v>
      </c>
      <c r="E809" s="1" t="s">
        <v>1170</v>
      </c>
      <c r="F809" s="15">
        <v>0</v>
      </c>
    </row>
    <row r="810" spans="1:6" x14ac:dyDescent="0.3">
      <c r="A810" t="s">
        <v>645</v>
      </c>
      <c r="E810" s="1" t="s">
        <v>1172</v>
      </c>
      <c r="F810" s="15">
        <v>0</v>
      </c>
    </row>
    <row r="811" spans="1:6" x14ac:dyDescent="0.3">
      <c r="A811" t="s">
        <v>646</v>
      </c>
      <c r="E811" s="1" t="s">
        <v>1174</v>
      </c>
      <c r="F811" s="15">
        <v>0</v>
      </c>
    </row>
    <row r="812" spans="1:6" x14ac:dyDescent="0.3">
      <c r="A812" t="s">
        <v>2207</v>
      </c>
      <c r="E812" s="1" t="s">
        <v>1175</v>
      </c>
      <c r="F812" s="15">
        <v>0</v>
      </c>
    </row>
    <row r="813" spans="1:6" x14ac:dyDescent="0.3">
      <c r="A813" t="s">
        <v>647</v>
      </c>
      <c r="E813" s="1" t="s">
        <v>2012</v>
      </c>
      <c r="F813" s="15">
        <v>0</v>
      </c>
    </row>
    <row r="814" spans="1:6" x14ac:dyDescent="0.3">
      <c r="A814" t="s">
        <v>648</v>
      </c>
      <c r="E814" s="1" t="s">
        <v>1177</v>
      </c>
      <c r="F814" s="15">
        <v>0</v>
      </c>
    </row>
    <row r="815" spans="1:6" x14ac:dyDescent="0.3">
      <c r="A815" t="s">
        <v>1834</v>
      </c>
      <c r="E815" s="1" t="s">
        <v>1179</v>
      </c>
      <c r="F815" s="15">
        <v>0</v>
      </c>
    </row>
    <row r="816" spans="1:6" x14ac:dyDescent="0.3">
      <c r="A816" t="s">
        <v>649</v>
      </c>
      <c r="E816" s="1" t="s">
        <v>1709</v>
      </c>
      <c r="F816" s="15">
        <v>0</v>
      </c>
    </row>
    <row r="817" spans="1:6" x14ac:dyDescent="0.3">
      <c r="A817" t="s">
        <v>2206</v>
      </c>
      <c r="E817" s="1" t="s">
        <v>1181</v>
      </c>
      <c r="F817" s="15">
        <v>0</v>
      </c>
    </row>
    <row r="818" spans="1:6" x14ac:dyDescent="0.3">
      <c r="A818" t="s">
        <v>130</v>
      </c>
      <c r="E818" s="1" t="s">
        <v>194</v>
      </c>
      <c r="F818" s="15">
        <v>180.40900000000329</v>
      </c>
    </row>
    <row r="819" spans="1:6" x14ac:dyDescent="0.3">
      <c r="A819" t="s">
        <v>2205</v>
      </c>
      <c r="E819" s="1" t="s">
        <v>1183</v>
      </c>
      <c r="F819" s="15">
        <v>0</v>
      </c>
    </row>
    <row r="820" spans="1:6" x14ac:dyDescent="0.3">
      <c r="A820" t="s">
        <v>2204</v>
      </c>
      <c r="E820" s="1" t="s">
        <v>1185</v>
      </c>
      <c r="F820" s="15">
        <v>0</v>
      </c>
    </row>
    <row r="821" spans="1:6" x14ac:dyDescent="0.3">
      <c r="A821" t="s">
        <v>216</v>
      </c>
      <c r="E821" s="1" t="s">
        <v>1710</v>
      </c>
      <c r="F821" s="15">
        <v>-21615.619999999995</v>
      </c>
    </row>
    <row r="822" spans="1:6" x14ac:dyDescent="0.3">
      <c r="A822" t="s">
        <v>217</v>
      </c>
      <c r="B822" s="15">
        <v>8193.6740000000009</v>
      </c>
      <c r="E822" s="1" t="s">
        <v>1187</v>
      </c>
      <c r="F822" s="15">
        <v>0</v>
      </c>
    </row>
    <row r="823" spans="1:6" x14ac:dyDescent="0.3">
      <c r="A823" t="s">
        <v>651</v>
      </c>
      <c r="E823" s="1" t="s">
        <v>1189</v>
      </c>
      <c r="F823" s="15">
        <v>-1755.5119999999997</v>
      </c>
    </row>
    <row r="824" spans="1:6" x14ac:dyDescent="0.3">
      <c r="A824" t="s">
        <v>652</v>
      </c>
      <c r="B824" s="15">
        <v>3278.26</v>
      </c>
      <c r="E824" s="1" t="s">
        <v>1190</v>
      </c>
      <c r="F824" s="15">
        <v>-5498.7999999999956</v>
      </c>
    </row>
    <row r="825" spans="1:6" x14ac:dyDescent="0.3">
      <c r="A825" t="s">
        <v>1705</v>
      </c>
      <c r="E825" s="1" t="s">
        <v>1192</v>
      </c>
      <c r="F825" s="15">
        <v>0</v>
      </c>
    </row>
    <row r="826" spans="1:6" x14ac:dyDescent="0.3">
      <c r="A826" t="s">
        <v>2203</v>
      </c>
      <c r="E826" s="1" t="s">
        <v>196</v>
      </c>
      <c r="F826" s="15">
        <v>-2251.3760000000002</v>
      </c>
    </row>
    <row r="827" spans="1:6" x14ac:dyDescent="0.3">
      <c r="A827" t="s">
        <v>654</v>
      </c>
      <c r="E827" s="1" t="s">
        <v>1711</v>
      </c>
      <c r="F827" s="15">
        <v>-921.59999999999854</v>
      </c>
    </row>
    <row r="828" spans="1:6" x14ac:dyDescent="0.3">
      <c r="A828" t="s">
        <v>655</v>
      </c>
      <c r="E828" s="1" t="s">
        <v>1194</v>
      </c>
      <c r="F828" s="15">
        <v>0</v>
      </c>
    </row>
    <row r="829" spans="1:6" x14ac:dyDescent="0.3">
      <c r="A829" t="s">
        <v>656</v>
      </c>
      <c r="E829" s="1" t="s">
        <v>198</v>
      </c>
      <c r="F829" s="15">
        <v>820.15800000000127</v>
      </c>
    </row>
    <row r="830" spans="1:6" x14ac:dyDescent="0.3">
      <c r="A830" t="s">
        <v>657</v>
      </c>
      <c r="E830" s="1" t="s">
        <v>1196</v>
      </c>
      <c r="F830" s="15">
        <v>0</v>
      </c>
    </row>
    <row r="831" spans="1:6" x14ac:dyDescent="0.3">
      <c r="A831" t="s">
        <v>2202</v>
      </c>
      <c r="E831" s="1" t="s">
        <v>1197</v>
      </c>
      <c r="F831" s="15">
        <v>0</v>
      </c>
    </row>
    <row r="832" spans="1:6" x14ac:dyDescent="0.3">
      <c r="A832" t="s">
        <v>132</v>
      </c>
      <c r="E832" s="1" t="s">
        <v>1198</v>
      </c>
      <c r="F832" s="15">
        <v>0</v>
      </c>
    </row>
    <row r="833" spans="1:6" x14ac:dyDescent="0.3">
      <c r="A833" t="s">
        <v>1842</v>
      </c>
      <c r="B833" s="15">
        <v>4204.8590000000004</v>
      </c>
      <c r="E833" s="1" t="s">
        <v>1199</v>
      </c>
      <c r="F833" s="15">
        <v>0</v>
      </c>
    </row>
    <row r="834" spans="1:6" x14ac:dyDescent="0.3">
      <c r="A834" t="s">
        <v>135</v>
      </c>
      <c r="E834" s="1" t="s">
        <v>1200</v>
      </c>
      <c r="F834" s="15">
        <v>0</v>
      </c>
    </row>
    <row r="835" spans="1:6" x14ac:dyDescent="0.3">
      <c r="A835" t="s">
        <v>136</v>
      </c>
      <c r="E835" s="1" t="s">
        <v>1201</v>
      </c>
      <c r="F835" s="15">
        <v>0</v>
      </c>
    </row>
    <row r="836" spans="1:6" x14ac:dyDescent="0.3">
      <c r="A836" t="s">
        <v>1844</v>
      </c>
      <c r="B836" s="15">
        <v>2034.009</v>
      </c>
      <c r="E836" s="1" t="s">
        <v>1202</v>
      </c>
      <c r="F836" s="15">
        <v>0</v>
      </c>
    </row>
    <row r="837" spans="1:6" x14ac:dyDescent="0.3">
      <c r="A837" t="s">
        <v>658</v>
      </c>
      <c r="E837" s="1" t="s">
        <v>1204</v>
      </c>
      <c r="F837" s="15">
        <v>-1.0999999998603016E-2</v>
      </c>
    </row>
    <row r="838" spans="1:6" x14ac:dyDescent="0.3">
      <c r="A838" t="s">
        <v>1856</v>
      </c>
      <c r="B838" s="15">
        <v>0.2</v>
      </c>
      <c r="E838" s="1" t="s">
        <v>1759</v>
      </c>
      <c r="F838" s="15">
        <v>-4627.158000000054</v>
      </c>
    </row>
    <row r="839" spans="1:6" x14ac:dyDescent="0.3">
      <c r="A839" t="s">
        <v>2429</v>
      </c>
      <c r="E839" s="1" t="s">
        <v>1206</v>
      </c>
      <c r="F839" s="15">
        <v>0</v>
      </c>
    </row>
    <row r="840" spans="1:6" x14ac:dyDescent="0.3">
      <c r="A840" t="s">
        <v>2428</v>
      </c>
      <c r="B840" s="15">
        <v>3076.893</v>
      </c>
      <c r="E840" s="1" t="s">
        <v>1208</v>
      </c>
      <c r="F840" s="15">
        <v>0</v>
      </c>
    </row>
    <row r="841" spans="1:6" x14ac:dyDescent="0.3">
      <c r="A841" t="s">
        <v>659</v>
      </c>
      <c r="E841" s="1" t="s">
        <v>1210</v>
      </c>
      <c r="F841" s="15">
        <v>0</v>
      </c>
    </row>
    <row r="842" spans="1:6" x14ac:dyDescent="0.3">
      <c r="A842" t="s">
        <v>2201</v>
      </c>
      <c r="E842" s="1" t="s">
        <v>1212</v>
      </c>
      <c r="F842" s="15">
        <v>0</v>
      </c>
    </row>
    <row r="843" spans="1:6" x14ac:dyDescent="0.3">
      <c r="A843" t="s">
        <v>2200</v>
      </c>
      <c r="E843" s="1" t="s">
        <v>1760</v>
      </c>
      <c r="F843" s="15">
        <v>0</v>
      </c>
    </row>
    <row r="844" spans="1:6" x14ac:dyDescent="0.3">
      <c r="A844" t="s">
        <v>2199</v>
      </c>
      <c r="E844" s="1" t="s">
        <v>1214</v>
      </c>
      <c r="F844" s="15">
        <v>-6948.4119999999821</v>
      </c>
    </row>
    <row r="845" spans="1:6" x14ac:dyDescent="0.3">
      <c r="A845" t="s">
        <v>2198</v>
      </c>
      <c r="E845" s="1" t="s">
        <v>1215</v>
      </c>
      <c r="F845" s="15">
        <v>0</v>
      </c>
    </row>
    <row r="846" spans="1:6" x14ac:dyDescent="0.3">
      <c r="A846" t="s">
        <v>660</v>
      </c>
      <c r="E846" s="1" t="s">
        <v>2002</v>
      </c>
      <c r="F846" s="15">
        <v>0</v>
      </c>
    </row>
    <row r="847" spans="1:6" x14ac:dyDescent="0.3">
      <c r="A847" t="s">
        <v>661</v>
      </c>
      <c r="E847" s="1" t="s">
        <v>1218</v>
      </c>
      <c r="F847" s="15">
        <v>-1521.851999999999</v>
      </c>
    </row>
    <row r="848" spans="1:6" x14ac:dyDescent="0.3">
      <c r="A848" t="s">
        <v>662</v>
      </c>
      <c r="E848" s="1" t="s">
        <v>1219</v>
      </c>
      <c r="F848" s="15">
        <v>0</v>
      </c>
    </row>
    <row r="849" spans="1:6" x14ac:dyDescent="0.3">
      <c r="A849" t="s">
        <v>663</v>
      </c>
      <c r="E849" s="1" t="s">
        <v>1220</v>
      </c>
      <c r="F849" s="15">
        <v>0</v>
      </c>
    </row>
    <row r="850" spans="1:6" x14ac:dyDescent="0.3">
      <c r="A850" t="s">
        <v>2197</v>
      </c>
      <c r="E850" s="1" t="s">
        <v>1221</v>
      </c>
      <c r="F850" s="15">
        <v>0</v>
      </c>
    </row>
    <row r="851" spans="1:6" x14ac:dyDescent="0.3">
      <c r="A851" t="s">
        <v>664</v>
      </c>
      <c r="E851" s="1" t="s">
        <v>1223</v>
      </c>
      <c r="F851" s="15">
        <v>0</v>
      </c>
    </row>
    <row r="852" spans="1:6" x14ac:dyDescent="0.3">
      <c r="A852" t="s">
        <v>138</v>
      </c>
      <c r="E852" s="1" t="s">
        <v>1224</v>
      </c>
      <c r="F852" s="15">
        <v>0</v>
      </c>
    </row>
    <row r="853" spans="1:6" x14ac:dyDescent="0.3">
      <c r="A853" t="s">
        <v>139</v>
      </c>
      <c r="E853" s="1" t="s">
        <v>1225</v>
      </c>
      <c r="F853" s="15">
        <v>0</v>
      </c>
    </row>
    <row r="854" spans="1:6" x14ac:dyDescent="0.3">
      <c r="A854" t="s">
        <v>665</v>
      </c>
      <c r="E854" s="1" t="s">
        <v>1227</v>
      </c>
      <c r="F854" s="15">
        <v>-25179.277999999933</v>
      </c>
    </row>
    <row r="855" spans="1:6" x14ac:dyDescent="0.3">
      <c r="A855" t="s">
        <v>1807</v>
      </c>
      <c r="E855" s="1" t="s">
        <v>1997</v>
      </c>
      <c r="F855" s="15">
        <v>0</v>
      </c>
    </row>
    <row r="856" spans="1:6" x14ac:dyDescent="0.3">
      <c r="A856" t="s">
        <v>666</v>
      </c>
      <c r="E856" s="1" t="s">
        <v>1230</v>
      </c>
      <c r="F856" s="15">
        <v>0</v>
      </c>
    </row>
    <row r="857" spans="1:6" x14ac:dyDescent="0.3">
      <c r="A857" t="s">
        <v>1767</v>
      </c>
      <c r="B857" s="15">
        <v>43.5</v>
      </c>
      <c r="E857" s="1" t="s">
        <v>1231</v>
      </c>
      <c r="F857" s="15">
        <v>0</v>
      </c>
    </row>
    <row r="858" spans="1:6" x14ac:dyDescent="0.3">
      <c r="A858" t="s">
        <v>140</v>
      </c>
      <c r="E858" s="1" t="s">
        <v>1233</v>
      </c>
      <c r="F858" s="15">
        <v>0</v>
      </c>
    </row>
    <row r="859" spans="1:6" x14ac:dyDescent="0.3">
      <c r="A859" t="s">
        <v>2196</v>
      </c>
      <c r="E859" s="1" t="s">
        <v>1765</v>
      </c>
      <c r="F859" s="15">
        <v>-4489.4550000000017</v>
      </c>
    </row>
    <row r="860" spans="1:6" x14ac:dyDescent="0.3">
      <c r="A860" t="s">
        <v>2427</v>
      </c>
      <c r="E860" s="1" t="s">
        <v>1235</v>
      </c>
      <c r="F860" s="15">
        <v>0</v>
      </c>
    </row>
    <row r="861" spans="1:6" x14ac:dyDescent="0.3">
      <c r="A861" t="s">
        <v>2426</v>
      </c>
      <c r="E861" s="1" t="s">
        <v>1236</v>
      </c>
      <c r="F861" s="15">
        <v>-2757.7780000000057</v>
      </c>
    </row>
    <row r="862" spans="1:6" x14ac:dyDescent="0.3">
      <c r="A862" t="s">
        <v>218</v>
      </c>
      <c r="E862" s="1" t="s">
        <v>1237</v>
      </c>
      <c r="F862" s="15">
        <v>0</v>
      </c>
    </row>
    <row r="863" spans="1:6" x14ac:dyDescent="0.3">
      <c r="A863" t="s">
        <v>2425</v>
      </c>
      <c r="B863" s="15">
        <v>5806.1769999999997</v>
      </c>
      <c r="E863" s="1" t="s">
        <v>1239</v>
      </c>
      <c r="F863" s="15">
        <v>0</v>
      </c>
    </row>
    <row r="864" spans="1:6" x14ac:dyDescent="0.3">
      <c r="A864" t="s">
        <v>667</v>
      </c>
      <c r="E864" s="1" t="s">
        <v>1241</v>
      </c>
      <c r="F864" s="15">
        <v>0</v>
      </c>
    </row>
    <row r="865" spans="1:6" x14ac:dyDescent="0.3">
      <c r="A865" t="s">
        <v>2195</v>
      </c>
      <c r="E865" s="1" t="s">
        <v>1242</v>
      </c>
      <c r="F865" s="15">
        <v>-2887.0849999999627</v>
      </c>
    </row>
    <row r="866" spans="1:6" x14ac:dyDescent="0.3">
      <c r="A866" t="s">
        <v>668</v>
      </c>
      <c r="E866" s="1" t="s">
        <v>1244</v>
      </c>
      <c r="F866" s="15">
        <v>0</v>
      </c>
    </row>
    <row r="867" spans="1:6" x14ac:dyDescent="0.3">
      <c r="A867" t="s">
        <v>2194</v>
      </c>
      <c r="E867" s="1" t="s">
        <v>2398</v>
      </c>
      <c r="F867" s="15">
        <v>0</v>
      </c>
    </row>
    <row r="868" spans="1:6" x14ac:dyDescent="0.3">
      <c r="A868" t="s">
        <v>669</v>
      </c>
      <c r="E868" s="1" t="s">
        <v>1246</v>
      </c>
      <c r="F868" s="15">
        <v>0</v>
      </c>
    </row>
    <row r="869" spans="1:6" x14ac:dyDescent="0.3">
      <c r="A869" t="s">
        <v>2193</v>
      </c>
      <c r="E869" s="1" t="s">
        <v>1247</v>
      </c>
      <c r="F869" s="15">
        <v>0</v>
      </c>
    </row>
    <row r="870" spans="1:6" x14ac:dyDescent="0.3">
      <c r="A870" t="s">
        <v>670</v>
      </c>
      <c r="E870" s="1" t="s">
        <v>1249</v>
      </c>
      <c r="F870" s="15">
        <v>0</v>
      </c>
    </row>
    <row r="871" spans="1:6" x14ac:dyDescent="0.3">
      <c r="A871" t="s">
        <v>671</v>
      </c>
      <c r="B871" s="15">
        <v>12861.800999999999</v>
      </c>
      <c r="E871" s="1" t="s">
        <v>1251</v>
      </c>
      <c r="F871" s="15">
        <v>0</v>
      </c>
    </row>
    <row r="872" spans="1:6" x14ac:dyDescent="0.3">
      <c r="A872" t="s">
        <v>673</v>
      </c>
      <c r="E872" s="1" t="s">
        <v>1991</v>
      </c>
      <c r="F872" s="15">
        <v>946.05199999999991</v>
      </c>
    </row>
    <row r="873" spans="1:6" x14ac:dyDescent="0.3">
      <c r="A873" t="s">
        <v>143</v>
      </c>
      <c r="E873" s="1" t="s">
        <v>1253</v>
      </c>
      <c r="F873" s="15">
        <v>-2.0000000076834112E-3</v>
      </c>
    </row>
    <row r="874" spans="1:6" x14ac:dyDescent="0.3">
      <c r="A874" t="s">
        <v>144</v>
      </c>
      <c r="E874" s="1" t="s">
        <v>1254</v>
      </c>
      <c r="F874" s="15">
        <v>0</v>
      </c>
    </row>
    <row r="875" spans="1:6" x14ac:dyDescent="0.3">
      <c r="A875" t="s">
        <v>145</v>
      </c>
      <c r="E875" s="1" t="s">
        <v>1256</v>
      </c>
      <c r="F875" s="15">
        <v>-1511.1100000000006</v>
      </c>
    </row>
    <row r="876" spans="1:6" x14ac:dyDescent="0.3">
      <c r="A876" t="s">
        <v>674</v>
      </c>
      <c r="E876" s="1" t="s">
        <v>1761</v>
      </c>
      <c r="F876" s="15">
        <v>-231.69599999999627</v>
      </c>
    </row>
    <row r="877" spans="1:6" x14ac:dyDescent="0.3">
      <c r="A877" t="s">
        <v>675</v>
      </c>
      <c r="B877" s="15">
        <v>5660.9</v>
      </c>
      <c r="E877" s="1" t="s">
        <v>1258</v>
      </c>
      <c r="F877" s="15">
        <v>0</v>
      </c>
    </row>
    <row r="878" spans="1:6" x14ac:dyDescent="0.3">
      <c r="A878" t="s">
        <v>676</v>
      </c>
      <c r="E878" s="1" t="s">
        <v>1260</v>
      </c>
      <c r="F878" s="15">
        <v>-3905.1749999999956</v>
      </c>
    </row>
    <row r="879" spans="1:6" x14ac:dyDescent="0.3">
      <c r="A879" t="s">
        <v>677</v>
      </c>
      <c r="E879" s="1" t="s">
        <v>1262</v>
      </c>
      <c r="F879" s="15">
        <v>-3846.9730000000272</v>
      </c>
    </row>
    <row r="880" spans="1:6" x14ac:dyDescent="0.3">
      <c r="A880" t="s">
        <v>146</v>
      </c>
      <c r="E880" s="1" t="s">
        <v>1264</v>
      </c>
      <c r="F880" s="15">
        <v>0</v>
      </c>
    </row>
    <row r="881" spans="1:6" x14ac:dyDescent="0.3">
      <c r="A881" t="s">
        <v>147</v>
      </c>
      <c r="B881" s="15">
        <v>147457.57399999999</v>
      </c>
      <c r="E881" s="1" t="s">
        <v>200</v>
      </c>
      <c r="F881" s="15">
        <v>1.0000000183936208E-3</v>
      </c>
    </row>
    <row r="882" spans="1:6" x14ac:dyDescent="0.3">
      <c r="A882" t="s">
        <v>678</v>
      </c>
      <c r="E882" s="1" t="s">
        <v>1265</v>
      </c>
      <c r="F882" s="15">
        <v>0</v>
      </c>
    </row>
    <row r="883" spans="1:6" x14ac:dyDescent="0.3">
      <c r="A883" t="s">
        <v>679</v>
      </c>
      <c r="E883" s="1" t="s">
        <v>1267</v>
      </c>
      <c r="F883" s="15">
        <v>0</v>
      </c>
    </row>
    <row r="884" spans="1:6" x14ac:dyDescent="0.3">
      <c r="A884" t="s">
        <v>680</v>
      </c>
      <c r="E884" s="1" t="s">
        <v>1268</v>
      </c>
      <c r="F884" s="15">
        <v>0</v>
      </c>
    </row>
    <row r="885" spans="1:6" x14ac:dyDescent="0.3">
      <c r="A885" t="s">
        <v>681</v>
      </c>
      <c r="E885" s="1" t="s">
        <v>1270</v>
      </c>
      <c r="F885" s="15">
        <v>0</v>
      </c>
    </row>
    <row r="886" spans="1:6" x14ac:dyDescent="0.3">
      <c r="A886" t="s">
        <v>2192</v>
      </c>
      <c r="E886" s="1" t="s">
        <v>1271</v>
      </c>
      <c r="F886" s="15">
        <v>-9589.0529999999562</v>
      </c>
    </row>
    <row r="887" spans="1:6" x14ac:dyDescent="0.3">
      <c r="A887" t="s">
        <v>2184</v>
      </c>
      <c r="E887" s="1" t="s">
        <v>1273</v>
      </c>
      <c r="F887" s="15">
        <v>-570.79899999999907</v>
      </c>
    </row>
    <row r="888" spans="1:6" x14ac:dyDescent="0.3">
      <c r="A888" t="s">
        <v>682</v>
      </c>
      <c r="E888" s="1" t="s">
        <v>1274</v>
      </c>
      <c r="F888" s="15">
        <v>0</v>
      </c>
    </row>
    <row r="889" spans="1:6" x14ac:dyDescent="0.3">
      <c r="A889" t="s">
        <v>683</v>
      </c>
      <c r="E889" s="1" t="s">
        <v>1276</v>
      </c>
      <c r="F889" s="15">
        <v>0</v>
      </c>
    </row>
    <row r="890" spans="1:6" x14ac:dyDescent="0.3">
      <c r="A890" t="s">
        <v>2424</v>
      </c>
      <c r="E890" s="1" t="s">
        <v>1278</v>
      </c>
      <c r="F890" s="15">
        <v>0</v>
      </c>
    </row>
    <row r="891" spans="1:6" x14ac:dyDescent="0.3">
      <c r="A891" t="s">
        <v>2423</v>
      </c>
      <c r="B891" s="15">
        <v>8900.1</v>
      </c>
      <c r="E891" s="1" t="s">
        <v>1280</v>
      </c>
      <c r="F891" s="15">
        <v>0</v>
      </c>
    </row>
    <row r="892" spans="1:6" x14ac:dyDescent="0.3">
      <c r="A892" t="s">
        <v>684</v>
      </c>
      <c r="E892" s="1" t="s">
        <v>1282</v>
      </c>
      <c r="F892" s="15">
        <v>0</v>
      </c>
    </row>
    <row r="893" spans="1:6" x14ac:dyDescent="0.3">
      <c r="A893" t="s">
        <v>1843</v>
      </c>
      <c r="B893" s="15">
        <v>14087.397000000001</v>
      </c>
      <c r="E893" s="1" t="s">
        <v>1284</v>
      </c>
      <c r="F893" s="15">
        <v>0</v>
      </c>
    </row>
    <row r="894" spans="1:6" x14ac:dyDescent="0.3">
      <c r="A894" t="s">
        <v>685</v>
      </c>
      <c r="E894" s="1" t="s">
        <v>1986</v>
      </c>
      <c r="F894" s="15">
        <v>0</v>
      </c>
    </row>
    <row r="895" spans="1:6" x14ac:dyDescent="0.3">
      <c r="A895" t="s">
        <v>2191</v>
      </c>
      <c r="E895" s="1" t="s">
        <v>1286</v>
      </c>
      <c r="F895" s="15">
        <v>0</v>
      </c>
    </row>
    <row r="896" spans="1:6" x14ac:dyDescent="0.3">
      <c r="A896" t="s">
        <v>686</v>
      </c>
      <c r="E896" s="1" t="s">
        <v>1288</v>
      </c>
      <c r="F896" s="15">
        <v>-2116.1540000000095</v>
      </c>
    </row>
    <row r="897" spans="1:6" x14ac:dyDescent="0.3">
      <c r="A897" t="s">
        <v>2190</v>
      </c>
      <c r="E897" s="1" t="s">
        <v>1289</v>
      </c>
      <c r="F897" s="15">
        <v>0</v>
      </c>
    </row>
    <row r="898" spans="1:6" x14ac:dyDescent="0.3">
      <c r="A898" t="s">
        <v>149</v>
      </c>
      <c r="E898" s="1" t="s">
        <v>1290</v>
      </c>
      <c r="F898" s="15">
        <v>0</v>
      </c>
    </row>
    <row r="899" spans="1:6" x14ac:dyDescent="0.3">
      <c r="A899" t="s">
        <v>687</v>
      </c>
      <c r="E899" s="1" t="s">
        <v>1292</v>
      </c>
      <c r="F899" s="15">
        <v>15.31</v>
      </c>
    </row>
    <row r="900" spans="1:6" x14ac:dyDescent="0.3">
      <c r="A900" t="s">
        <v>688</v>
      </c>
      <c r="E900" s="1" t="s">
        <v>1293</v>
      </c>
      <c r="F900" s="15">
        <v>0</v>
      </c>
    </row>
    <row r="901" spans="1:6" x14ac:dyDescent="0.3">
      <c r="A901" t="s">
        <v>689</v>
      </c>
      <c r="E901" s="1" t="s">
        <v>1295</v>
      </c>
      <c r="F901" s="15">
        <v>0</v>
      </c>
    </row>
    <row r="902" spans="1:6" x14ac:dyDescent="0.3">
      <c r="A902" t="s">
        <v>2189</v>
      </c>
      <c r="E902" s="1" t="s">
        <v>1296</v>
      </c>
      <c r="F902" s="15">
        <v>0</v>
      </c>
    </row>
    <row r="903" spans="1:6" x14ac:dyDescent="0.3">
      <c r="A903" t="s">
        <v>690</v>
      </c>
      <c r="E903" s="1" t="s">
        <v>1297</v>
      </c>
      <c r="F903" s="15">
        <v>0</v>
      </c>
    </row>
    <row r="904" spans="1:6" x14ac:dyDescent="0.3">
      <c r="A904" t="s">
        <v>691</v>
      </c>
      <c r="E904" s="1" t="s">
        <v>1298</v>
      </c>
      <c r="F904" s="15">
        <v>0</v>
      </c>
    </row>
    <row r="905" spans="1:6" x14ac:dyDescent="0.3">
      <c r="A905" t="s">
        <v>692</v>
      </c>
      <c r="E905" s="1" t="s">
        <v>1300</v>
      </c>
      <c r="F905" s="15">
        <v>0</v>
      </c>
    </row>
    <row r="906" spans="1:6" x14ac:dyDescent="0.3">
      <c r="A906" t="s">
        <v>693</v>
      </c>
      <c r="E906" s="1" t="s">
        <v>1301</v>
      </c>
      <c r="F906" s="15">
        <v>0</v>
      </c>
    </row>
    <row r="907" spans="1:6" x14ac:dyDescent="0.3">
      <c r="A907" t="s">
        <v>151</v>
      </c>
      <c r="E907" s="1" t="s">
        <v>1302</v>
      </c>
      <c r="F907" s="15">
        <v>0</v>
      </c>
    </row>
    <row r="908" spans="1:6" x14ac:dyDescent="0.3">
      <c r="A908" t="s">
        <v>694</v>
      </c>
      <c r="E908" s="1" t="s">
        <v>1304</v>
      </c>
      <c r="F908" s="15">
        <v>0</v>
      </c>
    </row>
    <row r="909" spans="1:6" x14ac:dyDescent="0.3">
      <c r="A909" t="s">
        <v>2188</v>
      </c>
      <c r="E909" s="1" t="s">
        <v>1306</v>
      </c>
      <c r="F909" s="15">
        <v>0</v>
      </c>
    </row>
    <row r="910" spans="1:6" x14ac:dyDescent="0.3">
      <c r="A910" t="s">
        <v>1707</v>
      </c>
      <c r="E910" s="1" t="s">
        <v>1307</v>
      </c>
      <c r="F910" s="15">
        <v>0</v>
      </c>
    </row>
    <row r="911" spans="1:6" x14ac:dyDescent="0.3">
      <c r="A911" t="s">
        <v>695</v>
      </c>
      <c r="E911" s="1" t="s">
        <v>1309</v>
      </c>
      <c r="F911" s="15">
        <v>0</v>
      </c>
    </row>
    <row r="912" spans="1:6" x14ac:dyDescent="0.3">
      <c r="A912" t="s">
        <v>697</v>
      </c>
      <c r="E912" s="1" t="s">
        <v>1311</v>
      </c>
      <c r="F912" s="15">
        <v>0</v>
      </c>
    </row>
    <row r="913" spans="1:6" x14ac:dyDescent="0.3">
      <c r="A913" t="s">
        <v>698</v>
      </c>
      <c r="E913" s="1" t="s">
        <v>1312</v>
      </c>
      <c r="F913" s="15">
        <v>0</v>
      </c>
    </row>
    <row r="914" spans="1:6" x14ac:dyDescent="0.3">
      <c r="A914" t="s">
        <v>699</v>
      </c>
      <c r="E914" s="1" t="s">
        <v>1762</v>
      </c>
      <c r="F914" s="15">
        <v>0</v>
      </c>
    </row>
    <row r="915" spans="1:6" x14ac:dyDescent="0.3">
      <c r="A915" t="s">
        <v>700</v>
      </c>
      <c r="E915" s="1" t="s">
        <v>1314</v>
      </c>
      <c r="F915" s="15">
        <v>0</v>
      </c>
    </row>
    <row r="916" spans="1:6" x14ac:dyDescent="0.3">
      <c r="A916" t="s">
        <v>701</v>
      </c>
      <c r="E916" s="1" t="s">
        <v>1316</v>
      </c>
      <c r="F916" s="15">
        <v>-571.84300000000076</v>
      </c>
    </row>
    <row r="917" spans="1:6" x14ac:dyDescent="0.3">
      <c r="A917" t="s">
        <v>702</v>
      </c>
      <c r="E917" s="1" t="s">
        <v>1317</v>
      </c>
      <c r="F917" s="15">
        <v>0</v>
      </c>
    </row>
    <row r="918" spans="1:6" x14ac:dyDescent="0.3">
      <c r="A918" t="s">
        <v>2187</v>
      </c>
      <c r="E918" s="1" t="s">
        <v>1974</v>
      </c>
      <c r="F918" s="15">
        <v>0</v>
      </c>
    </row>
    <row r="919" spans="1:6" x14ac:dyDescent="0.3">
      <c r="A919" t="s">
        <v>703</v>
      </c>
      <c r="E919" s="1" t="s">
        <v>1320</v>
      </c>
      <c r="F919" s="15">
        <v>0</v>
      </c>
    </row>
    <row r="920" spans="1:6" x14ac:dyDescent="0.3">
      <c r="A920" t="s">
        <v>704</v>
      </c>
      <c r="E920" s="1" t="s">
        <v>1321</v>
      </c>
      <c r="F920" s="15">
        <v>0</v>
      </c>
    </row>
    <row r="921" spans="1:6" x14ac:dyDescent="0.3">
      <c r="A921" t="s">
        <v>152</v>
      </c>
      <c r="E921" s="1" t="s">
        <v>1322</v>
      </c>
      <c r="F921" s="15">
        <v>0</v>
      </c>
    </row>
    <row r="922" spans="1:6" x14ac:dyDescent="0.3">
      <c r="A922" t="s">
        <v>153</v>
      </c>
      <c r="E922" s="1" t="s">
        <v>1324</v>
      </c>
      <c r="F922" s="15">
        <v>0</v>
      </c>
    </row>
    <row r="923" spans="1:6" x14ac:dyDescent="0.3">
      <c r="A923" t="s">
        <v>705</v>
      </c>
      <c r="E923" s="1" t="s">
        <v>1325</v>
      </c>
      <c r="F923" s="15">
        <v>0</v>
      </c>
    </row>
    <row r="924" spans="1:6" x14ac:dyDescent="0.3">
      <c r="A924" t="s">
        <v>706</v>
      </c>
      <c r="B924" s="15">
        <v>1667</v>
      </c>
      <c r="E924" s="1" t="s">
        <v>1326</v>
      </c>
      <c r="F924" s="15">
        <v>0</v>
      </c>
    </row>
    <row r="925" spans="1:6" x14ac:dyDescent="0.3">
      <c r="A925" t="s">
        <v>707</v>
      </c>
      <c r="E925" s="1" t="s">
        <v>1968</v>
      </c>
      <c r="F925" s="15">
        <v>0</v>
      </c>
    </row>
    <row r="926" spans="1:6" x14ac:dyDescent="0.3">
      <c r="A926" t="s">
        <v>2186</v>
      </c>
      <c r="E926" s="1" t="s">
        <v>1327</v>
      </c>
      <c r="F926" s="15">
        <v>0</v>
      </c>
    </row>
    <row r="927" spans="1:6" x14ac:dyDescent="0.3">
      <c r="A927" t="s">
        <v>708</v>
      </c>
      <c r="E927" s="1" t="s">
        <v>1328</v>
      </c>
      <c r="F927" s="15">
        <v>0</v>
      </c>
    </row>
    <row r="928" spans="1:6" x14ac:dyDescent="0.3">
      <c r="A928" t="s">
        <v>709</v>
      </c>
      <c r="E928" s="1" t="s">
        <v>1330</v>
      </c>
      <c r="F928" s="15">
        <v>0</v>
      </c>
    </row>
    <row r="929" spans="1:6" x14ac:dyDescent="0.3">
      <c r="A929" t="s">
        <v>710</v>
      </c>
      <c r="E929" s="1" t="s">
        <v>1332</v>
      </c>
      <c r="F929" s="15">
        <v>0</v>
      </c>
    </row>
    <row r="930" spans="1:6" x14ac:dyDescent="0.3">
      <c r="A930" t="s">
        <v>711</v>
      </c>
      <c r="B930" s="15">
        <v>8791.6980000000003</v>
      </c>
      <c r="E930" s="1" t="s">
        <v>1333</v>
      </c>
      <c r="F930" s="15">
        <v>0</v>
      </c>
    </row>
    <row r="931" spans="1:6" x14ac:dyDescent="0.3">
      <c r="A931" t="s">
        <v>220</v>
      </c>
      <c r="E931" s="1" t="s">
        <v>1335</v>
      </c>
      <c r="F931" s="15">
        <v>0</v>
      </c>
    </row>
    <row r="932" spans="1:6" x14ac:dyDescent="0.3">
      <c r="A932" t="s">
        <v>221</v>
      </c>
      <c r="E932" s="1" t="s">
        <v>1337</v>
      </c>
      <c r="F932" s="15">
        <v>-4825.2010000000009</v>
      </c>
    </row>
    <row r="933" spans="1:6" x14ac:dyDescent="0.3">
      <c r="A933" t="s">
        <v>712</v>
      </c>
      <c r="E933" s="1" t="s">
        <v>1964</v>
      </c>
      <c r="F933" s="15">
        <v>0</v>
      </c>
    </row>
    <row r="934" spans="1:6" x14ac:dyDescent="0.3">
      <c r="A934" t="s">
        <v>713</v>
      </c>
      <c r="E934" s="1" t="s">
        <v>1339</v>
      </c>
      <c r="F934" s="15">
        <v>0</v>
      </c>
    </row>
    <row r="935" spans="1:6" x14ac:dyDescent="0.3">
      <c r="A935" t="s">
        <v>714</v>
      </c>
      <c r="E935" s="1" t="s">
        <v>1341</v>
      </c>
      <c r="F935" s="15">
        <v>2.1999999999025022E-2</v>
      </c>
    </row>
    <row r="936" spans="1:6" x14ac:dyDescent="0.3">
      <c r="A936" t="s">
        <v>2185</v>
      </c>
      <c r="E936" s="1" t="s">
        <v>1343</v>
      </c>
      <c r="F936" s="15">
        <v>-23.08600000000024</v>
      </c>
    </row>
    <row r="937" spans="1:6" x14ac:dyDescent="0.3">
      <c r="A937" t="s">
        <v>2184</v>
      </c>
      <c r="E937" s="1" t="s">
        <v>1344</v>
      </c>
      <c r="F937" s="15">
        <v>0</v>
      </c>
    </row>
    <row r="938" spans="1:6" x14ac:dyDescent="0.3">
      <c r="A938" t="s">
        <v>154</v>
      </c>
      <c r="E938" s="1" t="s">
        <v>1962</v>
      </c>
      <c r="F938" s="15">
        <v>0</v>
      </c>
    </row>
    <row r="939" spans="1:6" x14ac:dyDescent="0.3">
      <c r="A939" t="s">
        <v>155</v>
      </c>
      <c r="E939" s="1" t="s">
        <v>1345</v>
      </c>
      <c r="F939" s="15">
        <v>0</v>
      </c>
    </row>
    <row r="940" spans="1:6" x14ac:dyDescent="0.3">
      <c r="A940" t="s">
        <v>716</v>
      </c>
      <c r="E940" s="1" t="s">
        <v>1347</v>
      </c>
      <c r="F940" s="15">
        <v>0</v>
      </c>
    </row>
    <row r="941" spans="1:6" x14ac:dyDescent="0.3">
      <c r="A941" t="s">
        <v>2183</v>
      </c>
      <c r="E941" s="1" t="s">
        <v>1349</v>
      </c>
      <c r="F941" s="15">
        <v>0</v>
      </c>
    </row>
    <row r="942" spans="1:6" x14ac:dyDescent="0.3">
      <c r="A942" t="s">
        <v>717</v>
      </c>
      <c r="E942" s="1" t="s">
        <v>1351</v>
      </c>
      <c r="F942" s="15">
        <v>0</v>
      </c>
    </row>
    <row r="943" spans="1:6" x14ac:dyDescent="0.3">
      <c r="A943" t="s">
        <v>718</v>
      </c>
      <c r="E943" s="1" t="s">
        <v>1959</v>
      </c>
      <c r="F943" s="15">
        <v>0</v>
      </c>
    </row>
    <row r="944" spans="1:6" x14ac:dyDescent="0.3">
      <c r="A944" t="s">
        <v>719</v>
      </c>
      <c r="E944" s="1" t="s">
        <v>1353</v>
      </c>
      <c r="F944" s="15">
        <v>0</v>
      </c>
    </row>
    <row r="945" spans="1:6" x14ac:dyDescent="0.3">
      <c r="A945" t="s">
        <v>2182</v>
      </c>
      <c r="E945" s="1" t="s">
        <v>1355</v>
      </c>
      <c r="F945" s="15">
        <v>0</v>
      </c>
    </row>
    <row r="946" spans="1:6" x14ac:dyDescent="0.3">
      <c r="A946" t="s">
        <v>720</v>
      </c>
      <c r="E946" s="1" t="s">
        <v>1356</v>
      </c>
      <c r="F946" s="15">
        <v>0</v>
      </c>
    </row>
    <row r="947" spans="1:6" x14ac:dyDescent="0.3">
      <c r="A947" t="s">
        <v>2181</v>
      </c>
      <c r="E947" s="1" t="s">
        <v>1357</v>
      </c>
      <c r="F947" s="15">
        <v>0</v>
      </c>
    </row>
    <row r="948" spans="1:6" x14ac:dyDescent="0.3">
      <c r="A948" t="s">
        <v>721</v>
      </c>
      <c r="E948" s="1" t="s">
        <v>1358</v>
      </c>
      <c r="F948" s="15">
        <v>-785.55200000000002</v>
      </c>
    </row>
    <row r="949" spans="1:6" x14ac:dyDescent="0.3">
      <c r="A949" t="s">
        <v>2180</v>
      </c>
      <c r="E949" s="1" t="s">
        <v>1361</v>
      </c>
      <c r="F949" s="15">
        <v>0</v>
      </c>
    </row>
    <row r="950" spans="1:6" x14ac:dyDescent="0.3">
      <c r="A950" t="s">
        <v>722</v>
      </c>
      <c r="E950" s="1" t="s">
        <v>1362</v>
      </c>
      <c r="F950" s="15">
        <v>0</v>
      </c>
    </row>
    <row r="951" spans="1:6" x14ac:dyDescent="0.3">
      <c r="A951" t="s">
        <v>723</v>
      </c>
      <c r="E951" s="1" t="s">
        <v>1363</v>
      </c>
      <c r="F951" s="15">
        <v>0</v>
      </c>
    </row>
    <row r="952" spans="1:6" x14ac:dyDescent="0.3">
      <c r="A952" t="s">
        <v>724</v>
      </c>
      <c r="E952" s="1" t="s">
        <v>1364</v>
      </c>
      <c r="F952" s="15">
        <v>0</v>
      </c>
    </row>
    <row r="953" spans="1:6" x14ac:dyDescent="0.3">
      <c r="A953" t="s">
        <v>2179</v>
      </c>
      <c r="E953" s="1" t="s">
        <v>1366</v>
      </c>
      <c r="F953" s="15">
        <v>0</v>
      </c>
    </row>
    <row r="954" spans="1:6" x14ac:dyDescent="0.3">
      <c r="A954" t="s">
        <v>2178</v>
      </c>
      <c r="E954" s="1" t="s">
        <v>1367</v>
      </c>
      <c r="F954" s="15">
        <v>-1758.0400000000009</v>
      </c>
    </row>
    <row r="955" spans="1:6" x14ac:dyDescent="0.3">
      <c r="A955" t="s">
        <v>725</v>
      </c>
      <c r="E955" s="1" t="s">
        <v>1369</v>
      </c>
      <c r="F955" s="15">
        <v>0</v>
      </c>
    </row>
    <row r="956" spans="1:6" x14ac:dyDescent="0.3">
      <c r="A956" t="s">
        <v>726</v>
      </c>
      <c r="E956" s="1" t="s">
        <v>1370</v>
      </c>
      <c r="F956" s="15">
        <v>0</v>
      </c>
    </row>
    <row r="957" spans="1:6" x14ac:dyDescent="0.3">
      <c r="A957" t="s">
        <v>2177</v>
      </c>
      <c r="E957" s="1" t="s">
        <v>1371</v>
      </c>
      <c r="F957" s="15">
        <v>0</v>
      </c>
    </row>
    <row r="958" spans="1:6" x14ac:dyDescent="0.3">
      <c r="A958" t="s">
        <v>727</v>
      </c>
      <c r="E958" s="1" t="s">
        <v>1949</v>
      </c>
      <c r="F958" s="15">
        <v>0</v>
      </c>
    </row>
    <row r="959" spans="1:6" x14ac:dyDescent="0.3">
      <c r="A959" t="s">
        <v>728</v>
      </c>
      <c r="E959" s="1" t="s">
        <v>1374</v>
      </c>
      <c r="F959" s="15">
        <v>0</v>
      </c>
    </row>
    <row r="960" spans="1:6" x14ac:dyDescent="0.3">
      <c r="A960" t="s">
        <v>222</v>
      </c>
      <c r="E960" s="1" t="s">
        <v>1376</v>
      </c>
      <c r="F960" s="15">
        <v>0</v>
      </c>
    </row>
    <row r="961" spans="1:6" x14ac:dyDescent="0.3">
      <c r="A961" t="s">
        <v>223</v>
      </c>
      <c r="B961" s="15">
        <v>14893.092000000001</v>
      </c>
      <c r="E961" s="1" t="s">
        <v>1377</v>
      </c>
      <c r="F961" s="15">
        <v>0</v>
      </c>
    </row>
    <row r="962" spans="1:6" x14ac:dyDescent="0.3">
      <c r="A962" t="s">
        <v>729</v>
      </c>
      <c r="E962" s="1" t="s">
        <v>1379</v>
      </c>
      <c r="F962" s="15">
        <v>0</v>
      </c>
    </row>
    <row r="963" spans="1:6" x14ac:dyDescent="0.3">
      <c r="A963" t="s">
        <v>730</v>
      </c>
      <c r="E963" s="1" t="s">
        <v>1380</v>
      </c>
      <c r="F963" s="15">
        <v>0</v>
      </c>
    </row>
    <row r="964" spans="1:6" x14ac:dyDescent="0.3">
      <c r="A964" t="s">
        <v>156</v>
      </c>
      <c r="E964" s="1" t="s">
        <v>1381</v>
      </c>
      <c r="F964" s="15">
        <v>0</v>
      </c>
    </row>
    <row r="965" spans="1:6" x14ac:dyDescent="0.3">
      <c r="A965" t="s">
        <v>1806</v>
      </c>
      <c r="B965" s="15">
        <v>6911.2</v>
      </c>
      <c r="E965" s="1" t="s">
        <v>1382</v>
      </c>
      <c r="F965" s="15">
        <v>0</v>
      </c>
    </row>
    <row r="966" spans="1:6" x14ac:dyDescent="0.3">
      <c r="A966" t="s">
        <v>2176</v>
      </c>
      <c r="E966" s="1" t="s">
        <v>202</v>
      </c>
      <c r="F966" s="15">
        <v>0</v>
      </c>
    </row>
    <row r="967" spans="1:6" x14ac:dyDescent="0.3">
      <c r="A967" t="s">
        <v>731</v>
      </c>
      <c r="E967" s="1" t="s">
        <v>1383</v>
      </c>
      <c r="F967" s="15">
        <v>0</v>
      </c>
    </row>
    <row r="968" spans="1:6" x14ac:dyDescent="0.3">
      <c r="A968" t="s">
        <v>732</v>
      </c>
      <c r="E968" s="1" t="s">
        <v>1385</v>
      </c>
      <c r="F968" s="15">
        <v>0</v>
      </c>
    </row>
    <row r="969" spans="1:6" x14ac:dyDescent="0.3">
      <c r="A969" t="s">
        <v>733</v>
      </c>
      <c r="E969" s="1" t="s">
        <v>1386</v>
      </c>
      <c r="F969" s="15">
        <v>0</v>
      </c>
    </row>
    <row r="970" spans="1:6" x14ac:dyDescent="0.3">
      <c r="A970" t="s">
        <v>734</v>
      </c>
      <c r="E970" s="1" t="s">
        <v>1388</v>
      </c>
      <c r="F970" s="15">
        <v>0</v>
      </c>
    </row>
    <row r="971" spans="1:6" x14ac:dyDescent="0.3">
      <c r="A971" t="s">
        <v>735</v>
      </c>
      <c r="B971" s="15">
        <v>826.63800000000003</v>
      </c>
      <c r="E971" s="1" t="s">
        <v>1390</v>
      </c>
      <c r="F971" s="15">
        <v>0</v>
      </c>
    </row>
    <row r="972" spans="1:6" x14ac:dyDescent="0.3">
      <c r="A972" t="s">
        <v>736</v>
      </c>
      <c r="E972" s="1" t="s">
        <v>1392</v>
      </c>
      <c r="F972" s="15">
        <v>0</v>
      </c>
    </row>
    <row r="973" spans="1:6" x14ac:dyDescent="0.3">
      <c r="A973" t="s">
        <v>737</v>
      </c>
      <c r="E973" s="1" t="s">
        <v>1393</v>
      </c>
      <c r="F973" s="15">
        <v>0</v>
      </c>
    </row>
    <row r="974" spans="1:6" x14ac:dyDescent="0.3">
      <c r="A974" t="s">
        <v>738</v>
      </c>
      <c r="E974" s="1" t="s">
        <v>1394</v>
      </c>
      <c r="F974" s="15">
        <v>0</v>
      </c>
    </row>
    <row r="975" spans="1:6" x14ac:dyDescent="0.3">
      <c r="A975" t="s">
        <v>739</v>
      </c>
      <c r="E975" s="1" t="s">
        <v>1396</v>
      </c>
      <c r="F975" s="15">
        <v>0</v>
      </c>
    </row>
    <row r="976" spans="1:6" x14ac:dyDescent="0.3">
      <c r="A976" t="s">
        <v>740</v>
      </c>
      <c r="E976" s="1" t="s">
        <v>1398</v>
      </c>
      <c r="F976" s="15">
        <v>0</v>
      </c>
    </row>
    <row r="977" spans="1:6" x14ac:dyDescent="0.3">
      <c r="A977" t="s">
        <v>741</v>
      </c>
      <c r="E977" s="1" t="s">
        <v>1940</v>
      </c>
      <c r="F977" s="15">
        <v>0</v>
      </c>
    </row>
    <row r="978" spans="1:6" x14ac:dyDescent="0.3">
      <c r="A978" t="s">
        <v>742</v>
      </c>
      <c r="E978" s="1" t="s">
        <v>1712</v>
      </c>
      <c r="F978" s="15">
        <v>-2.0000000000436557E-2</v>
      </c>
    </row>
    <row r="979" spans="1:6" x14ac:dyDescent="0.3">
      <c r="A979" t="s">
        <v>2175</v>
      </c>
      <c r="E979" s="1" t="s">
        <v>1401</v>
      </c>
      <c r="F979" s="15">
        <v>0</v>
      </c>
    </row>
    <row r="980" spans="1:6" x14ac:dyDescent="0.3">
      <c r="A980" t="s">
        <v>743</v>
      </c>
      <c r="E980" s="1" t="s">
        <v>1403</v>
      </c>
      <c r="F980" s="15">
        <v>-34.851999999998952</v>
      </c>
    </row>
    <row r="981" spans="1:6" x14ac:dyDescent="0.3">
      <c r="A981" t="s">
        <v>744</v>
      </c>
      <c r="E981" s="1" t="s">
        <v>1405</v>
      </c>
      <c r="F981" s="15">
        <v>0</v>
      </c>
    </row>
    <row r="982" spans="1:6" x14ac:dyDescent="0.3">
      <c r="A982" t="s">
        <v>745</v>
      </c>
      <c r="E982" s="1" t="s">
        <v>1407</v>
      </c>
      <c r="F982" s="15">
        <v>0</v>
      </c>
    </row>
    <row r="983" spans="1:6" x14ac:dyDescent="0.3">
      <c r="A983" t="s">
        <v>2174</v>
      </c>
      <c r="E983" s="1" t="s">
        <v>1408</v>
      </c>
      <c r="F983" s="15">
        <v>0</v>
      </c>
    </row>
    <row r="984" spans="1:6" x14ac:dyDescent="0.3">
      <c r="A984" t="s">
        <v>746</v>
      </c>
      <c r="E984" s="1" t="s">
        <v>1409</v>
      </c>
      <c r="F984" s="15">
        <v>0</v>
      </c>
    </row>
    <row r="985" spans="1:6" x14ac:dyDescent="0.3">
      <c r="A985" t="s">
        <v>1789</v>
      </c>
      <c r="B985" s="15">
        <v>497.28899999999999</v>
      </c>
      <c r="E985" s="1" t="s">
        <v>1411</v>
      </c>
      <c r="F985" s="15">
        <v>0</v>
      </c>
    </row>
    <row r="986" spans="1:6" x14ac:dyDescent="0.3">
      <c r="A986" t="s">
        <v>159</v>
      </c>
      <c r="E986" s="1" t="s">
        <v>1412</v>
      </c>
      <c r="F986" s="15">
        <v>0</v>
      </c>
    </row>
    <row r="987" spans="1:6" x14ac:dyDescent="0.3">
      <c r="A987" t="s">
        <v>747</v>
      </c>
      <c r="E987" s="1" t="s">
        <v>1936</v>
      </c>
      <c r="F987" s="15">
        <v>0</v>
      </c>
    </row>
    <row r="988" spans="1:6" x14ac:dyDescent="0.3">
      <c r="A988" t="s">
        <v>2173</v>
      </c>
      <c r="E988" s="1" t="s">
        <v>1415</v>
      </c>
      <c r="F988" s="15">
        <v>0</v>
      </c>
    </row>
    <row r="989" spans="1:6" x14ac:dyDescent="0.3">
      <c r="A989" t="s">
        <v>748</v>
      </c>
      <c r="E989" s="1" t="s">
        <v>1416</v>
      </c>
      <c r="F989" s="15">
        <v>0</v>
      </c>
    </row>
    <row r="990" spans="1:6" x14ac:dyDescent="0.3">
      <c r="A990" t="s">
        <v>749</v>
      </c>
      <c r="E990" s="1" t="s">
        <v>1418</v>
      </c>
      <c r="F990" s="15">
        <v>0</v>
      </c>
    </row>
    <row r="991" spans="1:6" x14ac:dyDescent="0.3">
      <c r="A991" t="s">
        <v>750</v>
      </c>
      <c r="E991" s="1" t="s">
        <v>1420</v>
      </c>
      <c r="F991" s="15">
        <v>0</v>
      </c>
    </row>
    <row r="992" spans="1:6" x14ac:dyDescent="0.3">
      <c r="A992" t="s">
        <v>160</v>
      </c>
      <c r="E992" s="1" t="s">
        <v>1422</v>
      </c>
      <c r="F992" s="15">
        <v>0</v>
      </c>
    </row>
    <row r="993" spans="1:6" x14ac:dyDescent="0.3">
      <c r="A993" t="s">
        <v>161</v>
      </c>
      <c r="E993" s="1" t="s">
        <v>1424</v>
      </c>
      <c r="F993" s="15">
        <v>0</v>
      </c>
    </row>
    <row r="994" spans="1:6" x14ac:dyDescent="0.3">
      <c r="A994" t="s">
        <v>751</v>
      </c>
      <c r="E994" s="1" t="s">
        <v>1426</v>
      </c>
      <c r="F994" s="15">
        <v>0</v>
      </c>
    </row>
    <row r="995" spans="1:6" x14ac:dyDescent="0.3">
      <c r="A995" t="s">
        <v>2172</v>
      </c>
      <c r="E995" s="1" t="s">
        <v>1428</v>
      </c>
      <c r="F995" s="15">
        <v>0</v>
      </c>
    </row>
    <row r="996" spans="1:6" x14ac:dyDescent="0.3">
      <c r="A996" t="s">
        <v>162</v>
      </c>
      <c r="E996" s="1" t="s">
        <v>1430</v>
      </c>
      <c r="F996" s="15">
        <v>0</v>
      </c>
    </row>
    <row r="997" spans="1:6" x14ac:dyDescent="0.3">
      <c r="A997" t="s">
        <v>2171</v>
      </c>
      <c r="E997" s="1" t="s">
        <v>1431</v>
      </c>
      <c r="F997" s="15">
        <v>0</v>
      </c>
    </row>
    <row r="998" spans="1:6" x14ac:dyDescent="0.3">
      <c r="A998" t="s">
        <v>165</v>
      </c>
      <c r="E998" s="1" t="s">
        <v>1933</v>
      </c>
      <c r="F998" s="15">
        <v>0</v>
      </c>
    </row>
    <row r="999" spans="1:6" x14ac:dyDescent="0.3">
      <c r="A999" t="s">
        <v>752</v>
      </c>
      <c r="E999" s="1" t="s">
        <v>1432</v>
      </c>
      <c r="F999" s="15">
        <v>0</v>
      </c>
    </row>
    <row r="1000" spans="1:6" x14ac:dyDescent="0.3">
      <c r="A1000" t="s">
        <v>753</v>
      </c>
      <c r="E1000" s="1" t="s">
        <v>1434</v>
      </c>
      <c r="F1000" s="15">
        <v>0</v>
      </c>
    </row>
    <row r="1001" spans="1:6" x14ac:dyDescent="0.3">
      <c r="A1001" t="s">
        <v>2170</v>
      </c>
      <c r="E1001" s="1" t="s">
        <v>1436</v>
      </c>
      <c r="F1001" s="15">
        <v>0</v>
      </c>
    </row>
    <row r="1002" spans="1:6" x14ac:dyDescent="0.3">
      <c r="A1002" t="s">
        <v>754</v>
      </c>
      <c r="E1002" s="1" t="s">
        <v>1438</v>
      </c>
      <c r="F1002" s="15">
        <v>0</v>
      </c>
    </row>
    <row r="1003" spans="1:6" x14ac:dyDescent="0.3">
      <c r="A1003" t="s">
        <v>755</v>
      </c>
      <c r="E1003" s="1" t="s">
        <v>1440</v>
      </c>
      <c r="F1003" s="15">
        <v>0</v>
      </c>
    </row>
    <row r="1004" spans="1:6" x14ac:dyDescent="0.3">
      <c r="A1004" t="s">
        <v>756</v>
      </c>
      <c r="E1004" s="1" t="s">
        <v>1442</v>
      </c>
      <c r="F1004" s="15">
        <v>0</v>
      </c>
    </row>
    <row r="1005" spans="1:6" x14ac:dyDescent="0.3">
      <c r="A1005" t="s">
        <v>757</v>
      </c>
      <c r="E1005" s="1" t="s">
        <v>1444</v>
      </c>
      <c r="F1005" s="15">
        <v>0</v>
      </c>
    </row>
    <row r="1006" spans="1:6" x14ac:dyDescent="0.3">
      <c r="A1006" t="s">
        <v>758</v>
      </c>
      <c r="E1006" s="1" t="s">
        <v>1446</v>
      </c>
      <c r="F1006" s="15">
        <v>-2483.6340000000018</v>
      </c>
    </row>
    <row r="1007" spans="1:6" x14ac:dyDescent="0.3">
      <c r="A1007" t="s">
        <v>2169</v>
      </c>
      <c r="E1007" s="1" t="s">
        <v>1447</v>
      </c>
      <c r="F1007" s="15">
        <v>0</v>
      </c>
    </row>
    <row r="1008" spans="1:6" x14ac:dyDescent="0.3">
      <c r="A1008" t="s">
        <v>1841</v>
      </c>
      <c r="B1008" s="15">
        <v>339</v>
      </c>
      <c r="E1008" s="1" t="s">
        <v>1449</v>
      </c>
      <c r="F1008" s="15">
        <v>0</v>
      </c>
    </row>
    <row r="1009" spans="1:6" x14ac:dyDescent="0.3">
      <c r="A1009" t="s">
        <v>759</v>
      </c>
      <c r="E1009" s="1" t="s">
        <v>1450</v>
      </c>
      <c r="F1009" s="15">
        <v>0</v>
      </c>
    </row>
    <row r="1010" spans="1:6" x14ac:dyDescent="0.3">
      <c r="A1010" t="s">
        <v>2168</v>
      </c>
      <c r="E1010" s="1" t="s">
        <v>1452</v>
      </c>
      <c r="F1010" s="15">
        <v>-5381.2050000000017</v>
      </c>
    </row>
    <row r="1011" spans="1:6" x14ac:dyDescent="0.3">
      <c r="A1011" t="s">
        <v>760</v>
      </c>
      <c r="E1011" s="1" t="s">
        <v>1454</v>
      </c>
      <c r="F1011" s="15">
        <v>0</v>
      </c>
    </row>
    <row r="1012" spans="1:6" x14ac:dyDescent="0.3">
      <c r="A1012" t="s">
        <v>2167</v>
      </c>
      <c r="E1012" s="1" t="s">
        <v>1456</v>
      </c>
      <c r="F1012" s="15">
        <v>0</v>
      </c>
    </row>
    <row r="1013" spans="1:6" x14ac:dyDescent="0.3">
      <c r="A1013" t="s">
        <v>761</v>
      </c>
      <c r="E1013" s="1" t="s">
        <v>1457</v>
      </c>
      <c r="F1013" s="15">
        <v>0</v>
      </c>
    </row>
    <row r="1014" spans="1:6" x14ac:dyDescent="0.3">
      <c r="A1014" t="s">
        <v>2166</v>
      </c>
      <c r="E1014" s="1" t="s">
        <v>1459</v>
      </c>
      <c r="F1014" s="15">
        <v>0</v>
      </c>
    </row>
    <row r="1015" spans="1:6" x14ac:dyDescent="0.3">
      <c r="A1015" t="s">
        <v>762</v>
      </c>
      <c r="E1015" s="1" t="s">
        <v>1461</v>
      </c>
      <c r="F1015" s="15">
        <v>0</v>
      </c>
    </row>
    <row r="1016" spans="1:6" x14ac:dyDescent="0.3">
      <c r="A1016" t="s">
        <v>763</v>
      </c>
      <c r="E1016" s="1" t="s">
        <v>1463</v>
      </c>
      <c r="F1016" s="15">
        <v>0</v>
      </c>
    </row>
    <row r="1017" spans="1:6" x14ac:dyDescent="0.3">
      <c r="A1017" t="s">
        <v>166</v>
      </c>
      <c r="E1017" s="1" t="s">
        <v>1465</v>
      </c>
      <c r="F1017" s="15">
        <v>-250.53400000000147</v>
      </c>
    </row>
    <row r="1018" spans="1:6" x14ac:dyDescent="0.3">
      <c r="A1018" t="s">
        <v>167</v>
      </c>
      <c r="E1018" s="1" t="s">
        <v>1467</v>
      </c>
      <c r="F1018" s="15">
        <v>0</v>
      </c>
    </row>
    <row r="1019" spans="1:6" x14ac:dyDescent="0.3">
      <c r="A1019" t="s">
        <v>764</v>
      </c>
      <c r="E1019" s="1" t="s">
        <v>1469</v>
      </c>
      <c r="F1019" s="15">
        <v>-745.19000000000233</v>
      </c>
    </row>
    <row r="1020" spans="1:6" x14ac:dyDescent="0.3">
      <c r="A1020" t="s">
        <v>765</v>
      </c>
      <c r="B1020" s="15">
        <v>214.8</v>
      </c>
      <c r="E1020" s="1" t="s">
        <v>1470</v>
      </c>
      <c r="F1020" s="15">
        <v>0</v>
      </c>
    </row>
    <row r="1021" spans="1:6" x14ac:dyDescent="0.3">
      <c r="A1021" t="s">
        <v>766</v>
      </c>
      <c r="E1021" s="1" t="s">
        <v>1471</v>
      </c>
      <c r="F1021" s="15">
        <v>0</v>
      </c>
    </row>
    <row r="1022" spans="1:6" x14ac:dyDescent="0.3">
      <c r="A1022" t="s">
        <v>767</v>
      </c>
      <c r="B1022" s="15">
        <v>16664.215</v>
      </c>
      <c r="E1022" s="1" t="s">
        <v>1472</v>
      </c>
      <c r="F1022" s="15">
        <v>-992.67399999999907</v>
      </c>
    </row>
    <row r="1023" spans="1:6" x14ac:dyDescent="0.3">
      <c r="A1023" t="s">
        <v>768</v>
      </c>
      <c r="E1023" s="1" t="s">
        <v>1474</v>
      </c>
      <c r="F1023" s="15">
        <v>0</v>
      </c>
    </row>
    <row r="1024" spans="1:6" x14ac:dyDescent="0.3">
      <c r="A1024" t="s">
        <v>769</v>
      </c>
      <c r="E1024" s="1" t="s">
        <v>1475</v>
      </c>
      <c r="F1024" s="15">
        <v>0</v>
      </c>
    </row>
    <row r="1025" spans="1:6" x14ac:dyDescent="0.3">
      <c r="A1025" t="s">
        <v>770</v>
      </c>
      <c r="E1025" s="1" t="s">
        <v>1477</v>
      </c>
      <c r="F1025" s="15">
        <v>0</v>
      </c>
    </row>
    <row r="1026" spans="1:6" x14ac:dyDescent="0.3">
      <c r="A1026" t="s">
        <v>2165</v>
      </c>
      <c r="E1026" s="1" t="s">
        <v>1478</v>
      </c>
      <c r="F1026" s="15">
        <v>0</v>
      </c>
    </row>
    <row r="1027" spans="1:6" x14ac:dyDescent="0.3">
      <c r="A1027" t="s">
        <v>771</v>
      </c>
      <c r="E1027" s="1" t="s">
        <v>1480</v>
      </c>
      <c r="F1027" s="15">
        <v>-12600.178</v>
      </c>
    </row>
    <row r="1028" spans="1:6" x14ac:dyDescent="0.3">
      <c r="A1028" t="s">
        <v>2164</v>
      </c>
      <c r="E1028" s="1" t="s">
        <v>1482</v>
      </c>
      <c r="F1028" s="15">
        <v>0</v>
      </c>
    </row>
    <row r="1029" spans="1:6" x14ac:dyDescent="0.3">
      <c r="A1029" t="s">
        <v>772</v>
      </c>
      <c r="E1029" s="1" t="s">
        <v>1484</v>
      </c>
      <c r="F1029" s="15">
        <v>0</v>
      </c>
    </row>
    <row r="1030" spans="1:6" x14ac:dyDescent="0.3">
      <c r="A1030" t="s">
        <v>2163</v>
      </c>
      <c r="E1030" s="1" t="s">
        <v>1486</v>
      </c>
      <c r="F1030" s="15">
        <v>0</v>
      </c>
    </row>
    <row r="1031" spans="1:6" x14ac:dyDescent="0.3">
      <c r="A1031" t="s">
        <v>773</v>
      </c>
      <c r="E1031" s="1" t="s">
        <v>1488</v>
      </c>
      <c r="F1031" s="15">
        <v>0</v>
      </c>
    </row>
    <row r="1032" spans="1:6" x14ac:dyDescent="0.3">
      <c r="A1032" t="s">
        <v>774</v>
      </c>
      <c r="E1032" s="1" t="s">
        <v>1490</v>
      </c>
      <c r="F1032" s="15">
        <v>0</v>
      </c>
    </row>
    <row r="1033" spans="1:6" x14ac:dyDescent="0.3">
      <c r="A1033" t="s">
        <v>775</v>
      </c>
      <c r="E1033" s="1" t="s">
        <v>1925</v>
      </c>
      <c r="F1033" s="15">
        <v>0</v>
      </c>
    </row>
    <row r="1034" spans="1:6" x14ac:dyDescent="0.3">
      <c r="A1034" t="s">
        <v>776</v>
      </c>
      <c r="E1034" s="1" t="s">
        <v>1493</v>
      </c>
      <c r="F1034" s="15">
        <v>0</v>
      </c>
    </row>
    <row r="1035" spans="1:6" x14ac:dyDescent="0.3">
      <c r="A1035" t="s">
        <v>777</v>
      </c>
      <c r="E1035" s="1" t="s">
        <v>1494</v>
      </c>
      <c r="F1035" s="15">
        <v>0</v>
      </c>
    </row>
    <row r="1036" spans="1:6" x14ac:dyDescent="0.3">
      <c r="A1036" t="s">
        <v>778</v>
      </c>
      <c r="E1036" s="1" t="s">
        <v>1495</v>
      </c>
      <c r="F1036" s="15">
        <v>0</v>
      </c>
    </row>
    <row r="1037" spans="1:6" x14ac:dyDescent="0.3">
      <c r="A1037" t="s">
        <v>779</v>
      </c>
      <c r="E1037" s="1" t="s">
        <v>1497</v>
      </c>
      <c r="F1037" s="15">
        <v>-3203.0999999999985</v>
      </c>
    </row>
    <row r="1038" spans="1:6" x14ac:dyDescent="0.3">
      <c r="A1038" t="s">
        <v>2162</v>
      </c>
      <c r="E1038" s="1" t="s">
        <v>1498</v>
      </c>
      <c r="F1038" s="15">
        <v>0</v>
      </c>
    </row>
    <row r="1039" spans="1:6" x14ac:dyDescent="0.3">
      <c r="A1039" t="s">
        <v>780</v>
      </c>
      <c r="E1039" s="1" t="s">
        <v>1499</v>
      </c>
      <c r="F1039" s="15">
        <v>0</v>
      </c>
    </row>
    <row r="1040" spans="1:6" x14ac:dyDescent="0.3">
      <c r="A1040" t="s">
        <v>781</v>
      </c>
      <c r="E1040" s="1" t="s">
        <v>1500</v>
      </c>
      <c r="F1040" s="15">
        <v>0</v>
      </c>
    </row>
    <row r="1041" spans="1:6" x14ac:dyDescent="0.3">
      <c r="A1041" t="s">
        <v>1798</v>
      </c>
      <c r="E1041" s="1" t="s">
        <v>1502</v>
      </c>
      <c r="F1041" s="15">
        <v>0</v>
      </c>
    </row>
    <row r="1042" spans="1:6" x14ac:dyDescent="0.3">
      <c r="A1042" t="s">
        <v>783</v>
      </c>
      <c r="E1042" s="1" t="s">
        <v>1504</v>
      </c>
      <c r="F1042" s="15">
        <v>0</v>
      </c>
    </row>
    <row r="1043" spans="1:6" x14ac:dyDescent="0.3">
      <c r="A1043" t="s">
        <v>784</v>
      </c>
      <c r="E1043" s="1" t="s">
        <v>1506</v>
      </c>
      <c r="F1043" s="15">
        <v>0</v>
      </c>
    </row>
    <row r="1044" spans="1:6" x14ac:dyDescent="0.3">
      <c r="A1044" t="s">
        <v>2161</v>
      </c>
      <c r="E1044" s="1" t="s">
        <v>1919</v>
      </c>
      <c r="F1044" s="15">
        <v>-3646.6340000000018</v>
      </c>
    </row>
    <row r="1045" spans="1:6" x14ac:dyDescent="0.3">
      <c r="A1045" t="s">
        <v>2160</v>
      </c>
      <c r="E1045" s="1" t="s">
        <v>1508</v>
      </c>
      <c r="F1045" s="15">
        <v>0</v>
      </c>
    </row>
    <row r="1046" spans="1:6" x14ac:dyDescent="0.3">
      <c r="A1046" t="s">
        <v>1845</v>
      </c>
      <c r="E1046" s="1" t="s">
        <v>1509</v>
      </c>
      <c r="F1046" s="15">
        <v>197.9699999999998</v>
      </c>
    </row>
    <row r="1047" spans="1:6" x14ac:dyDescent="0.3">
      <c r="A1047" t="s">
        <v>785</v>
      </c>
      <c r="E1047" s="1" t="s">
        <v>1510</v>
      </c>
      <c r="F1047" s="15">
        <v>0</v>
      </c>
    </row>
    <row r="1048" spans="1:6" x14ac:dyDescent="0.3">
      <c r="A1048" t="s">
        <v>786</v>
      </c>
      <c r="E1048" s="1" t="s">
        <v>1512</v>
      </c>
      <c r="F1048" s="15">
        <v>0</v>
      </c>
    </row>
    <row r="1049" spans="1:6" x14ac:dyDescent="0.3">
      <c r="A1049" t="s">
        <v>788</v>
      </c>
      <c r="E1049" s="1" t="s">
        <v>1514</v>
      </c>
      <c r="F1049" s="15">
        <v>0</v>
      </c>
    </row>
    <row r="1050" spans="1:6" x14ac:dyDescent="0.3">
      <c r="A1050" t="s">
        <v>789</v>
      </c>
      <c r="E1050" s="1" t="s">
        <v>1516</v>
      </c>
      <c r="F1050" s="15">
        <v>0</v>
      </c>
    </row>
    <row r="1051" spans="1:6" x14ac:dyDescent="0.3">
      <c r="A1051" t="s">
        <v>790</v>
      </c>
      <c r="E1051" s="1" t="s">
        <v>1517</v>
      </c>
      <c r="F1051" s="15">
        <v>0</v>
      </c>
    </row>
    <row r="1052" spans="1:6" x14ac:dyDescent="0.3">
      <c r="A1052" t="s">
        <v>791</v>
      </c>
      <c r="E1052" s="1" t="s">
        <v>1518</v>
      </c>
      <c r="F1052" s="15">
        <v>0</v>
      </c>
    </row>
    <row r="1053" spans="1:6" x14ac:dyDescent="0.3">
      <c r="A1053" t="s">
        <v>792</v>
      </c>
      <c r="E1053" s="1" t="s">
        <v>1520</v>
      </c>
      <c r="F1053" s="15">
        <v>0</v>
      </c>
    </row>
    <row r="1054" spans="1:6" x14ac:dyDescent="0.3">
      <c r="A1054" t="s">
        <v>793</v>
      </c>
      <c r="E1054" s="1" t="s">
        <v>1522</v>
      </c>
      <c r="F1054" s="15">
        <v>0</v>
      </c>
    </row>
    <row r="1055" spans="1:6" x14ac:dyDescent="0.3">
      <c r="A1055" t="s">
        <v>2159</v>
      </c>
      <c r="E1055" s="1" t="s">
        <v>1523</v>
      </c>
      <c r="F1055" s="15">
        <v>0</v>
      </c>
    </row>
    <row r="1056" spans="1:6" x14ac:dyDescent="0.3">
      <c r="A1056" t="s">
        <v>2158</v>
      </c>
      <c r="E1056" s="1" t="s">
        <v>1524</v>
      </c>
      <c r="F1056" s="15">
        <v>0</v>
      </c>
    </row>
    <row r="1057" spans="1:6" x14ac:dyDescent="0.3">
      <c r="A1057" t="s">
        <v>2157</v>
      </c>
      <c r="E1057" s="1" t="s">
        <v>1525</v>
      </c>
      <c r="F1057" s="15">
        <v>0</v>
      </c>
    </row>
    <row r="1058" spans="1:6" x14ac:dyDescent="0.3">
      <c r="A1058" t="s">
        <v>794</v>
      </c>
      <c r="E1058" s="1" t="s">
        <v>1526</v>
      </c>
      <c r="F1058" s="15">
        <v>-1.0899999999999181</v>
      </c>
    </row>
    <row r="1059" spans="1:6" x14ac:dyDescent="0.3">
      <c r="A1059" t="s">
        <v>795</v>
      </c>
      <c r="E1059" s="1" t="s">
        <v>1527</v>
      </c>
      <c r="F1059" s="15">
        <v>0</v>
      </c>
    </row>
    <row r="1060" spans="1:6" x14ac:dyDescent="0.3">
      <c r="A1060" t="s">
        <v>796</v>
      </c>
      <c r="E1060" s="1" t="s">
        <v>1529</v>
      </c>
      <c r="F1060" s="15">
        <v>-4218.9010000000126</v>
      </c>
    </row>
    <row r="1061" spans="1:6" x14ac:dyDescent="0.3">
      <c r="A1061" t="s">
        <v>797</v>
      </c>
      <c r="E1061" s="1" t="s">
        <v>1530</v>
      </c>
      <c r="F1061" s="15">
        <v>0</v>
      </c>
    </row>
    <row r="1062" spans="1:6" x14ac:dyDescent="0.3">
      <c r="A1062" t="s">
        <v>798</v>
      </c>
      <c r="E1062" s="1" t="s">
        <v>1910</v>
      </c>
      <c r="F1062" s="15">
        <v>-1870.2719999999972</v>
      </c>
    </row>
    <row r="1063" spans="1:6" x14ac:dyDescent="0.3">
      <c r="A1063" t="s">
        <v>2156</v>
      </c>
      <c r="E1063" s="1" t="s">
        <v>1532</v>
      </c>
      <c r="F1063" s="15">
        <v>0</v>
      </c>
    </row>
    <row r="1064" spans="1:6" x14ac:dyDescent="0.3">
      <c r="A1064" t="s">
        <v>799</v>
      </c>
      <c r="E1064" s="1" t="s">
        <v>1533</v>
      </c>
      <c r="F1064" s="15">
        <v>0</v>
      </c>
    </row>
    <row r="1065" spans="1:6" x14ac:dyDescent="0.3">
      <c r="A1065" t="s">
        <v>2155</v>
      </c>
      <c r="E1065" s="1" t="s">
        <v>1535</v>
      </c>
      <c r="F1065" s="15">
        <v>0</v>
      </c>
    </row>
    <row r="1066" spans="1:6" x14ac:dyDescent="0.3">
      <c r="A1066" t="s">
        <v>801</v>
      </c>
      <c r="E1066" s="1" t="s">
        <v>1537</v>
      </c>
      <c r="F1066" s="15">
        <v>0</v>
      </c>
    </row>
    <row r="1067" spans="1:6" x14ac:dyDescent="0.3">
      <c r="A1067" t="s">
        <v>802</v>
      </c>
      <c r="E1067" s="1" t="s">
        <v>1539</v>
      </c>
      <c r="F1067" s="15">
        <v>0</v>
      </c>
    </row>
    <row r="1068" spans="1:6" x14ac:dyDescent="0.3">
      <c r="A1068" t="s">
        <v>803</v>
      </c>
      <c r="E1068" s="1" t="s">
        <v>1540</v>
      </c>
      <c r="F1068" s="15">
        <v>1.0000000038417056E-3</v>
      </c>
    </row>
    <row r="1069" spans="1:6" x14ac:dyDescent="0.3">
      <c r="A1069" t="s">
        <v>2154</v>
      </c>
      <c r="E1069" s="1" t="s">
        <v>1542</v>
      </c>
      <c r="F1069" s="15">
        <v>0</v>
      </c>
    </row>
    <row r="1070" spans="1:6" x14ac:dyDescent="0.3">
      <c r="A1070" t="s">
        <v>2153</v>
      </c>
      <c r="E1070" s="1" t="s">
        <v>1544</v>
      </c>
      <c r="F1070" s="15">
        <v>0</v>
      </c>
    </row>
    <row r="1071" spans="1:6" x14ac:dyDescent="0.3">
      <c r="A1071" t="s">
        <v>1758</v>
      </c>
      <c r="E1071" s="1" t="s">
        <v>1546</v>
      </c>
      <c r="F1071" s="15">
        <v>2123.1410000000001</v>
      </c>
    </row>
    <row r="1072" spans="1:6" x14ac:dyDescent="0.3">
      <c r="A1072" t="s">
        <v>2152</v>
      </c>
      <c r="E1072" s="1" t="s">
        <v>1547</v>
      </c>
      <c r="F1072" s="15">
        <v>-809.19999999999709</v>
      </c>
    </row>
    <row r="1073" spans="1:6" x14ac:dyDescent="0.3">
      <c r="A1073" t="s">
        <v>804</v>
      </c>
      <c r="E1073" s="1" t="s">
        <v>1549</v>
      </c>
      <c r="F1073" s="15">
        <v>0</v>
      </c>
    </row>
    <row r="1074" spans="1:6" x14ac:dyDescent="0.3">
      <c r="A1074" t="s">
        <v>805</v>
      </c>
      <c r="E1074" s="1" t="s">
        <v>1551</v>
      </c>
      <c r="F1074" s="15">
        <v>-5119.4749999999995</v>
      </c>
    </row>
    <row r="1075" spans="1:6" x14ac:dyDescent="0.3">
      <c r="A1075" t="s">
        <v>806</v>
      </c>
      <c r="E1075" s="1" t="s">
        <v>1553</v>
      </c>
      <c r="F1075" s="15">
        <v>0</v>
      </c>
    </row>
    <row r="1076" spans="1:6" x14ac:dyDescent="0.3">
      <c r="A1076" t="s">
        <v>807</v>
      </c>
      <c r="E1076" s="1" t="s">
        <v>1555</v>
      </c>
      <c r="F1076" s="15">
        <v>0</v>
      </c>
    </row>
    <row r="1077" spans="1:6" x14ac:dyDescent="0.3">
      <c r="A1077" t="s">
        <v>808</v>
      </c>
      <c r="E1077" s="1" t="s">
        <v>1556</v>
      </c>
      <c r="F1077" s="15">
        <v>0</v>
      </c>
    </row>
    <row r="1078" spans="1:6" x14ac:dyDescent="0.3">
      <c r="A1078" t="s">
        <v>809</v>
      </c>
      <c r="E1078" s="1" t="s">
        <v>1557</v>
      </c>
      <c r="F1078" s="15">
        <v>0</v>
      </c>
    </row>
    <row r="1079" spans="1:6" x14ac:dyDescent="0.3">
      <c r="A1079" t="s">
        <v>810</v>
      </c>
      <c r="E1079" s="1" t="s">
        <v>1713</v>
      </c>
      <c r="F1079" s="15">
        <v>-3066.25</v>
      </c>
    </row>
    <row r="1080" spans="1:6" x14ac:dyDescent="0.3">
      <c r="A1080" t="s">
        <v>2151</v>
      </c>
      <c r="E1080" s="1" t="s">
        <v>1558</v>
      </c>
      <c r="F1080" s="15">
        <v>-779.00499999999988</v>
      </c>
    </row>
    <row r="1081" spans="1:6" x14ac:dyDescent="0.3">
      <c r="A1081" t="s">
        <v>811</v>
      </c>
      <c r="E1081" s="1" t="s">
        <v>1903</v>
      </c>
      <c r="F1081" s="15">
        <v>0</v>
      </c>
    </row>
    <row r="1082" spans="1:6" x14ac:dyDescent="0.3">
      <c r="A1082" t="s">
        <v>812</v>
      </c>
      <c r="E1082" s="1" t="s">
        <v>1901</v>
      </c>
      <c r="F1082" s="15">
        <v>0</v>
      </c>
    </row>
    <row r="1083" spans="1:6" x14ac:dyDescent="0.3">
      <c r="A1083" t="s">
        <v>813</v>
      </c>
      <c r="E1083" s="1" t="s">
        <v>1560</v>
      </c>
      <c r="F1083" s="15">
        <v>0</v>
      </c>
    </row>
    <row r="1084" spans="1:6" x14ac:dyDescent="0.3">
      <c r="A1084" t="s">
        <v>2150</v>
      </c>
      <c r="E1084" s="1" t="s">
        <v>1562</v>
      </c>
      <c r="F1084" s="15">
        <v>-1910.7649999999994</v>
      </c>
    </row>
    <row r="1085" spans="1:6" x14ac:dyDescent="0.3">
      <c r="A1085" t="s">
        <v>814</v>
      </c>
      <c r="E1085" s="1" t="s">
        <v>1563</v>
      </c>
      <c r="F1085" s="15">
        <v>0</v>
      </c>
    </row>
    <row r="1086" spans="1:6" x14ac:dyDescent="0.3">
      <c r="A1086" t="s">
        <v>2149</v>
      </c>
      <c r="E1086" s="1" t="s">
        <v>1899</v>
      </c>
      <c r="F1086" s="15">
        <v>0</v>
      </c>
    </row>
    <row r="1087" spans="1:6" x14ac:dyDescent="0.3">
      <c r="A1087" t="s">
        <v>171</v>
      </c>
      <c r="E1087" s="1" t="s">
        <v>1566</v>
      </c>
      <c r="F1087" s="15">
        <v>-3482.7880000000005</v>
      </c>
    </row>
    <row r="1088" spans="1:6" x14ac:dyDescent="0.3">
      <c r="A1088" t="s">
        <v>815</v>
      </c>
      <c r="E1088" s="1" t="s">
        <v>1567</v>
      </c>
      <c r="F1088" s="15">
        <v>-129.32800000000134</v>
      </c>
    </row>
    <row r="1089" spans="1:6" x14ac:dyDescent="0.3">
      <c r="A1089" t="s">
        <v>2148</v>
      </c>
      <c r="E1089" s="1" t="s">
        <v>1569</v>
      </c>
      <c r="F1089" s="15">
        <v>2354.344000000001</v>
      </c>
    </row>
    <row r="1090" spans="1:6" x14ac:dyDescent="0.3">
      <c r="A1090" t="s">
        <v>2147</v>
      </c>
      <c r="E1090" s="1" t="s">
        <v>1570</v>
      </c>
      <c r="F1090" s="15">
        <v>-4857.8000000000029</v>
      </c>
    </row>
    <row r="1091" spans="1:6" x14ac:dyDescent="0.3">
      <c r="A1091" t="s">
        <v>817</v>
      </c>
      <c r="E1091" s="1" t="s">
        <v>1571</v>
      </c>
      <c r="F1091" s="15">
        <v>0</v>
      </c>
    </row>
    <row r="1092" spans="1:6" x14ac:dyDescent="0.3">
      <c r="A1092" t="s">
        <v>2146</v>
      </c>
      <c r="E1092" s="1" t="s">
        <v>1714</v>
      </c>
      <c r="F1092" s="15">
        <v>0</v>
      </c>
    </row>
    <row r="1093" spans="1:6" x14ac:dyDescent="0.3">
      <c r="A1093" t="s">
        <v>818</v>
      </c>
      <c r="E1093" s="1" t="s">
        <v>1715</v>
      </c>
      <c r="F1093" s="15">
        <v>-7554.0000000000073</v>
      </c>
    </row>
    <row r="1094" spans="1:6" x14ac:dyDescent="0.3">
      <c r="A1094" t="s">
        <v>2145</v>
      </c>
      <c r="E1094" s="1" t="s">
        <v>1573</v>
      </c>
      <c r="F1094" s="15">
        <v>0</v>
      </c>
    </row>
    <row r="1095" spans="1:6" x14ac:dyDescent="0.3">
      <c r="A1095" t="s">
        <v>819</v>
      </c>
      <c r="E1095" s="1" t="s">
        <v>1575</v>
      </c>
      <c r="F1095" s="15">
        <v>0</v>
      </c>
    </row>
    <row r="1096" spans="1:6" x14ac:dyDescent="0.3">
      <c r="A1096" t="s">
        <v>2144</v>
      </c>
      <c r="E1096" s="1" t="s">
        <v>1576</v>
      </c>
      <c r="F1096" s="15">
        <v>0</v>
      </c>
    </row>
    <row r="1097" spans="1:6" x14ac:dyDescent="0.3">
      <c r="A1097" t="s">
        <v>820</v>
      </c>
      <c r="E1097" s="1" t="s">
        <v>236</v>
      </c>
      <c r="F1097" s="15">
        <v>-16746.562000000005</v>
      </c>
    </row>
    <row r="1098" spans="1:6" x14ac:dyDescent="0.3">
      <c r="A1098" t="s">
        <v>2143</v>
      </c>
      <c r="E1098" s="1" t="s">
        <v>1578</v>
      </c>
      <c r="F1098" s="15">
        <v>-2277.8760000000038</v>
      </c>
    </row>
    <row r="1099" spans="1:6" x14ac:dyDescent="0.3">
      <c r="A1099" t="s">
        <v>2142</v>
      </c>
      <c r="E1099" s="1" t="s">
        <v>1580</v>
      </c>
      <c r="F1099" s="15">
        <v>0</v>
      </c>
    </row>
    <row r="1100" spans="1:6" x14ac:dyDescent="0.3">
      <c r="A1100" t="s">
        <v>2141</v>
      </c>
      <c r="E1100" s="1" t="s">
        <v>1581</v>
      </c>
      <c r="F1100" s="15">
        <v>0</v>
      </c>
    </row>
    <row r="1101" spans="1:6" x14ac:dyDescent="0.3">
      <c r="A1101" t="s">
        <v>821</v>
      </c>
      <c r="E1101" s="1" t="s">
        <v>1763</v>
      </c>
      <c r="F1101" s="15">
        <v>-7568.3810000000012</v>
      </c>
    </row>
    <row r="1102" spans="1:6" x14ac:dyDescent="0.3">
      <c r="A1102" t="s">
        <v>2140</v>
      </c>
      <c r="E1102" s="1" t="s">
        <v>1716</v>
      </c>
      <c r="F1102" s="15">
        <v>0</v>
      </c>
    </row>
    <row r="1103" spans="1:6" x14ac:dyDescent="0.3">
      <c r="A1103" t="s">
        <v>822</v>
      </c>
      <c r="E1103" s="1" t="s">
        <v>1583</v>
      </c>
      <c r="F1103" s="15">
        <v>0</v>
      </c>
    </row>
    <row r="1104" spans="1:6" x14ac:dyDescent="0.3">
      <c r="A1104" t="s">
        <v>823</v>
      </c>
      <c r="E1104" s="1" t="s">
        <v>1585</v>
      </c>
      <c r="F1104" s="15">
        <v>-17733.827000000005</v>
      </c>
    </row>
    <row r="1105" spans="1:6" x14ac:dyDescent="0.3">
      <c r="A1105" t="s">
        <v>824</v>
      </c>
      <c r="E1105" s="1" t="s">
        <v>1895</v>
      </c>
      <c r="F1105" s="15">
        <v>0</v>
      </c>
    </row>
    <row r="1106" spans="1:6" x14ac:dyDescent="0.3">
      <c r="A1106" t="s">
        <v>825</v>
      </c>
      <c r="E1106" s="1" t="s">
        <v>1586</v>
      </c>
      <c r="F1106" s="15">
        <v>481.52400000000034</v>
      </c>
    </row>
    <row r="1107" spans="1:6" x14ac:dyDescent="0.3">
      <c r="A1107" t="s">
        <v>826</v>
      </c>
      <c r="E1107" s="1" t="s">
        <v>1588</v>
      </c>
      <c r="F1107" s="15">
        <v>0</v>
      </c>
    </row>
    <row r="1108" spans="1:6" x14ac:dyDescent="0.3">
      <c r="A1108" t="s">
        <v>2139</v>
      </c>
      <c r="E1108" s="1" t="s">
        <v>1589</v>
      </c>
      <c r="F1108" s="15">
        <v>0</v>
      </c>
    </row>
    <row r="1109" spans="1:6" x14ac:dyDescent="0.3">
      <c r="A1109" t="s">
        <v>827</v>
      </c>
      <c r="E1109" s="1" t="s">
        <v>1590</v>
      </c>
      <c r="F1109" s="15">
        <v>-8.6270000000000095</v>
      </c>
    </row>
    <row r="1110" spans="1:6" x14ac:dyDescent="0.3">
      <c r="A1110" t="s">
        <v>2138</v>
      </c>
      <c r="E1110" s="1" t="s">
        <v>1892</v>
      </c>
      <c r="F1110" s="15">
        <v>-2999.3240000000001</v>
      </c>
    </row>
    <row r="1111" spans="1:6" x14ac:dyDescent="0.3">
      <c r="A1111" t="s">
        <v>828</v>
      </c>
      <c r="E1111" s="1" t="s">
        <v>1592</v>
      </c>
      <c r="F1111" s="15">
        <v>0</v>
      </c>
    </row>
    <row r="1112" spans="1:6" x14ac:dyDescent="0.3">
      <c r="A1112" t="s">
        <v>829</v>
      </c>
      <c r="E1112" s="1" t="s">
        <v>1890</v>
      </c>
      <c r="F1112" s="15">
        <v>0</v>
      </c>
    </row>
    <row r="1113" spans="1:6" x14ac:dyDescent="0.3">
      <c r="A1113" t="s">
        <v>830</v>
      </c>
      <c r="E1113" s="1" t="s">
        <v>1594</v>
      </c>
      <c r="F1113" s="15">
        <v>2.0000000000663931E-3</v>
      </c>
    </row>
    <row r="1114" spans="1:6" x14ac:dyDescent="0.3">
      <c r="A1114" t="s">
        <v>2137</v>
      </c>
      <c r="E1114" s="1" t="s">
        <v>1887</v>
      </c>
      <c r="F1114" s="15">
        <v>0</v>
      </c>
    </row>
    <row r="1115" spans="1:6" x14ac:dyDescent="0.3">
      <c r="A1115" t="s">
        <v>2136</v>
      </c>
      <c r="E1115" s="1" t="s">
        <v>1596</v>
      </c>
      <c r="F1115" s="15">
        <v>0</v>
      </c>
    </row>
    <row r="1116" spans="1:6" x14ac:dyDescent="0.3">
      <c r="A1116" t="s">
        <v>831</v>
      </c>
      <c r="E1116" s="1" t="s">
        <v>1597</v>
      </c>
      <c r="F1116" s="15">
        <v>12890.977999999999</v>
      </c>
    </row>
    <row r="1117" spans="1:6" x14ac:dyDescent="0.3">
      <c r="A1117" t="s">
        <v>832</v>
      </c>
      <c r="E1117" s="1" t="s">
        <v>238</v>
      </c>
      <c r="F1117" s="15">
        <v>-8113.0020000000004</v>
      </c>
    </row>
    <row r="1118" spans="1:6" x14ac:dyDescent="0.3">
      <c r="A1118" t="s">
        <v>833</v>
      </c>
      <c r="E1118" s="1" t="s">
        <v>2395</v>
      </c>
      <c r="F1118" s="15">
        <v>-12066.853000000001</v>
      </c>
    </row>
    <row r="1119" spans="1:6" x14ac:dyDescent="0.3">
      <c r="A1119" t="s">
        <v>834</v>
      </c>
      <c r="E1119" s="1" t="s">
        <v>2393</v>
      </c>
      <c r="F1119" s="15">
        <v>-2163.6350000000002</v>
      </c>
    </row>
    <row r="1120" spans="1:6" x14ac:dyDescent="0.3">
      <c r="A1120" t="s">
        <v>835</v>
      </c>
      <c r="E1120" s="1" t="s">
        <v>2391</v>
      </c>
      <c r="F1120" s="15">
        <v>0</v>
      </c>
    </row>
    <row r="1121" spans="1:6" x14ac:dyDescent="0.3">
      <c r="A1121" t="s">
        <v>836</v>
      </c>
      <c r="E1121" s="1" t="s">
        <v>2389</v>
      </c>
      <c r="F1121" s="15">
        <v>-542.44800000000009</v>
      </c>
    </row>
    <row r="1122" spans="1:6" x14ac:dyDescent="0.3">
      <c r="A1122" t="s">
        <v>1850</v>
      </c>
      <c r="B1122" s="15">
        <v>429.04300000000001</v>
      </c>
      <c r="E1122" s="1" t="s">
        <v>2387</v>
      </c>
      <c r="F1122" s="15">
        <v>862.80000000000018</v>
      </c>
    </row>
    <row r="1123" spans="1:6" x14ac:dyDescent="0.3">
      <c r="A1123" t="s">
        <v>837</v>
      </c>
      <c r="E1123" s="1" t="s">
        <v>2385</v>
      </c>
      <c r="F1123" s="15">
        <v>0</v>
      </c>
    </row>
    <row r="1124" spans="1:6" x14ac:dyDescent="0.3">
      <c r="A1124" t="s">
        <v>838</v>
      </c>
      <c r="E1124" s="1" t="s">
        <v>2383</v>
      </c>
      <c r="F1124" s="15">
        <v>0</v>
      </c>
    </row>
    <row r="1125" spans="1:6" x14ac:dyDescent="0.3">
      <c r="A1125" t="s">
        <v>839</v>
      </c>
      <c r="E1125" s="1" t="s">
        <v>2381</v>
      </c>
      <c r="F1125" s="15">
        <v>0</v>
      </c>
    </row>
    <row r="1126" spans="1:6" x14ac:dyDescent="0.3">
      <c r="A1126" t="s">
        <v>840</v>
      </c>
      <c r="E1126" s="1" t="s">
        <v>2379</v>
      </c>
      <c r="F1126" s="15">
        <v>0</v>
      </c>
    </row>
    <row r="1127" spans="1:6" x14ac:dyDescent="0.3">
      <c r="A1127" t="s">
        <v>2135</v>
      </c>
      <c r="E1127" s="1" t="s">
        <v>1886</v>
      </c>
      <c r="F1127" s="15">
        <v>0</v>
      </c>
    </row>
    <row r="1128" spans="1:6" x14ac:dyDescent="0.3">
      <c r="A1128" t="s">
        <v>842</v>
      </c>
      <c r="E1128" s="1" t="s">
        <v>1600</v>
      </c>
      <c r="F1128" s="15">
        <v>-812.98499999999694</v>
      </c>
    </row>
    <row r="1129" spans="1:6" x14ac:dyDescent="0.3">
      <c r="A1129" t="s">
        <v>2134</v>
      </c>
      <c r="E1129" s="1" t="s">
        <v>1601</v>
      </c>
      <c r="F1129" s="15">
        <v>0</v>
      </c>
    </row>
    <row r="1130" spans="1:6" x14ac:dyDescent="0.3">
      <c r="A1130" t="s">
        <v>2133</v>
      </c>
      <c r="E1130" s="1" t="s">
        <v>1603</v>
      </c>
      <c r="F1130" s="15">
        <v>0</v>
      </c>
    </row>
    <row r="1131" spans="1:6" x14ac:dyDescent="0.3">
      <c r="A1131" t="s">
        <v>844</v>
      </c>
      <c r="E1131" s="1" t="s">
        <v>1605</v>
      </c>
      <c r="F1131" s="15">
        <v>0</v>
      </c>
    </row>
    <row r="1132" spans="1:6" x14ac:dyDescent="0.3">
      <c r="A1132" t="s">
        <v>845</v>
      </c>
      <c r="E1132" s="1" t="s">
        <v>1606</v>
      </c>
      <c r="F1132" s="15">
        <v>0</v>
      </c>
    </row>
    <row r="1133" spans="1:6" x14ac:dyDescent="0.3">
      <c r="A1133" t="s">
        <v>846</v>
      </c>
      <c r="E1133" s="1" t="s">
        <v>1608</v>
      </c>
      <c r="F1133" s="15">
        <v>595.14199999999983</v>
      </c>
    </row>
    <row r="1134" spans="1:6" x14ac:dyDescent="0.3">
      <c r="A1134" t="s">
        <v>2132</v>
      </c>
      <c r="E1134" s="1" t="s">
        <v>1764</v>
      </c>
      <c r="F1134" s="15">
        <v>750.89500000000407</v>
      </c>
    </row>
    <row r="1135" spans="1:6" x14ac:dyDescent="0.3">
      <c r="A1135" t="s">
        <v>847</v>
      </c>
      <c r="E1135" s="1" t="s">
        <v>1609</v>
      </c>
      <c r="F1135" s="15">
        <v>10.199999999953434</v>
      </c>
    </row>
    <row r="1136" spans="1:6" x14ac:dyDescent="0.3">
      <c r="A1136" t="s">
        <v>1837</v>
      </c>
      <c r="B1136" s="15">
        <v>5170.4399999999996</v>
      </c>
      <c r="E1136" s="1" t="s">
        <v>1611</v>
      </c>
      <c r="F1136" s="15">
        <v>0</v>
      </c>
    </row>
    <row r="1137" spans="1:6" x14ac:dyDescent="0.3">
      <c r="A1137" t="s">
        <v>848</v>
      </c>
      <c r="E1137" s="1" t="s">
        <v>1612</v>
      </c>
      <c r="F1137" s="15">
        <v>0</v>
      </c>
    </row>
    <row r="1138" spans="1:6" x14ac:dyDescent="0.3">
      <c r="A1138" t="s">
        <v>2131</v>
      </c>
      <c r="E1138" s="1" t="s">
        <v>1614</v>
      </c>
      <c r="F1138" s="15">
        <v>0</v>
      </c>
    </row>
    <row r="1139" spans="1:6" x14ac:dyDescent="0.3">
      <c r="A1139" t="s">
        <v>849</v>
      </c>
      <c r="E1139" s="1" t="s">
        <v>1616</v>
      </c>
      <c r="F1139" s="15">
        <v>0</v>
      </c>
    </row>
    <row r="1140" spans="1:6" x14ac:dyDescent="0.3">
      <c r="A1140" t="s">
        <v>2130</v>
      </c>
      <c r="E1140" s="1" t="s">
        <v>1618</v>
      </c>
      <c r="F1140" s="15">
        <v>0</v>
      </c>
    </row>
    <row r="1141" spans="1:6" x14ac:dyDescent="0.3">
      <c r="A1141" t="s">
        <v>850</v>
      </c>
      <c r="E1141" s="1" t="s">
        <v>1882</v>
      </c>
      <c r="F1141" s="15">
        <v>0</v>
      </c>
    </row>
    <row r="1142" spans="1:6" x14ac:dyDescent="0.3">
      <c r="A1142" t="s">
        <v>851</v>
      </c>
      <c r="E1142" s="1" t="s">
        <v>1621</v>
      </c>
      <c r="F1142" s="15">
        <v>0</v>
      </c>
    </row>
    <row r="1143" spans="1:6" x14ac:dyDescent="0.3">
      <c r="A1143" t="s">
        <v>852</v>
      </c>
      <c r="E1143" s="1" t="s">
        <v>1622</v>
      </c>
      <c r="F1143" s="15">
        <v>0</v>
      </c>
    </row>
    <row r="1144" spans="1:6" x14ac:dyDescent="0.3">
      <c r="A1144" t="s">
        <v>2129</v>
      </c>
      <c r="E1144" s="1" t="s">
        <v>1624</v>
      </c>
      <c r="F1144" s="15">
        <v>0</v>
      </c>
    </row>
    <row r="1145" spans="1:6" x14ac:dyDescent="0.3">
      <c r="A1145" t="s">
        <v>2128</v>
      </c>
      <c r="E1145" s="1" t="s">
        <v>1625</v>
      </c>
      <c r="F1145" s="15">
        <v>0</v>
      </c>
    </row>
    <row r="1146" spans="1:6" x14ac:dyDescent="0.3">
      <c r="A1146" t="s">
        <v>853</v>
      </c>
      <c r="E1146" s="1" t="s">
        <v>1627</v>
      </c>
      <c r="F1146" s="15">
        <v>0</v>
      </c>
    </row>
    <row r="1147" spans="1:6" x14ac:dyDescent="0.3">
      <c r="A1147" t="s">
        <v>854</v>
      </c>
      <c r="E1147" s="1" t="s">
        <v>1629</v>
      </c>
      <c r="F1147" s="15">
        <v>0</v>
      </c>
    </row>
    <row r="1148" spans="1:6" x14ac:dyDescent="0.3">
      <c r="A1148" t="s">
        <v>855</v>
      </c>
      <c r="E1148" s="1" t="s">
        <v>1630</v>
      </c>
      <c r="F1148" s="15">
        <v>0</v>
      </c>
    </row>
    <row r="1149" spans="1:6" x14ac:dyDescent="0.3">
      <c r="A1149" t="s">
        <v>2127</v>
      </c>
      <c r="E1149" s="1" t="s">
        <v>1878</v>
      </c>
      <c r="F1149" s="15">
        <v>0</v>
      </c>
    </row>
    <row r="1150" spans="1:6" x14ac:dyDescent="0.3">
      <c r="A1150" t="s">
        <v>2126</v>
      </c>
      <c r="E1150" s="1" t="s">
        <v>1632</v>
      </c>
      <c r="F1150" s="15">
        <v>88861.491999999998</v>
      </c>
    </row>
    <row r="1151" spans="1:6" x14ac:dyDescent="0.3">
      <c r="A1151" t="s">
        <v>2125</v>
      </c>
      <c r="E1151" s="1" t="s">
        <v>1633</v>
      </c>
      <c r="F1151" s="15">
        <v>0</v>
      </c>
    </row>
    <row r="1152" spans="1:6" x14ac:dyDescent="0.3">
      <c r="A1152" t="s">
        <v>856</v>
      </c>
      <c r="E1152" s="1" t="s">
        <v>1635</v>
      </c>
      <c r="F1152" s="15">
        <v>0</v>
      </c>
    </row>
    <row r="1153" spans="1:6" x14ac:dyDescent="0.3">
      <c r="A1153" t="s">
        <v>857</v>
      </c>
      <c r="E1153" s="1" t="s">
        <v>1637</v>
      </c>
      <c r="F1153" s="15">
        <v>0</v>
      </c>
    </row>
    <row r="1154" spans="1:6" x14ac:dyDescent="0.3">
      <c r="A1154" t="s">
        <v>858</v>
      </c>
      <c r="E1154" s="1" t="s">
        <v>1638</v>
      </c>
      <c r="F1154" s="15">
        <v>0</v>
      </c>
    </row>
    <row r="1155" spans="1:6" x14ac:dyDescent="0.3">
      <c r="A1155" t="s">
        <v>859</v>
      </c>
      <c r="E1155" s="1" t="s">
        <v>1640</v>
      </c>
      <c r="F1155" s="15">
        <v>0</v>
      </c>
    </row>
    <row r="1156" spans="1:6" x14ac:dyDescent="0.3">
      <c r="A1156" t="s">
        <v>2124</v>
      </c>
      <c r="E1156" s="1" t="s">
        <v>1642</v>
      </c>
      <c r="F1156" s="15">
        <v>0</v>
      </c>
    </row>
    <row r="1157" spans="1:6" x14ac:dyDescent="0.3">
      <c r="A1157" t="s">
        <v>860</v>
      </c>
      <c r="E1157" s="1" t="s">
        <v>1644</v>
      </c>
      <c r="F1157" s="15">
        <v>0</v>
      </c>
    </row>
    <row r="1158" spans="1:6" x14ac:dyDescent="0.3">
      <c r="A1158" t="s">
        <v>861</v>
      </c>
      <c r="E1158" s="1" t="s">
        <v>1646</v>
      </c>
      <c r="F1158" s="15">
        <v>0</v>
      </c>
    </row>
    <row r="1159" spans="1:6" x14ac:dyDescent="0.3">
      <c r="A1159" t="s">
        <v>862</v>
      </c>
      <c r="E1159" s="1" t="s">
        <v>1648</v>
      </c>
      <c r="F1159" s="15">
        <v>0</v>
      </c>
    </row>
    <row r="1160" spans="1:6" x14ac:dyDescent="0.3">
      <c r="A1160" t="s">
        <v>2123</v>
      </c>
      <c r="E1160" s="1" t="s">
        <v>1650</v>
      </c>
      <c r="F1160" s="15">
        <v>0</v>
      </c>
    </row>
    <row r="1161" spans="1:6" x14ac:dyDescent="0.3">
      <c r="A1161" t="s">
        <v>863</v>
      </c>
      <c r="E1161" s="1" t="s">
        <v>1652</v>
      </c>
      <c r="F1161" s="15">
        <v>0</v>
      </c>
    </row>
    <row r="1162" spans="1:6" x14ac:dyDescent="0.3">
      <c r="A1162" t="s">
        <v>2122</v>
      </c>
      <c r="E1162" s="1" t="s">
        <v>1654</v>
      </c>
      <c r="F1162" s="15">
        <v>0</v>
      </c>
    </row>
    <row r="1163" spans="1:6" x14ac:dyDescent="0.3">
      <c r="A1163" t="s">
        <v>864</v>
      </c>
      <c r="E1163" s="1" t="s">
        <v>1655</v>
      </c>
      <c r="F1163" s="15">
        <v>0</v>
      </c>
    </row>
    <row r="1164" spans="1:6" x14ac:dyDescent="0.3">
      <c r="A1164" t="s">
        <v>2121</v>
      </c>
      <c r="E1164" s="1" t="s">
        <v>1656</v>
      </c>
      <c r="F1164" s="15">
        <v>0</v>
      </c>
    </row>
    <row r="1165" spans="1:6" x14ac:dyDescent="0.3">
      <c r="A1165" t="s">
        <v>865</v>
      </c>
      <c r="E1165" s="1" t="s">
        <v>1658</v>
      </c>
      <c r="F1165" s="15">
        <v>0</v>
      </c>
    </row>
    <row r="1166" spans="1:6" x14ac:dyDescent="0.3">
      <c r="A1166" t="s">
        <v>2120</v>
      </c>
      <c r="E1166" s="1" t="s">
        <v>1873</v>
      </c>
      <c r="F1166" s="15">
        <v>0</v>
      </c>
    </row>
    <row r="1167" spans="1:6" x14ac:dyDescent="0.3">
      <c r="A1167" t="s">
        <v>2119</v>
      </c>
      <c r="E1167" s="1" t="s">
        <v>1661</v>
      </c>
      <c r="F1167" s="15">
        <v>-3521.0049999999992</v>
      </c>
    </row>
    <row r="1168" spans="1:6" x14ac:dyDescent="0.3">
      <c r="A1168" t="s">
        <v>2118</v>
      </c>
      <c r="E1168" s="1" t="s">
        <v>1662</v>
      </c>
      <c r="F1168" s="15">
        <v>0</v>
      </c>
    </row>
    <row r="1169" spans="1:6" x14ac:dyDescent="0.3">
      <c r="A1169" t="s">
        <v>172</v>
      </c>
      <c r="E1169" s="1" t="s">
        <v>1663</v>
      </c>
      <c r="F1169" s="15">
        <v>0</v>
      </c>
    </row>
    <row r="1170" spans="1:6" x14ac:dyDescent="0.3">
      <c r="A1170" t="s">
        <v>2117</v>
      </c>
      <c r="E1170" s="1" t="s">
        <v>1664</v>
      </c>
      <c r="F1170" s="15">
        <v>0</v>
      </c>
    </row>
    <row r="1171" spans="1:6" x14ac:dyDescent="0.3">
      <c r="A1171" t="s">
        <v>866</v>
      </c>
      <c r="E1171" s="1" t="s">
        <v>1666</v>
      </c>
      <c r="F1171" s="15">
        <v>0</v>
      </c>
    </row>
    <row r="1172" spans="1:6" x14ac:dyDescent="0.3">
      <c r="A1172" t="s">
        <v>867</v>
      </c>
      <c r="E1172" s="1" t="s">
        <v>1668</v>
      </c>
      <c r="F1172" s="15">
        <v>8090.616</v>
      </c>
    </row>
    <row r="1173" spans="1:6" x14ac:dyDescent="0.3">
      <c r="A1173" t="s">
        <v>868</v>
      </c>
      <c r="E1173" s="1" t="s">
        <v>1869</v>
      </c>
      <c r="F1173" s="15">
        <v>0</v>
      </c>
    </row>
    <row r="1174" spans="1:6" x14ac:dyDescent="0.3">
      <c r="A1174" t="s">
        <v>869</v>
      </c>
      <c r="E1174" s="1" t="s">
        <v>1670</v>
      </c>
      <c r="F1174" s="15">
        <v>0</v>
      </c>
    </row>
    <row r="1175" spans="1:6" x14ac:dyDescent="0.3">
      <c r="A1175" t="s">
        <v>870</v>
      </c>
      <c r="E1175" s="1" t="s">
        <v>1671</v>
      </c>
      <c r="F1175" s="15">
        <v>0</v>
      </c>
    </row>
    <row r="1176" spans="1:6" x14ac:dyDescent="0.3">
      <c r="A1176" t="s">
        <v>871</v>
      </c>
      <c r="E1176" s="1" t="s">
        <v>1673</v>
      </c>
      <c r="F1176" s="15">
        <v>0</v>
      </c>
    </row>
    <row r="1177" spans="1:6" x14ac:dyDescent="0.3">
      <c r="A1177" t="s">
        <v>872</v>
      </c>
      <c r="E1177" s="1" t="s">
        <v>1674</v>
      </c>
      <c r="F1177" s="15">
        <v>0</v>
      </c>
    </row>
    <row r="1178" spans="1:6" x14ac:dyDescent="0.3">
      <c r="A1178" t="s">
        <v>873</v>
      </c>
      <c r="E1178" s="1" t="s">
        <v>1676</v>
      </c>
      <c r="F1178" s="15">
        <v>0</v>
      </c>
    </row>
    <row r="1179" spans="1:6" x14ac:dyDescent="0.3">
      <c r="A1179" t="s">
        <v>874</v>
      </c>
      <c r="E1179" s="1" t="s">
        <v>1677</v>
      </c>
      <c r="F1179" s="15">
        <v>0</v>
      </c>
    </row>
    <row r="1180" spans="1:6" x14ac:dyDescent="0.3">
      <c r="A1180" t="s">
        <v>1779</v>
      </c>
      <c r="B1180" s="15">
        <v>5505.1</v>
      </c>
      <c r="E1180" s="1" t="s">
        <v>1679</v>
      </c>
      <c r="F1180" s="15">
        <v>0</v>
      </c>
    </row>
    <row r="1181" spans="1:6" x14ac:dyDescent="0.3">
      <c r="A1181" t="s">
        <v>875</v>
      </c>
      <c r="E1181" s="1" t="s">
        <v>1681</v>
      </c>
      <c r="F1181" s="15">
        <v>0</v>
      </c>
    </row>
    <row r="1182" spans="1:6" x14ac:dyDescent="0.3">
      <c r="A1182" t="s">
        <v>876</v>
      </c>
      <c r="E1182" s="1" t="s">
        <v>1682</v>
      </c>
      <c r="F1182" s="15">
        <v>0</v>
      </c>
    </row>
    <row r="1183" spans="1:6" x14ac:dyDescent="0.3">
      <c r="A1183" t="s">
        <v>877</v>
      </c>
      <c r="E1183" s="1" t="s">
        <v>1683</v>
      </c>
      <c r="F1183" s="15">
        <v>0</v>
      </c>
    </row>
    <row r="1184" spans="1:6" x14ac:dyDescent="0.3">
      <c r="A1184" t="s">
        <v>878</v>
      </c>
      <c r="E1184" s="1" t="s">
        <v>1685</v>
      </c>
      <c r="F1184" s="15">
        <v>0</v>
      </c>
    </row>
    <row r="1185" spans="1:6" x14ac:dyDescent="0.3">
      <c r="A1185" t="s">
        <v>879</v>
      </c>
      <c r="E1185" s="1" t="s">
        <v>1687</v>
      </c>
      <c r="F1185" s="15">
        <v>0</v>
      </c>
    </row>
    <row r="1186" spans="1:6" x14ac:dyDescent="0.3">
      <c r="A1186" t="s">
        <v>880</v>
      </c>
      <c r="E1186" s="1" t="s">
        <v>1688</v>
      </c>
      <c r="F1186" s="15">
        <v>-1526.5520000000006</v>
      </c>
    </row>
    <row r="1187" spans="1:6" x14ac:dyDescent="0.3">
      <c r="A1187" t="s">
        <v>175</v>
      </c>
      <c r="E1187" s="1" t="s">
        <v>1690</v>
      </c>
      <c r="F1187" s="15">
        <v>0</v>
      </c>
    </row>
    <row r="1188" spans="1:6" x14ac:dyDescent="0.3">
      <c r="A1188" t="s">
        <v>176</v>
      </c>
      <c r="E1188" s="1" t="s">
        <v>1692</v>
      </c>
      <c r="F1188" s="15">
        <v>0</v>
      </c>
    </row>
    <row r="1189" spans="1:6" x14ac:dyDescent="0.3">
      <c r="A1189" t="s">
        <v>177</v>
      </c>
      <c r="E1189" s="1" t="s">
        <v>1693</v>
      </c>
      <c r="F1189" s="15">
        <v>1000.6929999999993</v>
      </c>
    </row>
    <row r="1190" spans="1:6" x14ac:dyDescent="0.3">
      <c r="A1190" t="s">
        <v>881</v>
      </c>
      <c r="E1190" s="1" t="s">
        <v>1695</v>
      </c>
      <c r="F1190" s="15">
        <v>0</v>
      </c>
    </row>
    <row r="1191" spans="1:6" x14ac:dyDescent="0.3">
      <c r="A1191" t="s">
        <v>882</v>
      </c>
      <c r="E1191" s="1" t="s">
        <v>1862</v>
      </c>
      <c r="F1191" s="15">
        <v>0</v>
      </c>
    </row>
    <row r="1192" spans="1:6" x14ac:dyDescent="0.3">
      <c r="A1192" t="s">
        <v>883</v>
      </c>
      <c r="E1192" s="1" t="s">
        <v>1698</v>
      </c>
      <c r="F1192" s="15">
        <v>0</v>
      </c>
    </row>
    <row r="1193" spans="1:6" x14ac:dyDescent="0.3">
      <c r="A1193" t="s">
        <v>884</v>
      </c>
      <c r="E1193" s="1" t="s">
        <v>1700</v>
      </c>
      <c r="F1193" s="15">
        <v>0</v>
      </c>
    </row>
    <row r="1194" spans="1:6" x14ac:dyDescent="0.3">
      <c r="A1194" t="s">
        <v>2116</v>
      </c>
      <c r="E1194" s="1" t="s">
        <v>1861</v>
      </c>
      <c r="F1194" s="15">
        <v>0</v>
      </c>
    </row>
    <row r="1195" spans="1:6" x14ac:dyDescent="0.3">
      <c r="A1195" t="s">
        <v>885</v>
      </c>
      <c r="E1195" s="1" t="s">
        <v>1703</v>
      </c>
      <c r="F1195" s="15">
        <v>0</v>
      </c>
    </row>
    <row r="1196" spans="1:6" x14ac:dyDescent="0.3">
      <c r="A1196" t="s">
        <v>886</v>
      </c>
      <c r="E1196" s="1" t="s">
        <v>2376</v>
      </c>
      <c r="F1196" s="15">
        <v>0</v>
      </c>
    </row>
    <row r="1197" spans="1:6" x14ac:dyDescent="0.3">
      <c r="A1197" t="s">
        <v>1788</v>
      </c>
      <c r="B1197" s="15">
        <v>3427.07</v>
      </c>
      <c r="E1197" s="1" t="s">
        <v>248</v>
      </c>
      <c r="F1197" s="15">
        <v>-4403228.6170000033</v>
      </c>
    </row>
    <row r="1198" spans="1:6" x14ac:dyDescent="0.3">
      <c r="A1198" t="s">
        <v>887</v>
      </c>
    </row>
    <row r="1199" spans="1:6" x14ac:dyDescent="0.3">
      <c r="A1199" t="s">
        <v>2115</v>
      </c>
    </row>
    <row r="1200" spans="1:6" x14ac:dyDescent="0.3">
      <c r="A1200" t="s">
        <v>888</v>
      </c>
    </row>
    <row r="1201" spans="1:1" x14ac:dyDescent="0.3">
      <c r="A1201" t="s">
        <v>2114</v>
      </c>
    </row>
    <row r="1202" spans="1:1" x14ac:dyDescent="0.3">
      <c r="A1202" t="s">
        <v>2113</v>
      </c>
    </row>
    <row r="1203" spans="1:1" x14ac:dyDescent="0.3">
      <c r="A1203" t="s">
        <v>890</v>
      </c>
    </row>
    <row r="1204" spans="1:1" x14ac:dyDescent="0.3">
      <c r="A1204" t="s">
        <v>2112</v>
      </c>
    </row>
    <row r="1205" spans="1:1" x14ac:dyDescent="0.3">
      <c r="A1205" t="s">
        <v>891</v>
      </c>
    </row>
    <row r="1206" spans="1:1" x14ac:dyDescent="0.3">
      <c r="A1206" t="s">
        <v>892</v>
      </c>
    </row>
    <row r="1207" spans="1:1" x14ac:dyDescent="0.3">
      <c r="A1207" t="s">
        <v>179</v>
      </c>
    </row>
    <row r="1208" spans="1:1" x14ac:dyDescent="0.3">
      <c r="A1208" t="s">
        <v>893</v>
      </c>
    </row>
    <row r="1209" spans="1:1" x14ac:dyDescent="0.3">
      <c r="A1209" t="s">
        <v>2111</v>
      </c>
    </row>
    <row r="1210" spans="1:1" x14ac:dyDescent="0.3">
      <c r="A1210" t="s">
        <v>2110</v>
      </c>
    </row>
    <row r="1211" spans="1:1" x14ac:dyDescent="0.3">
      <c r="A1211" t="s">
        <v>894</v>
      </c>
    </row>
    <row r="1212" spans="1:1" x14ac:dyDescent="0.3">
      <c r="A1212" t="s">
        <v>895</v>
      </c>
    </row>
    <row r="1213" spans="1:1" x14ac:dyDescent="0.3">
      <c r="A1213" t="s">
        <v>896</v>
      </c>
    </row>
    <row r="1214" spans="1:1" x14ac:dyDescent="0.3">
      <c r="A1214" t="s">
        <v>897</v>
      </c>
    </row>
    <row r="1215" spans="1:1" x14ac:dyDescent="0.3">
      <c r="A1215" t="s">
        <v>179</v>
      </c>
    </row>
    <row r="1216" spans="1:1" x14ac:dyDescent="0.3">
      <c r="A1216" t="s">
        <v>898</v>
      </c>
    </row>
    <row r="1217" spans="1:1" x14ac:dyDescent="0.3">
      <c r="A1217" t="s">
        <v>899</v>
      </c>
    </row>
    <row r="1218" spans="1:1" x14ac:dyDescent="0.3">
      <c r="A1218" t="s">
        <v>900</v>
      </c>
    </row>
    <row r="1219" spans="1:1" x14ac:dyDescent="0.3">
      <c r="A1219" t="s">
        <v>901</v>
      </c>
    </row>
    <row r="1220" spans="1:1" x14ac:dyDescent="0.3">
      <c r="A1220" t="s">
        <v>902</v>
      </c>
    </row>
    <row r="1221" spans="1:1" x14ac:dyDescent="0.3">
      <c r="A1221" t="s">
        <v>2109</v>
      </c>
    </row>
    <row r="1222" spans="1:1" x14ac:dyDescent="0.3">
      <c r="A1222" t="s">
        <v>903</v>
      </c>
    </row>
    <row r="1223" spans="1:1" x14ac:dyDescent="0.3">
      <c r="A1223" t="s">
        <v>904</v>
      </c>
    </row>
    <row r="1224" spans="1:1" x14ac:dyDescent="0.3">
      <c r="A1224" t="s">
        <v>905</v>
      </c>
    </row>
    <row r="1225" spans="1:1" x14ac:dyDescent="0.3">
      <c r="A1225" t="s">
        <v>906</v>
      </c>
    </row>
    <row r="1226" spans="1:1" x14ac:dyDescent="0.3">
      <c r="A1226" t="s">
        <v>2108</v>
      </c>
    </row>
    <row r="1227" spans="1:1" x14ac:dyDescent="0.3">
      <c r="A1227" t="s">
        <v>2107</v>
      </c>
    </row>
    <row r="1228" spans="1:1" x14ac:dyDescent="0.3">
      <c r="A1228" t="s">
        <v>907</v>
      </c>
    </row>
    <row r="1229" spans="1:1" x14ac:dyDescent="0.3">
      <c r="A1229" t="s">
        <v>2106</v>
      </c>
    </row>
    <row r="1230" spans="1:1" x14ac:dyDescent="0.3">
      <c r="A1230" t="s">
        <v>908</v>
      </c>
    </row>
    <row r="1231" spans="1:1" x14ac:dyDescent="0.3">
      <c r="A1231" t="s">
        <v>2105</v>
      </c>
    </row>
    <row r="1232" spans="1:1" x14ac:dyDescent="0.3">
      <c r="A1232" t="s">
        <v>909</v>
      </c>
    </row>
    <row r="1233" spans="1:1" x14ac:dyDescent="0.3">
      <c r="A1233" t="s">
        <v>910</v>
      </c>
    </row>
    <row r="1234" spans="1:1" x14ac:dyDescent="0.3">
      <c r="A1234" t="s">
        <v>2104</v>
      </c>
    </row>
    <row r="1235" spans="1:1" x14ac:dyDescent="0.3">
      <c r="A1235" t="s">
        <v>911</v>
      </c>
    </row>
    <row r="1236" spans="1:1" x14ac:dyDescent="0.3">
      <c r="A1236" t="s">
        <v>912</v>
      </c>
    </row>
    <row r="1237" spans="1:1" x14ac:dyDescent="0.3">
      <c r="A1237" t="s">
        <v>913</v>
      </c>
    </row>
    <row r="1238" spans="1:1" x14ac:dyDescent="0.3">
      <c r="A1238" t="s">
        <v>914</v>
      </c>
    </row>
    <row r="1239" spans="1:1" x14ac:dyDescent="0.3">
      <c r="A1239" t="s">
        <v>915</v>
      </c>
    </row>
    <row r="1240" spans="1:1" x14ac:dyDescent="0.3">
      <c r="A1240" t="s">
        <v>916</v>
      </c>
    </row>
    <row r="1241" spans="1:1" x14ac:dyDescent="0.3">
      <c r="A1241" t="s">
        <v>917</v>
      </c>
    </row>
    <row r="1242" spans="1:1" x14ac:dyDescent="0.3">
      <c r="A1242" t="s">
        <v>918</v>
      </c>
    </row>
    <row r="1243" spans="1:1" x14ac:dyDescent="0.3">
      <c r="A1243" t="s">
        <v>1955</v>
      </c>
    </row>
    <row r="1244" spans="1:1" x14ac:dyDescent="0.3">
      <c r="A1244" t="s">
        <v>919</v>
      </c>
    </row>
    <row r="1245" spans="1:1" x14ac:dyDescent="0.3">
      <c r="A1245" t="s">
        <v>2025</v>
      </c>
    </row>
    <row r="1246" spans="1:1" x14ac:dyDescent="0.3">
      <c r="A1246" t="s">
        <v>920</v>
      </c>
    </row>
    <row r="1247" spans="1:1" x14ac:dyDescent="0.3">
      <c r="A1247" t="s">
        <v>921</v>
      </c>
    </row>
    <row r="1248" spans="1:1" x14ac:dyDescent="0.3">
      <c r="A1248" t="s">
        <v>2103</v>
      </c>
    </row>
    <row r="1249" spans="1:1" x14ac:dyDescent="0.3">
      <c r="A1249" t="s">
        <v>922</v>
      </c>
    </row>
    <row r="1250" spans="1:1" x14ac:dyDescent="0.3">
      <c r="A1250" t="s">
        <v>2102</v>
      </c>
    </row>
    <row r="1251" spans="1:1" x14ac:dyDescent="0.3">
      <c r="A1251" t="s">
        <v>923</v>
      </c>
    </row>
    <row r="1252" spans="1:1" x14ac:dyDescent="0.3">
      <c r="A1252" t="s">
        <v>924</v>
      </c>
    </row>
    <row r="1253" spans="1:1" x14ac:dyDescent="0.3">
      <c r="A1253" t="s">
        <v>925</v>
      </c>
    </row>
    <row r="1254" spans="1:1" x14ac:dyDescent="0.3">
      <c r="A1254" t="s">
        <v>926</v>
      </c>
    </row>
    <row r="1255" spans="1:1" x14ac:dyDescent="0.3">
      <c r="A1255" t="s">
        <v>2101</v>
      </c>
    </row>
    <row r="1256" spans="1:1" x14ac:dyDescent="0.3">
      <c r="A1256" t="s">
        <v>927</v>
      </c>
    </row>
    <row r="1257" spans="1:1" x14ac:dyDescent="0.3">
      <c r="A1257" t="s">
        <v>928</v>
      </c>
    </row>
    <row r="1258" spans="1:1" x14ac:dyDescent="0.3">
      <c r="A1258" t="s">
        <v>929</v>
      </c>
    </row>
    <row r="1259" spans="1:1" x14ac:dyDescent="0.3">
      <c r="A1259" t="s">
        <v>930</v>
      </c>
    </row>
    <row r="1260" spans="1:1" x14ac:dyDescent="0.3">
      <c r="A1260" t="s">
        <v>931</v>
      </c>
    </row>
    <row r="1261" spans="1:1" x14ac:dyDescent="0.3">
      <c r="A1261" t="s">
        <v>932</v>
      </c>
    </row>
    <row r="1262" spans="1:1" x14ac:dyDescent="0.3">
      <c r="A1262" t="s">
        <v>933</v>
      </c>
    </row>
    <row r="1263" spans="1:1" x14ac:dyDescent="0.3">
      <c r="A1263" t="s">
        <v>2100</v>
      </c>
    </row>
    <row r="1264" spans="1:1" x14ac:dyDescent="0.3">
      <c r="A1264" t="s">
        <v>2099</v>
      </c>
    </row>
    <row r="1265" spans="1:2" x14ac:dyDescent="0.3">
      <c r="A1265" t="s">
        <v>934</v>
      </c>
    </row>
    <row r="1266" spans="1:2" x14ac:dyDescent="0.3">
      <c r="A1266" t="s">
        <v>935</v>
      </c>
    </row>
    <row r="1267" spans="1:2" x14ac:dyDescent="0.3">
      <c r="A1267" t="s">
        <v>936</v>
      </c>
    </row>
    <row r="1268" spans="1:2" x14ac:dyDescent="0.3">
      <c r="A1268" t="s">
        <v>937</v>
      </c>
    </row>
    <row r="1269" spans="1:2" x14ac:dyDescent="0.3">
      <c r="A1269" t="s">
        <v>2098</v>
      </c>
    </row>
    <row r="1270" spans="1:2" x14ac:dyDescent="0.3">
      <c r="A1270" t="s">
        <v>938</v>
      </c>
    </row>
    <row r="1271" spans="1:2" x14ac:dyDescent="0.3">
      <c r="A1271" t="s">
        <v>1773</v>
      </c>
      <c r="B1271" s="15">
        <v>9840</v>
      </c>
    </row>
    <row r="1272" spans="1:2" x14ac:dyDescent="0.3">
      <c r="A1272" t="s">
        <v>939</v>
      </c>
    </row>
    <row r="1273" spans="1:2" x14ac:dyDescent="0.3">
      <c r="A1273" t="s">
        <v>940</v>
      </c>
    </row>
    <row r="1274" spans="1:2" x14ac:dyDescent="0.3">
      <c r="A1274" t="s">
        <v>941</v>
      </c>
    </row>
    <row r="1275" spans="1:2" x14ac:dyDescent="0.3">
      <c r="A1275" t="s">
        <v>2097</v>
      </c>
    </row>
    <row r="1276" spans="1:2" x14ac:dyDescent="0.3">
      <c r="A1276" t="s">
        <v>224</v>
      </c>
    </row>
    <row r="1277" spans="1:2" x14ac:dyDescent="0.3">
      <c r="A1277" t="s">
        <v>225</v>
      </c>
    </row>
    <row r="1278" spans="1:2" x14ac:dyDescent="0.3">
      <c r="A1278" t="s">
        <v>2422</v>
      </c>
    </row>
    <row r="1279" spans="1:2" x14ac:dyDescent="0.3">
      <c r="A1279" t="s">
        <v>2421</v>
      </c>
      <c r="B1279" s="15">
        <v>440</v>
      </c>
    </row>
    <row r="1280" spans="1:2" x14ac:dyDescent="0.3">
      <c r="A1280" t="s">
        <v>2420</v>
      </c>
    </row>
    <row r="1281" spans="1:2" x14ac:dyDescent="0.3">
      <c r="A1281" t="s">
        <v>2419</v>
      </c>
      <c r="B1281" s="15">
        <v>2408.5</v>
      </c>
    </row>
    <row r="1282" spans="1:2" x14ac:dyDescent="0.3">
      <c r="A1282" t="s">
        <v>942</v>
      </c>
    </row>
    <row r="1283" spans="1:2" x14ac:dyDescent="0.3">
      <c r="A1283" t="s">
        <v>943</v>
      </c>
    </row>
    <row r="1284" spans="1:2" x14ac:dyDescent="0.3">
      <c r="A1284" t="s">
        <v>226</v>
      </c>
    </row>
    <row r="1285" spans="1:2" x14ac:dyDescent="0.3">
      <c r="A1285" t="s">
        <v>2418</v>
      </c>
      <c r="B1285" s="15">
        <v>9394.4</v>
      </c>
    </row>
    <row r="1286" spans="1:2" x14ac:dyDescent="0.3">
      <c r="A1286" t="s">
        <v>944</v>
      </c>
    </row>
    <row r="1287" spans="1:2" x14ac:dyDescent="0.3">
      <c r="A1287" t="s">
        <v>945</v>
      </c>
    </row>
    <row r="1288" spans="1:2" x14ac:dyDescent="0.3">
      <c r="A1288" t="s">
        <v>2417</v>
      </c>
    </row>
    <row r="1289" spans="1:2" x14ac:dyDescent="0.3">
      <c r="A1289" t="s">
        <v>2416</v>
      </c>
      <c r="B1289" s="15">
        <v>334.2</v>
      </c>
    </row>
    <row r="1290" spans="1:2" x14ac:dyDescent="0.3">
      <c r="A1290" t="s">
        <v>946</v>
      </c>
    </row>
    <row r="1291" spans="1:2" x14ac:dyDescent="0.3">
      <c r="A1291" t="s">
        <v>947</v>
      </c>
    </row>
    <row r="1292" spans="1:2" x14ac:dyDescent="0.3">
      <c r="A1292" t="s">
        <v>180</v>
      </c>
    </row>
    <row r="1293" spans="1:2" x14ac:dyDescent="0.3">
      <c r="A1293" t="s">
        <v>1797</v>
      </c>
      <c r="B1293" s="15">
        <v>12953.518</v>
      </c>
    </row>
    <row r="1294" spans="1:2" x14ac:dyDescent="0.3">
      <c r="A1294" t="s">
        <v>228</v>
      </c>
    </row>
    <row r="1295" spans="1:2" x14ac:dyDescent="0.3">
      <c r="A1295" t="s">
        <v>2415</v>
      </c>
    </row>
    <row r="1296" spans="1:2" x14ac:dyDescent="0.3">
      <c r="A1296" t="s">
        <v>230</v>
      </c>
    </row>
    <row r="1297" spans="1:1" x14ac:dyDescent="0.3">
      <c r="A1297" t="s">
        <v>2414</v>
      </c>
    </row>
    <row r="1298" spans="1:1" x14ac:dyDescent="0.3">
      <c r="A1298" t="s">
        <v>948</v>
      </c>
    </row>
    <row r="1299" spans="1:1" x14ac:dyDescent="0.3">
      <c r="A1299" t="s">
        <v>949</v>
      </c>
    </row>
    <row r="1300" spans="1:1" x14ac:dyDescent="0.3">
      <c r="A1300" t="s">
        <v>950</v>
      </c>
    </row>
    <row r="1301" spans="1:1" x14ac:dyDescent="0.3">
      <c r="A1301" t="s">
        <v>2096</v>
      </c>
    </row>
    <row r="1302" spans="1:1" x14ac:dyDescent="0.3">
      <c r="A1302" t="s">
        <v>951</v>
      </c>
    </row>
    <row r="1303" spans="1:1" x14ac:dyDescent="0.3">
      <c r="A1303" t="s">
        <v>2095</v>
      </c>
    </row>
    <row r="1304" spans="1:1" x14ac:dyDescent="0.3">
      <c r="A1304" t="s">
        <v>952</v>
      </c>
    </row>
    <row r="1305" spans="1:1" x14ac:dyDescent="0.3">
      <c r="A1305" t="s">
        <v>953</v>
      </c>
    </row>
    <row r="1306" spans="1:1" x14ac:dyDescent="0.3">
      <c r="A1306" t="s">
        <v>954</v>
      </c>
    </row>
    <row r="1307" spans="1:1" x14ac:dyDescent="0.3">
      <c r="A1307" t="s">
        <v>955</v>
      </c>
    </row>
    <row r="1308" spans="1:1" x14ac:dyDescent="0.3">
      <c r="A1308" t="s">
        <v>2094</v>
      </c>
    </row>
    <row r="1309" spans="1:1" x14ac:dyDescent="0.3">
      <c r="A1309" t="s">
        <v>956</v>
      </c>
    </row>
    <row r="1310" spans="1:1" x14ac:dyDescent="0.3">
      <c r="A1310" t="s">
        <v>957</v>
      </c>
    </row>
    <row r="1311" spans="1:1" x14ac:dyDescent="0.3">
      <c r="A1311" t="s">
        <v>2093</v>
      </c>
    </row>
    <row r="1312" spans="1:1" x14ac:dyDescent="0.3">
      <c r="A1312" t="s">
        <v>958</v>
      </c>
    </row>
    <row r="1313" spans="1:2" x14ac:dyDescent="0.3">
      <c r="A1313" t="s">
        <v>2092</v>
      </c>
    </row>
    <row r="1314" spans="1:2" x14ac:dyDescent="0.3">
      <c r="A1314" t="s">
        <v>182</v>
      </c>
    </row>
    <row r="1315" spans="1:2" x14ac:dyDescent="0.3">
      <c r="A1315" t="s">
        <v>1848</v>
      </c>
      <c r="B1315" s="15">
        <v>17156.161</v>
      </c>
    </row>
    <row r="1316" spans="1:2" x14ac:dyDescent="0.3">
      <c r="A1316" t="s">
        <v>959</v>
      </c>
    </row>
    <row r="1317" spans="1:2" x14ac:dyDescent="0.3">
      <c r="A1317" t="s">
        <v>960</v>
      </c>
    </row>
    <row r="1318" spans="1:2" x14ac:dyDescent="0.3">
      <c r="A1318" t="s">
        <v>961</v>
      </c>
    </row>
    <row r="1319" spans="1:2" x14ac:dyDescent="0.3">
      <c r="A1319" t="s">
        <v>2091</v>
      </c>
    </row>
    <row r="1320" spans="1:2" x14ac:dyDescent="0.3">
      <c r="A1320" t="s">
        <v>962</v>
      </c>
    </row>
    <row r="1321" spans="1:2" x14ac:dyDescent="0.3">
      <c r="A1321" t="s">
        <v>2090</v>
      </c>
    </row>
    <row r="1322" spans="1:2" x14ac:dyDescent="0.3">
      <c r="A1322" t="s">
        <v>2089</v>
      </c>
    </row>
    <row r="1323" spans="1:2" x14ac:dyDescent="0.3">
      <c r="A1323" t="s">
        <v>2088</v>
      </c>
    </row>
    <row r="1324" spans="1:2" x14ac:dyDescent="0.3">
      <c r="A1324" t="s">
        <v>963</v>
      </c>
    </row>
    <row r="1325" spans="1:2" x14ac:dyDescent="0.3">
      <c r="A1325" t="s">
        <v>2087</v>
      </c>
    </row>
    <row r="1326" spans="1:2" x14ac:dyDescent="0.3">
      <c r="A1326" t="s">
        <v>964</v>
      </c>
    </row>
    <row r="1327" spans="1:2" x14ac:dyDescent="0.3">
      <c r="A1327" t="s">
        <v>1802</v>
      </c>
    </row>
    <row r="1328" spans="1:2" x14ac:dyDescent="0.3">
      <c r="A1328" t="s">
        <v>965</v>
      </c>
    </row>
    <row r="1329" spans="1:2" x14ac:dyDescent="0.3">
      <c r="A1329" t="s">
        <v>1785</v>
      </c>
      <c r="B1329" s="15">
        <v>1243.3599999999999</v>
      </c>
    </row>
    <row r="1330" spans="1:2" x14ac:dyDescent="0.3">
      <c r="A1330" t="s">
        <v>2413</v>
      </c>
    </row>
    <row r="1331" spans="1:2" x14ac:dyDescent="0.3">
      <c r="A1331" t="s">
        <v>2412</v>
      </c>
    </row>
    <row r="1332" spans="1:2" x14ac:dyDescent="0.3">
      <c r="A1332" t="s">
        <v>967</v>
      </c>
    </row>
    <row r="1333" spans="1:2" x14ac:dyDescent="0.3">
      <c r="A1333" t="s">
        <v>2086</v>
      </c>
    </row>
    <row r="1334" spans="1:2" x14ac:dyDescent="0.3">
      <c r="A1334" t="s">
        <v>184</v>
      </c>
    </row>
    <row r="1335" spans="1:2" x14ac:dyDescent="0.3">
      <c r="A1335" t="s">
        <v>185</v>
      </c>
      <c r="B1335" s="15">
        <v>40818.178</v>
      </c>
    </row>
    <row r="1336" spans="1:2" x14ac:dyDescent="0.3">
      <c r="A1336" t="s">
        <v>968</v>
      </c>
    </row>
    <row r="1337" spans="1:2" x14ac:dyDescent="0.3">
      <c r="A1337" t="s">
        <v>2085</v>
      </c>
    </row>
    <row r="1338" spans="1:2" x14ac:dyDescent="0.3">
      <c r="A1338" t="s">
        <v>970</v>
      </c>
    </row>
    <row r="1339" spans="1:2" x14ac:dyDescent="0.3">
      <c r="A1339" t="s">
        <v>971</v>
      </c>
    </row>
    <row r="1340" spans="1:2" x14ac:dyDescent="0.3">
      <c r="A1340" t="s">
        <v>972</v>
      </c>
    </row>
    <row r="1341" spans="1:2" x14ac:dyDescent="0.3">
      <c r="A1341" t="s">
        <v>973</v>
      </c>
    </row>
    <row r="1342" spans="1:2" x14ac:dyDescent="0.3">
      <c r="A1342" t="s">
        <v>2084</v>
      </c>
    </row>
    <row r="1343" spans="1:2" x14ac:dyDescent="0.3">
      <c r="A1343" t="s">
        <v>975</v>
      </c>
    </row>
    <row r="1344" spans="1:2" x14ac:dyDescent="0.3">
      <c r="A1344" t="s">
        <v>2083</v>
      </c>
    </row>
    <row r="1345" spans="1:2" x14ac:dyDescent="0.3">
      <c r="A1345" t="s">
        <v>976</v>
      </c>
    </row>
    <row r="1346" spans="1:2" x14ac:dyDescent="0.3">
      <c r="A1346" t="s">
        <v>977</v>
      </c>
    </row>
    <row r="1347" spans="1:2" x14ac:dyDescent="0.3">
      <c r="A1347" t="s">
        <v>978</v>
      </c>
    </row>
    <row r="1348" spans="1:2" x14ac:dyDescent="0.3">
      <c r="A1348" t="s">
        <v>979</v>
      </c>
    </row>
    <row r="1349" spans="1:2" x14ac:dyDescent="0.3">
      <c r="A1349" t="s">
        <v>2082</v>
      </c>
    </row>
    <row r="1350" spans="1:2" x14ac:dyDescent="0.3">
      <c r="A1350" t="s">
        <v>980</v>
      </c>
    </row>
    <row r="1351" spans="1:2" x14ac:dyDescent="0.3">
      <c r="A1351" t="s">
        <v>981</v>
      </c>
    </row>
    <row r="1352" spans="1:2" x14ac:dyDescent="0.3">
      <c r="A1352" t="s">
        <v>982</v>
      </c>
    </row>
    <row r="1353" spans="1:2" x14ac:dyDescent="0.3">
      <c r="A1353" t="s">
        <v>983</v>
      </c>
      <c r="B1353" s="15">
        <v>1262.4000000000001</v>
      </c>
    </row>
    <row r="1354" spans="1:2" x14ac:dyDescent="0.3">
      <c r="A1354" t="s">
        <v>2081</v>
      </c>
    </row>
    <row r="1355" spans="1:2" x14ac:dyDescent="0.3">
      <c r="A1355" t="s">
        <v>984</v>
      </c>
      <c r="B1355" s="15">
        <v>6369.808</v>
      </c>
    </row>
    <row r="1356" spans="1:2" x14ac:dyDescent="0.3">
      <c r="A1356" t="s">
        <v>985</v>
      </c>
    </row>
    <row r="1357" spans="1:2" x14ac:dyDescent="0.3">
      <c r="A1357" t="s">
        <v>986</v>
      </c>
    </row>
    <row r="1358" spans="1:2" x14ac:dyDescent="0.3">
      <c r="A1358" t="s">
        <v>987</v>
      </c>
    </row>
    <row r="1359" spans="1:2" x14ac:dyDescent="0.3">
      <c r="A1359" t="s">
        <v>988</v>
      </c>
    </row>
    <row r="1360" spans="1:2" x14ac:dyDescent="0.3">
      <c r="A1360" t="s">
        <v>2080</v>
      </c>
    </row>
    <row r="1361" spans="1:1" x14ac:dyDescent="0.3">
      <c r="A1361" t="s">
        <v>2079</v>
      </c>
    </row>
    <row r="1362" spans="1:1" x14ac:dyDescent="0.3">
      <c r="A1362" t="s">
        <v>989</v>
      </c>
    </row>
    <row r="1363" spans="1:1" x14ac:dyDescent="0.3">
      <c r="A1363" t="s">
        <v>990</v>
      </c>
    </row>
    <row r="1364" spans="1:1" x14ac:dyDescent="0.3">
      <c r="A1364" t="s">
        <v>991</v>
      </c>
    </row>
    <row r="1365" spans="1:1" x14ac:dyDescent="0.3">
      <c r="A1365" t="s">
        <v>2078</v>
      </c>
    </row>
    <row r="1366" spans="1:1" x14ac:dyDescent="0.3">
      <c r="A1366" t="s">
        <v>992</v>
      </c>
    </row>
    <row r="1367" spans="1:1" x14ac:dyDescent="0.3">
      <c r="A1367" t="s">
        <v>2077</v>
      </c>
    </row>
    <row r="1368" spans="1:1" x14ac:dyDescent="0.3">
      <c r="A1368" t="s">
        <v>993</v>
      </c>
    </row>
    <row r="1369" spans="1:1" x14ac:dyDescent="0.3">
      <c r="A1369" t="s">
        <v>994</v>
      </c>
    </row>
    <row r="1370" spans="1:1" x14ac:dyDescent="0.3">
      <c r="A1370" t="s">
        <v>995</v>
      </c>
    </row>
    <row r="1371" spans="1:1" x14ac:dyDescent="0.3">
      <c r="A1371" t="s">
        <v>97</v>
      </c>
    </row>
    <row r="1372" spans="1:1" x14ac:dyDescent="0.3">
      <c r="A1372" t="s">
        <v>996</v>
      </c>
    </row>
    <row r="1373" spans="1:1" x14ac:dyDescent="0.3">
      <c r="A1373" t="s">
        <v>2076</v>
      </c>
    </row>
    <row r="1374" spans="1:1" x14ac:dyDescent="0.3">
      <c r="A1374" t="s">
        <v>997</v>
      </c>
    </row>
    <row r="1375" spans="1:1" x14ac:dyDescent="0.3">
      <c r="A1375" t="s">
        <v>2075</v>
      </c>
    </row>
    <row r="1376" spans="1:1" x14ac:dyDescent="0.3">
      <c r="A1376" t="s">
        <v>998</v>
      </c>
    </row>
    <row r="1377" spans="1:2" x14ac:dyDescent="0.3">
      <c r="A1377" t="s">
        <v>999</v>
      </c>
    </row>
    <row r="1378" spans="1:2" x14ac:dyDescent="0.3">
      <c r="A1378" t="s">
        <v>1000</v>
      </c>
    </row>
    <row r="1379" spans="1:2" x14ac:dyDescent="0.3">
      <c r="A1379" t="s">
        <v>1001</v>
      </c>
    </row>
    <row r="1380" spans="1:2" x14ac:dyDescent="0.3">
      <c r="A1380" t="s">
        <v>1002</v>
      </c>
    </row>
    <row r="1381" spans="1:2" x14ac:dyDescent="0.3">
      <c r="A1381" t="s">
        <v>2074</v>
      </c>
    </row>
    <row r="1382" spans="1:2" x14ac:dyDescent="0.3">
      <c r="A1382" t="s">
        <v>1003</v>
      </c>
    </row>
    <row r="1383" spans="1:2" x14ac:dyDescent="0.3">
      <c r="A1383" t="s">
        <v>2073</v>
      </c>
    </row>
    <row r="1384" spans="1:2" x14ac:dyDescent="0.3">
      <c r="A1384" t="s">
        <v>1004</v>
      </c>
    </row>
    <row r="1385" spans="1:2" x14ac:dyDescent="0.3">
      <c r="A1385" t="s">
        <v>1770</v>
      </c>
      <c r="B1385" s="15">
        <v>1461.9770000000001</v>
      </c>
    </row>
    <row r="1386" spans="1:2" x14ac:dyDescent="0.3">
      <c r="A1386" t="s">
        <v>1005</v>
      </c>
    </row>
    <row r="1387" spans="1:2" x14ac:dyDescent="0.3">
      <c r="A1387" t="s">
        <v>2072</v>
      </c>
    </row>
    <row r="1388" spans="1:2" x14ac:dyDescent="0.3">
      <c r="A1388" t="s">
        <v>1006</v>
      </c>
    </row>
    <row r="1389" spans="1:2" x14ac:dyDescent="0.3">
      <c r="A1389" t="s">
        <v>2071</v>
      </c>
    </row>
    <row r="1390" spans="1:2" x14ac:dyDescent="0.3">
      <c r="A1390" t="s">
        <v>1007</v>
      </c>
    </row>
    <row r="1391" spans="1:2" x14ac:dyDescent="0.3">
      <c r="A1391" t="s">
        <v>1008</v>
      </c>
    </row>
    <row r="1392" spans="1:2" x14ac:dyDescent="0.3">
      <c r="A1392" t="s">
        <v>2070</v>
      </c>
    </row>
    <row r="1393" spans="1:2" x14ac:dyDescent="0.3">
      <c r="A1393" t="s">
        <v>1010</v>
      </c>
    </row>
    <row r="1394" spans="1:2" x14ac:dyDescent="0.3">
      <c r="A1394" t="s">
        <v>1011</v>
      </c>
    </row>
    <row r="1395" spans="1:2" x14ac:dyDescent="0.3">
      <c r="A1395" t="s">
        <v>1012</v>
      </c>
    </row>
    <row r="1396" spans="1:2" x14ac:dyDescent="0.3">
      <c r="A1396" t="s">
        <v>1013</v>
      </c>
    </row>
    <row r="1397" spans="1:2" x14ac:dyDescent="0.3">
      <c r="A1397" t="s">
        <v>1014</v>
      </c>
    </row>
    <row r="1398" spans="1:2" x14ac:dyDescent="0.3">
      <c r="A1398" t="s">
        <v>1015</v>
      </c>
    </row>
    <row r="1399" spans="1:2" x14ac:dyDescent="0.3">
      <c r="A1399" t="s">
        <v>1016</v>
      </c>
    </row>
    <row r="1400" spans="1:2" x14ac:dyDescent="0.3">
      <c r="A1400" t="s">
        <v>1017</v>
      </c>
    </row>
    <row r="1401" spans="1:2" x14ac:dyDescent="0.3">
      <c r="A1401" t="s">
        <v>1018</v>
      </c>
    </row>
    <row r="1402" spans="1:2" x14ac:dyDescent="0.3">
      <c r="A1402" t="s">
        <v>1019</v>
      </c>
    </row>
    <row r="1403" spans="1:2" x14ac:dyDescent="0.3">
      <c r="A1403" t="s">
        <v>1020</v>
      </c>
    </row>
    <row r="1404" spans="1:2" x14ac:dyDescent="0.3">
      <c r="A1404" t="s">
        <v>2069</v>
      </c>
    </row>
    <row r="1405" spans="1:2" x14ac:dyDescent="0.3">
      <c r="A1405" t="s">
        <v>1021</v>
      </c>
    </row>
    <row r="1406" spans="1:2" x14ac:dyDescent="0.3">
      <c r="A1406" t="s">
        <v>1022</v>
      </c>
      <c r="B1406" s="15">
        <v>1848.9169999999999</v>
      </c>
    </row>
    <row r="1407" spans="1:2" x14ac:dyDescent="0.3">
      <c r="A1407" t="s">
        <v>1023</v>
      </c>
    </row>
    <row r="1408" spans="1:2" x14ac:dyDescent="0.3">
      <c r="A1408" t="s">
        <v>2068</v>
      </c>
    </row>
    <row r="1409" spans="1:2" x14ac:dyDescent="0.3">
      <c r="A1409" t="s">
        <v>1024</v>
      </c>
    </row>
    <row r="1410" spans="1:2" x14ac:dyDescent="0.3">
      <c r="A1410" t="s">
        <v>1025</v>
      </c>
    </row>
    <row r="1411" spans="1:2" x14ac:dyDescent="0.3">
      <c r="A1411" t="s">
        <v>1026</v>
      </c>
    </row>
    <row r="1412" spans="1:2" x14ac:dyDescent="0.3">
      <c r="A1412" t="s">
        <v>1027</v>
      </c>
    </row>
    <row r="1413" spans="1:2" x14ac:dyDescent="0.3">
      <c r="A1413" t="s">
        <v>1028</v>
      </c>
    </row>
    <row r="1414" spans="1:2" x14ac:dyDescent="0.3">
      <c r="A1414" t="s">
        <v>1029</v>
      </c>
    </row>
    <row r="1415" spans="1:2" x14ac:dyDescent="0.3">
      <c r="A1415" t="s">
        <v>2067</v>
      </c>
    </row>
    <row r="1416" spans="1:2" x14ac:dyDescent="0.3">
      <c r="A1416" t="s">
        <v>1030</v>
      </c>
    </row>
    <row r="1417" spans="1:2" x14ac:dyDescent="0.3">
      <c r="A1417" t="s">
        <v>1031</v>
      </c>
    </row>
    <row r="1418" spans="1:2" x14ac:dyDescent="0.3">
      <c r="A1418" t="s">
        <v>429</v>
      </c>
    </row>
    <row r="1419" spans="1:2" x14ac:dyDescent="0.3">
      <c r="A1419" t="s">
        <v>1032</v>
      </c>
    </row>
    <row r="1420" spans="1:2" x14ac:dyDescent="0.3">
      <c r="A1420" t="s">
        <v>1033</v>
      </c>
    </row>
    <row r="1421" spans="1:2" x14ac:dyDescent="0.3">
      <c r="A1421" t="s">
        <v>2411</v>
      </c>
    </row>
    <row r="1422" spans="1:2" x14ac:dyDescent="0.3">
      <c r="A1422" t="s">
        <v>2410</v>
      </c>
      <c r="B1422" s="15">
        <v>118648.34</v>
      </c>
    </row>
    <row r="1423" spans="1:2" x14ac:dyDescent="0.3">
      <c r="A1423" t="s">
        <v>1034</v>
      </c>
    </row>
    <row r="1424" spans="1:2" x14ac:dyDescent="0.3">
      <c r="A1424" t="s">
        <v>1035</v>
      </c>
      <c r="B1424" s="15">
        <v>1500</v>
      </c>
    </row>
    <row r="1425" spans="1:2" x14ac:dyDescent="0.3">
      <c r="A1425" t="s">
        <v>1036</v>
      </c>
    </row>
    <row r="1426" spans="1:2" x14ac:dyDescent="0.3">
      <c r="A1426" t="s">
        <v>1037</v>
      </c>
      <c r="B1426" s="15">
        <v>1390</v>
      </c>
    </row>
    <row r="1427" spans="1:2" x14ac:dyDescent="0.3">
      <c r="A1427" t="s">
        <v>1038</v>
      </c>
    </row>
    <row r="1428" spans="1:2" x14ac:dyDescent="0.3">
      <c r="A1428" t="s">
        <v>1039</v>
      </c>
    </row>
    <row r="1429" spans="1:2" x14ac:dyDescent="0.3">
      <c r="A1429" t="s">
        <v>1040</v>
      </c>
    </row>
    <row r="1430" spans="1:2" x14ac:dyDescent="0.3">
      <c r="A1430" t="s">
        <v>1041</v>
      </c>
    </row>
    <row r="1431" spans="1:2" x14ac:dyDescent="0.3">
      <c r="A1431" t="s">
        <v>1042</v>
      </c>
    </row>
    <row r="1432" spans="1:2" x14ac:dyDescent="0.3">
      <c r="A1432" t="s">
        <v>2066</v>
      </c>
    </row>
    <row r="1433" spans="1:2" x14ac:dyDescent="0.3">
      <c r="A1433" t="s">
        <v>1043</v>
      </c>
    </row>
    <row r="1434" spans="1:2" x14ac:dyDescent="0.3">
      <c r="A1434" t="s">
        <v>1044</v>
      </c>
    </row>
    <row r="1435" spans="1:2" x14ac:dyDescent="0.3">
      <c r="A1435" t="s">
        <v>1045</v>
      </c>
    </row>
    <row r="1436" spans="1:2" x14ac:dyDescent="0.3">
      <c r="A1436" t="s">
        <v>2065</v>
      </c>
    </row>
    <row r="1437" spans="1:2" x14ac:dyDescent="0.3">
      <c r="A1437" t="s">
        <v>1046</v>
      </c>
    </row>
    <row r="1438" spans="1:2" x14ac:dyDescent="0.3">
      <c r="A1438" t="s">
        <v>1047</v>
      </c>
    </row>
    <row r="1439" spans="1:2" x14ac:dyDescent="0.3">
      <c r="A1439" t="s">
        <v>1048</v>
      </c>
    </row>
    <row r="1440" spans="1:2" x14ac:dyDescent="0.3">
      <c r="A1440" t="s">
        <v>1049</v>
      </c>
    </row>
    <row r="1441" spans="1:1" x14ac:dyDescent="0.3">
      <c r="A1441" t="s">
        <v>1050</v>
      </c>
    </row>
    <row r="1442" spans="1:1" x14ac:dyDescent="0.3">
      <c r="A1442" t="s">
        <v>1051</v>
      </c>
    </row>
    <row r="1443" spans="1:1" x14ac:dyDescent="0.3">
      <c r="A1443" t="s">
        <v>1052</v>
      </c>
    </row>
    <row r="1444" spans="1:1" x14ac:dyDescent="0.3">
      <c r="A1444" t="s">
        <v>1053</v>
      </c>
    </row>
    <row r="1445" spans="1:1" x14ac:dyDescent="0.3">
      <c r="A1445" t="s">
        <v>1054</v>
      </c>
    </row>
    <row r="1446" spans="1:1" x14ac:dyDescent="0.3">
      <c r="A1446" t="s">
        <v>2064</v>
      </c>
    </row>
    <row r="1447" spans="1:1" x14ac:dyDescent="0.3">
      <c r="A1447" t="s">
        <v>1055</v>
      </c>
    </row>
    <row r="1448" spans="1:1" x14ac:dyDescent="0.3">
      <c r="A1448" t="s">
        <v>2063</v>
      </c>
    </row>
    <row r="1449" spans="1:1" x14ac:dyDescent="0.3">
      <c r="A1449" t="s">
        <v>2409</v>
      </c>
    </row>
    <row r="1450" spans="1:1" x14ac:dyDescent="0.3">
      <c r="A1450" t="s">
        <v>2408</v>
      </c>
    </row>
    <row r="1451" spans="1:1" x14ac:dyDescent="0.3">
      <c r="A1451" t="s">
        <v>1056</v>
      </c>
    </row>
    <row r="1452" spans="1:1" x14ac:dyDescent="0.3">
      <c r="A1452" t="s">
        <v>2062</v>
      </c>
    </row>
    <row r="1453" spans="1:1" x14ac:dyDescent="0.3">
      <c r="A1453" t="s">
        <v>1057</v>
      </c>
    </row>
    <row r="1454" spans="1:1" x14ac:dyDescent="0.3">
      <c r="A1454" t="s">
        <v>2061</v>
      </c>
    </row>
    <row r="1455" spans="1:1" x14ac:dyDescent="0.3">
      <c r="A1455" t="s">
        <v>1058</v>
      </c>
    </row>
    <row r="1456" spans="1:1" x14ac:dyDescent="0.3">
      <c r="A1456" t="s">
        <v>1059</v>
      </c>
    </row>
    <row r="1457" spans="1:1" x14ac:dyDescent="0.3">
      <c r="A1457" t="s">
        <v>187</v>
      </c>
    </row>
    <row r="1458" spans="1:1" x14ac:dyDescent="0.3">
      <c r="A1458" t="s">
        <v>1060</v>
      </c>
    </row>
    <row r="1459" spans="1:1" x14ac:dyDescent="0.3">
      <c r="A1459" t="s">
        <v>1061</v>
      </c>
    </row>
    <row r="1460" spans="1:1" x14ac:dyDescent="0.3">
      <c r="A1460" t="s">
        <v>1062</v>
      </c>
    </row>
    <row r="1461" spans="1:1" x14ac:dyDescent="0.3">
      <c r="A1461" t="s">
        <v>1063</v>
      </c>
    </row>
    <row r="1462" spans="1:1" x14ac:dyDescent="0.3">
      <c r="A1462" t="s">
        <v>1064</v>
      </c>
    </row>
    <row r="1463" spans="1:1" x14ac:dyDescent="0.3">
      <c r="A1463" t="s">
        <v>2060</v>
      </c>
    </row>
    <row r="1464" spans="1:1" x14ac:dyDescent="0.3">
      <c r="A1464" t="s">
        <v>235</v>
      </c>
    </row>
    <row r="1465" spans="1:1" x14ac:dyDescent="0.3">
      <c r="A1465" t="s">
        <v>1065</v>
      </c>
    </row>
    <row r="1466" spans="1:1" x14ac:dyDescent="0.3">
      <c r="A1466" t="s">
        <v>2059</v>
      </c>
    </row>
    <row r="1467" spans="1:1" x14ac:dyDescent="0.3">
      <c r="A1467" t="s">
        <v>1066</v>
      </c>
    </row>
    <row r="1468" spans="1:1" x14ac:dyDescent="0.3">
      <c r="A1468" t="s">
        <v>1067</v>
      </c>
    </row>
    <row r="1469" spans="1:1" x14ac:dyDescent="0.3">
      <c r="A1469" t="s">
        <v>1068</v>
      </c>
    </row>
    <row r="1470" spans="1:1" x14ac:dyDescent="0.3">
      <c r="A1470" t="s">
        <v>1069</v>
      </c>
    </row>
    <row r="1471" spans="1:1" x14ac:dyDescent="0.3">
      <c r="A1471" t="s">
        <v>1070</v>
      </c>
    </row>
    <row r="1472" spans="1:1" x14ac:dyDescent="0.3">
      <c r="A1472" t="s">
        <v>2058</v>
      </c>
    </row>
    <row r="1473" spans="1:2" x14ac:dyDescent="0.3">
      <c r="A1473" t="s">
        <v>1071</v>
      </c>
    </row>
    <row r="1474" spans="1:2" x14ac:dyDescent="0.3">
      <c r="A1474" t="s">
        <v>1072</v>
      </c>
    </row>
    <row r="1475" spans="1:2" x14ac:dyDescent="0.3">
      <c r="A1475" t="s">
        <v>1073</v>
      </c>
    </row>
    <row r="1476" spans="1:2" x14ac:dyDescent="0.3">
      <c r="A1476" t="s">
        <v>1074</v>
      </c>
    </row>
    <row r="1477" spans="1:2" x14ac:dyDescent="0.3">
      <c r="A1477" t="s">
        <v>1075</v>
      </c>
    </row>
    <row r="1478" spans="1:2" x14ac:dyDescent="0.3">
      <c r="A1478" t="s">
        <v>2057</v>
      </c>
    </row>
    <row r="1479" spans="1:2" x14ac:dyDescent="0.3">
      <c r="A1479" t="s">
        <v>1076</v>
      </c>
    </row>
    <row r="1480" spans="1:2" x14ac:dyDescent="0.3">
      <c r="A1480" t="s">
        <v>1077</v>
      </c>
      <c r="B1480" s="15">
        <v>10507.99</v>
      </c>
    </row>
    <row r="1481" spans="1:2" x14ac:dyDescent="0.3">
      <c r="A1481" t="s">
        <v>1078</v>
      </c>
    </row>
    <row r="1482" spans="1:2" x14ac:dyDescent="0.3">
      <c r="A1482" t="s">
        <v>1079</v>
      </c>
    </row>
    <row r="1483" spans="1:2" x14ac:dyDescent="0.3">
      <c r="A1483" t="s">
        <v>2056</v>
      </c>
    </row>
    <row r="1484" spans="1:2" x14ac:dyDescent="0.3">
      <c r="A1484" t="s">
        <v>2055</v>
      </c>
    </row>
    <row r="1485" spans="1:2" x14ac:dyDescent="0.3">
      <c r="A1485" t="s">
        <v>2054</v>
      </c>
    </row>
    <row r="1486" spans="1:2" x14ac:dyDescent="0.3">
      <c r="A1486" t="s">
        <v>2053</v>
      </c>
    </row>
    <row r="1487" spans="1:2" x14ac:dyDescent="0.3">
      <c r="A1487" t="s">
        <v>1080</v>
      </c>
    </row>
    <row r="1488" spans="1:2" x14ac:dyDescent="0.3">
      <c r="A1488" t="s">
        <v>1081</v>
      </c>
    </row>
    <row r="1489" spans="1:1" x14ac:dyDescent="0.3">
      <c r="A1489" t="s">
        <v>1082</v>
      </c>
    </row>
    <row r="1490" spans="1:1" x14ac:dyDescent="0.3">
      <c r="A1490" t="s">
        <v>1083</v>
      </c>
    </row>
    <row r="1491" spans="1:1" x14ac:dyDescent="0.3">
      <c r="A1491" t="s">
        <v>2052</v>
      </c>
    </row>
    <row r="1492" spans="1:1" x14ac:dyDescent="0.3">
      <c r="A1492" t="s">
        <v>2406</v>
      </c>
    </row>
    <row r="1493" spans="1:1" x14ac:dyDescent="0.3">
      <c r="A1493" t="s">
        <v>1084</v>
      </c>
    </row>
    <row r="1494" spans="1:1" x14ac:dyDescent="0.3">
      <c r="A1494" t="s">
        <v>1085</v>
      </c>
    </row>
    <row r="1495" spans="1:1" x14ac:dyDescent="0.3">
      <c r="A1495" t="s">
        <v>1086</v>
      </c>
    </row>
    <row r="1496" spans="1:1" x14ac:dyDescent="0.3">
      <c r="A1496" t="s">
        <v>1087</v>
      </c>
    </row>
    <row r="1497" spans="1:1" x14ac:dyDescent="0.3">
      <c r="A1497" t="s">
        <v>2051</v>
      </c>
    </row>
    <row r="1498" spans="1:1" x14ac:dyDescent="0.3">
      <c r="A1498" t="s">
        <v>2050</v>
      </c>
    </row>
    <row r="1499" spans="1:1" x14ac:dyDescent="0.3">
      <c r="A1499" t="s">
        <v>191</v>
      </c>
    </row>
    <row r="1500" spans="1:1" x14ac:dyDescent="0.3">
      <c r="A1500" t="s">
        <v>1088</v>
      </c>
    </row>
    <row r="1501" spans="1:1" x14ac:dyDescent="0.3">
      <c r="A1501" t="s">
        <v>1089</v>
      </c>
    </row>
    <row r="1502" spans="1:1" x14ac:dyDescent="0.3">
      <c r="A1502" t="s">
        <v>2049</v>
      </c>
    </row>
    <row r="1503" spans="1:1" x14ac:dyDescent="0.3">
      <c r="A1503" t="s">
        <v>2048</v>
      </c>
    </row>
    <row r="1504" spans="1:1" x14ac:dyDescent="0.3">
      <c r="A1504" t="s">
        <v>2047</v>
      </c>
    </row>
    <row r="1505" spans="1:1" x14ac:dyDescent="0.3">
      <c r="A1505" t="s">
        <v>1846</v>
      </c>
    </row>
    <row r="1506" spans="1:1" x14ac:dyDescent="0.3">
      <c r="A1506" t="s">
        <v>1090</v>
      </c>
    </row>
    <row r="1507" spans="1:1" x14ac:dyDescent="0.3">
      <c r="A1507" t="s">
        <v>2046</v>
      </c>
    </row>
    <row r="1508" spans="1:1" x14ac:dyDescent="0.3">
      <c r="A1508" t="s">
        <v>1091</v>
      </c>
    </row>
    <row r="1509" spans="1:1" x14ac:dyDescent="0.3">
      <c r="A1509" t="s">
        <v>1092</v>
      </c>
    </row>
    <row r="1510" spans="1:1" x14ac:dyDescent="0.3">
      <c r="A1510" t="s">
        <v>2045</v>
      </c>
    </row>
    <row r="1511" spans="1:1" x14ac:dyDescent="0.3">
      <c r="A1511" t="s">
        <v>1093</v>
      </c>
    </row>
    <row r="1512" spans="1:1" x14ac:dyDescent="0.3">
      <c r="A1512" t="s">
        <v>1094</v>
      </c>
    </row>
    <row r="1513" spans="1:1" x14ac:dyDescent="0.3">
      <c r="A1513" t="s">
        <v>1804</v>
      </c>
    </row>
    <row r="1514" spans="1:1" x14ac:dyDescent="0.3">
      <c r="A1514" t="s">
        <v>1095</v>
      </c>
    </row>
    <row r="1515" spans="1:1" x14ac:dyDescent="0.3">
      <c r="A1515" t="s">
        <v>1096</v>
      </c>
    </row>
    <row r="1516" spans="1:1" x14ac:dyDescent="0.3">
      <c r="A1516" t="s">
        <v>2405</v>
      </c>
    </row>
    <row r="1517" spans="1:1" x14ac:dyDescent="0.3">
      <c r="A1517" t="s">
        <v>2404</v>
      </c>
    </row>
    <row r="1518" spans="1:1" x14ac:dyDescent="0.3">
      <c r="A1518" t="s">
        <v>2403</v>
      </c>
    </row>
    <row r="1519" spans="1:1" x14ac:dyDescent="0.3">
      <c r="A1519" t="s">
        <v>2402</v>
      </c>
    </row>
    <row r="1520" spans="1:1" x14ac:dyDescent="0.3">
      <c r="A1520" t="s">
        <v>1097</v>
      </c>
    </row>
    <row r="1521" spans="1:1" x14ac:dyDescent="0.3">
      <c r="A1521" t="s">
        <v>2044</v>
      </c>
    </row>
    <row r="1522" spans="1:1" x14ac:dyDescent="0.3">
      <c r="A1522" t="s">
        <v>1098</v>
      </c>
    </row>
    <row r="1523" spans="1:1" x14ac:dyDescent="0.3">
      <c r="A1523" t="s">
        <v>1099</v>
      </c>
    </row>
    <row r="1524" spans="1:1" x14ac:dyDescent="0.3">
      <c r="A1524" t="s">
        <v>1100</v>
      </c>
    </row>
    <row r="1525" spans="1:1" x14ac:dyDescent="0.3">
      <c r="A1525" t="s">
        <v>1101</v>
      </c>
    </row>
    <row r="1526" spans="1:1" x14ac:dyDescent="0.3">
      <c r="A1526" t="s">
        <v>1102</v>
      </c>
    </row>
    <row r="1527" spans="1:1" x14ac:dyDescent="0.3">
      <c r="A1527" t="s">
        <v>1103</v>
      </c>
    </row>
    <row r="1528" spans="1:1" x14ac:dyDescent="0.3">
      <c r="A1528" t="s">
        <v>1104</v>
      </c>
    </row>
    <row r="1529" spans="1:1" x14ac:dyDescent="0.3">
      <c r="A1529" t="s">
        <v>2043</v>
      </c>
    </row>
    <row r="1530" spans="1:1" x14ac:dyDescent="0.3">
      <c r="A1530" t="s">
        <v>2042</v>
      </c>
    </row>
    <row r="1531" spans="1:1" x14ac:dyDescent="0.3">
      <c r="A1531" t="s">
        <v>2041</v>
      </c>
    </row>
    <row r="1532" spans="1:1" x14ac:dyDescent="0.3">
      <c r="A1532" t="s">
        <v>2040</v>
      </c>
    </row>
    <row r="1533" spans="1:1" x14ac:dyDescent="0.3">
      <c r="A1533" t="s">
        <v>2039</v>
      </c>
    </row>
    <row r="1534" spans="1:1" x14ac:dyDescent="0.3">
      <c r="A1534" t="s">
        <v>1105</v>
      </c>
    </row>
    <row r="1535" spans="1:1" x14ac:dyDescent="0.3">
      <c r="A1535" t="s">
        <v>1106</v>
      </c>
    </row>
    <row r="1536" spans="1:1" x14ac:dyDescent="0.3">
      <c r="A1536" t="s">
        <v>1107</v>
      </c>
    </row>
    <row r="1537" spans="1:2" x14ac:dyDescent="0.3">
      <c r="A1537" t="s">
        <v>2038</v>
      </c>
    </row>
    <row r="1538" spans="1:2" x14ac:dyDescent="0.3">
      <c r="A1538" t="s">
        <v>1108</v>
      </c>
    </row>
    <row r="1539" spans="1:2" x14ac:dyDescent="0.3">
      <c r="A1539" t="s">
        <v>2037</v>
      </c>
    </row>
    <row r="1540" spans="1:2" x14ac:dyDescent="0.3">
      <c r="A1540" t="s">
        <v>1109</v>
      </c>
    </row>
    <row r="1541" spans="1:2" x14ac:dyDescent="0.3">
      <c r="A1541" t="s">
        <v>1814</v>
      </c>
      <c r="B1541" s="15">
        <v>2558.5</v>
      </c>
    </row>
    <row r="1542" spans="1:2" x14ac:dyDescent="0.3">
      <c r="A1542" t="s">
        <v>2401</v>
      </c>
    </row>
    <row r="1543" spans="1:2" x14ac:dyDescent="0.3">
      <c r="A1543" t="s">
        <v>2400</v>
      </c>
    </row>
    <row r="1544" spans="1:2" x14ac:dyDescent="0.3">
      <c r="A1544" t="s">
        <v>2399</v>
      </c>
    </row>
    <row r="1545" spans="1:2" x14ac:dyDescent="0.3">
      <c r="A1545" t="s">
        <v>159</v>
      </c>
    </row>
    <row r="1546" spans="1:2" x14ac:dyDescent="0.3">
      <c r="A1546" t="s">
        <v>1110</v>
      </c>
    </row>
    <row r="1547" spans="1:2" x14ac:dyDescent="0.3">
      <c r="A1547" t="s">
        <v>2036</v>
      </c>
    </row>
    <row r="1548" spans="1:2" x14ac:dyDescent="0.3">
      <c r="A1548" t="s">
        <v>1111</v>
      </c>
    </row>
    <row r="1549" spans="1:2" x14ac:dyDescent="0.3">
      <c r="A1549" t="s">
        <v>1112</v>
      </c>
    </row>
    <row r="1550" spans="1:2" x14ac:dyDescent="0.3">
      <c r="A1550" t="s">
        <v>1113</v>
      </c>
    </row>
    <row r="1551" spans="1:2" x14ac:dyDescent="0.3">
      <c r="A1551" t="s">
        <v>1114</v>
      </c>
      <c r="B1551" s="15">
        <v>5606.9160000000002</v>
      </c>
    </row>
    <row r="1552" spans="1:2" x14ac:dyDescent="0.3">
      <c r="A1552" t="s">
        <v>1115</v>
      </c>
    </row>
    <row r="1553" spans="1:2" x14ac:dyDescent="0.3">
      <c r="A1553" t="s">
        <v>2035</v>
      </c>
    </row>
    <row r="1554" spans="1:2" x14ac:dyDescent="0.3">
      <c r="A1554" t="s">
        <v>1116</v>
      </c>
    </row>
    <row r="1555" spans="1:2" x14ac:dyDescent="0.3">
      <c r="A1555" t="s">
        <v>1117</v>
      </c>
    </row>
    <row r="1556" spans="1:2" x14ac:dyDescent="0.3">
      <c r="A1556" t="s">
        <v>1118</v>
      </c>
    </row>
    <row r="1557" spans="1:2" x14ac:dyDescent="0.3">
      <c r="A1557" t="s">
        <v>1119</v>
      </c>
    </row>
    <row r="1558" spans="1:2" x14ac:dyDescent="0.3">
      <c r="A1558" t="s">
        <v>1120</v>
      </c>
    </row>
    <row r="1559" spans="1:2" x14ac:dyDescent="0.3">
      <c r="A1559" t="s">
        <v>1121</v>
      </c>
    </row>
    <row r="1560" spans="1:2" x14ac:dyDescent="0.3">
      <c r="A1560" t="s">
        <v>1122</v>
      </c>
    </row>
    <row r="1561" spans="1:2" x14ac:dyDescent="0.3">
      <c r="A1561" t="s">
        <v>1791</v>
      </c>
      <c r="B1561" s="15">
        <v>4334.2560000000003</v>
      </c>
    </row>
    <row r="1562" spans="1:2" x14ac:dyDescent="0.3">
      <c r="A1562" t="s">
        <v>2034</v>
      </c>
    </row>
    <row r="1563" spans="1:2" x14ac:dyDescent="0.3">
      <c r="A1563" t="s">
        <v>1123</v>
      </c>
    </row>
    <row r="1564" spans="1:2" x14ac:dyDescent="0.3">
      <c r="A1564" t="s">
        <v>1708</v>
      </c>
    </row>
    <row r="1565" spans="1:2" x14ac:dyDescent="0.3">
      <c r="A1565" t="s">
        <v>1124</v>
      </c>
      <c r="B1565" s="15">
        <v>705</v>
      </c>
    </row>
    <row r="1566" spans="1:2" x14ac:dyDescent="0.3">
      <c r="A1566" t="s">
        <v>1126</v>
      </c>
    </row>
    <row r="1567" spans="1:2" x14ac:dyDescent="0.3">
      <c r="A1567" t="s">
        <v>1127</v>
      </c>
    </row>
    <row r="1568" spans="1:2" x14ac:dyDescent="0.3">
      <c r="A1568" t="s">
        <v>2033</v>
      </c>
    </row>
    <row r="1569" spans="1:1" x14ac:dyDescent="0.3">
      <c r="A1569" t="s">
        <v>1128</v>
      </c>
    </row>
    <row r="1570" spans="1:1" x14ac:dyDescent="0.3">
      <c r="A1570" t="s">
        <v>1129</v>
      </c>
    </row>
    <row r="1571" spans="1:1" x14ac:dyDescent="0.3">
      <c r="A1571" t="s">
        <v>1130</v>
      </c>
    </row>
    <row r="1572" spans="1:1" x14ac:dyDescent="0.3">
      <c r="A1572" t="s">
        <v>2032</v>
      </c>
    </row>
    <row r="1573" spans="1:1" x14ac:dyDescent="0.3">
      <c r="A1573" t="s">
        <v>1131</v>
      </c>
    </row>
    <row r="1574" spans="1:1" x14ac:dyDescent="0.3">
      <c r="A1574" t="s">
        <v>2031</v>
      </c>
    </row>
    <row r="1575" spans="1:1" x14ac:dyDescent="0.3">
      <c r="A1575" t="s">
        <v>1132</v>
      </c>
    </row>
    <row r="1576" spans="1:1" x14ac:dyDescent="0.3">
      <c r="A1576" t="s">
        <v>1133</v>
      </c>
    </row>
    <row r="1577" spans="1:1" x14ac:dyDescent="0.3">
      <c r="A1577" t="s">
        <v>1134</v>
      </c>
    </row>
    <row r="1578" spans="1:1" x14ac:dyDescent="0.3">
      <c r="A1578" t="s">
        <v>2030</v>
      </c>
    </row>
    <row r="1579" spans="1:1" x14ac:dyDescent="0.3">
      <c r="A1579" t="s">
        <v>1135</v>
      </c>
    </row>
    <row r="1580" spans="1:1" x14ac:dyDescent="0.3">
      <c r="A1580" t="s">
        <v>1136</v>
      </c>
    </row>
    <row r="1581" spans="1:1" x14ac:dyDescent="0.3">
      <c r="A1581" t="s">
        <v>2029</v>
      </c>
    </row>
    <row r="1582" spans="1:1" x14ac:dyDescent="0.3">
      <c r="A1582" t="s">
        <v>1137</v>
      </c>
    </row>
    <row r="1583" spans="1:1" x14ac:dyDescent="0.3">
      <c r="A1583" t="s">
        <v>1138</v>
      </c>
    </row>
    <row r="1584" spans="1:1" x14ac:dyDescent="0.3">
      <c r="A1584" t="s">
        <v>2028</v>
      </c>
    </row>
    <row r="1585" spans="1:1" x14ac:dyDescent="0.3">
      <c r="A1585" t="s">
        <v>1139</v>
      </c>
    </row>
    <row r="1586" spans="1:1" x14ac:dyDescent="0.3">
      <c r="A1586" t="s">
        <v>1140</v>
      </c>
    </row>
    <row r="1587" spans="1:1" x14ac:dyDescent="0.3">
      <c r="A1587" t="s">
        <v>1141</v>
      </c>
    </row>
    <row r="1588" spans="1:1" x14ac:dyDescent="0.3">
      <c r="A1588" t="s">
        <v>1142</v>
      </c>
    </row>
    <row r="1589" spans="1:1" x14ac:dyDescent="0.3">
      <c r="A1589" t="s">
        <v>1143</v>
      </c>
    </row>
    <row r="1590" spans="1:1" x14ac:dyDescent="0.3">
      <c r="A1590" t="s">
        <v>1144</v>
      </c>
    </row>
    <row r="1591" spans="1:1" x14ac:dyDescent="0.3">
      <c r="A1591" t="s">
        <v>1145</v>
      </c>
    </row>
    <row r="1592" spans="1:1" x14ac:dyDescent="0.3">
      <c r="A1592" t="s">
        <v>2027</v>
      </c>
    </row>
    <row r="1593" spans="1:1" x14ac:dyDescent="0.3">
      <c r="A1593" t="s">
        <v>2026</v>
      </c>
    </row>
    <row r="1594" spans="1:1" x14ac:dyDescent="0.3">
      <c r="A1594" t="s">
        <v>1146</v>
      </c>
    </row>
    <row r="1595" spans="1:1" x14ac:dyDescent="0.3">
      <c r="A1595" t="s">
        <v>1147</v>
      </c>
    </row>
    <row r="1596" spans="1:1" x14ac:dyDescent="0.3">
      <c r="A1596" t="s">
        <v>2025</v>
      </c>
    </row>
    <row r="1597" spans="1:1" x14ac:dyDescent="0.3">
      <c r="A1597" t="s">
        <v>1148</v>
      </c>
    </row>
    <row r="1598" spans="1:1" x14ac:dyDescent="0.3">
      <c r="A1598" t="s">
        <v>2024</v>
      </c>
    </row>
    <row r="1599" spans="1:1" x14ac:dyDescent="0.3">
      <c r="A1599" t="s">
        <v>1149</v>
      </c>
    </row>
    <row r="1600" spans="1:1" x14ac:dyDescent="0.3">
      <c r="A1600" t="s">
        <v>2023</v>
      </c>
    </row>
    <row r="1601" spans="1:2" x14ac:dyDescent="0.3">
      <c r="A1601" t="s">
        <v>2022</v>
      </c>
    </row>
    <row r="1602" spans="1:2" x14ac:dyDescent="0.3">
      <c r="A1602" t="s">
        <v>1151</v>
      </c>
    </row>
    <row r="1603" spans="1:2" x14ac:dyDescent="0.3">
      <c r="A1603" t="s">
        <v>1152</v>
      </c>
    </row>
    <row r="1604" spans="1:2" x14ac:dyDescent="0.3">
      <c r="A1604" t="s">
        <v>1153</v>
      </c>
    </row>
    <row r="1605" spans="1:2" x14ac:dyDescent="0.3">
      <c r="A1605" t="s">
        <v>1154</v>
      </c>
    </row>
    <row r="1606" spans="1:2" x14ac:dyDescent="0.3">
      <c r="A1606" t="s">
        <v>1155</v>
      </c>
    </row>
    <row r="1607" spans="1:2" x14ac:dyDescent="0.3">
      <c r="A1607" t="s">
        <v>1156</v>
      </c>
    </row>
    <row r="1608" spans="1:2" x14ac:dyDescent="0.3">
      <c r="A1608" t="s">
        <v>2020</v>
      </c>
    </row>
    <row r="1609" spans="1:2" x14ac:dyDescent="0.3">
      <c r="A1609" t="s">
        <v>1157</v>
      </c>
    </row>
    <row r="1610" spans="1:2" x14ac:dyDescent="0.3">
      <c r="A1610" t="s">
        <v>1809</v>
      </c>
    </row>
    <row r="1611" spans="1:2" x14ac:dyDescent="0.3">
      <c r="A1611" t="s">
        <v>1158</v>
      </c>
    </row>
    <row r="1612" spans="1:2" x14ac:dyDescent="0.3">
      <c r="A1612" t="s">
        <v>1831</v>
      </c>
      <c r="B1612" s="15">
        <v>1782.405</v>
      </c>
    </row>
    <row r="1613" spans="1:2" x14ac:dyDescent="0.3">
      <c r="A1613" t="s">
        <v>2019</v>
      </c>
    </row>
    <row r="1614" spans="1:2" x14ac:dyDescent="0.3">
      <c r="A1614" t="s">
        <v>2018</v>
      </c>
    </row>
    <row r="1615" spans="1:2" x14ac:dyDescent="0.3">
      <c r="A1615" t="s">
        <v>1160</v>
      </c>
    </row>
    <row r="1616" spans="1:2" x14ac:dyDescent="0.3">
      <c r="A1616" t="s">
        <v>1161</v>
      </c>
    </row>
    <row r="1617" spans="1:2" x14ac:dyDescent="0.3">
      <c r="A1617" t="s">
        <v>1162</v>
      </c>
    </row>
    <row r="1618" spans="1:2" x14ac:dyDescent="0.3">
      <c r="A1618" t="s">
        <v>2017</v>
      </c>
    </row>
    <row r="1619" spans="1:2" x14ac:dyDescent="0.3">
      <c r="A1619" t="s">
        <v>1163</v>
      </c>
    </row>
    <row r="1620" spans="1:2" x14ac:dyDescent="0.3">
      <c r="A1620" t="s">
        <v>1164</v>
      </c>
    </row>
    <row r="1621" spans="1:2" x14ac:dyDescent="0.3">
      <c r="A1621" t="s">
        <v>1771</v>
      </c>
    </row>
    <row r="1622" spans="1:2" x14ac:dyDescent="0.3">
      <c r="A1622" t="s">
        <v>2016</v>
      </c>
    </row>
    <row r="1623" spans="1:2" x14ac:dyDescent="0.3">
      <c r="A1623" t="s">
        <v>1166</v>
      </c>
    </row>
    <row r="1624" spans="1:2" x14ac:dyDescent="0.3">
      <c r="A1624" t="s">
        <v>1839</v>
      </c>
      <c r="B1624" s="15">
        <v>713.9</v>
      </c>
    </row>
    <row r="1625" spans="1:2" x14ac:dyDescent="0.3">
      <c r="A1625" t="s">
        <v>1167</v>
      </c>
    </row>
    <row r="1626" spans="1:2" x14ac:dyDescent="0.3">
      <c r="A1626" t="s">
        <v>2015</v>
      </c>
    </row>
    <row r="1627" spans="1:2" x14ac:dyDescent="0.3">
      <c r="A1627" t="s">
        <v>1168</v>
      </c>
    </row>
    <row r="1628" spans="1:2" x14ac:dyDescent="0.3">
      <c r="A1628" t="s">
        <v>1852</v>
      </c>
      <c r="B1628" s="15">
        <v>105.96</v>
      </c>
    </row>
    <row r="1629" spans="1:2" x14ac:dyDescent="0.3">
      <c r="A1629" t="s">
        <v>192</v>
      </c>
    </row>
    <row r="1630" spans="1:2" x14ac:dyDescent="0.3">
      <c r="A1630" t="s">
        <v>193</v>
      </c>
      <c r="B1630" s="15">
        <v>628.13</v>
      </c>
    </row>
    <row r="1631" spans="1:2" x14ac:dyDescent="0.3">
      <c r="A1631" t="s">
        <v>1169</v>
      </c>
    </row>
    <row r="1632" spans="1:2" x14ac:dyDescent="0.3">
      <c r="A1632" t="s">
        <v>1810</v>
      </c>
      <c r="B1632" s="15">
        <v>1905.2</v>
      </c>
    </row>
    <row r="1633" spans="1:1" x14ac:dyDescent="0.3">
      <c r="A1633" t="s">
        <v>1170</v>
      </c>
    </row>
    <row r="1634" spans="1:1" x14ac:dyDescent="0.3">
      <c r="A1634" t="s">
        <v>1171</v>
      </c>
    </row>
    <row r="1635" spans="1:1" x14ac:dyDescent="0.3">
      <c r="A1635" t="s">
        <v>1172</v>
      </c>
    </row>
    <row r="1636" spans="1:1" x14ac:dyDescent="0.3">
      <c r="A1636" t="s">
        <v>1173</v>
      </c>
    </row>
    <row r="1637" spans="1:1" x14ac:dyDescent="0.3">
      <c r="A1637" t="s">
        <v>1174</v>
      </c>
    </row>
    <row r="1638" spans="1:1" x14ac:dyDescent="0.3">
      <c r="A1638" t="s">
        <v>2014</v>
      </c>
    </row>
    <row r="1639" spans="1:1" x14ac:dyDescent="0.3">
      <c r="A1639" t="s">
        <v>1175</v>
      </c>
    </row>
    <row r="1640" spans="1:1" x14ac:dyDescent="0.3">
      <c r="A1640" t="s">
        <v>2013</v>
      </c>
    </row>
    <row r="1641" spans="1:1" x14ac:dyDescent="0.3">
      <c r="A1641" t="s">
        <v>2012</v>
      </c>
    </row>
    <row r="1642" spans="1:1" x14ac:dyDescent="0.3">
      <c r="A1642" t="s">
        <v>1176</v>
      </c>
    </row>
    <row r="1643" spans="1:1" x14ac:dyDescent="0.3">
      <c r="A1643" t="s">
        <v>1177</v>
      </c>
    </row>
    <row r="1644" spans="1:1" x14ac:dyDescent="0.3">
      <c r="A1644" t="s">
        <v>1178</v>
      </c>
    </row>
    <row r="1645" spans="1:1" x14ac:dyDescent="0.3">
      <c r="A1645" t="s">
        <v>1179</v>
      </c>
    </row>
    <row r="1646" spans="1:1" x14ac:dyDescent="0.3">
      <c r="A1646" t="s">
        <v>2011</v>
      </c>
    </row>
    <row r="1647" spans="1:1" x14ac:dyDescent="0.3">
      <c r="A1647" t="s">
        <v>1709</v>
      </c>
    </row>
    <row r="1648" spans="1:1" x14ac:dyDescent="0.3">
      <c r="A1648" t="s">
        <v>1180</v>
      </c>
    </row>
    <row r="1649" spans="1:2" x14ac:dyDescent="0.3">
      <c r="A1649" t="s">
        <v>1181</v>
      </c>
    </row>
    <row r="1650" spans="1:2" x14ac:dyDescent="0.3">
      <c r="A1650" t="s">
        <v>1182</v>
      </c>
    </row>
    <row r="1651" spans="1:2" x14ac:dyDescent="0.3">
      <c r="A1651" t="s">
        <v>195</v>
      </c>
    </row>
    <row r="1652" spans="1:2" x14ac:dyDescent="0.3">
      <c r="A1652" t="s">
        <v>1183</v>
      </c>
    </row>
    <row r="1653" spans="1:2" x14ac:dyDescent="0.3">
      <c r="A1653" t="s">
        <v>1184</v>
      </c>
    </row>
    <row r="1654" spans="1:2" x14ac:dyDescent="0.3">
      <c r="A1654" t="s">
        <v>1185</v>
      </c>
    </row>
    <row r="1655" spans="1:2" x14ac:dyDescent="0.3">
      <c r="A1655" t="s">
        <v>1186</v>
      </c>
    </row>
    <row r="1656" spans="1:2" x14ac:dyDescent="0.3">
      <c r="A1656" t="s">
        <v>1710</v>
      </c>
    </row>
    <row r="1657" spans="1:2" x14ac:dyDescent="0.3">
      <c r="A1657" t="s">
        <v>1851</v>
      </c>
      <c r="B1657" s="15">
        <v>21615.62</v>
      </c>
    </row>
    <row r="1658" spans="1:2" x14ac:dyDescent="0.3">
      <c r="A1658" t="s">
        <v>1187</v>
      </c>
    </row>
    <row r="1659" spans="1:2" x14ac:dyDescent="0.3">
      <c r="A1659" t="s">
        <v>1188</v>
      </c>
    </row>
    <row r="1660" spans="1:2" x14ac:dyDescent="0.3">
      <c r="A1660" t="s">
        <v>1189</v>
      </c>
    </row>
    <row r="1661" spans="1:2" x14ac:dyDescent="0.3">
      <c r="A1661" t="s">
        <v>1833</v>
      </c>
      <c r="B1661" s="15">
        <v>1755.5119999999999</v>
      </c>
    </row>
    <row r="1662" spans="1:2" x14ac:dyDescent="0.3">
      <c r="A1662" t="s">
        <v>1190</v>
      </c>
    </row>
    <row r="1663" spans="1:2" x14ac:dyDescent="0.3">
      <c r="A1663" t="s">
        <v>1191</v>
      </c>
      <c r="B1663" s="15">
        <v>5498.8</v>
      </c>
    </row>
    <row r="1664" spans="1:2" x14ac:dyDescent="0.3">
      <c r="A1664" t="s">
        <v>1192</v>
      </c>
    </row>
    <row r="1665" spans="1:2" x14ac:dyDescent="0.3">
      <c r="A1665" t="s">
        <v>2010</v>
      </c>
    </row>
    <row r="1666" spans="1:2" x14ac:dyDescent="0.3">
      <c r="A1666" t="s">
        <v>196</v>
      </c>
    </row>
    <row r="1667" spans="1:2" x14ac:dyDescent="0.3">
      <c r="A1667" t="s">
        <v>1790</v>
      </c>
      <c r="B1667" s="15">
        <v>2251.3760000000002</v>
      </c>
    </row>
    <row r="1668" spans="1:2" x14ac:dyDescent="0.3">
      <c r="A1668" t="s">
        <v>1711</v>
      </c>
    </row>
    <row r="1669" spans="1:2" x14ac:dyDescent="0.3">
      <c r="A1669" t="s">
        <v>1193</v>
      </c>
      <c r="B1669" s="15">
        <v>921.6</v>
      </c>
    </row>
    <row r="1670" spans="1:2" x14ac:dyDescent="0.3">
      <c r="A1670" t="s">
        <v>1194</v>
      </c>
    </row>
    <row r="1671" spans="1:2" x14ac:dyDescent="0.3">
      <c r="A1671" t="s">
        <v>1195</v>
      </c>
    </row>
    <row r="1672" spans="1:2" x14ac:dyDescent="0.3">
      <c r="A1672" t="s">
        <v>2009</v>
      </c>
    </row>
    <row r="1673" spans="1:2" x14ac:dyDescent="0.3">
      <c r="A1673" t="s">
        <v>1196</v>
      </c>
    </row>
    <row r="1674" spans="1:2" x14ac:dyDescent="0.3">
      <c r="A1674" t="s">
        <v>1191</v>
      </c>
    </row>
    <row r="1675" spans="1:2" x14ac:dyDescent="0.3">
      <c r="A1675" t="s">
        <v>1197</v>
      </c>
    </row>
    <row r="1676" spans="1:2" x14ac:dyDescent="0.3">
      <c r="A1676" t="s">
        <v>2008</v>
      </c>
    </row>
    <row r="1677" spans="1:2" x14ac:dyDescent="0.3">
      <c r="A1677" t="s">
        <v>1198</v>
      </c>
    </row>
    <row r="1678" spans="1:2" x14ac:dyDescent="0.3">
      <c r="A1678" t="s">
        <v>2007</v>
      </c>
    </row>
    <row r="1679" spans="1:2" x14ac:dyDescent="0.3">
      <c r="A1679" t="s">
        <v>1199</v>
      </c>
    </row>
    <row r="1680" spans="1:2" x14ac:dyDescent="0.3">
      <c r="A1680" t="s">
        <v>2006</v>
      </c>
    </row>
    <row r="1681" spans="1:2" x14ac:dyDescent="0.3">
      <c r="A1681" t="s">
        <v>1200</v>
      </c>
    </row>
    <row r="1682" spans="1:2" x14ac:dyDescent="0.3">
      <c r="A1682" t="s">
        <v>2005</v>
      </c>
    </row>
    <row r="1683" spans="1:2" x14ac:dyDescent="0.3">
      <c r="A1683" t="s">
        <v>1201</v>
      </c>
    </row>
    <row r="1684" spans="1:2" x14ac:dyDescent="0.3">
      <c r="A1684" t="s">
        <v>2004</v>
      </c>
    </row>
    <row r="1685" spans="1:2" x14ac:dyDescent="0.3">
      <c r="A1685" t="s">
        <v>1202</v>
      </c>
    </row>
    <row r="1686" spans="1:2" x14ac:dyDescent="0.3">
      <c r="A1686" t="s">
        <v>1203</v>
      </c>
    </row>
    <row r="1687" spans="1:2" x14ac:dyDescent="0.3">
      <c r="A1687" t="s">
        <v>1204</v>
      </c>
    </row>
    <row r="1688" spans="1:2" x14ac:dyDescent="0.3">
      <c r="A1688" t="s">
        <v>1205</v>
      </c>
      <c r="B1688" s="15">
        <v>1.0999999999999999E-2</v>
      </c>
    </row>
    <row r="1689" spans="1:2" x14ac:dyDescent="0.3">
      <c r="A1689" t="s">
        <v>1759</v>
      </c>
    </row>
    <row r="1690" spans="1:2" x14ac:dyDescent="0.3">
      <c r="A1690" t="s">
        <v>1838</v>
      </c>
      <c r="B1690" s="15">
        <v>4627.1580000000004</v>
      </c>
    </row>
    <row r="1691" spans="1:2" x14ac:dyDescent="0.3">
      <c r="A1691" t="s">
        <v>1206</v>
      </c>
    </row>
    <row r="1692" spans="1:2" x14ac:dyDescent="0.3">
      <c r="A1692" t="s">
        <v>1207</v>
      </c>
    </row>
    <row r="1693" spans="1:2" x14ac:dyDescent="0.3">
      <c r="A1693" t="s">
        <v>1208</v>
      </c>
    </row>
    <row r="1694" spans="1:2" x14ac:dyDescent="0.3">
      <c r="A1694" t="s">
        <v>1209</v>
      </c>
    </row>
    <row r="1695" spans="1:2" x14ac:dyDescent="0.3">
      <c r="A1695" t="s">
        <v>1210</v>
      </c>
    </row>
    <row r="1696" spans="1:2" x14ac:dyDescent="0.3">
      <c r="A1696" t="s">
        <v>1211</v>
      </c>
    </row>
    <row r="1697" spans="1:2" x14ac:dyDescent="0.3">
      <c r="A1697" t="s">
        <v>1212</v>
      </c>
    </row>
    <row r="1698" spans="1:2" x14ac:dyDescent="0.3">
      <c r="A1698" t="s">
        <v>1213</v>
      </c>
    </row>
    <row r="1699" spans="1:2" x14ac:dyDescent="0.3">
      <c r="A1699" t="s">
        <v>1760</v>
      </c>
    </row>
    <row r="1700" spans="1:2" x14ac:dyDescent="0.3">
      <c r="A1700" t="s">
        <v>2003</v>
      </c>
    </row>
    <row r="1701" spans="1:2" x14ac:dyDescent="0.3">
      <c r="A1701" t="s">
        <v>1214</v>
      </c>
    </row>
    <row r="1702" spans="1:2" x14ac:dyDescent="0.3">
      <c r="A1702" t="s">
        <v>1792</v>
      </c>
      <c r="B1702" s="15">
        <v>6948.4120000000003</v>
      </c>
    </row>
    <row r="1703" spans="1:2" x14ac:dyDescent="0.3">
      <c r="A1703" t="s">
        <v>1215</v>
      </c>
    </row>
    <row r="1704" spans="1:2" x14ac:dyDescent="0.3">
      <c r="A1704" t="s">
        <v>1216</v>
      </c>
    </row>
    <row r="1705" spans="1:2" x14ac:dyDescent="0.3">
      <c r="A1705" t="s">
        <v>2002</v>
      </c>
    </row>
    <row r="1706" spans="1:2" x14ac:dyDescent="0.3">
      <c r="A1706" t="s">
        <v>1217</v>
      </c>
    </row>
    <row r="1707" spans="1:2" x14ac:dyDescent="0.3">
      <c r="A1707" t="s">
        <v>1218</v>
      </c>
    </row>
    <row r="1708" spans="1:2" x14ac:dyDescent="0.3">
      <c r="A1708" t="s">
        <v>1782</v>
      </c>
      <c r="B1708" s="15">
        <v>1521.8520000000001</v>
      </c>
    </row>
    <row r="1709" spans="1:2" x14ac:dyDescent="0.3">
      <c r="A1709" t="s">
        <v>1219</v>
      </c>
    </row>
    <row r="1710" spans="1:2" x14ac:dyDescent="0.3">
      <c r="A1710" t="s">
        <v>2001</v>
      </c>
    </row>
    <row r="1711" spans="1:2" x14ac:dyDescent="0.3">
      <c r="A1711" t="s">
        <v>1220</v>
      </c>
    </row>
    <row r="1712" spans="1:2" x14ac:dyDescent="0.3">
      <c r="A1712" t="s">
        <v>2000</v>
      </c>
    </row>
    <row r="1713" spans="1:2" x14ac:dyDescent="0.3">
      <c r="A1713" t="s">
        <v>1221</v>
      </c>
    </row>
    <row r="1714" spans="1:2" x14ac:dyDescent="0.3">
      <c r="A1714" t="s">
        <v>1222</v>
      </c>
    </row>
    <row r="1715" spans="1:2" x14ac:dyDescent="0.3">
      <c r="A1715" t="s">
        <v>1223</v>
      </c>
    </row>
    <row r="1716" spans="1:2" x14ac:dyDescent="0.3">
      <c r="A1716" t="s">
        <v>1999</v>
      </c>
    </row>
    <row r="1717" spans="1:2" x14ac:dyDescent="0.3">
      <c r="A1717" t="s">
        <v>1224</v>
      </c>
    </row>
    <row r="1718" spans="1:2" x14ac:dyDescent="0.3">
      <c r="A1718" t="s">
        <v>1998</v>
      </c>
    </row>
    <row r="1719" spans="1:2" x14ac:dyDescent="0.3">
      <c r="A1719" t="s">
        <v>1225</v>
      </c>
    </row>
    <row r="1720" spans="1:2" x14ac:dyDescent="0.3">
      <c r="A1720" t="s">
        <v>1226</v>
      </c>
    </row>
    <row r="1721" spans="1:2" x14ac:dyDescent="0.3">
      <c r="A1721" t="s">
        <v>1227</v>
      </c>
    </row>
    <row r="1722" spans="1:2" x14ac:dyDescent="0.3">
      <c r="A1722" t="s">
        <v>1228</v>
      </c>
      <c r="B1722" s="15">
        <v>25179.277999999998</v>
      </c>
    </row>
    <row r="1723" spans="1:2" x14ac:dyDescent="0.3">
      <c r="A1723" t="s">
        <v>1997</v>
      </c>
    </row>
    <row r="1724" spans="1:2" x14ac:dyDescent="0.3">
      <c r="A1724" t="s">
        <v>1229</v>
      </c>
    </row>
    <row r="1725" spans="1:2" x14ac:dyDescent="0.3">
      <c r="A1725" t="s">
        <v>1230</v>
      </c>
    </row>
    <row r="1726" spans="1:2" x14ac:dyDescent="0.3">
      <c r="A1726" t="s">
        <v>1996</v>
      </c>
    </row>
    <row r="1727" spans="1:2" x14ac:dyDescent="0.3">
      <c r="A1727" t="s">
        <v>1231</v>
      </c>
    </row>
    <row r="1728" spans="1:2" x14ac:dyDescent="0.3">
      <c r="A1728" t="s">
        <v>1232</v>
      </c>
    </row>
    <row r="1729" spans="1:2" x14ac:dyDescent="0.3">
      <c r="A1729" t="s">
        <v>1233</v>
      </c>
    </row>
    <row r="1730" spans="1:2" x14ac:dyDescent="0.3">
      <c r="A1730" t="s">
        <v>1234</v>
      </c>
    </row>
    <row r="1731" spans="1:2" x14ac:dyDescent="0.3">
      <c r="A1731" t="s">
        <v>1765</v>
      </c>
    </row>
    <row r="1732" spans="1:2" x14ac:dyDescent="0.3">
      <c r="A1732" t="s">
        <v>1995</v>
      </c>
      <c r="B1732" s="15">
        <v>4489.4549999999999</v>
      </c>
    </row>
    <row r="1733" spans="1:2" x14ac:dyDescent="0.3">
      <c r="A1733" t="s">
        <v>1235</v>
      </c>
    </row>
    <row r="1734" spans="1:2" x14ac:dyDescent="0.3">
      <c r="A1734" t="s">
        <v>1994</v>
      </c>
    </row>
    <row r="1735" spans="1:2" x14ac:dyDescent="0.3">
      <c r="A1735" t="s">
        <v>1236</v>
      </c>
    </row>
    <row r="1736" spans="1:2" x14ac:dyDescent="0.3">
      <c r="A1736" t="s">
        <v>1819</v>
      </c>
      <c r="B1736" s="15">
        <v>2757.7779999999998</v>
      </c>
    </row>
    <row r="1737" spans="1:2" x14ac:dyDescent="0.3">
      <c r="A1737" t="s">
        <v>1237</v>
      </c>
    </row>
    <row r="1738" spans="1:2" x14ac:dyDescent="0.3">
      <c r="A1738" t="s">
        <v>1238</v>
      </c>
    </row>
    <row r="1739" spans="1:2" x14ac:dyDescent="0.3">
      <c r="A1739" t="s">
        <v>1239</v>
      </c>
    </row>
    <row r="1740" spans="1:2" x14ac:dyDescent="0.3">
      <c r="A1740" t="s">
        <v>1240</v>
      </c>
    </row>
    <row r="1741" spans="1:2" x14ac:dyDescent="0.3">
      <c r="A1741" t="s">
        <v>1241</v>
      </c>
    </row>
    <row r="1742" spans="1:2" x14ac:dyDescent="0.3">
      <c r="A1742" t="s">
        <v>1993</v>
      </c>
    </row>
    <row r="1743" spans="1:2" x14ac:dyDescent="0.3">
      <c r="A1743" t="s">
        <v>1242</v>
      </c>
    </row>
    <row r="1744" spans="1:2" x14ac:dyDescent="0.3">
      <c r="A1744" t="s">
        <v>1243</v>
      </c>
      <c r="B1744" s="15">
        <v>2887.085</v>
      </c>
    </row>
    <row r="1745" spans="1:2" x14ac:dyDescent="0.3">
      <c r="A1745" t="s">
        <v>1244</v>
      </c>
    </row>
    <row r="1746" spans="1:2" x14ac:dyDescent="0.3">
      <c r="A1746" t="s">
        <v>1245</v>
      </c>
    </row>
    <row r="1747" spans="1:2" x14ac:dyDescent="0.3">
      <c r="A1747" t="s">
        <v>2398</v>
      </c>
    </row>
    <row r="1748" spans="1:2" x14ac:dyDescent="0.3">
      <c r="A1748" t="s">
        <v>2397</v>
      </c>
    </row>
    <row r="1749" spans="1:2" x14ac:dyDescent="0.3">
      <c r="A1749" t="s">
        <v>1246</v>
      </c>
    </row>
    <row r="1750" spans="1:2" x14ac:dyDescent="0.3">
      <c r="A1750" t="s">
        <v>1992</v>
      </c>
    </row>
    <row r="1751" spans="1:2" x14ac:dyDescent="0.3">
      <c r="A1751" t="s">
        <v>1247</v>
      </c>
    </row>
    <row r="1752" spans="1:2" x14ac:dyDescent="0.3">
      <c r="A1752" t="s">
        <v>1248</v>
      </c>
    </row>
    <row r="1753" spans="1:2" x14ac:dyDescent="0.3">
      <c r="A1753" t="s">
        <v>1249</v>
      </c>
    </row>
    <row r="1754" spans="1:2" x14ac:dyDescent="0.3">
      <c r="A1754" t="s">
        <v>1250</v>
      </c>
    </row>
    <row r="1755" spans="1:2" x14ac:dyDescent="0.3">
      <c r="A1755" t="s">
        <v>1251</v>
      </c>
    </row>
    <row r="1756" spans="1:2" x14ac:dyDescent="0.3">
      <c r="A1756" t="s">
        <v>1252</v>
      </c>
    </row>
    <row r="1757" spans="1:2" x14ac:dyDescent="0.3">
      <c r="A1757" t="s">
        <v>1990</v>
      </c>
    </row>
    <row r="1758" spans="1:2" x14ac:dyDescent="0.3">
      <c r="A1758" t="s">
        <v>1253</v>
      </c>
    </row>
    <row r="1759" spans="1:2" x14ac:dyDescent="0.3">
      <c r="A1759" t="s">
        <v>1858</v>
      </c>
      <c r="B1759" s="15">
        <v>2E-3</v>
      </c>
    </row>
    <row r="1760" spans="1:2" x14ac:dyDescent="0.3">
      <c r="A1760" t="s">
        <v>1254</v>
      </c>
    </row>
    <row r="1761" spans="1:2" x14ac:dyDescent="0.3">
      <c r="A1761" t="s">
        <v>1255</v>
      </c>
    </row>
    <row r="1762" spans="1:2" x14ac:dyDescent="0.3">
      <c r="A1762" t="s">
        <v>1256</v>
      </c>
    </row>
    <row r="1763" spans="1:2" x14ac:dyDescent="0.3">
      <c r="A1763" t="s">
        <v>1823</v>
      </c>
      <c r="B1763" s="15">
        <v>1511.11</v>
      </c>
    </row>
    <row r="1764" spans="1:2" x14ac:dyDescent="0.3">
      <c r="A1764" t="s">
        <v>1761</v>
      </c>
    </row>
    <row r="1765" spans="1:2" x14ac:dyDescent="0.3">
      <c r="A1765" t="s">
        <v>1257</v>
      </c>
      <c r="B1765" s="15">
        <v>231.696</v>
      </c>
    </row>
    <row r="1766" spans="1:2" x14ac:dyDescent="0.3">
      <c r="A1766" t="s">
        <v>1258</v>
      </c>
    </row>
    <row r="1767" spans="1:2" x14ac:dyDescent="0.3">
      <c r="A1767" t="s">
        <v>1259</v>
      </c>
    </row>
    <row r="1768" spans="1:2" x14ac:dyDescent="0.3">
      <c r="A1768" t="s">
        <v>1260</v>
      </c>
    </row>
    <row r="1769" spans="1:2" x14ac:dyDescent="0.3">
      <c r="A1769" t="s">
        <v>1261</v>
      </c>
      <c r="B1769" s="15">
        <v>3905.1750000000002</v>
      </c>
    </row>
    <row r="1770" spans="1:2" x14ac:dyDescent="0.3">
      <c r="A1770" t="s">
        <v>1262</v>
      </c>
    </row>
    <row r="1771" spans="1:2" x14ac:dyDescent="0.3">
      <c r="A1771" t="s">
        <v>1263</v>
      </c>
      <c r="B1771" s="15">
        <v>3846.973</v>
      </c>
    </row>
    <row r="1772" spans="1:2" x14ac:dyDescent="0.3">
      <c r="A1772" t="s">
        <v>1264</v>
      </c>
    </row>
    <row r="1773" spans="1:2" x14ac:dyDescent="0.3">
      <c r="A1773" t="s">
        <v>1989</v>
      </c>
    </row>
    <row r="1774" spans="1:2" x14ac:dyDescent="0.3">
      <c r="A1774" t="s">
        <v>201</v>
      </c>
    </row>
    <row r="1775" spans="1:2" x14ac:dyDescent="0.3">
      <c r="A1775" t="s">
        <v>1265</v>
      </c>
    </row>
    <row r="1776" spans="1:2" x14ac:dyDescent="0.3">
      <c r="A1776" t="s">
        <v>1266</v>
      </c>
    </row>
    <row r="1777" spans="1:2" x14ac:dyDescent="0.3">
      <c r="A1777" t="s">
        <v>1267</v>
      </c>
    </row>
    <row r="1778" spans="1:2" x14ac:dyDescent="0.3">
      <c r="A1778" t="s">
        <v>1988</v>
      </c>
    </row>
    <row r="1779" spans="1:2" x14ac:dyDescent="0.3">
      <c r="A1779" t="s">
        <v>1268</v>
      </c>
    </row>
    <row r="1780" spans="1:2" x14ac:dyDescent="0.3">
      <c r="A1780" t="s">
        <v>1269</v>
      </c>
    </row>
    <row r="1781" spans="1:2" x14ac:dyDescent="0.3">
      <c r="A1781" t="s">
        <v>1270</v>
      </c>
    </row>
    <row r="1782" spans="1:2" x14ac:dyDescent="0.3">
      <c r="A1782" t="s">
        <v>1987</v>
      </c>
    </row>
    <row r="1783" spans="1:2" x14ac:dyDescent="0.3">
      <c r="A1783" t="s">
        <v>1271</v>
      </c>
    </row>
    <row r="1784" spans="1:2" x14ac:dyDescent="0.3">
      <c r="A1784" t="s">
        <v>1272</v>
      </c>
      <c r="B1784" s="15">
        <v>9589.0529999999999</v>
      </c>
    </row>
    <row r="1785" spans="1:2" x14ac:dyDescent="0.3">
      <c r="A1785" t="s">
        <v>1273</v>
      </c>
    </row>
    <row r="1786" spans="1:2" x14ac:dyDescent="0.3">
      <c r="A1786" t="s">
        <v>1849</v>
      </c>
      <c r="B1786" s="15">
        <v>570.79899999999998</v>
      </c>
    </row>
    <row r="1787" spans="1:2" x14ac:dyDescent="0.3">
      <c r="A1787" t="s">
        <v>1274</v>
      </c>
    </row>
    <row r="1788" spans="1:2" x14ac:dyDescent="0.3">
      <c r="A1788" t="s">
        <v>1275</v>
      </c>
    </row>
    <row r="1789" spans="1:2" x14ac:dyDescent="0.3">
      <c r="A1789" t="s">
        <v>1276</v>
      </c>
    </row>
    <row r="1790" spans="1:2" x14ac:dyDescent="0.3">
      <c r="A1790" t="s">
        <v>1277</v>
      </c>
    </row>
    <row r="1791" spans="1:2" x14ac:dyDescent="0.3">
      <c r="A1791" t="s">
        <v>1278</v>
      </c>
    </row>
    <row r="1792" spans="1:2" x14ac:dyDescent="0.3">
      <c r="A1792" t="s">
        <v>1279</v>
      </c>
    </row>
    <row r="1793" spans="1:2" x14ac:dyDescent="0.3">
      <c r="A1793" t="s">
        <v>1280</v>
      </c>
    </row>
    <row r="1794" spans="1:2" x14ac:dyDescent="0.3">
      <c r="A1794" t="s">
        <v>1281</v>
      </c>
    </row>
    <row r="1795" spans="1:2" x14ac:dyDescent="0.3">
      <c r="A1795" t="s">
        <v>1282</v>
      </c>
    </row>
    <row r="1796" spans="1:2" x14ac:dyDescent="0.3">
      <c r="A1796" t="s">
        <v>1283</v>
      </c>
    </row>
    <row r="1797" spans="1:2" x14ac:dyDescent="0.3">
      <c r="A1797" t="s">
        <v>1284</v>
      </c>
    </row>
    <row r="1798" spans="1:2" x14ac:dyDescent="0.3">
      <c r="A1798" t="s">
        <v>1285</v>
      </c>
    </row>
    <row r="1799" spans="1:2" x14ac:dyDescent="0.3">
      <c r="A1799" t="s">
        <v>1986</v>
      </c>
    </row>
    <row r="1800" spans="1:2" x14ac:dyDescent="0.3">
      <c r="A1800" t="s">
        <v>1985</v>
      </c>
    </row>
    <row r="1801" spans="1:2" x14ac:dyDescent="0.3">
      <c r="A1801" t="s">
        <v>1286</v>
      </c>
    </row>
    <row r="1802" spans="1:2" x14ac:dyDescent="0.3">
      <c r="A1802" t="s">
        <v>1287</v>
      </c>
    </row>
    <row r="1803" spans="1:2" x14ac:dyDescent="0.3">
      <c r="A1803" t="s">
        <v>1288</v>
      </c>
    </row>
    <row r="1804" spans="1:2" x14ac:dyDescent="0.3">
      <c r="A1804" t="s">
        <v>1817</v>
      </c>
      <c r="B1804" s="15">
        <v>2116.154</v>
      </c>
    </row>
    <row r="1805" spans="1:2" x14ac:dyDescent="0.3">
      <c r="A1805" t="s">
        <v>1289</v>
      </c>
    </row>
    <row r="1806" spans="1:2" x14ac:dyDescent="0.3">
      <c r="A1806" t="s">
        <v>1984</v>
      </c>
    </row>
    <row r="1807" spans="1:2" x14ac:dyDescent="0.3">
      <c r="A1807" t="s">
        <v>1290</v>
      </c>
    </row>
    <row r="1808" spans="1:2" x14ac:dyDescent="0.3">
      <c r="A1808" t="s">
        <v>1291</v>
      </c>
    </row>
    <row r="1809" spans="1:1" x14ac:dyDescent="0.3">
      <c r="A1809" t="s">
        <v>1292</v>
      </c>
    </row>
    <row r="1810" spans="1:1" x14ac:dyDescent="0.3">
      <c r="A1810" t="s">
        <v>1983</v>
      </c>
    </row>
    <row r="1811" spans="1:1" x14ac:dyDescent="0.3">
      <c r="A1811" t="s">
        <v>1293</v>
      </c>
    </row>
    <row r="1812" spans="1:1" x14ac:dyDescent="0.3">
      <c r="A1812" t="s">
        <v>1294</v>
      </c>
    </row>
    <row r="1813" spans="1:1" x14ac:dyDescent="0.3">
      <c r="A1813" t="s">
        <v>1295</v>
      </c>
    </row>
    <row r="1814" spans="1:1" x14ac:dyDescent="0.3">
      <c r="A1814" t="s">
        <v>1982</v>
      </c>
    </row>
    <row r="1815" spans="1:1" x14ac:dyDescent="0.3">
      <c r="A1815" t="s">
        <v>1296</v>
      </c>
    </row>
    <row r="1816" spans="1:1" x14ac:dyDescent="0.3">
      <c r="A1816" t="s">
        <v>1981</v>
      </c>
    </row>
    <row r="1817" spans="1:1" x14ac:dyDescent="0.3">
      <c r="A1817" t="s">
        <v>1297</v>
      </c>
    </row>
    <row r="1818" spans="1:1" x14ac:dyDescent="0.3">
      <c r="A1818" t="s">
        <v>1980</v>
      </c>
    </row>
    <row r="1819" spans="1:1" x14ac:dyDescent="0.3">
      <c r="A1819" t="s">
        <v>1298</v>
      </c>
    </row>
    <row r="1820" spans="1:1" x14ac:dyDescent="0.3">
      <c r="A1820" t="s">
        <v>1299</v>
      </c>
    </row>
    <row r="1821" spans="1:1" x14ac:dyDescent="0.3">
      <c r="A1821" t="s">
        <v>1300</v>
      </c>
    </row>
    <row r="1822" spans="1:1" x14ac:dyDescent="0.3">
      <c r="A1822" t="s">
        <v>1979</v>
      </c>
    </row>
    <row r="1823" spans="1:1" x14ac:dyDescent="0.3">
      <c r="A1823" t="s">
        <v>1301</v>
      </c>
    </row>
    <row r="1824" spans="1:1" x14ac:dyDescent="0.3">
      <c r="A1824" t="s">
        <v>1978</v>
      </c>
    </row>
    <row r="1825" spans="1:1" x14ac:dyDescent="0.3">
      <c r="A1825" t="s">
        <v>1302</v>
      </c>
    </row>
    <row r="1826" spans="1:1" x14ac:dyDescent="0.3">
      <c r="A1826" t="s">
        <v>1303</v>
      </c>
    </row>
    <row r="1827" spans="1:1" x14ac:dyDescent="0.3">
      <c r="A1827" t="s">
        <v>1304</v>
      </c>
    </row>
    <row r="1828" spans="1:1" x14ac:dyDescent="0.3">
      <c r="A1828" t="s">
        <v>1305</v>
      </c>
    </row>
    <row r="1829" spans="1:1" x14ac:dyDescent="0.3">
      <c r="A1829" t="s">
        <v>1306</v>
      </c>
    </row>
    <row r="1830" spans="1:1" x14ac:dyDescent="0.3">
      <c r="A1830" t="s">
        <v>1977</v>
      </c>
    </row>
    <row r="1831" spans="1:1" x14ac:dyDescent="0.3">
      <c r="A1831" t="s">
        <v>1307</v>
      </c>
    </row>
    <row r="1832" spans="1:1" x14ac:dyDescent="0.3">
      <c r="A1832" t="s">
        <v>1308</v>
      </c>
    </row>
    <row r="1833" spans="1:1" x14ac:dyDescent="0.3">
      <c r="A1833" t="s">
        <v>1309</v>
      </c>
    </row>
    <row r="1834" spans="1:1" x14ac:dyDescent="0.3">
      <c r="A1834" t="s">
        <v>1310</v>
      </c>
    </row>
    <row r="1835" spans="1:1" x14ac:dyDescent="0.3">
      <c r="A1835" t="s">
        <v>1311</v>
      </c>
    </row>
    <row r="1836" spans="1:1" x14ac:dyDescent="0.3">
      <c r="A1836" t="s">
        <v>1976</v>
      </c>
    </row>
    <row r="1837" spans="1:1" x14ac:dyDescent="0.3">
      <c r="A1837" t="s">
        <v>1312</v>
      </c>
    </row>
    <row r="1838" spans="1:1" x14ac:dyDescent="0.3">
      <c r="A1838" t="s">
        <v>1313</v>
      </c>
    </row>
    <row r="1839" spans="1:1" x14ac:dyDescent="0.3">
      <c r="A1839" t="s">
        <v>1762</v>
      </c>
    </row>
    <row r="1840" spans="1:1" x14ac:dyDescent="0.3">
      <c r="A1840" t="s">
        <v>1975</v>
      </c>
    </row>
    <row r="1841" spans="1:2" x14ac:dyDescent="0.3">
      <c r="A1841" t="s">
        <v>1314</v>
      </c>
    </row>
    <row r="1842" spans="1:2" x14ac:dyDescent="0.3">
      <c r="A1842" t="s">
        <v>1315</v>
      </c>
    </row>
    <row r="1843" spans="1:2" x14ac:dyDescent="0.3">
      <c r="A1843" t="s">
        <v>1316</v>
      </c>
    </row>
    <row r="1844" spans="1:2" x14ac:dyDescent="0.3">
      <c r="A1844" t="s">
        <v>1784</v>
      </c>
      <c r="B1844" s="15">
        <v>571.84299999999996</v>
      </c>
    </row>
    <row r="1845" spans="1:2" x14ac:dyDescent="0.3">
      <c r="A1845" t="s">
        <v>1317</v>
      </c>
    </row>
    <row r="1846" spans="1:2" x14ac:dyDescent="0.3">
      <c r="A1846" t="s">
        <v>1318</v>
      </c>
    </row>
    <row r="1847" spans="1:2" x14ac:dyDescent="0.3">
      <c r="A1847" t="s">
        <v>1974</v>
      </c>
    </row>
    <row r="1848" spans="1:2" x14ac:dyDescent="0.3">
      <c r="A1848" t="s">
        <v>1319</v>
      </c>
    </row>
    <row r="1849" spans="1:2" x14ac:dyDescent="0.3">
      <c r="A1849" t="s">
        <v>1320</v>
      </c>
    </row>
    <row r="1850" spans="1:2" x14ac:dyDescent="0.3">
      <c r="A1850" t="s">
        <v>1973</v>
      </c>
    </row>
    <row r="1851" spans="1:2" x14ac:dyDescent="0.3">
      <c r="A1851" t="s">
        <v>1321</v>
      </c>
    </row>
    <row r="1852" spans="1:2" x14ac:dyDescent="0.3">
      <c r="A1852" t="s">
        <v>1972</v>
      </c>
    </row>
    <row r="1853" spans="1:2" x14ac:dyDescent="0.3">
      <c r="A1853" t="s">
        <v>1322</v>
      </c>
    </row>
    <row r="1854" spans="1:2" x14ac:dyDescent="0.3">
      <c r="A1854" t="s">
        <v>1323</v>
      </c>
    </row>
    <row r="1855" spans="1:2" x14ac:dyDescent="0.3">
      <c r="A1855" t="s">
        <v>1324</v>
      </c>
    </row>
    <row r="1856" spans="1:2" x14ac:dyDescent="0.3">
      <c r="A1856" t="s">
        <v>1971</v>
      </c>
    </row>
    <row r="1857" spans="1:1" x14ac:dyDescent="0.3">
      <c r="A1857" t="s">
        <v>1325</v>
      </c>
    </row>
    <row r="1858" spans="1:1" x14ac:dyDescent="0.3">
      <c r="A1858" t="s">
        <v>1970</v>
      </c>
    </row>
    <row r="1859" spans="1:1" x14ac:dyDescent="0.3">
      <c r="A1859" t="s">
        <v>1326</v>
      </c>
    </row>
    <row r="1860" spans="1:1" x14ac:dyDescent="0.3">
      <c r="A1860" t="s">
        <v>1969</v>
      </c>
    </row>
    <row r="1861" spans="1:1" x14ac:dyDescent="0.3">
      <c r="A1861" t="s">
        <v>1968</v>
      </c>
    </row>
    <row r="1862" spans="1:1" x14ac:dyDescent="0.3">
      <c r="A1862" t="s">
        <v>1967</v>
      </c>
    </row>
    <row r="1863" spans="1:1" x14ac:dyDescent="0.3">
      <c r="A1863" t="s">
        <v>1327</v>
      </c>
    </row>
    <row r="1864" spans="1:1" x14ac:dyDescent="0.3">
      <c r="A1864" t="s">
        <v>1966</v>
      </c>
    </row>
    <row r="1865" spans="1:1" x14ac:dyDescent="0.3">
      <c r="A1865" t="s">
        <v>1328</v>
      </c>
    </row>
    <row r="1866" spans="1:1" x14ac:dyDescent="0.3">
      <c r="A1866" t="s">
        <v>1329</v>
      </c>
    </row>
    <row r="1867" spans="1:1" x14ac:dyDescent="0.3">
      <c r="A1867" t="s">
        <v>1330</v>
      </c>
    </row>
    <row r="1868" spans="1:1" x14ac:dyDescent="0.3">
      <c r="A1868" t="s">
        <v>1331</v>
      </c>
    </row>
    <row r="1869" spans="1:1" x14ac:dyDescent="0.3">
      <c r="A1869" t="s">
        <v>1332</v>
      </c>
    </row>
    <row r="1870" spans="1:1" x14ac:dyDescent="0.3">
      <c r="A1870" t="s">
        <v>1965</v>
      </c>
    </row>
    <row r="1871" spans="1:1" x14ac:dyDescent="0.3">
      <c r="A1871" t="s">
        <v>1333</v>
      </c>
    </row>
    <row r="1872" spans="1:1" x14ac:dyDescent="0.3">
      <c r="A1872" t="s">
        <v>1334</v>
      </c>
    </row>
    <row r="1873" spans="1:2" x14ac:dyDescent="0.3">
      <c r="A1873" t="s">
        <v>1335</v>
      </c>
    </row>
    <row r="1874" spans="1:2" x14ac:dyDescent="0.3">
      <c r="A1874" t="s">
        <v>1336</v>
      </c>
    </row>
    <row r="1875" spans="1:2" x14ac:dyDescent="0.3">
      <c r="A1875" t="s">
        <v>1337</v>
      </c>
    </row>
    <row r="1876" spans="1:2" x14ac:dyDescent="0.3">
      <c r="A1876" t="s">
        <v>1794</v>
      </c>
      <c r="B1876" s="15">
        <v>4825.201</v>
      </c>
    </row>
    <row r="1877" spans="1:2" x14ac:dyDescent="0.3">
      <c r="A1877" t="s">
        <v>1964</v>
      </c>
    </row>
    <row r="1878" spans="1:2" x14ac:dyDescent="0.3">
      <c r="A1878" t="s">
        <v>1338</v>
      </c>
    </row>
    <row r="1879" spans="1:2" x14ac:dyDescent="0.3">
      <c r="A1879" t="s">
        <v>1339</v>
      </c>
    </row>
    <row r="1880" spans="1:2" x14ac:dyDescent="0.3">
      <c r="A1880" t="s">
        <v>1340</v>
      </c>
    </row>
    <row r="1881" spans="1:2" x14ac:dyDescent="0.3">
      <c r="A1881" t="s">
        <v>1342</v>
      </c>
    </row>
    <row r="1882" spans="1:2" x14ac:dyDescent="0.3">
      <c r="A1882" t="s">
        <v>1343</v>
      </c>
    </row>
    <row r="1883" spans="1:2" x14ac:dyDescent="0.3">
      <c r="A1883" t="s">
        <v>1826</v>
      </c>
      <c r="B1883" s="15">
        <v>23.085999999999999</v>
      </c>
    </row>
    <row r="1884" spans="1:2" x14ac:dyDescent="0.3">
      <c r="A1884" t="s">
        <v>1344</v>
      </c>
    </row>
    <row r="1885" spans="1:2" x14ac:dyDescent="0.3">
      <c r="A1885" t="s">
        <v>1963</v>
      </c>
    </row>
    <row r="1886" spans="1:2" x14ac:dyDescent="0.3">
      <c r="A1886" t="s">
        <v>1962</v>
      </c>
    </row>
    <row r="1887" spans="1:2" x14ac:dyDescent="0.3">
      <c r="A1887" t="s">
        <v>1961</v>
      </c>
    </row>
    <row r="1888" spans="1:2" x14ac:dyDescent="0.3">
      <c r="A1888" t="s">
        <v>1345</v>
      </c>
    </row>
    <row r="1889" spans="1:1" x14ac:dyDescent="0.3">
      <c r="A1889" t="s">
        <v>1346</v>
      </c>
    </row>
    <row r="1890" spans="1:1" x14ac:dyDescent="0.3">
      <c r="A1890" t="s">
        <v>1347</v>
      </c>
    </row>
    <row r="1891" spans="1:1" x14ac:dyDescent="0.3">
      <c r="A1891" t="s">
        <v>1348</v>
      </c>
    </row>
    <row r="1892" spans="1:1" x14ac:dyDescent="0.3">
      <c r="A1892" t="s">
        <v>1349</v>
      </c>
    </row>
    <row r="1893" spans="1:1" x14ac:dyDescent="0.3">
      <c r="A1893" t="s">
        <v>1350</v>
      </c>
    </row>
    <row r="1894" spans="1:1" x14ac:dyDescent="0.3">
      <c r="A1894" t="s">
        <v>1351</v>
      </c>
    </row>
    <row r="1895" spans="1:1" x14ac:dyDescent="0.3">
      <c r="A1895" t="s">
        <v>1960</v>
      </c>
    </row>
    <row r="1896" spans="1:1" x14ac:dyDescent="0.3">
      <c r="A1896" t="s">
        <v>1959</v>
      </c>
    </row>
    <row r="1897" spans="1:1" x14ac:dyDescent="0.3">
      <c r="A1897" t="s">
        <v>1352</v>
      </c>
    </row>
    <row r="1898" spans="1:1" x14ac:dyDescent="0.3">
      <c r="A1898" t="s">
        <v>1353</v>
      </c>
    </row>
    <row r="1899" spans="1:1" x14ac:dyDescent="0.3">
      <c r="A1899" t="s">
        <v>1354</v>
      </c>
    </row>
    <row r="1900" spans="1:1" x14ac:dyDescent="0.3">
      <c r="A1900" t="s">
        <v>1355</v>
      </c>
    </row>
    <row r="1901" spans="1:1" x14ac:dyDescent="0.3">
      <c r="A1901" t="s">
        <v>1958</v>
      </c>
    </row>
    <row r="1902" spans="1:1" x14ac:dyDescent="0.3">
      <c r="A1902" t="s">
        <v>1356</v>
      </c>
    </row>
    <row r="1903" spans="1:1" x14ac:dyDescent="0.3">
      <c r="A1903" t="s">
        <v>1957</v>
      </c>
    </row>
    <row r="1904" spans="1:1" x14ac:dyDescent="0.3">
      <c r="A1904" t="s">
        <v>1357</v>
      </c>
    </row>
    <row r="1905" spans="1:1" x14ac:dyDescent="0.3">
      <c r="A1905" t="s">
        <v>1956</v>
      </c>
    </row>
    <row r="1906" spans="1:1" x14ac:dyDescent="0.3">
      <c r="A1906" t="s">
        <v>1358</v>
      </c>
    </row>
    <row r="1907" spans="1:1" x14ac:dyDescent="0.3">
      <c r="A1907" t="s">
        <v>1359</v>
      </c>
    </row>
    <row r="1908" spans="1:1" x14ac:dyDescent="0.3">
      <c r="A1908" t="s">
        <v>2396</v>
      </c>
    </row>
    <row r="1909" spans="1:1" x14ac:dyDescent="0.3">
      <c r="A1909" t="s">
        <v>1360</v>
      </c>
    </row>
    <row r="1910" spans="1:1" x14ac:dyDescent="0.3">
      <c r="A1910" t="s">
        <v>1361</v>
      </c>
    </row>
    <row r="1911" spans="1:1" x14ac:dyDescent="0.3">
      <c r="A1911" t="s">
        <v>1955</v>
      </c>
    </row>
    <row r="1912" spans="1:1" x14ac:dyDescent="0.3">
      <c r="A1912" t="s">
        <v>1362</v>
      </c>
    </row>
    <row r="1913" spans="1:1" x14ac:dyDescent="0.3">
      <c r="A1913" t="s">
        <v>1954</v>
      </c>
    </row>
    <row r="1914" spans="1:1" x14ac:dyDescent="0.3">
      <c r="A1914" t="s">
        <v>1363</v>
      </c>
    </row>
    <row r="1915" spans="1:1" x14ac:dyDescent="0.3">
      <c r="A1915" t="s">
        <v>1953</v>
      </c>
    </row>
    <row r="1916" spans="1:1" x14ac:dyDescent="0.3">
      <c r="A1916" t="s">
        <v>1364</v>
      </c>
    </row>
    <row r="1917" spans="1:1" x14ac:dyDescent="0.3">
      <c r="A1917" t="s">
        <v>1365</v>
      </c>
    </row>
    <row r="1918" spans="1:1" x14ac:dyDescent="0.3">
      <c r="A1918" t="s">
        <v>1366</v>
      </c>
    </row>
    <row r="1919" spans="1:1" x14ac:dyDescent="0.3">
      <c r="A1919" t="s">
        <v>1952</v>
      </c>
    </row>
    <row r="1920" spans="1:1" x14ac:dyDescent="0.3">
      <c r="A1920" t="s">
        <v>1367</v>
      </c>
    </row>
    <row r="1921" spans="1:2" x14ac:dyDescent="0.3">
      <c r="A1921" t="s">
        <v>1368</v>
      </c>
      <c r="B1921" s="15">
        <v>1758.04</v>
      </c>
    </row>
    <row r="1922" spans="1:2" x14ac:dyDescent="0.3">
      <c r="A1922" t="s">
        <v>1369</v>
      </c>
    </row>
    <row r="1923" spans="1:2" x14ac:dyDescent="0.3">
      <c r="A1923" t="s">
        <v>1951</v>
      </c>
    </row>
    <row r="1924" spans="1:2" x14ac:dyDescent="0.3">
      <c r="A1924" t="s">
        <v>1370</v>
      </c>
    </row>
    <row r="1925" spans="1:2" x14ac:dyDescent="0.3">
      <c r="A1925" t="s">
        <v>1950</v>
      </c>
    </row>
    <row r="1926" spans="1:2" x14ac:dyDescent="0.3">
      <c r="A1926" t="s">
        <v>1371</v>
      </c>
    </row>
    <row r="1927" spans="1:2" x14ac:dyDescent="0.3">
      <c r="A1927" t="s">
        <v>1372</v>
      </c>
    </row>
    <row r="1928" spans="1:2" x14ac:dyDescent="0.3">
      <c r="A1928" t="s">
        <v>1949</v>
      </c>
    </row>
    <row r="1929" spans="1:2" x14ac:dyDescent="0.3">
      <c r="A1929" t="s">
        <v>1373</v>
      </c>
    </row>
    <row r="1930" spans="1:2" x14ac:dyDescent="0.3">
      <c r="A1930" t="s">
        <v>1374</v>
      </c>
    </row>
    <row r="1931" spans="1:2" x14ac:dyDescent="0.3">
      <c r="A1931" t="s">
        <v>1375</v>
      </c>
    </row>
    <row r="1932" spans="1:2" x14ac:dyDescent="0.3">
      <c r="A1932" t="s">
        <v>1376</v>
      </c>
    </row>
    <row r="1933" spans="1:2" x14ac:dyDescent="0.3">
      <c r="A1933" t="s">
        <v>1948</v>
      </c>
    </row>
    <row r="1934" spans="1:2" x14ac:dyDescent="0.3">
      <c r="A1934" t="s">
        <v>1377</v>
      </c>
    </row>
    <row r="1935" spans="1:2" x14ac:dyDescent="0.3">
      <c r="A1935" t="s">
        <v>1378</v>
      </c>
    </row>
    <row r="1936" spans="1:2" x14ac:dyDescent="0.3">
      <c r="A1936" t="s">
        <v>1379</v>
      </c>
    </row>
    <row r="1937" spans="1:1" x14ac:dyDescent="0.3">
      <c r="A1937" t="s">
        <v>1947</v>
      </c>
    </row>
    <row r="1938" spans="1:1" x14ac:dyDescent="0.3">
      <c r="A1938" t="s">
        <v>1380</v>
      </c>
    </row>
    <row r="1939" spans="1:1" x14ac:dyDescent="0.3">
      <c r="A1939" t="s">
        <v>1946</v>
      </c>
    </row>
    <row r="1940" spans="1:1" x14ac:dyDescent="0.3">
      <c r="A1940" t="s">
        <v>1381</v>
      </c>
    </row>
    <row r="1941" spans="1:1" x14ac:dyDescent="0.3">
      <c r="A1941" t="s">
        <v>1945</v>
      </c>
    </row>
    <row r="1942" spans="1:1" x14ac:dyDescent="0.3">
      <c r="A1942" t="s">
        <v>1382</v>
      </c>
    </row>
    <row r="1943" spans="1:1" x14ac:dyDescent="0.3">
      <c r="A1943" t="s">
        <v>1944</v>
      </c>
    </row>
    <row r="1944" spans="1:1" x14ac:dyDescent="0.3">
      <c r="A1944" t="s">
        <v>202</v>
      </c>
    </row>
    <row r="1945" spans="1:1" x14ac:dyDescent="0.3">
      <c r="A1945" t="s">
        <v>203</v>
      </c>
    </row>
    <row r="1946" spans="1:1" x14ac:dyDescent="0.3">
      <c r="A1946" t="s">
        <v>1383</v>
      </c>
    </row>
    <row r="1947" spans="1:1" x14ac:dyDescent="0.3">
      <c r="A1947" t="s">
        <v>1384</v>
      </c>
    </row>
    <row r="1948" spans="1:1" x14ac:dyDescent="0.3">
      <c r="A1948" t="s">
        <v>1385</v>
      </c>
    </row>
    <row r="1949" spans="1:1" x14ac:dyDescent="0.3">
      <c r="A1949" t="s">
        <v>1943</v>
      </c>
    </row>
    <row r="1950" spans="1:1" x14ac:dyDescent="0.3">
      <c r="A1950" t="s">
        <v>1386</v>
      </c>
    </row>
    <row r="1951" spans="1:1" x14ac:dyDescent="0.3">
      <c r="A1951" t="s">
        <v>1387</v>
      </c>
    </row>
    <row r="1952" spans="1:1" x14ac:dyDescent="0.3">
      <c r="A1952" t="s">
        <v>1388</v>
      </c>
    </row>
    <row r="1953" spans="1:1" x14ac:dyDescent="0.3">
      <c r="A1953" t="s">
        <v>1389</v>
      </c>
    </row>
    <row r="1954" spans="1:1" x14ac:dyDescent="0.3">
      <c r="A1954" t="s">
        <v>1390</v>
      </c>
    </row>
    <row r="1955" spans="1:1" x14ac:dyDescent="0.3">
      <c r="A1955" t="s">
        <v>1391</v>
      </c>
    </row>
    <row r="1956" spans="1:1" x14ac:dyDescent="0.3">
      <c r="A1956" t="s">
        <v>1392</v>
      </c>
    </row>
    <row r="1957" spans="1:1" x14ac:dyDescent="0.3">
      <c r="A1957" t="s">
        <v>922</v>
      </c>
    </row>
    <row r="1958" spans="1:1" x14ac:dyDescent="0.3">
      <c r="A1958" t="s">
        <v>1393</v>
      </c>
    </row>
    <row r="1959" spans="1:1" x14ac:dyDescent="0.3">
      <c r="A1959" t="s">
        <v>1942</v>
      </c>
    </row>
    <row r="1960" spans="1:1" x14ac:dyDescent="0.3">
      <c r="A1960" t="s">
        <v>1394</v>
      </c>
    </row>
    <row r="1961" spans="1:1" x14ac:dyDescent="0.3">
      <c r="A1961" t="s">
        <v>1395</v>
      </c>
    </row>
    <row r="1962" spans="1:1" x14ac:dyDescent="0.3">
      <c r="A1962" t="s">
        <v>1396</v>
      </c>
    </row>
    <row r="1963" spans="1:1" x14ac:dyDescent="0.3">
      <c r="A1963" t="s">
        <v>1397</v>
      </c>
    </row>
    <row r="1964" spans="1:1" x14ac:dyDescent="0.3">
      <c r="A1964" t="s">
        <v>1398</v>
      </c>
    </row>
    <row r="1965" spans="1:1" x14ac:dyDescent="0.3">
      <c r="A1965" t="s">
        <v>1941</v>
      </c>
    </row>
    <row r="1966" spans="1:1" x14ac:dyDescent="0.3">
      <c r="A1966" t="s">
        <v>1940</v>
      </c>
    </row>
    <row r="1967" spans="1:1" x14ac:dyDescent="0.3">
      <c r="A1967" t="s">
        <v>1399</v>
      </c>
    </row>
    <row r="1968" spans="1:1" x14ac:dyDescent="0.3">
      <c r="A1968" t="s">
        <v>1712</v>
      </c>
    </row>
    <row r="1969" spans="1:2" x14ac:dyDescent="0.3">
      <c r="A1969" t="s">
        <v>1400</v>
      </c>
      <c r="B1969" s="15">
        <v>0.02</v>
      </c>
    </row>
    <row r="1970" spans="1:2" x14ac:dyDescent="0.3">
      <c r="A1970" t="s">
        <v>1401</v>
      </c>
    </row>
    <row r="1971" spans="1:2" x14ac:dyDescent="0.3">
      <c r="A1971" t="s">
        <v>1402</v>
      </c>
    </row>
    <row r="1972" spans="1:2" x14ac:dyDescent="0.3">
      <c r="A1972" t="s">
        <v>1403</v>
      </c>
    </row>
    <row r="1973" spans="1:2" x14ac:dyDescent="0.3">
      <c r="A1973" t="s">
        <v>1404</v>
      </c>
      <c r="B1973" s="15">
        <v>34.851999999999997</v>
      </c>
    </row>
    <row r="1974" spans="1:2" x14ac:dyDescent="0.3">
      <c r="A1974" t="s">
        <v>1405</v>
      </c>
    </row>
    <row r="1975" spans="1:2" x14ac:dyDescent="0.3">
      <c r="A1975" t="s">
        <v>1406</v>
      </c>
    </row>
    <row r="1976" spans="1:2" x14ac:dyDescent="0.3">
      <c r="A1976" t="s">
        <v>1407</v>
      </c>
    </row>
    <row r="1977" spans="1:2" x14ac:dyDescent="0.3">
      <c r="A1977" t="s">
        <v>1939</v>
      </c>
    </row>
    <row r="1978" spans="1:2" x14ac:dyDescent="0.3">
      <c r="A1978" t="s">
        <v>1408</v>
      </c>
    </row>
    <row r="1979" spans="1:2" x14ac:dyDescent="0.3">
      <c r="A1979" t="s">
        <v>1938</v>
      </c>
    </row>
    <row r="1980" spans="1:2" x14ac:dyDescent="0.3">
      <c r="A1980" t="s">
        <v>1409</v>
      </c>
    </row>
    <row r="1981" spans="1:2" x14ac:dyDescent="0.3">
      <c r="A1981" t="s">
        <v>1410</v>
      </c>
    </row>
    <row r="1982" spans="1:2" x14ac:dyDescent="0.3">
      <c r="A1982" t="s">
        <v>1411</v>
      </c>
    </row>
    <row r="1983" spans="1:2" x14ac:dyDescent="0.3">
      <c r="A1983" t="s">
        <v>1937</v>
      </c>
    </row>
    <row r="1984" spans="1:2" x14ac:dyDescent="0.3">
      <c r="A1984" t="s">
        <v>1412</v>
      </c>
    </row>
    <row r="1985" spans="1:1" x14ac:dyDescent="0.3">
      <c r="A1985" t="s">
        <v>1413</v>
      </c>
    </row>
    <row r="1986" spans="1:1" x14ac:dyDescent="0.3">
      <c r="A1986" t="s">
        <v>1936</v>
      </c>
    </row>
    <row r="1987" spans="1:1" x14ac:dyDescent="0.3">
      <c r="A1987" t="s">
        <v>1414</v>
      </c>
    </row>
    <row r="1988" spans="1:1" x14ac:dyDescent="0.3">
      <c r="A1988" t="s">
        <v>1415</v>
      </c>
    </row>
    <row r="1989" spans="1:1" x14ac:dyDescent="0.3">
      <c r="A1989" t="s">
        <v>1935</v>
      </c>
    </row>
    <row r="1990" spans="1:1" x14ac:dyDescent="0.3">
      <c r="A1990" t="s">
        <v>1416</v>
      </c>
    </row>
    <row r="1991" spans="1:1" x14ac:dyDescent="0.3">
      <c r="A1991" t="s">
        <v>1417</v>
      </c>
    </row>
    <row r="1992" spans="1:1" x14ac:dyDescent="0.3">
      <c r="A1992" t="s">
        <v>1418</v>
      </c>
    </row>
    <row r="1993" spans="1:1" x14ac:dyDescent="0.3">
      <c r="A1993" t="s">
        <v>1419</v>
      </c>
    </row>
    <row r="1994" spans="1:1" x14ac:dyDescent="0.3">
      <c r="A1994" t="s">
        <v>1420</v>
      </c>
    </row>
    <row r="1995" spans="1:1" x14ac:dyDescent="0.3">
      <c r="A1995" t="s">
        <v>1421</v>
      </c>
    </row>
    <row r="1996" spans="1:1" x14ac:dyDescent="0.3">
      <c r="A1996" t="s">
        <v>1422</v>
      </c>
    </row>
    <row r="1997" spans="1:1" x14ac:dyDescent="0.3">
      <c r="A1997" t="s">
        <v>1423</v>
      </c>
    </row>
    <row r="1998" spans="1:1" x14ac:dyDescent="0.3">
      <c r="A1998" t="s">
        <v>1424</v>
      </c>
    </row>
    <row r="1999" spans="1:1" x14ac:dyDescent="0.3">
      <c r="A1999" t="s">
        <v>1425</v>
      </c>
    </row>
    <row r="2000" spans="1:1" x14ac:dyDescent="0.3">
      <c r="A2000" t="s">
        <v>1426</v>
      </c>
    </row>
    <row r="2001" spans="1:1" x14ac:dyDescent="0.3">
      <c r="A2001" t="s">
        <v>1427</v>
      </c>
    </row>
    <row r="2002" spans="1:1" x14ac:dyDescent="0.3">
      <c r="A2002" t="s">
        <v>1428</v>
      </c>
    </row>
    <row r="2003" spans="1:1" x14ac:dyDescent="0.3">
      <c r="A2003" t="s">
        <v>1429</v>
      </c>
    </row>
    <row r="2004" spans="1:1" x14ac:dyDescent="0.3">
      <c r="A2004" t="s">
        <v>1430</v>
      </c>
    </row>
    <row r="2005" spans="1:1" x14ac:dyDescent="0.3">
      <c r="A2005" t="s">
        <v>1934</v>
      </c>
    </row>
    <row r="2006" spans="1:1" x14ac:dyDescent="0.3">
      <c r="A2006" t="s">
        <v>1431</v>
      </c>
    </row>
    <row r="2007" spans="1:1" x14ac:dyDescent="0.3">
      <c r="A2007" t="s">
        <v>1865</v>
      </c>
    </row>
    <row r="2008" spans="1:1" x14ac:dyDescent="0.3">
      <c r="A2008" t="s">
        <v>1933</v>
      </c>
    </row>
    <row r="2009" spans="1:1" x14ac:dyDescent="0.3">
      <c r="A2009" t="s">
        <v>1932</v>
      </c>
    </row>
    <row r="2010" spans="1:1" x14ac:dyDescent="0.3">
      <c r="A2010" t="s">
        <v>1432</v>
      </c>
    </row>
    <row r="2011" spans="1:1" x14ac:dyDescent="0.3">
      <c r="A2011" t="s">
        <v>1433</v>
      </c>
    </row>
    <row r="2012" spans="1:1" x14ac:dyDescent="0.3">
      <c r="A2012" t="s">
        <v>1434</v>
      </c>
    </row>
    <row r="2013" spans="1:1" x14ac:dyDescent="0.3">
      <c r="A2013" t="s">
        <v>1435</v>
      </c>
    </row>
    <row r="2014" spans="1:1" x14ac:dyDescent="0.3">
      <c r="A2014" t="s">
        <v>1436</v>
      </c>
    </row>
    <row r="2015" spans="1:1" x14ac:dyDescent="0.3">
      <c r="A2015" t="s">
        <v>1437</v>
      </c>
    </row>
    <row r="2016" spans="1:1" x14ac:dyDescent="0.3">
      <c r="A2016" t="s">
        <v>1438</v>
      </c>
    </row>
    <row r="2017" spans="1:2" x14ac:dyDescent="0.3">
      <c r="A2017" t="s">
        <v>1439</v>
      </c>
    </row>
    <row r="2018" spans="1:2" x14ac:dyDescent="0.3">
      <c r="A2018" t="s">
        <v>1440</v>
      </c>
    </row>
    <row r="2019" spans="1:2" x14ac:dyDescent="0.3">
      <c r="A2019" t="s">
        <v>1441</v>
      </c>
    </row>
    <row r="2020" spans="1:2" x14ac:dyDescent="0.3">
      <c r="A2020" t="s">
        <v>1442</v>
      </c>
    </row>
    <row r="2021" spans="1:2" x14ac:dyDescent="0.3">
      <c r="A2021" t="s">
        <v>1443</v>
      </c>
    </row>
    <row r="2022" spans="1:2" x14ac:dyDescent="0.3">
      <c r="A2022" t="s">
        <v>1444</v>
      </c>
    </row>
    <row r="2023" spans="1:2" x14ac:dyDescent="0.3">
      <c r="A2023" t="s">
        <v>1445</v>
      </c>
    </row>
    <row r="2024" spans="1:2" x14ac:dyDescent="0.3">
      <c r="A2024" t="s">
        <v>1446</v>
      </c>
    </row>
    <row r="2025" spans="1:2" x14ac:dyDescent="0.3">
      <c r="A2025" t="s">
        <v>1838</v>
      </c>
      <c r="B2025" s="15">
        <v>2483.634</v>
      </c>
    </row>
    <row r="2026" spans="1:2" x14ac:dyDescent="0.3">
      <c r="A2026" t="s">
        <v>1447</v>
      </c>
    </row>
    <row r="2027" spans="1:2" x14ac:dyDescent="0.3">
      <c r="A2027" t="s">
        <v>1448</v>
      </c>
    </row>
    <row r="2028" spans="1:2" x14ac:dyDescent="0.3">
      <c r="A2028" t="s">
        <v>1449</v>
      </c>
    </row>
    <row r="2029" spans="1:2" x14ac:dyDescent="0.3">
      <c r="A2029" t="s">
        <v>1931</v>
      </c>
    </row>
    <row r="2030" spans="1:2" x14ac:dyDescent="0.3">
      <c r="A2030" t="s">
        <v>1450</v>
      </c>
    </row>
    <row r="2031" spans="1:2" x14ac:dyDescent="0.3">
      <c r="A2031" t="s">
        <v>1451</v>
      </c>
    </row>
    <row r="2032" spans="1:2" x14ac:dyDescent="0.3">
      <c r="A2032" t="s">
        <v>1452</v>
      </c>
    </row>
    <row r="2033" spans="1:2" x14ac:dyDescent="0.3">
      <c r="A2033" t="s">
        <v>1453</v>
      </c>
      <c r="B2033" s="15">
        <v>5381.2049999999999</v>
      </c>
    </row>
    <row r="2034" spans="1:2" x14ac:dyDescent="0.3">
      <c r="A2034" t="s">
        <v>1454</v>
      </c>
    </row>
    <row r="2035" spans="1:2" x14ac:dyDescent="0.3">
      <c r="A2035" t="s">
        <v>1455</v>
      </c>
    </row>
    <row r="2036" spans="1:2" x14ac:dyDescent="0.3">
      <c r="A2036" t="s">
        <v>1456</v>
      </c>
    </row>
    <row r="2037" spans="1:2" x14ac:dyDescent="0.3">
      <c r="A2037" t="s">
        <v>1930</v>
      </c>
    </row>
    <row r="2038" spans="1:2" x14ac:dyDescent="0.3">
      <c r="A2038" t="s">
        <v>1457</v>
      </c>
    </row>
    <row r="2039" spans="1:2" x14ac:dyDescent="0.3">
      <c r="A2039" t="s">
        <v>1458</v>
      </c>
    </row>
    <row r="2040" spans="1:2" x14ac:dyDescent="0.3">
      <c r="A2040" t="s">
        <v>1459</v>
      </c>
    </row>
    <row r="2041" spans="1:2" x14ac:dyDescent="0.3">
      <c r="A2041" t="s">
        <v>1460</v>
      </c>
    </row>
    <row r="2042" spans="1:2" x14ac:dyDescent="0.3">
      <c r="A2042" t="s">
        <v>1461</v>
      </c>
    </row>
    <row r="2043" spans="1:2" x14ac:dyDescent="0.3">
      <c r="A2043" t="s">
        <v>1462</v>
      </c>
    </row>
    <row r="2044" spans="1:2" x14ac:dyDescent="0.3">
      <c r="A2044" t="s">
        <v>1463</v>
      </c>
    </row>
    <row r="2045" spans="1:2" x14ac:dyDescent="0.3">
      <c r="A2045" t="s">
        <v>1464</v>
      </c>
    </row>
    <row r="2046" spans="1:2" x14ac:dyDescent="0.3">
      <c r="A2046" t="s">
        <v>1465</v>
      </c>
    </row>
    <row r="2047" spans="1:2" x14ac:dyDescent="0.3">
      <c r="A2047" t="s">
        <v>1466</v>
      </c>
      <c r="B2047" s="15">
        <v>250.53399999999999</v>
      </c>
    </row>
    <row r="2048" spans="1:2" x14ac:dyDescent="0.3">
      <c r="A2048" t="s">
        <v>1467</v>
      </c>
    </row>
    <row r="2049" spans="1:2" x14ac:dyDescent="0.3">
      <c r="A2049" t="s">
        <v>1468</v>
      </c>
    </row>
    <row r="2050" spans="1:2" x14ac:dyDescent="0.3">
      <c r="A2050" t="s">
        <v>1469</v>
      </c>
    </row>
    <row r="2051" spans="1:2" x14ac:dyDescent="0.3">
      <c r="A2051" t="s">
        <v>1811</v>
      </c>
      <c r="B2051" s="15">
        <v>745.19</v>
      </c>
    </row>
    <row r="2052" spans="1:2" x14ac:dyDescent="0.3">
      <c r="A2052" t="s">
        <v>1470</v>
      </c>
    </row>
    <row r="2053" spans="1:2" x14ac:dyDescent="0.3">
      <c r="A2053" t="s">
        <v>1929</v>
      </c>
    </row>
    <row r="2054" spans="1:2" x14ac:dyDescent="0.3">
      <c r="A2054" t="s">
        <v>1471</v>
      </c>
    </row>
    <row r="2055" spans="1:2" x14ac:dyDescent="0.3">
      <c r="A2055" t="s">
        <v>1928</v>
      </c>
    </row>
    <row r="2056" spans="1:2" x14ac:dyDescent="0.3">
      <c r="A2056" t="s">
        <v>1472</v>
      </c>
    </row>
    <row r="2057" spans="1:2" x14ac:dyDescent="0.3">
      <c r="A2057" t="s">
        <v>1473</v>
      </c>
      <c r="B2057" s="15">
        <v>992.67399999999998</v>
      </c>
    </row>
    <row r="2058" spans="1:2" x14ac:dyDescent="0.3">
      <c r="A2058" t="s">
        <v>1474</v>
      </c>
    </row>
    <row r="2059" spans="1:2" x14ac:dyDescent="0.3">
      <c r="A2059" t="s">
        <v>1927</v>
      </c>
    </row>
    <row r="2060" spans="1:2" x14ac:dyDescent="0.3">
      <c r="A2060" t="s">
        <v>1475</v>
      </c>
    </row>
    <row r="2061" spans="1:2" x14ac:dyDescent="0.3">
      <c r="A2061" t="s">
        <v>1476</v>
      </c>
    </row>
    <row r="2062" spans="1:2" x14ac:dyDescent="0.3">
      <c r="A2062" t="s">
        <v>1477</v>
      </c>
    </row>
    <row r="2063" spans="1:2" x14ac:dyDescent="0.3">
      <c r="A2063" t="s">
        <v>1926</v>
      </c>
    </row>
    <row r="2064" spans="1:2" x14ac:dyDescent="0.3">
      <c r="A2064" t="s">
        <v>1478</v>
      </c>
    </row>
    <row r="2065" spans="1:2" x14ac:dyDescent="0.3">
      <c r="A2065" t="s">
        <v>1479</v>
      </c>
    </row>
    <row r="2066" spans="1:2" x14ac:dyDescent="0.3">
      <c r="A2066" t="s">
        <v>1480</v>
      </c>
    </row>
    <row r="2067" spans="1:2" x14ac:dyDescent="0.3">
      <c r="A2067" t="s">
        <v>1481</v>
      </c>
      <c r="B2067" s="15">
        <v>12600.178</v>
      </c>
    </row>
    <row r="2068" spans="1:2" x14ac:dyDescent="0.3">
      <c r="A2068" t="s">
        <v>1482</v>
      </c>
    </row>
    <row r="2069" spans="1:2" x14ac:dyDescent="0.3">
      <c r="A2069" t="s">
        <v>1483</v>
      </c>
    </row>
    <row r="2070" spans="1:2" x14ac:dyDescent="0.3">
      <c r="A2070" t="s">
        <v>1484</v>
      </c>
    </row>
    <row r="2071" spans="1:2" x14ac:dyDescent="0.3">
      <c r="A2071" t="s">
        <v>1485</v>
      </c>
    </row>
    <row r="2072" spans="1:2" x14ac:dyDescent="0.3">
      <c r="A2072" t="s">
        <v>1486</v>
      </c>
    </row>
    <row r="2073" spans="1:2" x14ac:dyDescent="0.3">
      <c r="A2073" t="s">
        <v>1487</v>
      </c>
    </row>
    <row r="2074" spans="1:2" x14ac:dyDescent="0.3">
      <c r="A2074" t="s">
        <v>1488</v>
      </c>
    </row>
    <row r="2075" spans="1:2" x14ac:dyDescent="0.3">
      <c r="A2075" t="s">
        <v>1489</v>
      </c>
    </row>
    <row r="2076" spans="1:2" x14ac:dyDescent="0.3">
      <c r="A2076" t="s">
        <v>1490</v>
      </c>
    </row>
    <row r="2077" spans="1:2" x14ac:dyDescent="0.3">
      <c r="A2077" t="s">
        <v>1491</v>
      </c>
    </row>
    <row r="2078" spans="1:2" x14ac:dyDescent="0.3">
      <c r="A2078" t="s">
        <v>1925</v>
      </c>
    </row>
    <row r="2079" spans="1:2" x14ac:dyDescent="0.3">
      <c r="A2079" t="s">
        <v>1492</v>
      </c>
    </row>
    <row r="2080" spans="1:2" x14ac:dyDescent="0.3">
      <c r="A2080" t="s">
        <v>1493</v>
      </c>
    </row>
    <row r="2081" spans="1:2" x14ac:dyDescent="0.3">
      <c r="A2081" t="s">
        <v>1924</v>
      </c>
    </row>
    <row r="2082" spans="1:2" x14ac:dyDescent="0.3">
      <c r="A2082" t="s">
        <v>1494</v>
      </c>
    </row>
    <row r="2083" spans="1:2" x14ac:dyDescent="0.3">
      <c r="A2083" t="s">
        <v>1923</v>
      </c>
    </row>
    <row r="2084" spans="1:2" x14ac:dyDescent="0.3">
      <c r="A2084" t="s">
        <v>1495</v>
      </c>
    </row>
    <row r="2085" spans="1:2" x14ac:dyDescent="0.3">
      <c r="A2085" t="s">
        <v>1496</v>
      </c>
    </row>
    <row r="2086" spans="1:2" x14ac:dyDescent="0.3">
      <c r="A2086" t="s">
        <v>1497</v>
      </c>
    </row>
    <row r="2087" spans="1:2" x14ac:dyDescent="0.3">
      <c r="A2087" t="s">
        <v>1922</v>
      </c>
      <c r="B2087" s="15">
        <v>3203.1</v>
      </c>
    </row>
    <row r="2088" spans="1:2" x14ac:dyDescent="0.3">
      <c r="A2088" t="s">
        <v>1498</v>
      </c>
    </row>
    <row r="2089" spans="1:2" x14ac:dyDescent="0.3">
      <c r="A2089" t="s">
        <v>1921</v>
      </c>
    </row>
    <row r="2090" spans="1:2" x14ac:dyDescent="0.3">
      <c r="A2090" t="s">
        <v>1499</v>
      </c>
    </row>
    <row r="2091" spans="1:2" x14ac:dyDescent="0.3">
      <c r="A2091" t="s">
        <v>1313</v>
      </c>
    </row>
    <row r="2092" spans="1:2" x14ac:dyDescent="0.3">
      <c r="A2092" t="s">
        <v>1500</v>
      </c>
    </row>
    <row r="2093" spans="1:2" x14ac:dyDescent="0.3">
      <c r="A2093" t="s">
        <v>1501</v>
      </c>
    </row>
    <row r="2094" spans="1:2" x14ac:dyDescent="0.3">
      <c r="A2094" t="s">
        <v>1502</v>
      </c>
    </row>
    <row r="2095" spans="1:2" x14ac:dyDescent="0.3">
      <c r="A2095" t="s">
        <v>1503</v>
      </c>
    </row>
    <row r="2096" spans="1:2" x14ac:dyDescent="0.3">
      <c r="A2096" t="s">
        <v>1504</v>
      </c>
    </row>
    <row r="2097" spans="1:2" x14ac:dyDescent="0.3">
      <c r="A2097" t="s">
        <v>1505</v>
      </c>
    </row>
    <row r="2098" spans="1:2" x14ac:dyDescent="0.3">
      <c r="A2098" t="s">
        <v>1506</v>
      </c>
    </row>
    <row r="2099" spans="1:2" x14ac:dyDescent="0.3">
      <c r="A2099" t="s">
        <v>1920</v>
      </c>
    </row>
    <row r="2100" spans="1:2" x14ac:dyDescent="0.3">
      <c r="A2100" t="s">
        <v>1919</v>
      </c>
    </row>
    <row r="2101" spans="1:2" x14ac:dyDescent="0.3">
      <c r="A2101" t="s">
        <v>1507</v>
      </c>
      <c r="B2101" s="15">
        <v>3646.634</v>
      </c>
    </row>
    <row r="2102" spans="1:2" x14ac:dyDescent="0.3">
      <c r="A2102" t="s">
        <v>1508</v>
      </c>
    </row>
    <row r="2103" spans="1:2" x14ac:dyDescent="0.3">
      <c r="A2103" t="s">
        <v>1918</v>
      </c>
    </row>
    <row r="2104" spans="1:2" x14ac:dyDescent="0.3">
      <c r="A2104" t="s">
        <v>506</v>
      </c>
    </row>
    <row r="2105" spans="1:2" x14ac:dyDescent="0.3">
      <c r="A2105" t="s">
        <v>1510</v>
      </c>
    </row>
    <row r="2106" spans="1:2" x14ac:dyDescent="0.3">
      <c r="A2106" t="s">
        <v>1511</v>
      </c>
    </row>
    <row r="2107" spans="1:2" x14ac:dyDescent="0.3">
      <c r="A2107" t="s">
        <v>1512</v>
      </c>
    </row>
    <row r="2108" spans="1:2" x14ac:dyDescent="0.3">
      <c r="A2108" t="s">
        <v>1513</v>
      </c>
    </row>
    <row r="2109" spans="1:2" x14ac:dyDescent="0.3">
      <c r="A2109" t="s">
        <v>1514</v>
      </c>
    </row>
    <row r="2110" spans="1:2" x14ac:dyDescent="0.3">
      <c r="A2110" t="s">
        <v>1515</v>
      </c>
    </row>
    <row r="2111" spans="1:2" x14ac:dyDescent="0.3">
      <c r="A2111" t="s">
        <v>1516</v>
      </c>
    </row>
    <row r="2112" spans="1:2" x14ac:dyDescent="0.3">
      <c r="A2112" t="s">
        <v>1917</v>
      </c>
    </row>
    <row r="2113" spans="1:2" x14ac:dyDescent="0.3">
      <c r="A2113" t="s">
        <v>1517</v>
      </c>
    </row>
    <row r="2114" spans="1:2" x14ac:dyDescent="0.3">
      <c r="A2114" t="s">
        <v>1916</v>
      </c>
    </row>
    <row r="2115" spans="1:2" x14ac:dyDescent="0.3">
      <c r="A2115" t="s">
        <v>1518</v>
      </c>
    </row>
    <row r="2116" spans="1:2" x14ac:dyDescent="0.3">
      <c r="A2116" t="s">
        <v>1519</v>
      </c>
    </row>
    <row r="2117" spans="1:2" x14ac:dyDescent="0.3">
      <c r="A2117" t="s">
        <v>1520</v>
      </c>
    </row>
    <row r="2118" spans="1:2" x14ac:dyDescent="0.3">
      <c r="A2118" t="s">
        <v>1521</v>
      </c>
    </row>
    <row r="2119" spans="1:2" x14ac:dyDescent="0.3">
      <c r="A2119" t="s">
        <v>1522</v>
      </c>
    </row>
    <row r="2120" spans="1:2" x14ac:dyDescent="0.3">
      <c r="A2120" t="s">
        <v>1915</v>
      </c>
    </row>
    <row r="2121" spans="1:2" x14ac:dyDescent="0.3">
      <c r="A2121" t="s">
        <v>1523</v>
      </c>
    </row>
    <row r="2122" spans="1:2" x14ac:dyDescent="0.3">
      <c r="A2122" t="s">
        <v>1914</v>
      </c>
    </row>
    <row r="2123" spans="1:2" x14ac:dyDescent="0.3">
      <c r="A2123" t="s">
        <v>1524</v>
      </c>
    </row>
    <row r="2124" spans="1:2" x14ac:dyDescent="0.3">
      <c r="A2124" t="s">
        <v>1913</v>
      </c>
    </row>
    <row r="2125" spans="1:2" x14ac:dyDescent="0.3">
      <c r="A2125" t="s">
        <v>1525</v>
      </c>
    </row>
    <row r="2126" spans="1:2" x14ac:dyDescent="0.3">
      <c r="A2126" t="s">
        <v>1912</v>
      </c>
    </row>
    <row r="2127" spans="1:2" x14ac:dyDescent="0.3">
      <c r="A2127" t="s">
        <v>1526</v>
      </c>
    </row>
    <row r="2128" spans="1:2" x14ac:dyDescent="0.3">
      <c r="A2128" t="s">
        <v>1853</v>
      </c>
      <c r="B2128" s="15">
        <v>1.0900000000000001</v>
      </c>
    </row>
    <row r="2129" spans="1:2" x14ac:dyDescent="0.3">
      <c r="A2129" t="s">
        <v>1527</v>
      </c>
    </row>
    <row r="2130" spans="1:2" x14ac:dyDescent="0.3">
      <c r="A2130" t="s">
        <v>1528</v>
      </c>
    </row>
    <row r="2131" spans="1:2" x14ac:dyDescent="0.3">
      <c r="A2131" t="s">
        <v>1529</v>
      </c>
    </row>
    <row r="2132" spans="1:2" x14ac:dyDescent="0.3">
      <c r="A2132" t="s">
        <v>1800</v>
      </c>
      <c r="B2132" s="15">
        <v>4218.9009999999998</v>
      </c>
    </row>
    <row r="2133" spans="1:2" x14ac:dyDescent="0.3">
      <c r="A2133" t="s">
        <v>1530</v>
      </c>
    </row>
    <row r="2134" spans="1:2" x14ac:dyDescent="0.3">
      <c r="A2134" t="s">
        <v>1911</v>
      </c>
    </row>
    <row r="2135" spans="1:2" x14ac:dyDescent="0.3">
      <c r="A2135" t="s">
        <v>1910</v>
      </c>
    </row>
    <row r="2136" spans="1:2" x14ac:dyDescent="0.3">
      <c r="A2136" t="s">
        <v>1531</v>
      </c>
      <c r="B2136" s="15">
        <v>1870.2719999999999</v>
      </c>
    </row>
    <row r="2137" spans="1:2" x14ac:dyDescent="0.3">
      <c r="A2137" t="s">
        <v>1532</v>
      </c>
    </row>
    <row r="2138" spans="1:2" x14ac:dyDescent="0.3">
      <c r="A2138" t="s">
        <v>1909</v>
      </c>
    </row>
    <row r="2139" spans="1:2" x14ac:dyDescent="0.3">
      <c r="A2139" t="s">
        <v>1533</v>
      </c>
    </row>
    <row r="2140" spans="1:2" x14ac:dyDescent="0.3">
      <c r="A2140" t="s">
        <v>1534</v>
      </c>
    </row>
    <row r="2141" spans="1:2" x14ac:dyDescent="0.3">
      <c r="A2141" t="s">
        <v>1535</v>
      </c>
    </row>
    <row r="2142" spans="1:2" x14ac:dyDescent="0.3">
      <c r="A2142" t="s">
        <v>1536</v>
      </c>
    </row>
    <row r="2143" spans="1:2" x14ac:dyDescent="0.3">
      <c r="A2143" t="s">
        <v>1537</v>
      </c>
    </row>
    <row r="2144" spans="1:2" x14ac:dyDescent="0.3">
      <c r="A2144" t="s">
        <v>1538</v>
      </c>
    </row>
    <row r="2145" spans="1:2" x14ac:dyDescent="0.3">
      <c r="A2145" t="s">
        <v>1539</v>
      </c>
    </row>
    <row r="2146" spans="1:2" x14ac:dyDescent="0.3">
      <c r="A2146" t="s">
        <v>1908</v>
      </c>
    </row>
    <row r="2147" spans="1:2" x14ac:dyDescent="0.3">
      <c r="A2147" t="s">
        <v>1541</v>
      </c>
    </row>
    <row r="2148" spans="1:2" x14ac:dyDescent="0.3">
      <c r="A2148" t="s">
        <v>1542</v>
      </c>
    </row>
    <row r="2149" spans="1:2" x14ac:dyDescent="0.3">
      <c r="A2149" t="s">
        <v>1543</v>
      </c>
    </row>
    <row r="2150" spans="1:2" x14ac:dyDescent="0.3">
      <c r="A2150" t="s">
        <v>1544</v>
      </c>
    </row>
    <row r="2151" spans="1:2" x14ac:dyDescent="0.3">
      <c r="A2151" t="s">
        <v>1545</v>
      </c>
    </row>
    <row r="2152" spans="1:2" x14ac:dyDescent="0.3">
      <c r="A2152" t="s">
        <v>1907</v>
      </c>
    </row>
    <row r="2153" spans="1:2" x14ac:dyDescent="0.3">
      <c r="A2153" t="s">
        <v>1547</v>
      </c>
    </row>
    <row r="2154" spans="1:2" x14ac:dyDescent="0.3">
      <c r="A2154" t="s">
        <v>1548</v>
      </c>
      <c r="B2154" s="15">
        <v>809.2</v>
      </c>
    </row>
    <row r="2155" spans="1:2" x14ac:dyDescent="0.3">
      <c r="A2155" t="s">
        <v>1549</v>
      </c>
    </row>
    <row r="2156" spans="1:2" x14ac:dyDescent="0.3">
      <c r="A2156" t="s">
        <v>1550</v>
      </c>
    </row>
    <row r="2157" spans="1:2" x14ac:dyDescent="0.3">
      <c r="A2157" t="s">
        <v>1551</v>
      </c>
    </row>
    <row r="2158" spans="1:2" x14ac:dyDescent="0.3">
      <c r="A2158" t="s">
        <v>1552</v>
      </c>
      <c r="B2158" s="15">
        <v>5119.4750000000004</v>
      </c>
    </row>
    <row r="2159" spans="1:2" x14ac:dyDescent="0.3">
      <c r="A2159" t="s">
        <v>1553</v>
      </c>
    </row>
    <row r="2160" spans="1:2" x14ac:dyDescent="0.3">
      <c r="A2160" t="s">
        <v>1554</v>
      </c>
    </row>
    <row r="2161" spans="1:2" x14ac:dyDescent="0.3">
      <c r="A2161" t="s">
        <v>1555</v>
      </c>
    </row>
    <row r="2162" spans="1:2" x14ac:dyDescent="0.3">
      <c r="A2162" t="s">
        <v>1906</v>
      </c>
    </row>
    <row r="2163" spans="1:2" x14ac:dyDescent="0.3">
      <c r="A2163" t="s">
        <v>1556</v>
      </c>
    </row>
    <row r="2164" spans="1:2" x14ac:dyDescent="0.3">
      <c r="A2164" t="s">
        <v>1905</v>
      </c>
    </row>
    <row r="2165" spans="1:2" x14ac:dyDescent="0.3">
      <c r="A2165" t="s">
        <v>1557</v>
      </c>
    </row>
    <row r="2166" spans="1:2" x14ac:dyDescent="0.3">
      <c r="A2166" t="s">
        <v>1904</v>
      </c>
    </row>
    <row r="2167" spans="1:2" x14ac:dyDescent="0.3">
      <c r="A2167" t="s">
        <v>1713</v>
      </c>
    </row>
    <row r="2168" spans="1:2" x14ac:dyDescent="0.3">
      <c r="A2168" t="s">
        <v>1818</v>
      </c>
      <c r="B2168" s="15">
        <v>3066.25</v>
      </c>
    </row>
    <row r="2169" spans="1:2" x14ac:dyDescent="0.3">
      <c r="A2169" t="s">
        <v>1558</v>
      </c>
    </row>
    <row r="2170" spans="1:2" x14ac:dyDescent="0.3">
      <c r="A2170" t="s">
        <v>1559</v>
      </c>
      <c r="B2170" s="15">
        <v>779.005</v>
      </c>
    </row>
    <row r="2171" spans="1:2" x14ac:dyDescent="0.3">
      <c r="A2171" t="s">
        <v>1903</v>
      </c>
    </row>
    <row r="2172" spans="1:2" x14ac:dyDescent="0.3">
      <c r="A2172" t="s">
        <v>1902</v>
      </c>
    </row>
    <row r="2173" spans="1:2" x14ac:dyDescent="0.3">
      <c r="A2173" t="s">
        <v>1901</v>
      </c>
    </row>
    <row r="2174" spans="1:2" x14ac:dyDescent="0.3">
      <c r="A2174" t="s">
        <v>1900</v>
      </c>
    </row>
    <row r="2175" spans="1:2" x14ac:dyDescent="0.3">
      <c r="A2175" t="s">
        <v>1560</v>
      </c>
    </row>
    <row r="2176" spans="1:2" x14ac:dyDescent="0.3">
      <c r="A2176" t="s">
        <v>1561</v>
      </c>
    </row>
    <row r="2177" spans="1:2" x14ac:dyDescent="0.3">
      <c r="A2177" t="s">
        <v>1562</v>
      </c>
    </row>
    <row r="2178" spans="1:2" x14ac:dyDescent="0.3">
      <c r="A2178" t="s">
        <v>1803</v>
      </c>
      <c r="B2178" s="15">
        <v>1910.7650000000001</v>
      </c>
    </row>
    <row r="2179" spans="1:2" x14ac:dyDescent="0.3">
      <c r="A2179" t="s">
        <v>1563</v>
      </c>
    </row>
    <row r="2180" spans="1:2" x14ac:dyDescent="0.3">
      <c r="A2180" t="s">
        <v>1564</v>
      </c>
    </row>
    <row r="2181" spans="1:2" x14ac:dyDescent="0.3">
      <c r="A2181" t="s">
        <v>1899</v>
      </c>
    </row>
    <row r="2182" spans="1:2" x14ac:dyDescent="0.3">
      <c r="A2182" t="s">
        <v>1565</v>
      </c>
    </row>
    <row r="2183" spans="1:2" x14ac:dyDescent="0.3">
      <c r="A2183" t="s">
        <v>1566</v>
      </c>
    </row>
    <row r="2184" spans="1:2" x14ac:dyDescent="0.3">
      <c r="A2184" t="s">
        <v>1776</v>
      </c>
      <c r="B2184" s="15">
        <v>3482.788</v>
      </c>
    </row>
    <row r="2185" spans="1:2" x14ac:dyDescent="0.3">
      <c r="A2185" t="s">
        <v>1567</v>
      </c>
    </row>
    <row r="2186" spans="1:2" x14ac:dyDescent="0.3">
      <c r="A2186" t="s">
        <v>1568</v>
      </c>
      <c r="B2186" s="15">
        <v>129.328</v>
      </c>
    </row>
    <row r="2187" spans="1:2" x14ac:dyDescent="0.3">
      <c r="A2187" t="s">
        <v>1854</v>
      </c>
    </row>
    <row r="2188" spans="1:2" x14ac:dyDescent="0.3">
      <c r="A2188" t="s">
        <v>1570</v>
      </c>
    </row>
    <row r="2189" spans="1:2" x14ac:dyDescent="0.3">
      <c r="A2189" t="s">
        <v>1835</v>
      </c>
      <c r="B2189" s="15">
        <v>4857.8</v>
      </c>
    </row>
    <row r="2190" spans="1:2" x14ac:dyDescent="0.3">
      <c r="A2190" t="s">
        <v>1571</v>
      </c>
    </row>
    <row r="2191" spans="1:2" x14ac:dyDescent="0.3">
      <c r="A2191" t="s">
        <v>1572</v>
      </c>
    </row>
    <row r="2192" spans="1:2" x14ac:dyDescent="0.3">
      <c r="A2192" t="s">
        <v>1714</v>
      </c>
    </row>
    <row r="2193" spans="1:2" x14ac:dyDescent="0.3">
      <c r="A2193" t="s">
        <v>429</v>
      </c>
    </row>
    <row r="2194" spans="1:2" x14ac:dyDescent="0.3">
      <c r="A2194" t="s">
        <v>1715</v>
      </c>
    </row>
    <row r="2195" spans="1:2" x14ac:dyDescent="0.3">
      <c r="A2195" t="s">
        <v>1781</v>
      </c>
      <c r="B2195" s="15">
        <v>7554</v>
      </c>
    </row>
    <row r="2196" spans="1:2" x14ac:dyDescent="0.3">
      <c r="A2196" t="s">
        <v>1573</v>
      </c>
    </row>
    <row r="2197" spans="1:2" x14ac:dyDescent="0.3">
      <c r="A2197" t="s">
        <v>1574</v>
      </c>
    </row>
    <row r="2198" spans="1:2" x14ac:dyDescent="0.3">
      <c r="A2198" t="s">
        <v>1575</v>
      </c>
    </row>
    <row r="2199" spans="1:2" x14ac:dyDescent="0.3">
      <c r="A2199" t="s">
        <v>1898</v>
      </c>
    </row>
    <row r="2200" spans="1:2" x14ac:dyDescent="0.3">
      <c r="A2200" t="s">
        <v>1576</v>
      </c>
    </row>
    <row r="2201" spans="1:2" x14ac:dyDescent="0.3">
      <c r="A2201" t="s">
        <v>1577</v>
      </c>
    </row>
    <row r="2202" spans="1:2" x14ac:dyDescent="0.3">
      <c r="A2202" t="s">
        <v>236</v>
      </c>
    </row>
    <row r="2203" spans="1:2" x14ac:dyDescent="0.3">
      <c r="A2203" t="s">
        <v>237</v>
      </c>
      <c r="B2203" s="15">
        <v>16746.562000000002</v>
      </c>
    </row>
    <row r="2204" spans="1:2" x14ac:dyDescent="0.3">
      <c r="A2204" t="s">
        <v>1578</v>
      </c>
    </row>
    <row r="2205" spans="1:2" x14ac:dyDescent="0.3">
      <c r="A2205" t="s">
        <v>1579</v>
      </c>
      <c r="B2205" s="15">
        <v>2277.8760000000002</v>
      </c>
    </row>
    <row r="2206" spans="1:2" x14ac:dyDescent="0.3">
      <c r="A2206" t="s">
        <v>1580</v>
      </c>
    </row>
    <row r="2207" spans="1:2" x14ac:dyDescent="0.3">
      <c r="A2207" t="s">
        <v>1897</v>
      </c>
    </row>
    <row r="2208" spans="1:2" x14ac:dyDescent="0.3">
      <c r="A2208" t="s">
        <v>1581</v>
      </c>
    </row>
    <row r="2209" spans="1:2" x14ac:dyDescent="0.3">
      <c r="A2209" t="s">
        <v>1896</v>
      </c>
    </row>
    <row r="2210" spans="1:2" x14ac:dyDescent="0.3">
      <c r="A2210" t="s">
        <v>1763</v>
      </c>
    </row>
    <row r="2211" spans="1:2" x14ac:dyDescent="0.3">
      <c r="A2211" t="s">
        <v>1768</v>
      </c>
      <c r="B2211" s="15">
        <v>7568.3810000000003</v>
      </c>
    </row>
    <row r="2212" spans="1:2" x14ac:dyDescent="0.3">
      <c r="A2212" t="s">
        <v>1716</v>
      </c>
    </row>
    <row r="2213" spans="1:2" x14ac:dyDescent="0.3">
      <c r="A2213" t="s">
        <v>1582</v>
      </c>
    </row>
    <row r="2214" spans="1:2" x14ac:dyDescent="0.3">
      <c r="A2214" t="s">
        <v>1583</v>
      </c>
    </row>
    <row r="2215" spans="1:2" x14ac:dyDescent="0.3">
      <c r="A2215" t="s">
        <v>1584</v>
      </c>
    </row>
    <row r="2216" spans="1:2" x14ac:dyDescent="0.3">
      <c r="A2216" t="s">
        <v>1585</v>
      </c>
    </row>
    <row r="2217" spans="1:2" x14ac:dyDescent="0.3">
      <c r="A2217" t="s">
        <v>1772</v>
      </c>
      <c r="B2217" s="15">
        <v>17733.827000000001</v>
      </c>
    </row>
    <row r="2218" spans="1:2" x14ac:dyDescent="0.3">
      <c r="A2218" t="s">
        <v>1895</v>
      </c>
    </row>
    <row r="2219" spans="1:2" x14ac:dyDescent="0.3">
      <c r="A2219" t="s">
        <v>1894</v>
      </c>
    </row>
    <row r="2220" spans="1:2" x14ac:dyDescent="0.3">
      <c r="A2220" t="s">
        <v>1587</v>
      </c>
    </row>
    <row r="2221" spans="1:2" x14ac:dyDescent="0.3">
      <c r="A2221" t="s">
        <v>1588</v>
      </c>
    </row>
    <row r="2222" spans="1:2" x14ac:dyDescent="0.3">
      <c r="A2222" t="s">
        <v>1805</v>
      </c>
    </row>
    <row r="2223" spans="1:2" x14ac:dyDescent="0.3">
      <c r="A2223" t="s">
        <v>1589</v>
      </c>
    </row>
    <row r="2224" spans="1:2" x14ac:dyDescent="0.3">
      <c r="A2224" t="s">
        <v>1893</v>
      </c>
    </row>
    <row r="2225" spans="1:2" x14ac:dyDescent="0.3">
      <c r="A2225" t="s">
        <v>1590</v>
      </c>
    </row>
    <row r="2226" spans="1:2" x14ac:dyDescent="0.3">
      <c r="A2226" t="s">
        <v>1591</v>
      </c>
      <c r="B2226" s="15">
        <v>8.6270000000000007</v>
      </c>
    </row>
    <row r="2227" spans="1:2" x14ac:dyDescent="0.3">
      <c r="A2227" t="s">
        <v>1892</v>
      </c>
    </row>
    <row r="2228" spans="1:2" x14ac:dyDescent="0.3">
      <c r="A2228" t="s">
        <v>1891</v>
      </c>
      <c r="B2228" s="15">
        <v>2999.3240000000001</v>
      </c>
    </row>
    <row r="2229" spans="1:2" x14ac:dyDescent="0.3">
      <c r="A2229" t="s">
        <v>1592</v>
      </c>
    </row>
    <row r="2230" spans="1:2" x14ac:dyDescent="0.3">
      <c r="A2230" t="s">
        <v>1593</v>
      </c>
    </row>
    <row r="2231" spans="1:2" x14ac:dyDescent="0.3">
      <c r="A2231" t="s">
        <v>1890</v>
      </c>
    </row>
    <row r="2232" spans="1:2" x14ac:dyDescent="0.3">
      <c r="A2232" t="s">
        <v>1889</v>
      </c>
    </row>
    <row r="2233" spans="1:2" x14ac:dyDescent="0.3">
      <c r="A2233" t="s">
        <v>1888</v>
      </c>
    </row>
    <row r="2234" spans="1:2" x14ac:dyDescent="0.3">
      <c r="A2234" t="s">
        <v>1887</v>
      </c>
    </row>
    <row r="2235" spans="1:2" x14ac:dyDescent="0.3">
      <c r="A2235" t="s">
        <v>1595</v>
      </c>
    </row>
    <row r="2236" spans="1:2" x14ac:dyDescent="0.3">
      <c r="A2236" t="s">
        <v>1596</v>
      </c>
    </row>
    <row r="2237" spans="1:2" x14ac:dyDescent="0.3">
      <c r="A2237" t="s">
        <v>1777</v>
      </c>
    </row>
    <row r="2238" spans="1:2" x14ac:dyDescent="0.3">
      <c r="A2238" t="s">
        <v>1598</v>
      </c>
    </row>
    <row r="2239" spans="1:2" x14ac:dyDescent="0.3">
      <c r="A2239" t="s">
        <v>238</v>
      </c>
    </row>
    <row r="2240" spans="1:2" x14ac:dyDescent="0.3">
      <c r="A2240" t="s">
        <v>1780</v>
      </c>
      <c r="B2240" s="15">
        <v>8113.0020000000004</v>
      </c>
    </row>
    <row r="2241" spans="1:2" x14ac:dyDescent="0.3">
      <c r="A2241" t="s">
        <v>2395</v>
      </c>
    </row>
    <row r="2242" spans="1:2" x14ac:dyDescent="0.3">
      <c r="A2242" t="s">
        <v>2394</v>
      </c>
      <c r="B2242" s="15">
        <v>12066.852999999999</v>
      </c>
    </row>
    <row r="2243" spans="1:2" x14ac:dyDescent="0.3">
      <c r="A2243" t="s">
        <v>2393</v>
      </c>
    </row>
    <row r="2244" spans="1:2" x14ac:dyDescent="0.3">
      <c r="A2244" t="s">
        <v>2392</v>
      </c>
      <c r="B2244" s="15">
        <v>2163.6350000000002</v>
      </c>
    </row>
    <row r="2245" spans="1:2" x14ac:dyDescent="0.3">
      <c r="A2245" t="s">
        <v>2391</v>
      </c>
    </row>
    <row r="2246" spans="1:2" x14ac:dyDescent="0.3">
      <c r="A2246" t="s">
        <v>2390</v>
      </c>
    </row>
    <row r="2247" spans="1:2" x14ac:dyDescent="0.3">
      <c r="A2247" t="s">
        <v>2389</v>
      </c>
    </row>
    <row r="2248" spans="1:2" x14ac:dyDescent="0.3">
      <c r="A2248" t="s">
        <v>2388</v>
      </c>
      <c r="B2248" s="15">
        <v>542.44799999999998</v>
      </c>
    </row>
    <row r="2249" spans="1:2" x14ac:dyDescent="0.3">
      <c r="A2249" t="s">
        <v>2386</v>
      </c>
    </row>
    <row r="2250" spans="1:2" x14ac:dyDescent="0.3">
      <c r="A2250" t="s">
        <v>2385</v>
      </c>
    </row>
    <row r="2251" spans="1:2" x14ac:dyDescent="0.3">
      <c r="A2251" t="s">
        <v>2384</v>
      </c>
    </row>
    <row r="2252" spans="1:2" x14ac:dyDescent="0.3">
      <c r="A2252" t="s">
        <v>2383</v>
      </c>
    </row>
    <row r="2253" spans="1:2" x14ac:dyDescent="0.3">
      <c r="A2253" t="s">
        <v>2382</v>
      </c>
    </row>
    <row r="2254" spans="1:2" x14ac:dyDescent="0.3">
      <c r="A2254" t="s">
        <v>2381</v>
      </c>
    </row>
    <row r="2255" spans="1:2" x14ac:dyDescent="0.3">
      <c r="A2255" t="s">
        <v>2380</v>
      </c>
    </row>
    <row r="2256" spans="1:2" x14ac:dyDescent="0.3">
      <c r="A2256" t="s">
        <v>2379</v>
      </c>
    </row>
    <row r="2257" spans="1:2" x14ac:dyDescent="0.3">
      <c r="A2257" t="s">
        <v>2378</v>
      </c>
    </row>
    <row r="2258" spans="1:2" x14ac:dyDescent="0.3">
      <c r="A2258" t="s">
        <v>1886</v>
      </c>
    </row>
    <row r="2259" spans="1:2" x14ac:dyDescent="0.3">
      <c r="A2259" t="s">
        <v>1599</v>
      </c>
    </row>
    <row r="2260" spans="1:2" x14ac:dyDescent="0.3">
      <c r="A2260" t="s">
        <v>1600</v>
      </c>
    </row>
    <row r="2261" spans="1:2" x14ac:dyDescent="0.3">
      <c r="A2261" t="s">
        <v>1825</v>
      </c>
      <c r="B2261" s="15">
        <v>812.98500000000001</v>
      </c>
    </row>
    <row r="2262" spans="1:2" x14ac:dyDescent="0.3">
      <c r="A2262" t="s">
        <v>1601</v>
      </c>
    </row>
    <row r="2263" spans="1:2" x14ac:dyDescent="0.3">
      <c r="A2263" t="s">
        <v>1602</v>
      </c>
    </row>
    <row r="2264" spans="1:2" x14ac:dyDescent="0.3">
      <c r="A2264" t="s">
        <v>1603</v>
      </c>
    </row>
    <row r="2265" spans="1:2" x14ac:dyDescent="0.3">
      <c r="A2265" t="s">
        <v>1604</v>
      </c>
    </row>
    <row r="2266" spans="1:2" x14ac:dyDescent="0.3">
      <c r="A2266" t="s">
        <v>1605</v>
      </c>
    </row>
    <row r="2267" spans="1:2" x14ac:dyDescent="0.3">
      <c r="A2267" t="s">
        <v>1885</v>
      </c>
    </row>
    <row r="2268" spans="1:2" x14ac:dyDescent="0.3">
      <c r="A2268" t="s">
        <v>1606</v>
      </c>
    </row>
    <row r="2269" spans="1:2" x14ac:dyDescent="0.3">
      <c r="A2269" t="s">
        <v>1607</v>
      </c>
    </row>
    <row r="2270" spans="1:2" x14ac:dyDescent="0.3">
      <c r="A2270" t="s">
        <v>1822</v>
      </c>
    </row>
    <row r="2271" spans="1:2" x14ac:dyDescent="0.3">
      <c r="A2271" t="s">
        <v>1884</v>
      </c>
    </row>
    <row r="2272" spans="1:2" x14ac:dyDescent="0.3">
      <c r="A2272" t="s">
        <v>1610</v>
      </c>
    </row>
    <row r="2273" spans="1:1" x14ac:dyDescent="0.3">
      <c r="A2273" t="s">
        <v>1611</v>
      </c>
    </row>
    <row r="2274" spans="1:1" x14ac:dyDescent="0.3">
      <c r="A2274" t="s">
        <v>1883</v>
      </c>
    </row>
    <row r="2275" spans="1:1" x14ac:dyDescent="0.3">
      <c r="A2275" t="s">
        <v>1612</v>
      </c>
    </row>
    <row r="2276" spans="1:1" x14ac:dyDescent="0.3">
      <c r="A2276" t="s">
        <v>1613</v>
      </c>
    </row>
    <row r="2277" spans="1:1" x14ac:dyDescent="0.3">
      <c r="A2277" t="s">
        <v>1614</v>
      </c>
    </row>
    <row r="2278" spans="1:1" x14ac:dyDescent="0.3">
      <c r="A2278" t="s">
        <v>1615</v>
      </c>
    </row>
    <row r="2279" spans="1:1" x14ac:dyDescent="0.3">
      <c r="A2279" t="s">
        <v>1616</v>
      </c>
    </row>
    <row r="2280" spans="1:1" x14ac:dyDescent="0.3">
      <c r="A2280" t="s">
        <v>1617</v>
      </c>
    </row>
    <row r="2281" spans="1:1" x14ac:dyDescent="0.3">
      <c r="A2281" t="s">
        <v>1618</v>
      </c>
    </row>
    <row r="2282" spans="1:1" x14ac:dyDescent="0.3">
      <c r="A2282" t="s">
        <v>1619</v>
      </c>
    </row>
    <row r="2283" spans="1:1" x14ac:dyDescent="0.3">
      <c r="A2283" t="s">
        <v>1882</v>
      </c>
    </row>
    <row r="2284" spans="1:1" x14ac:dyDescent="0.3">
      <c r="A2284" t="s">
        <v>1620</v>
      </c>
    </row>
    <row r="2285" spans="1:1" x14ac:dyDescent="0.3">
      <c r="A2285" t="s">
        <v>1621</v>
      </c>
    </row>
    <row r="2286" spans="1:1" x14ac:dyDescent="0.3">
      <c r="A2286" t="s">
        <v>1881</v>
      </c>
    </row>
    <row r="2287" spans="1:1" x14ac:dyDescent="0.3">
      <c r="A2287" t="s">
        <v>1622</v>
      </c>
    </row>
    <row r="2288" spans="1:1" x14ac:dyDescent="0.3">
      <c r="A2288" t="s">
        <v>1623</v>
      </c>
    </row>
    <row r="2289" spans="1:1" x14ac:dyDescent="0.3">
      <c r="A2289" t="s">
        <v>1624</v>
      </c>
    </row>
    <row r="2290" spans="1:1" x14ac:dyDescent="0.3">
      <c r="A2290" t="s">
        <v>1308</v>
      </c>
    </row>
    <row r="2291" spans="1:1" x14ac:dyDescent="0.3">
      <c r="A2291" t="s">
        <v>1625</v>
      </c>
    </row>
    <row r="2292" spans="1:1" x14ac:dyDescent="0.3">
      <c r="A2292" t="s">
        <v>1626</v>
      </c>
    </row>
    <row r="2293" spans="1:1" x14ac:dyDescent="0.3">
      <c r="A2293" t="s">
        <v>1627</v>
      </c>
    </row>
    <row r="2294" spans="1:1" x14ac:dyDescent="0.3">
      <c r="A2294" t="s">
        <v>1628</v>
      </c>
    </row>
    <row r="2295" spans="1:1" x14ac:dyDescent="0.3">
      <c r="A2295" t="s">
        <v>1629</v>
      </c>
    </row>
    <row r="2296" spans="1:1" x14ac:dyDescent="0.3">
      <c r="A2296" t="s">
        <v>1880</v>
      </c>
    </row>
    <row r="2297" spans="1:1" x14ac:dyDescent="0.3">
      <c r="A2297" t="s">
        <v>1630</v>
      </c>
    </row>
    <row r="2298" spans="1:1" x14ac:dyDescent="0.3">
      <c r="A2298" t="s">
        <v>1879</v>
      </c>
    </row>
    <row r="2299" spans="1:1" x14ac:dyDescent="0.3">
      <c r="A2299" t="s">
        <v>1878</v>
      </c>
    </row>
    <row r="2300" spans="1:1" x14ac:dyDescent="0.3">
      <c r="A2300" t="s">
        <v>1631</v>
      </c>
    </row>
    <row r="2301" spans="1:1" x14ac:dyDescent="0.3">
      <c r="A2301" t="s">
        <v>1877</v>
      </c>
    </row>
    <row r="2302" spans="1:1" x14ac:dyDescent="0.3">
      <c r="A2302" t="s">
        <v>1633</v>
      </c>
    </row>
    <row r="2303" spans="1:1" x14ac:dyDescent="0.3">
      <c r="A2303" t="s">
        <v>1634</v>
      </c>
    </row>
    <row r="2304" spans="1:1" x14ac:dyDescent="0.3">
      <c r="A2304" t="s">
        <v>1635</v>
      </c>
    </row>
    <row r="2305" spans="1:1" x14ac:dyDescent="0.3">
      <c r="A2305" t="s">
        <v>1636</v>
      </c>
    </row>
    <row r="2306" spans="1:1" x14ac:dyDescent="0.3">
      <c r="A2306" t="s">
        <v>1637</v>
      </c>
    </row>
    <row r="2307" spans="1:1" x14ac:dyDescent="0.3">
      <c r="A2307" t="s">
        <v>1876</v>
      </c>
    </row>
    <row r="2308" spans="1:1" x14ac:dyDescent="0.3">
      <c r="A2308" t="s">
        <v>1638</v>
      </c>
    </row>
    <row r="2309" spans="1:1" x14ac:dyDescent="0.3">
      <c r="A2309" t="s">
        <v>1639</v>
      </c>
    </row>
    <row r="2310" spans="1:1" x14ac:dyDescent="0.3">
      <c r="A2310" t="s">
        <v>1640</v>
      </c>
    </row>
    <row r="2311" spans="1:1" x14ac:dyDescent="0.3">
      <c r="A2311" t="s">
        <v>1641</v>
      </c>
    </row>
    <row r="2312" spans="1:1" x14ac:dyDescent="0.3">
      <c r="A2312" t="s">
        <v>1642</v>
      </c>
    </row>
    <row r="2313" spans="1:1" x14ac:dyDescent="0.3">
      <c r="A2313" t="s">
        <v>1643</v>
      </c>
    </row>
    <row r="2314" spans="1:1" x14ac:dyDescent="0.3">
      <c r="A2314" t="s">
        <v>1644</v>
      </c>
    </row>
    <row r="2315" spans="1:1" x14ac:dyDescent="0.3">
      <c r="A2315" t="s">
        <v>1645</v>
      </c>
    </row>
    <row r="2316" spans="1:1" x14ac:dyDescent="0.3">
      <c r="A2316" t="s">
        <v>1646</v>
      </c>
    </row>
    <row r="2317" spans="1:1" x14ac:dyDescent="0.3">
      <c r="A2317" t="s">
        <v>1647</v>
      </c>
    </row>
    <row r="2318" spans="1:1" x14ac:dyDescent="0.3">
      <c r="A2318" t="s">
        <v>1648</v>
      </c>
    </row>
    <row r="2319" spans="1:1" x14ac:dyDescent="0.3">
      <c r="A2319" t="s">
        <v>1649</v>
      </c>
    </row>
    <row r="2320" spans="1:1" x14ac:dyDescent="0.3">
      <c r="A2320" t="s">
        <v>1650</v>
      </c>
    </row>
    <row r="2321" spans="1:2" x14ac:dyDescent="0.3">
      <c r="A2321" t="s">
        <v>1651</v>
      </c>
    </row>
    <row r="2322" spans="1:2" x14ac:dyDescent="0.3">
      <c r="A2322" t="s">
        <v>1652</v>
      </c>
    </row>
    <row r="2323" spans="1:2" x14ac:dyDescent="0.3">
      <c r="A2323" t="s">
        <v>1653</v>
      </c>
    </row>
    <row r="2324" spans="1:2" x14ac:dyDescent="0.3">
      <c r="A2324" t="s">
        <v>1654</v>
      </c>
    </row>
    <row r="2325" spans="1:2" x14ac:dyDescent="0.3">
      <c r="A2325" t="s">
        <v>1875</v>
      </c>
    </row>
    <row r="2326" spans="1:2" x14ac:dyDescent="0.3">
      <c r="A2326" t="s">
        <v>1655</v>
      </c>
    </row>
    <row r="2327" spans="1:2" x14ac:dyDescent="0.3">
      <c r="A2327" t="s">
        <v>1874</v>
      </c>
    </row>
    <row r="2328" spans="1:2" x14ac:dyDescent="0.3">
      <c r="A2328" t="s">
        <v>1656</v>
      </c>
    </row>
    <row r="2329" spans="1:2" x14ac:dyDescent="0.3">
      <c r="A2329" t="s">
        <v>1657</v>
      </c>
    </row>
    <row r="2330" spans="1:2" x14ac:dyDescent="0.3">
      <c r="A2330" t="s">
        <v>1658</v>
      </c>
    </row>
    <row r="2331" spans="1:2" x14ac:dyDescent="0.3">
      <c r="A2331" t="s">
        <v>1659</v>
      </c>
    </row>
    <row r="2332" spans="1:2" x14ac:dyDescent="0.3">
      <c r="A2332" t="s">
        <v>1873</v>
      </c>
    </row>
    <row r="2333" spans="1:2" x14ac:dyDescent="0.3">
      <c r="A2333" t="s">
        <v>1660</v>
      </c>
    </row>
    <row r="2334" spans="1:2" x14ac:dyDescent="0.3">
      <c r="A2334" t="s">
        <v>1661</v>
      </c>
    </row>
    <row r="2335" spans="1:2" x14ac:dyDescent="0.3">
      <c r="A2335" t="s">
        <v>1872</v>
      </c>
      <c r="B2335" s="15">
        <v>3521.0050000000001</v>
      </c>
    </row>
    <row r="2336" spans="1:2" x14ac:dyDescent="0.3">
      <c r="A2336" t="s">
        <v>1662</v>
      </c>
    </row>
    <row r="2337" spans="1:1" x14ac:dyDescent="0.3">
      <c r="A2337" t="s">
        <v>1871</v>
      </c>
    </row>
    <row r="2338" spans="1:1" x14ac:dyDescent="0.3">
      <c r="A2338" t="s">
        <v>1663</v>
      </c>
    </row>
    <row r="2339" spans="1:1" x14ac:dyDescent="0.3">
      <c r="A2339" t="s">
        <v>1870</v>
      </c>
    </row>
    <row r="2340" spans="1:1" x14ac:dyDescent="0.3">
      <c r="A2340" t="s">
        <v>1664</v>
      </c>
    </row>
    <row r="2341" spans="1:1" x14ac:dyDescent="0.3">
      <c r="A2341" t="s">
        <v>1665</v>
      </c>
    </row>
    <row r="2342" spans="1:1" x14ac:dyDescent="0.3">
      <c r="A2342" t="s">
        <v>1666</v>
      </c>
    </row>
    <row r="2343" spans="1:1" x14ac:dyDescent="0.3">
      <c r="A2343" t="s">
        <v>1667</v>
      </c>
    </row>
    <row r="2344" spans="1:1" x14ac:dyDescent="0.3">
      <c r="A2344" t="s">
        <v>1669</v>
      </c>
    </row>
    <row r="2345" spans="1:1" x14ac:dyDescent="0.3">
      <c r="A2345" t="s">
        <v>1869</v>
      </c>
    </row>
    <row r="2346" spans="1:1" x14ac:dyDescent="0.3">
      <c r="A2346" t="s">
        <v>1868</v>
      </c>
    </row>
    <row r="2347" spans="1:1" x14ac:dyDescent="0.3">
      <c r="A2347" t="s">
        <v>1670</v>
      </c>
    </row>
    <row r="2348" spans="1:1" x14ac:dyDescent="0.3">
      <c r="A2348" t="s">
        <v>1867</v>
      </c>
    </row>
    <row r="2349" spans="1:1" x14ac:dyDescent="0.3">
      <c r="A2349" t="s">
        <v>1671</v>
      </c>
    </row>
    <row r="2350" spans="1:1" x14ac:dyDescent="0.3">
      <c r="A2350" t="s">
        <v>1672</v>
      </c>
    </row>
    <row r="2351" spans="1:1" x14ac:dyDescent="0.3">
      <c r="A2351" t="s">
        <v>1673</v>
      </c>
    </row>
    <row r="2352" spans="1:1" x14ac:dyDescent="0.3">
      <c r="A2352" t="s">
        <v>1866</v>
      </c>
    </row>
    <row r="2353" spans="1:1" x14ac:dyDescent="0.3">
      <c r="A2353" t="s">
        <v>1674</v>
      </c>
    </row>
    <row r="2354" spans="1:1" x14ac:dyDescent="0.3">
      <c r="A2354" t="s">
        <v>1675</v>
      </c>
    </row>
    <row r="2355" spans="1:1" x14ac:dyDescent="0.3">
      <c r="A2355" t="s">
        <v>1676</v>
      </c>
    </row>
    <row r="2356" spans="1:1" x14ac:dyDescent="0.3">
      <c r="A2356" t="s">
        <v>1865</v>
      </c>
    </row>
    <row r="2357" spans="1:1" x14ac:dyDescent="0.3">
      <c r="A2357" t="s">
        <v>1677</v>
      </c>
    </row>
    <row r="2358" spans="1:1" x14ac:dyDescent="0.3">
      <c r="A2358" t="s">
        <v>1678</v>
      </c>
    </row>
    <row r="2359" spans="1:1" x14ac:dyDescent="0.3">
      <c r="A2359" t="s">
        <v>1679</v>
      </c>
    </row>
    <row r="2360" spans="1:1" x14ac:dyDescent="0.3">
      <c r="A2360" t="s">
        <v>1680</v>
      </c>
    </row>
    <row r="2361" spans="1:1" x14ac:dyDescent="0.3">
      <c r="A2361" t="s">
        <v>1681</v>
      </c>
    </row>
    <row r="2362" spans="1:1" x14ac:dyDescent="0.3">
      <c r="A2362" t="s">
        <v>1864</v>
      </c>
    </row>
    <row r="2363" spans="1:1" x14ac:dyDescent="0.3">
      <c r="A2363" t="s">
        <v>1682</v>
      </c>
    </row>
    <row r="2364" spans="1:1" x14ac:dyDescent="0.3">
      <c r="A2364" t="s">
        <v>1863</v>
      </c>
    </row>
    <row r="2365" spans="1:1" x14ac:dyDescent="0.3">
      <c r="A2365" t="s">
        <v>1683</v>
      </c>
    </row>
    <row r="2366" spans="1:1" x14ac:dyDescent="0.3">
      <c r="A2366" t="s">
        <v>1684</v>
      </c>
    </row>
    <row r="2367" spans="1:1" x14ac:dyDescent="0.3">
      <c r="A2367" t="s">
        <v>1685</v>
      </c>
    </row>
    <row r="2368" spans="1:1" x14ac:dyDescent="0.3">
      <c r="A2368" t="s">
        <v>1686</v>
      </c>
    </row>
    <row r="2369" spans="1:2" x14ac:dyDescent="0.3">
      <c r="A2369" t="s">
        <v>1687</v>
      </c>
    </row>
    <row r="2370" spans="1:2" x14ac:dyDescent="0.3">
      <c r="A2370" t="s">
        <v>402</v>
      </c>
    </row>
    <row r="2371" spans="1:2" x14ac:dyDescent="0.3">
      <c r="A2371" t="s">
        <v>1688</v>
      </c>
    </row>
    <row r="2372" spans="1:2" x14ac:dyDescent="0.3">
      <c r="A2372" t="s">
        <v>1689</v>
      </c>
      <c r="B2372" s="15">
        <v>1526.5519999999999</v>
      </c>
    </row>
    <row r="2373" spans="1:2" x14ac:dyDescent="0.3">
      <c r="A2373" t="s">
        <v>1690</v>
      </c>
    </row>
    <row r="2374" spans="1:2" x14ac:dyDescent="0.3">
      <c r="A2374" t="s">
        <v>1691</v>
      </c>
    </row>
    <row r="2375" spans="1:2" x14ac:dyDescent="0.3">
      <c r="A2375" t="s">
        <v>1692</v>
      </c>
    </row>
    <row r="2376" spans="1:2" x14ac:dyDescent="0.3">
      <c r="A2376" t="s">
        <v>1051</v>
      </c>
    </row>
    <row r="2377" spans="1:2" x14ac:dyDescent="0.3">
      <c r="A2377" t="s">
        <v>1694</v>
      </c>
    </row>
    <row r="2378" spans="1:2" x14ac:dyDescent="0.3">
      <c r="A2378" t="s">
        <v>1695</v>
      </c>
    </row>
    <row r="2379" spans="1:2" x14ac:dyDescent="0.3">
      <c r="A2379" t="s">
        <v>1696</v>
      </c>
    </row>
    <row r="2380" spans="1:2" x14ac:dyDescent="0.3">
      <c r="A2380" t="s">
        <v>1862</v>
      </c>
    </row>
    <row r="2381" spans="1:2" x14ac:dyDescent="0.3">
      <c r="A2381" t="s">
        <v>1697</v>
      </c>
    </row>
    <row r="2382" spans="1:2" x14ac:dyDescent="0.3">
      <c r="A2382" t="s">
        <v>1698</v>
      </c>
    </row>
    <row r="2383" spans="1:2" x14ac:dyDescent="0.3">
      <c r="A2383" t="s">
        <v>1699</v>
      </c>
    </row>
    <row r="2384" spans="1:2" x14ac:dyDescent="0.3">
      <c r="A2384" t="s">
        <v>1700</v>
      </c>
    </row>
    <row r="2385" spans="1:1" x14ac:dyDescent="0.3">
      <c r="A2385" t="s">
        <v>1701</v>
      </c>
    </row>
    <row r="2386" spans="1:1" x14ac:dyDescent="0.3">
      <c r="A2386" t="s">
        <v>1861</v>
      </c>
    </row>
    <row r="2387" spans="1:1" x14ac:dyDescent="0.3">
      <c r="A2387" t="s">
        <v>1702</v>
      </c>
    </row>
    <row r="2388" spans="1:1" x14ac:dyDescent="0.3">
      <c r="A2388" t="s">
        <v>1703</v>
      </c>
    </row>
    <row r="2389" spans="1:1" x14ac:dyDescent="0.3">
      <c r="A2389" t="s">
        <v>1659</v>
      </c>
    </row>
    <row r="2390" spans="1:1" x14ac:dyDescent="0.3">
      <c r="A2390" t="s">
        <v>2376</v>
      </c>
    </row>
    <row r="2391" spans="1:1" x14ac:dyDescent="0.3">
      <c r="A2391" t="s">
        <v>2375</v>
      </c>
    </row>
  </sheetData>
  <pageMargins left="0.7" right="0.7" top="0.75" bottom="0.75" header="0.3" footer="0.3"/>
  <pageSetup paperSize="9" orientation="portrait" horizontalDpi="4294967293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FE7F4-139D-41F2-ACCC-8EF7895B04D5}">
  <dimension ref="A1:O122"/>
  <sheetViews>
    <sheetView workbookViewId="0">
      <selection activeCell="D19" sqref="D19"/>
    </sheetView>
  </sheetViews>
  <sheetFormatPr baseColWidth="10" defaultColWidth="11.5546875" defaultRowHeight="14.4" x14ac:dyDescent="0.3"/>
  <cols>
    <col min="1" max="1" width="13.109375" bestFit="1" customWidth="1"/>
    <col min="2" max="2" width="16.109375" bestFit="1" customWidth="1"/>
    <col min="3" max="3" width="11.33203125" bestFit="1" customWidth="1"/>
    <col min="4" max="4" width="29.6640625" bestFit="1" customWidth="1"/>
    <col min="5" max="5" width="15" style="2" bestFit="1" customWidth="1"/>
    <col min="6" max="6" width="12.6640625" style="2" bestFit="1" customWidth="1"/>
    <col min="7" max="7" width="7.33203125" style="2" bestFit="1" customWidth="1"/>
    <col min="8" max="8" width="13.88671875" style="2" bestFit="1" customWidth="1"/>
    <col min="10" max="10" width="21" bestFit="1" customWidth="1"/>
    <col min="11" max="11" width="25.33203125" style="2" bestFit="1" customWidth="1"/>
    <col min="12" max="12" width="19.88671875" style="2" bestFit="1" customWidth="1"/>
    <col min="13" max="13" width="22.44140625" style="2" bestFit="1" customWidth="1"/>
    <col min="15" max="15" width="13.44140625" bestFit="1" customWidth="1"/>
  </cols>
  <sheetData>
    <row r="1" spans="1:15" x14ac:dyDescent="0.3">
      <c r="A1" t="s">
        <v>2627</v>
      </c>
      <c r="B1" s="13" t="s">
        <v>2626</v>
      </c>
      <c r="C1" s="13" t="s">
        <v>2625</v>
      </c>
      <c r="D1" t="s">
        <v>2624</v>
      </c>
      <c r="E1" s="2" t="s">
        <v>2623</v>
      </c>
      <c r="F1" s="2" t="s">
        <v>2622</v>
      </c>
      <c r="G1" s="2" t="s">
        <v>2621</v>
      </c>
      <c r="H1" s="2" t="s">
        <v>2620</v>
      </c>
    </row>
    <row r="2" spans="1:15" x14ac:dyDescent="0.3">
      <c r="A2" s="20">
        <v>44592</v>
      </c>
      <c r="B2" s="13" t="s">
        <v>2619</v>
      </c>
      <c r="C2" s="13" t="s">
        <v>2612</v>
      </c>
      <c r="D2" t="s">
        <v>2611</v>
      </c>
      <c r="E2" s="2">
        <v>20284</v>
      </c>
      <c r="F2" s="2">
        <v>3853.96</v>
      </c>
      <c r="G2" s="2">
        <v>0.6</v>
      </c>
      <c r="H2" s="2">
        <v>24138.560000000001</v>
      </c>
      <c r="J2" s="9" t="s">
        <v>247</v>
      </c>
      <c r="K2" s="2" t="s">
        <v>2628</v>
      </c>
      <c r="L2" s="2" t="s">
        <v>2629</v>
      </c>
      <c r="M2" s="2" t="s">
        <v>2630</v>
      </c>
    </row>
    <row r="3" spans="1:15" x14ac:dyDescent="0.3">
      <c r="A3" s="20">
        <v>44609</v>
      </c>
      <c r="B3" s="13" t="s">
        <v>2618</v>
      </c>
      <c r="C3" s="13" t="s">
        <v>2612</v>
      </c>
      <c r="D3" t="s">
        <v>2611</v>
      </c>
      <c r="E3" s="2">
        <v>23012</v>
      </c>
      <c r="F3" s="2">
        <v>4372.28</v>
      </c>
      <c r="G3" s="2">
        <v>0.6</v>
      </c>
      <c r="H3" s="2">
        <v>27384.880000000001</v>
      </c>
      <c r="J3" s="1" t="s">
        <v>2612</v>
      </c>
      <c r="K3" s="2">
        <v>138217.20000000001</v>
      </c>
      <c r="L3" s="2">
        <v>26261.267999999996</v>
      </c>
      <c r="M3" s="2">
        <v>164482.66800000001</v>
      </c>
    </row>
    <row r="4" spans="1:15" x14ac:dyDescent="0.3">
      <c r="A4" s="20">
        <v>44631</v>
      </c>
      <c r="B4" s="13" t="s">
        <v>2617</v>
      </c>
      <c r="C4" s="13" t="s">
        <v>2612</v>
      </c>
      <c r="D4" t="s">
        <v>2611</v>
      </c>
      <c r="E4" s="2">
        <v>16832.2</v>
      </c>
      <c r="F4" s="2">
        <v>3198.1179999999999</v>
      </c>
      <c r="G4" s="2">
        <v>0.6</v>
      </c>
      <c r="H4" s="2">
        <v>20030.918000000001</v>
      </c>
      <c r="J4" s="1" t="s">
        <v>2584</v>
      </c>
      <c r="K4" s="2">
        <v>31391406.692999996</v>
      </c>
      <c r="L4" s="2">
        <v>8946667.8920000009</v>
      </c>
      <c r="M4" s="2">
        <v>40338082.384999998</v>
      </c>
    </row>
    <row r="5" spans="1:15" x14ac:dyDescent="0.3">
      <c r="A5" s="20">
        <v>44651</v>
      </c>
      <c r="B5" s="13" t="s">
        <v>2616</v>
      </c>
      <c r="C5" s="13" t="s">
        <v>2612</v>
      </c>
      <c r="D5" t="s">
        <v>2611</v>
      </c>
      <c r="E5" s="2">
        <v>24684</v>
      </c>
      <c r="F5" s="2">
        <v>4689.96</v>
      </c>
      <c r="G5" s="2">
        <v>0.6</v>
      </c>
      <c r="H5" s="2">
        <v>29374.560000000001</v>
      </c>
      <c r="J5" s="1" t="s">
        <v>2581</v>
      </c>
      <c r="K5" s="2">
        <v>0</v>
      </c>
      <c r="L5" s="2">
        <v>0</v>
      </c>
      <c r="M5" s="2">
        <v>0</v>
      </c>
    </row>
    <row r="6" spans="1:15" x14ac:dyDescent="0.3">
      <c r="A6" s="20">
        <v>44666</v>
      </c>
      <c r="B6" s="13" t="s">
        <v>2615</v>
      </c>
      <c r="C6" s="13" t="s">
        <v>2612</v>
      </c>
      <c r="D6" t="s">
        <v>2611</v>
      </c>
      <c r="E6" s="2">
        <v>16566</v>
      </c>
      <c r="F6" s="2">
        <v>3147.54</v>
      </c>
      <c r="G6" s="2">
        <v>0.6</v>
      </c>
      <c r="H6" s="2">
        <v>19714.14</v>
      </c>
      <c r="J6" s="1" t="s">
        <v>2576</v>
      </c>
      <c r="K6" s="2">
        <v>5556.6</v>
      </c>
      <c r="L6" s="2">
        <v>1055.7550000000001</v>
      </c>
      <c r="M6" s="2">
        <v>6614.1549999999997</v>
      </c>
      <c r="O6" s="2"/>
    </row>
    <row r="7" spans="1:15" x14ac:dyDescent="0.3">
      <c r="A7" s="20">
        <v>44692</v>
      </c>
      <c r="B7" s="13" t="s">
        <v>2614</v>
      </c>
      <c r="C7" s="13" t="s">
        <v>2612</v>
      </c>
      <c r="D7" t="s">
        <v>2611</v>
      </c>
      <c r="E7" s="2">
        <v>23496</v>
      </c>
      <c r="F7" s="2">
        <v>4464.24</v>
      </c>
      <c r="G7" s="2">
        <v>0.6</v>
      </c>
      <c r="H7" s="2">
        <v>27960.84</v>
      </c>
      <c r="J7" s="1" t="s">
        <v>2571</v>
      </c>
      <c r="K7" s="2">
        <v>33075</v>
      </c>
      <c r="L7" s="2">
        <v>6284.2510000000002</v>
      </c>
      <c r="M7" s="2">
        <v>39361.050999999999</v>
      </c>
    </row>
    <row r="8" spans="1:15" x14ac:dyDescent="0.3">
      <c r="A8" s="20">
        <v>44720</v>
      </c>
      <c r="B8" s="13" t="s">
        <v>2613</v>
      </c>
      <c r="C8" s="13" t="s">
        <v>2612</v>
      </c>
      <c r="D8" t="s">
        <v>2611</v>
      </c>
      <c r="E8" s="2">
        <v>13343</v>
      </c>
      <c r="F8" s="2">
        <v>2535.17</v>
      </c>
      <c r="G8" s="2">
        <v>0.6</v>
      </c>
      <c r="H8" s="2">
        <v>15878.77</v>
      </c>
      <c r="J8" s="1" t="s">
        <v>2567</v>
      </c>
      <c r="K8" s="2">
        <v>818.30799999999999</v>
      </c>
      <c r="L8" s="2">
        <v>155.47800000000001</v>
      </c>
      <c r="M8" s="2">
        <v>974.98599999999999</v>
      </c>
    </row>
    <row r="9" spans="1:15" x14ac:dyDescent="0.3">
      <c r="A9" s="20">
        <v>44592</v>
      </c>
      <c r="B9" s="13" t="s">
        <v>2610</v>
      </c>
      <c r="C9" s="13" t="s">
        <v>2584</v>
      </c>
      <c r="D9" t="s">
        <v>2583</v>
      </c>
      <c r="E9" s="2">
        <v>-5463.0550000000003</v>
      </c>
      <c r="F9" s="2">
        <v>-1558.0640000000001</v>
      </c>
      <c r="G9" s="2">
        <v>0</v>
      </c>
      <c r="H9" s="2">
        <v>-7021.1189999999997</v>
      </c>
      <c r="J9" s="1" t="s">
        <v>2556</v>
      </c>
      <c r="K9" s="2">
        <v>367949.6</v>
      </c>
      <c r="L9" s="2">
        <v>0</v>
      </c>
      <c r="M9" s="2">
        <v>367955</v>
      </c>
    </row>
    <row r="10" spans="1:15" x14ac:dyDescent="0.3">
      <c r="A10" s="20">
        <v>44592</v>
      </c>
      <c r="B10" s="13" t="s">
        <v>2609</v>
      </c>
      <c r="C10" s="13" t="s">
        <v>2584</v>
      </c>
      <c r="D10" t="s">
        <v>2583</v>
      </c>
      <c r="E10" s="2">
        <v>2032483.3540000001</v>
      </c>
      <c r="F10" s="2">
        <v>579092.97600000002</v>
      </c>
      <c r="G10" s="2">
        <v>0.6</v>
      </c>
      <c r="H10" s="2">
        <v>2611576.9300000002</v>
      </c>
      <c r="J10" s="1" t="s">
        <v>2540</v>
      </c>
      <c r="K10" s="2">
        <v>0</v>
      </c>
      <c r="L10" s="2">
        <v>0</v>
      </c>
      <c r="M10" s="2">
        <v>1.2</v>
      </c>
    </row>
    <row r="11" spans="1:15" x14ac:dyDescent="0.3">
      <c r="A11" s="20">
        <v>44620</v>
      </c>
      <c r="B11" s="13" t="s">
        <v>2608</v>
      </c>
      <c r="C11" s="13" t="s">
        <v>2584</v>
      </c>
      <c r="D11" t="s">
        <v>2583</v>
      </c>
      <c r="E11" s="2">
        <v>-6760.4939999999997</v>
      </c>
      <c r="F11" s="2">
        <v>-1928.0940000000001</v>
      </c>
      <c r="G11" s="2">
        <v>0</v>
      </c>
      <c r="H11" s="2">
        <v>-8688.5879999999997</v>
      </c>
      <c r="J11" s="1" t="s">
        <v>2534</v>
      </c>
      <c r="K11" s="2">
        <v>271422.11</v>
      </c>
      <c r="L11" s="2">
        <v>0</v>
      </c>
      <c r="M11" s="2">
        <v>271422.11</v>
      </c>
    </row>
    <row r="12" spans="1:15" x14ac:dyDescent="0.3">
      <c r="A12" s="20">
        <v>44620</v>
      </c>
      <c r="B12" s="13" t="s">
        <v>2607</v>
      </c>
      <c r="C12" s="13" t="s">
        <v>2584</v>
      </c>
      <c r="D12" t="s">
        <v>2583</v>
      </c>
      <c r="E12" s="2">
        <v>1792585.919</v>
      </c>
      <c r="F12" s="2">
        <v>511235.94900000002</v>
      </c>
      <c r="G12" s="2">
        <v>0.6</v>
      </c>
      <c r="H12" s="2">
        <v>2303822.4679999999</v>
      </c>
      <c r="J12" s="1" t="s">
        <v>2530</v>
      </c>
      <c r="K12" s="2">
        <v>0</v>
      </c>
      <c r="L12" s="2">
        <v>0</v>
      </c>
      <c r="M12" s="2">
        <v>0</v>
      </c>
    </row>
    <row r="13" spans="1:15" x14ac:dyDescent="0.3">
      <c r="A13" s="20">
        <v>44651</v>
      </c>
      <c r="B13" s="13" t="s">
        <v>2606</v>
      </c>
      <c r="C13" s="13" t="s">
        <v>2584</v>
      </c>
      <c r="D13" t="s">
        <v>2583</v>
      </c>
      <c r="E13" s="2">
        <v>-7997.1030000000001</v>
      </c>
      <c r="F13" s="2">
        <v>-2280.7739999999999</v>
      </c>
      <c r="G13" s="2">
        <v>0</v>
      </c>
      <c r="H13" s="2">
        <v>-10277.877</v>
      </c>
      <c r="J13" s="1" t="s">
        <v>2521</v>
      </c>
      <c r="K13" s="2">
        <v>1067809.8390000002</v>
      </c>
      <c r="L13" s="2">
        <v>0</v>
      </c>
      <c r="M13" s="2">
        <v>1067809.8390000002</v>
      </c>
    </row>
    <row r="14" spans="1:15" x14ac:dyDescent="0.3">
      <c r="A14" s="20">
        <v>44651</v>
      </c>
      <c r="B14" s="13" t="s">
        <v>2605</v>
      </c>
      <c r="C14" s="13" t="s">
        <v>2584</v>
      </c>
      <c r="D14" t="s">
        <v>2583</v>
      </c>
      <c r="E14" s="2">
        <v>1973777.798</v>
      </c>
      <c r="F14" s="2">
        <v>562463.35600000003</v>
      </c>
      <c r="G14" s="2">
        <v>0.6</v>
      </c>
      <c r="H14" s="2">
        <v>2536241.7540000002</v>
      </c>
      <c r="J14" s="1" t="s">
        <v>2511</v>
      </c>
      <c r="K14" s="2">
        <v>459897.25100000005</v>
      </c>
      <c r="L14" s="2">
        <v>0</v>
      </c>
      <c r="M14" s="2">
        <v>459897.25100000005</v>
      </c>
    </row>
    <row r="15" spans="1:15" x14ac:dyDescent="0.3">
      <c r="A15" s="20">
        <v>44681</v>
      </c>
      <c r="B15" s="13" t="s">
        <v>2604</v>
      </c>
      <c r="C15" s="13" t="s">
        <v>2584</v>
      </c>
      <c r="D15" t="s">
        <v>2583</v>
      </c>
      <c r="E15" s="2">
        <v>-34179.06</v>
      </c>
      <c r="F15" s="2">
        <v>-9658.0349999999999</v>
      </c>
      <c r="G15" s="2">
        <v>0</v>
      </c>
      <c r="H15" s="2">
        <v>-43837.095000000001</v>
      </c>
      <c r="J15" s="1" t="s">
        <v>2502</v>
      </c>
      <c r="K15" s="2">
        <v>427017.91300000006</v>
      </c>
      <c r="L15" s="2">
        <v>0</v>
      </c>
      <c r="M15" s="2">
        <v>427017.91300000006</v>
      </c>
    </row>
    <row r="16" spans="1:15" x14ac:dyDescent="0.3">
      <c r="A16" s="20">
        <v>44681</v>
      </c>
      <c r="B16" s="13" t="s">
        <v>2603</v>
      </c>
      <c r="C16" s="13" t="s">
        <v>2584</v>
      </c>
      <c r="D16" t="s">
        <v>2583</v>
      </c>
      <c r="E16" s="2">
        <v>1883093.1</v>
      </c>
      <c r="F16" s="2">
        <v>536382.83299999998</v>
      </c>
      <c r="G16" s="2">
        <v>0.6</v>
      </c>
      <c r="H16" s="2">
        <v>2419476.5329999998</v>
      </c>
      <c r="J16" s="1" t="s">
        <v>2499</v>
      </c>
      <c r="K16" s="2">
        <v>81764.934999999998</v>
      </c>
      <c r="L16" s="2">
        <v>0</v>
      </c>
      <c r="M16" s="2">
        <v>81764.934999999998</v>
      </c>
    </row>
    <row r="17" spans="1:13" x14ac:dyDescent="0.3">
      <c r="A17" s="20">
        <v>44712</v>
      </c>
      <c r="B17" s="13" t="s">
        <v>2602</v>
      </c>
      <c r="C17" s="13" t="s">
        <v>2584</v>
      </c>
      <c r="D17" t="s">
        <v>2583</v>
      </c>
      <c r="E17" s="2">
        <v>-28126.899000000001</v>
      </c>
      <c r="F17" s="2">
        <v>-7999.3329999999996</v>
      </c>
      <c r="G17" s="2">
        <v>0</v>
      </c>
      <c r="H17" s="2">
        <v>-36126.232000000004</v>
      </c>
      <c r="J17" s="1" t="s">
        <v>2496</v>
      </c>
      <c r="K17" s="2">
        <v>436344.53700000001</v>
      </c>
      <c r="L17" s="2">
        <v>0</v>
      </c>
      <c r="M17" s="2">
        <v>436344.53700000001</v>
      </c>
    </row>
    <row r="18" spans="1:13" x14ac:dyDescent="0.3">
      <c r="A18" s="20">
        <v>44712</v>
      </c>
      <c r="B18" s="13" t="s">
        <v>2601</v>
      </c>
      <c r="C18" s="13" t="s">
        <v>2584</v>
      </c>
      <c r="D18" t="s">
        <v>2583</v>
      </c>
      <c r="E18" s="2">
        <v>1588204.486</v>
      </c>
      <c r="F18" s="2">
        <v>452866.08600000001</v>
      </c>
      <c r="G18" s="2">
        <v>0.6</v>
      </c>
      <c r="H18" s="2">
        <v>2041071.172</v>
      </c>
      <c r="J18" s="1" t="s">
        <v>2483</v>
      </c>
      <c r="K18" s="2">
        <v>3711169.6450000005</v>
      </c>
      <c r="L18" s="2">
        <v>0</v>
      </c>
      <c r="M18" s="2">
        <v>3711169.6450000005</v>
      </c>
    </row>
    <row r="19" spans="1:13" x14ac:dyDescent="0.3">
      <c r="A19" s="20">
        <v>44742</v>
      </c>
      <c r="B19" s="13" t="s">
        <v>2600</v>
      </c>
      <c r="C19" s="13" t="s">
        <v>2584</v>
      </c>
      <c r="D19" t="s">
        <v>2583</v>
      </c>
      <c r="E19" s="2">
        <v>-42970.385999999999</v>
      </c>
      <c r="F19" s="2">
        <v>-12255.156000000001</v>
      </c>
      <c r="G19" s="2">
        <v>0</v>
      </c>
      <c r="H19" s="2">
        <v>-55225.542000000001</v>
      </c>
      <c r="J19" s="1" t="s">
        <v>2469</v>
      </c>
      <c r="K19" s="2">
        <v>729812.96500000008</v>
      </c>
      <c r="L19" s="2">
        <v>0</v>
      </c>
      <c r="M19" s="2">
        <v>729812.96500000008</v>
      </c>
    </row>
    <row r="20" spans="1:13" x14ac:dyDescent="0.3">
      <c r="A20" s="20">
        <v>44742</v>
      </c>
      <c r="B20" s="13" t="s">
        <v>2599</v>
      </c>
      <c r="C20" s="13" t="s">
        <v>2584</v>
      </c>
      <c r="D20" t="s">
        <v>2583</v>
      </c>
      <c r="E20" s="2">
        <v>2664155.7969999998</v>
      </c>
      <c r="F20" s="2">
        <v>759366.08400000003</v>
      </c>
      <c r="G20" s="2">
        <v>0.6</v>
      </c>
      <c r="H20" s="2">
        <v>3423522.4810000001</v>
      </c>
      <c r="J20" s="1" t="s">
        <v>2466</v>
      </c>
      <c r="K20" s="2">
        <v>190530.54</v>
      </c>
      <c r="L20" s="2">
        <v>0</v>
      </c>
      <c r="M20" s="2">
        <v>190530.54</v>
      </c>
    </row>
    <row r="21" spans="1:13" x14ac:dyDescent="0.3">
      <c r="A21" s="20">
        <v>44771</v>
      </c>
      <c r="B21" s="13" t="s">
        <v>2598</v>
      </c>
      <c r="C21" s="13" t="s">
        <v>2584</v>
      </c>
      <c r="D21" t="s">
        <v>2583</v>
      </c>
      <c r="E21" s="2">
        <v>3460859.0649999999</v>
      </c>
      <c r="F21" s="2">
        <v>986602.321</v>
      </c>
      <c r="G21" s="2">
        <v>0.6</v>
      </c>
      <c r="H21" s="2">
        <v>4447461.9859999996</v>
      </c>
      <c r="J21" s="1" t="s">
        <v>248</v>
      </c>
      <c r="K21" s="2">
        <v>39312793.136000007</v>
      </c>
      <c r="L21" s="2">
        <v>8980424.6440000013</v>
      </c>
      <c r="M21" s="2">
        <v>48293241.180000015</v>
      </c>
    </row>
    <row r="22" spans="1:13" x14ac:dyDescent="0.3">
      <c r="A22" s="20">
        <v>44804</v>
      </c>
      <c r="B22" s="13" t="s">
        <v>2597</v>
      </c>
      <c r="C22" s="13" t="s">
        <v>2584</v>
      </c>
      <c r="D22" t="s">
        <v>2583</v>
      </c>
      <c r="E22" s="2">
        <v>-55866.644</v>
      </c>
      <c r="F22" s="2">
        <v>-15933.166999999999</v>
      </c>
      <c r="G22" s="2">
        <v>0</v>
      </c>
      <c r="H22" s="2">
        <v>-71799.811000000002</v>
      </c>
      <c r="K22"/>
      <c r="L22"/>
      <c r="M22"/>
    </row>
    <row r="23" spans="1:13" x14ac:dyDescent="0.3">
      <c r="A23" s="20">
        <v>44804</v>
      </c>
      <c r="B23" s="13" t="s">
        <v>2596</v>
      </c>
      <c r="C23" s="13" t="s">
        <v>2584</v>
      </c>
      <c r="D23" t="s">
        <v>2583</v>
      </c>
      <c r="E23" s="2">
        <v>4119216.5980000002</v>
      </c>
      <c r="F23" s="2">
        <v>1174005.061</v>
      </c>
      <c r="G23" s="2">
        <v>0.6</v>
      </c>
      <c r="H23" s="2">
        <v>5293222.2589999996</v>
      </c>
      <c r="K23"/>
      <c r="L23"/>
      <c r="M23"/>
    </row>
    <row r="24" spans="1:13" x14ac:dyDescent="0.3">
      <c r="A24" s="20">
        <v>44834</v>
      </c>
      <c r="B24" s="13" t="s">
        <v>2595</v>
      </c>
      <c r="C24" s="13" t="s">
        <v>2584</v>
      </c>
      <c r="D24" t="s">
        <v>2583</v>
      </c>
      <c r="E24" s="2">
        <v>-54203.945</v>
      </c>
      <c r="F24" s="2">
        <v>-15391.591</v>
      </c>
      <c r="G24" s="2">
        <v>0</v>
      </c>
      <c r="H24" s="2">
        <v>-69595.535999999993</v>
      </c>
      <c r="K24"/>
      <c r="L24"/>
      <c r="M24"/>
    </row>
    <row r="25" spans="1:13" x14ac:dyDescent="0.3">
      <c r="A25" s="20">
        <v>44834</v>
      </c>
      <c r="B25" s="13" t="s">
        <v>2594</v>
      </c>
      <c r="C25" s="13" t="s">
        <v>2584</v>
      </c>
      <c r="D25" t="s">
        <v>2583</v>
      </c>
      <c r="E25" s="2">
        <v>3639140.16</v>
      </c>
      <c r="F25" s="2">
        <v>1037195.039</v>
      </c>
      <c r="G25" s="2">
        <v>0.6</v>
      </c>
      <c r="H25" s="2">
        <v>4676335.7989999996</v>
      </c>
      <c r="K25" s="15">
        <f>+GETPIVOTDATA("Somme de Montant Net HT",$J$2)*30%</f>
        <v>11793837.940800002</v>
      </c>
      <c r="L25"/>
      <c r="M25"/>
    </row>
    <row r="26" spans="1:13" x14ac:dyDescent="0.3">
      <c r="A26" s="20">
        <v>44865</v>
      </c>
      <c r="B26" s="13" t="s">
        <v>2593</v>
      </c>
      <c r="C26" s="13" t="s">
        <v>2584</v>
      </c>
      <c r="D26" t="s">
        <v>2583</v>
      </c>
      <c r="E26" s="2">
        <v>-100705.71400000001</v>
      </c>
      <c r="F26" s="2">
        <v>-28721.271000000001</v>
      </c>
      <c r="G26" s="2">
        <v>0</v>
      </c>
      <c r="H26" s="2">
        <v>-129426.985</v>
      </c>
      <c r="K26"/>
      <c r="L26"/>
      <c r="M26"/>
    </row>
    <row r="27" spans="1:13" x14ac:dyDescent="0.3">
      <c r="A27" s="20">
        <v>44865</v>
      </c>
      <c r="B27" s="13" t="s">
        <v>2592</v>
      </c>
      <c r="C27" s="13" t="s">
        <v>2584</v>
      </c>
      <c r="D27" t="s">
        <v>2583</v>
      </c>
      <c r="E27" s="2">
        <v>3145759.102</v>
      </c>
      <c r="F27" s="2">
        <v>896474.10699999996</v>
      </c>
      <c r="G27" s="2">
        <v>0.6</v>
      </c>
      <c r="H27" s="2">
        <v>4042233.8089999999</v>
      </c>
      <c r="K27"/>
      <c r="L27"/>
      <c r="M27"/>
    </row>
    <row r="28" spans="1:13" x14ac:dyDescent="0.3">
      <c r="A28" s="20">
        <v>44895</v>
      </c>
      <c r="B28" s="13" t="s">
        <v>2591</v>
      </c>
      <c r="C28" s="13" t="s">
        <v>2584</v>
      </c>
      <c r="D28" t="s">
        <v>2583</v>
      </c>
      <c r="E28" s="2">
        <v>-48014.824000000001</v>
      </c>
      <c r="F28" s="2">
        <v>-13693.828</v>
      </c>
      <c r="G28" s="2">
        <v>0</v>
      </c>
      <c r="H28" s="2">
        <v>-61708.652000000002</v>
      </c>
      <c r="K28"/>
      <c r="L28"/>
      <c r="M28"/>
    </row>
    <row r="29" spans="1:13" x14ac:dyDescent="0.3">
      <c r="A29" s="20">
        <v>44895</v>
      </c>
      <c r="B29" s="13" t="s">
        <v>2590</v>
      </c>
      <c r="C29" s="13" t="s">
        <v>2584</v>
      </c>
      <c r="D29" t="s">
        <v>2583</v>
      </c>
      <c r="E29" s="2">
        <v>2814575.8330000001</v>
      </c>
      <c r="F29" s="2">
        <v>802692.77399999998</v>
      </c>
      <c r="G29" s="2">
        <v>0.6</v>
      </c>
      <c r="H29" s="2">
        <v>3617269.2069999999</v>
      </c>
      <c r="K29"/>
      <c r="L29"/>
      <c r="M29"/>
    </row>
    <row r="30" spans="1:13" x14ac:dyDescent="0.3">
      <c r="A30" s="20">
        <v>44911</v>
      </c>
      <c r="B30" s="13" t="s">
        <v>2589</v>
      </c>
      <c r="C30" s="13" t="s">
        <v>2584</v>
      </c>
      <c r="D30" t="s">
        <v>2583</v>
      </c>
      <c r="E30" s="2">
        <v>-35438.635999999999</v>
      </c>
      <c r="F30" s="2">
        <v>-10107.099</v>
      </c>
      <c r="G30" s="2">
        <v>0</v>
      </c>
      <c r="H30" s="2">
        <v>-45545.735000000001</v>
      </c>
      <c r="K30"/>
      <c r="L30"/>
      <c r="M30"/>
    </row>
    <row r="31" spans="1:13" x14ac:dyDescent="0.3">
      <c r="A31" s="20">
        <v>44911</v>
      </c>
      <c r="B31" s="13" t="s">
        <v>2588</v>
      </c>
      <c r="C31" s="13" t="s">
        <v>2584</v>
      </c>
      <c r="D31" t="s">
        <v>2583</v>
      </c>
      <c r="E31" s="2">
        <v>1685</v>
      </c>
      <c r="F31" s="2">
        <v>320.14999999999998</v>
      </c>
      <c r="G31" s="2">
        <v>0.6</v>
      </c>
      <c r="H31" s="2">
        <v>2005.75</v>
      </c>
      <c r="K31"/>
      <c r="L31"/>
      <c r="M31"/>
    </row>
    <row r="32" spans="1:13" x14ac:dyDescent="0.3">
      <c r="A32" s="20">
        <v>44922</v>
      </c>
      <c r="B32" s="13" t="s">
        <v>2587</v>
      </c>
      <c r="C32" s="13" t="s">
        <v>2584</v>
      </c>
      <c r="D32" t="s">
        <v>2583</v>
      </c>
      <c r="E32" s="2">
        <v>-68314.447</v>
      </c>
      <c r="F32" s="2">
        <v>-19483.278999999999</v>
      </c>
      <c r="G32" s="2">
        <v>0</v>
      </c>
      <c r="H32" s="2">
        <v>-87797.725999999995</v>
      </c>
      <c r="K32"/>
      <c r="L32"/>
      <c r="M32"/>
    </row>
    <row r="33" spans="1:13" x14ac:dyDescent="0.3">
      <c r="A33" s="20">
        <v>44926</v>
      </c>
      <c r="B33" s="13" t="s">
        <v>2586</v>
      </c>
      <c r="C33" s="13" t="s">
        <v>2584</v>
      </c>
      <c r="D33" t="s">
        <v>2583</v>
      </c>
      <c r="E33" s="2">
        <v>-20947.514999999999</v>
      </c>
      <c r="F33" s="2">
        <v>-5974.232</v>
      </c>
      <c r="G33" s="2">
        <v>0</v>
      </c>
      <c r="H33" s="2">
        <v>-26921.746999999999</v>
      </c>
      <c r="K33"/>
      <c r="L33"/>
      <c r="M33"/>
    </row>
    <row r="34" spans="1:13" x14ac:dyDescent="0.3">
      <c r="A34" s="20">
        <v>44926</v>
      </c>
      <c r="B34" s="13" t="s">
        <v>2585</v>
      </c>
      <c r="C34" s="13" t="s">
        <v>2584</v>
      </c>
      <c r="D34" t="s">
        <v>2583</v>
      </c>
      <c r="E34" s="2">
        <v>2784859.2030000002</v>
      </c>
      <c r="F34" s="2">
        <v>792955.07900000003</v>
      </c>
      <c r="G34" s="2">
        <v>0.6</v>
      </c>
      <c r="H34" s="2">
        <v>3577814.8820000002</v>
      </c>
      <c r="K34"/>
      <c r="L34"/>
      <c r="M34"/>
    </row>
    <row r="35" spans="1:13" x14ac:dyDescent="0.3">
      <c r="A35" s="20">
        <v>44845</v>
      </c>
      <c r="B35" s="13" t="s">
        <v>2582</v>
      </c>
      <c r="C35" s="13" t="s">
        <v>2581</v>
      </c>
      <c r="D35" t="s">
        <v>2580</v>
      </c>
      <c r="E35" s="2">
        <v>0</v>
      </c>
      <c r="F35" s="2">
        <v>0</v>
      </c>
      <c r="G35" s="2">
        <v>0</v>
      </c>
      <c r="H35" s="2">
        <v>0</v>
      </c>
      <c r="K35"/>
      <c r="L35"/>
      <c r="M35"/>
    </row>
    <row r="36" spans="1:13" x14ac:dyDescent="0.3">
      <c r="A36" s="20">
        <v>44742</v>
      </c>
      <c r="B36" s="13" t="s">
        <v>2579</v>
      </c>
      <c r="C36" s="13" t="s">
        <v>2576</v>
      </c>
      <c r="D36" t="s">
        <v>2575</v>
      </c>
      <c r="E36" s="2">
        <v>2520</v>
      </c>
      <c r="F36" s="2">
        <v>478.8</v>
      </c>
      <c r="G36" s="2">
        <v>0.6</v>
      </c>
      <c r="H36" s="2">
        <v>2999.4</v>
      </c>
      <c r="K36"/>
      <c r="L36"/>
      <c r="M36"/>
    </row>
    <row r="37" spans="1:13" x14ac:dyDescent="0.3">
      <c r="A37" s="20">
        <v>44753</v>
      </c>
      <c r="B37" s="13" t="s">
        <v>2578</v>
      </c>
      <c r="C37" s="13" t="s">
        <v>2576</v>
      </c>
      <c r="D37" t="s">
        <v>2575</v>
      </c>
      <c r="E37" s="2">
        <v>1389.15</v>
      </c>
      <c r="F37" s="2">
        <v>263.93900000000002</v>
      </c>
      <c r="G37" s="2">
        <v>0.6</v>
      </c>
      <c r="H37" s="2">
        <v>1653.6890000000001</v>
      </c>
      <c r="K37"/>
      <c r="L37"/>
      <c r="M37"/>
    </row>
    <row r="38" spans="1:13" x14ac:dyDescent="0.3">
      <c r="A38" s="20">
        <v>44839</v>
      </c>
      <c r="B38" s="13" t="s">
        <v>2577</v>
      </c>
      <c r="C38" s="13" t="s">
        <v>2576</v>
      </c>
      <c r="D38" t="s">
        <v>2575</v>
      </c>
      <c r="E38" s="2">
        <v>1647.45</v>
      </c>
      <c r="F38" s="2">
        <v>313.01600000000002</v>
      </c>
      <c r="G38" s="2">
        <v>0.6</v>
      </c>
      <c r="H38" s="2">
        <v>1961.066</v>
      </c>
      <c r="K38"/>
      <c r="L38"/>
      <c r="M38"/>
    </row>
    <row r="39" spans="1:13" x14ac:dyDescent="0.3">
      <c r="A39" s="20">
        <v>44742</v>
      </c>
      <c r="B39" s="13" t="s">
        <v>2574</v>
      </c>
      <c r="C39" s="13" t="s">
        <v>2571</v>
      </c>
      <c r="D39" t="s">
        <v>2570</v>
      </c>
      <c r="E39" s="2">
        <v>16537.5</v>
      </c>
      <c r="F39" s="2">
        <v>3142.125</v>
      </c>
      <c r="G39" s="2">
        <v>0.6</v>
      </c>
      <c r="H39" s="2">
        <v>19680.224999999999</v>
      </c>
      <c r="K39"/>
      <c r="L39"/>
      <c r="M39"/>
    </row>
    <row r="40" spans="1:13" x14ac:dyDescent="0.3">
      <c r="A40" s="20">
        <v>44819</v>
      </c>
      <c r="B40" s="13" t="s">
        <v>2573</v>
      </c>
      <c r="C40" s="13" t="s">
        <v>2571</v>
      </c>
      <c r="D40" t="s">
        <v>2570</v>
      </c>
      <c r="E40" s="2">
        <v>8268.75</v>
      </c>
      <c r="F40" s="2">
        <v>1571.0630000000001</v>
      </c>
      <c r="G40" s="2">
        <v>0.6</v>
      </c>
      <c r="H40" s="2">
        <v>9840.4130000000005</v>
      </c>
    </row>
    <row r="41" spans="1:13" x14ac:dyDescent="0.3">
      <c r="A41" s="20">
        <v>44839</v>
      </c>
      <c r="B41" s="13" t="s">
        <v>2572</v>
      </c>
      <c r="C41" s="13" t="s">
        <v>2571</v>
      </c>
      <c r="D41" t="s">
        <v>2570</v>
      </c>
      <c r="E41" s="2">
        <v>8268.75</v>
      </c>
      <c r="F41" s="2">
        <v>1571.0630000000001</v>
      </c>
      <c r="G41" s="2">
        <v>0.6</v>
      </c>
      <c r="H41" s="2">
        <v>9840.4130000000005</v>
      </c>
    </row>
    <row r="42" spans="1:13" x14ac:dyDescent="0.3">
      <c r="A42" s="20">
        <v>44636</v>
      </c>
      <c r="B42" s="13" t="s">
        <v>2569</v>
      </c>
      <c r="C42" s="13" t="s">
        <v>2567</v>
      </c>
      <c r="D42" t="s">
        <v>2566</v>
      </c>
      <c r="E42" s="2">
        <v>526.84799999999996</v>
      </c>
      <c r="F42" s="2">
        <v>100.101</v>
      </c>
      <c r="G42" s="2">
        <v>0.6</v>
      </c>
      <c r="H42" s="2">
        <v>627.54899999999998</v>
      </c>
      <c r="J42" s="490" t="s">
        <v>2635</v>
      </c>
      <c r="K42" s="492" t="s">
        <v>2636</v>
      </c>
      <c r="L42" s="493"/>
    </row>
    <row r="43" spans="1:13" x14ac:dyDescent="0.3">
      <c r="A43" s="20">
        <v>44711</v>
      </c>
      <c r="B43" s="13" t="s">
        <v>2568</v>
      </c>
      <c r="C43" s="13" t="s">
        <v>2567</v>
      </c>
      <c r="D43" t="s">
        <v>2566</v>
      </c>
      <c r="E43" s="2">
        <v>291.45999999999998</v>
      </c>
      <c r="F43" s="2">
        <v>55.377000000000002</v>
      </c>
      <c r="G43" s="2">
        <v>0.6</v>
      </c>
      <c r="H43" s="2">
        <v>347.43700000000001</v>
      </c>
      <c r="J43" s="491"/>
      <c r="K43" s="21" t="s">
        <v>2637</v>
      </c>
      <c r="L43" s="21" t="s">
        <v>2638</v>
      </c>
    </row>
    <row r="44" spans="1:13" x14ac:dyDescent="0.3">
      <c r="A44" s="20">
        <v>44819</v>
      </c>
      <c r="B44" s="13" t="s">
        <v>2565</v>
      </c>
      <c r="C44" s="13" t="s">
        <v>2556</v>
      </c>
      <c r="D44" t="s">
        <v>2555</v>
      </c>
      <c r="E44" s="2">
        <v>136000</v>
      </c>
      <c r="F44" s="2">
        <v>0</v>
      </c>
      <c r="G44" s="2">
        <v>0.6</v>
      </c>
      <c r="H44" s="2">
        <v>136000.6</v>
      </c>
      <c r="J44" s="22" t="s">
        <v>2639</v>
      </c>
      <c r="K44" s="23">
        <v>285359</v>
      </c>
      <c r="L44" s="24">
        <v>37423351.102084599</v>
      </c>
    </row>
    <row r="45" spans="1:13" x14ac:dyDescent="0.3">
      <c r="A45" s="20">
        <v>44819</v>
      </c>
      <c r="B45" s="13" t="s">
        <v>2564</v>
      </c>
      <c r="C45" s="13" t="s">
        <v>2556</v>
      </c>
      <c r="D45" t="s">
        <v>2555</v>
      </c>
      <c r="E45" s="2">
        <v>30448</v>
      </c>
      <c r="F45" s="2">
        <v>0</v>
      </c>
      <c r="G45" s="2">
        <v>0.6</v>
      </c>
      <c r="H45" s="2">
        <v>30448.6</v>
      </c>
      <c r="J45" s="22" t="s">
        <v>2640</v>
      </c>
      <c r="K45" s="25" t="s">
        <v>2641</v>
      </c>
      <c r="L45" s="24">
        <v>861103.96351865004</v>
      </c>
    </row>
    <row r="46" spans="1:13" x14ac:dyDescent="0.3">
      <c r="A46" s="20">
        <v>44839</v>
      </c>
      <c r="B46" s="13" t="s">
        <v>2563</v>
      </c>
      <c r="C46" s="13" t="s">
        <v>2556</v>
      </c>
      <c r="D46" t="s">
        <v>2555</v>
      </c>
      <c r="E46" s="2">
        <v>6556</v>
      </c>
      <c r="F46" s="2">
        <v>0</v>
      </c>
      <c r="G46" s="2">
        <v>0.6</v>
      </c>
      <c r="H46" s="2">
        <v>6556.6</v>
      </c>
      <c r="J46" s="22" t="s">
        <v>2642</v>
      </c>
      <c r="K46" s="23" t="s">
        <v>2643</v>
      </c>
      <c r="L46" s="24">
        <v>429552.49676039995</v>
      </c>
    </row>
    <row r="47" spans="1:13" x14ac:dyDescent="0.3">
      <c r="A47" s="20">
        <v>44839</v>
      </c>
      <c r="B47" s="13" t="s">
        <v>2562</v>
      </c>
      <c r="C47" s="13" t="s">
        <v>2556</v>
      </c>
      <c r="D47" t="s">
        <v>2555</v>
      </c>
      <c r="E47" s="2">
        <v>47520</v>
      </c>
      <c r="F47" s="2">
        <v>0</v>
      </c>
      <c r="G47" s="2">
        <v>0.6</v>
      </c>
      <c r="H47" s="2">
        <v>47520.6</v>
      </c>
      <c r="J47" s="22" t="s">
        <v>2644</v>
      </c>
      <c r="K47" s="23" t="s">
        <v>2645</v>
      </c>
      <c r="L47" s="24">
        <v>12673.832960000002</v>
      </c>
    </row>
    <row r="48" spans="1:13" x14ac:dyDescent="0.3">
      <c r="A48" s="20">
        <v>44872</v>
      </c>
      <c r="B48" s="13" t="s">
        <v>2561</v>
      </c>
      <c r="C48" s="13" t="s">
        <v>2556</v>
      </c>
      <c r="D48" t="s">
        <v>2555</v>
      </c>
      <c r="E48" s="2">
        <v>2904</v>
      </c>
      <c r="F48" s="2">
        <v>0</v>
      </c>
      <c r="G48" s="2">
        <v>0.6</v>
      </c>
      <c r="H48" s="2">
        <v>2904.6</v>
      </c>
      <c r="J48" s="22" t="s">
        <v>2646</v>
      </c>
      <c r="K48" s="26" t="s">
        <v>2647</v>
      </c>
      <c r="L48" s="24">
        <v>18718.872345</v>
      </c>
    </row>
    <row r="49" spans="1:12" x14ac:dyDescent="0.3">
      <c r="A49" s="20">
        <v>44872</v>
      </c>
      <c r="B49" s="13" t="s">
        <v>2560</v>
      </c>
      <c r="C49" s="13" t="s">
        <v>2556</v>
      </c>
      <c r="D49" t="s">
        <v>2555</v>
      </c>
      <c r="E49" s="2">
        <v>39996</v>
      </c>
      <c r="F49" s="2">
        <v>0</v>
      </c>
      <c r="G49" s="2">
        <v>0.6</v>
      </c>
      <c r="H49" s="2">
        <v>39996.6</v>
      </c>
      <c r="J49" s="22" t="s">
        <v>2648</v>
      </c>
      <c r="K49" s="26" t="s">
        <v>2649</v>
      </c>
      <c r="L49" s="27">
        <v>1332.8</v>
      </c>
    </row>
    <row r="50" spans="1:12" x14ac:dyDescent="0.3">
      <c r="A50" s="20">
        <v>44895</v>
      </c>
      <c r="B50" s="13" t="s">
        <v>2559</v>
      </c>
      <c r="C50" s="13" t="s">
        <v>2556</v>
      </c>
      <c r="D50" t="s">
        <v>2555</v>
      </c>
      <c r="E50" s="2">
        <v>176</v>
      </c>
      <c r="F50" s="2">
        <v>0</v>
      </c>
      <c r="G50" s="2">
        <v>0.6</v>
      </c>
      <c r="H50" s="2">
        <v>176.6</v>
      </c>
      <c r="J50" s="22" t="s">
        <v>2650</v>
      </c>
      <c r="K50" s="26"/>
      <c r="L50" s="24">
        <v>38631.600000000006</v>
      </c>
    </row>
    <row r="51" spans="1:12" x14ac:dyDescent="0.3">
      <c r="A51" s="20">
        <v>44895</v>
      </c>
      <c r="B51" s="13" t="s">
        <v>2558</v>
      </c>
      <c r="C51" s="13" t="s">
        <v>2556</v>
      </c>
      <c r="D51" t="s">
        <v>2555</v>
      </c>
      <c r="E51" s="2">
        <v>51048</v>
      </c>
      <c r="F51" s="2">
        <v>0</v>
      </c>
      <c r="G51" s="2">
        <v>0.6</v>
      </c>
      <c r="H51" s="2">
        <v>51048.6</v>
      </c>
      <c r="J51" s="22" t="s">
        <v>2651</v>
      </c>
      <c r="K51" s="26" t="s">
        <v>2652</v>
      </c>
      <c r="L51" s="24">
        <v>506985.10800000001</v>
      </c>
    </row>
    <row r="52" spans="1:12" x14ac:dyDescent="0.3">
      <c r="A52" s="20">
        <v>44925</v>
      </c>
      <c r="B52" s="13" t="s">
        <v>2557</v>
      </c>
      <c r="C52" s="13" t="s">
        <v>2556</v>
      </c>
      <c r="D52" t="s">
        <v>2555</v>
      </c>
      <c r="E52" s="2">
        <v>53301.599999999999</v>
      </c>
      <c r="F52" s="2">
        <v>0</v>
      </c>
      <c r="G52" s="2">
        <v>0.6</v>
      </c>
      <c r="H52" s="2">
        <v>53302.2</v>
      </c>
      <c r="J52" s="22" t="s">
        <v>2653</v>
      </c>
      <c r="K52" s="26"/>
      <c r="L52" s="24">
        <v>6660</v>
      </c>
    </row>
    <row r="53" spans="1:12" x14ac:dyDescent="0.3">
      <c r="A53" s="20">
        <v>44606</v>
      </c>
      <c r="B53" s="13" t="s">
        <v>2554</v>
      </c>
      <c r="C53" s="13" t="s">
        <v>2540</v>
      </c>
      <c r="D53" t="s">
        <v>2539</v>
      </c>
      <c r="E53" s="2">
        <v>0</v>
      </c>
      <c r="F53" s="2">
        <v>0</v>
      </c>
      <c r="G53" s="2">
        <v>0</v>
      </c>
      <c r="H53" s="2">
        <v>0</v>
      </c>
      <c r="J53" s="22" t="s">
        <v>2654</v>
      </c>
      <c r="K53" s="26"/>
      <c r="L53" s="24">
        <v>94613.752577499996</v>
      </c>
    </row>
    <row r="54" spans="1:12" x14ac:dyDescent="0.3">
      <c r="A54" s="20">
        <v>44615</v>
      </c>
      <c r="B54" s="13" t="s">
        <v>2553</v>
      </c>
      <c r="C54" s="13" t="s">
        <v>2540</v>
      </c>
      <c r="D54" t="s">
        <v>2539</v>
      </c>
      <c r="E54" s="2">
        <v>0</v>
      </c>
      <c r="F54" s="2">
        <v>0</v>
      </c>
      <c r="G54" s="2">
        <v>0</v>
      </c>
      <c r="H54" s="2">
        <v>0</v>
      </c>
      <c r="J54" s="21" t="s">
        <v>2655</v>
      </c>
      <c r="K54" s="26"/>
      <c r="L54" s="28">
        <f>SUM(L44:L53)</f>
        <v>39393623.528246149</v>
      </c>
    </row>
    <row r="55" spans="1:12" x14ac:dyDescent="0.3">
      <c r="A55" s="20">
        <v>44616</v>
      </c>
      <c r="B55" s="13" t="s">
        <v>2552</v>
      </c>
      <c r="C55" s="13" t="s">
        <v>2540</v>
      </c>
      <c r="D55" t="s">
        <v>2539</v>
      </c>
      <c r="E55" s="2">
        <v>0</v>
      </c>
      <c r="F55" s="2">
        <v>0</v>
      </c>
      <c r="G55" s="2">
        <v>0</v>
      </c>
      <c r="H55" s="2">
        <v>0</v>
      </c>
    </row>
    <row r="56" spans="1:12" x14ac:dyDescent="0.3">
      <c r="A56" s="20">
        <v>44713</v>
      </c>
      <c r="B56" s="13" t="s">
        <v>2551</v>
      </c>
      <c r="C56" s="13" t="s">
        <v>2540</v>
      </c>
      <c r="D56" t="s">
        <v>2539</v>
      </c>
      <c r="E56" s="2">
        <v>0</v>
      </c>
      <c r="F56" s="2">
        <v>0</v>
      </c>
      <c r="G56" s="2">
        <v>0</v>
      </c>
      <c r="H56" s="2">
        <v>0</v>
      </c>
    </row>
    <row r="57" spans="1:12" x14ac:dyDescent="0.3">
      <c r="A57" s="20">
        <v>44720</v>
      </c>
      <c r="B57" s="13" t="s">
        <v>2550</v>
      </c>
      <c r="C57" s="13" t="s">
        <v>2540</v>
      </c>
      <c r="D57" t="s">
        <v>2539</v>
      </c>
      <c r="E57" s="2">
        <v>0</v>
      </c>
      <c r="F57" s="2">
        <v>0</v>
      </c>
      <c r="G57" s="2">
        <v>0</v>
      </c>
      <c r="H57" s="2">
        <v>0</v>
      </c>
    </row>
    <row r="58" spans="1:12" x14ac:dyDescent="0.3">
      <c r="A58" s="20">
        <v>44740</v>
      </c>
      <c r="B58" s="13" t="s">
        <v>2549</v>
      </c>
      <c r="C58" s="13" t="s">
        <v>2540</v>
      </c>
      <c r="D58" t="s">
        <v>2539</v>
      </c>
      <c r="E58" s="2">
        <v>0</v>
      </c>
      <c r="F58" s="2">
        <v>0</v>
      </c>
      <c r="G58" s="2">
        <v>0</v>
      </c>
      <c r="H58" s="2">
        <v>0</v>
      </c>
    </row>
    <row r="59" spans="1:12" x14ac:dyDescent="0.3">
      <c r="A59" s="20">
        <v>44764</v>
      </c>
      <c r="B59" s="13" t="s">
        <v>2548</v>
      </c>
      <c r="C59" s="13" t="s">
        <v>2540</v>
      </c>
      <c r="D59" t="s">
        <v>2539</v>
      </c>
      <c r="E59" s="2">
        <v>0</v>
      </c>
      <c r="F59" s="2">
        <v>0</v>
      </c>
      <c r="G59" s="2">
        <v>0</v>
      </c>
      <c r="H59" s="2">
        <v>0</v>
      </c>
    </row>
    <row r="60" spans="1:12" x14ac:dyDescent="0.3">
      <c r="A60" s="20">
        <v>44814</v>
      </c>
      <c r="B60" s="13" t="s">
        <v>2547</v>
      </c>
      <c r="C60" s="13" t="s">
        <v>2540</v>
      </c>
      <c r="D60" t="s">
        <v>2539</v>
      </c>
      <c r="E60" s="2">
        <v>0</v>
      </c>
      <c r="F60" s="2">
        <v>0</v>
      </c>
      <c r="G60" s="2">
        <v>0</v>
      </c>
      <c r="H60" s="2">
        <v>0</v>
      </c>
    </row>
    <row r="61" spans="1:12" x14ac:dyDescent="0.3">
      <c r="A61" s="20">
        <v>44827</v>
      </c>
      <c r="B61" s="13" t="s">
        <v>2546</v>
      </c>
      <c r="C61" s="13" t="s">
        <v>2540</v>
      </c>
      <c r="D61" t="s">
        <v>2539</v>
      </c>
      <c r="E61" s="2">
        <v>0</v>
      </c>
      <c r="F61" s="2">
        <v>0</v>
      </c>
      <c r="G61" s="2">
        <v>0.6</v>
      </c>
      <c r="H61" s="2">
        <v>0.6</v>
      </c>
    </row>
    <row r="62" spans="1:12" x14ac:dyDescent="0.3">
      <c r="A62" s="20">
        <v>44827</v>
      </c>
      <c r="B62" s="13" t="s">
        <v>2545</v>
      </c>
      <c r="C62" s="13" t="s">
        <v>2540</v>
      </c>
      <c r="D62" t="s">
        <v>2539</v>
      </c>
      <c r="E62" s="2">
        <v>0</v>
      </c>
      <c r="F62" s="2">
        <v>0</v>
      </c>
      <c r="G62" s="2">
        <v>0.6</v>
      </c>
      <c r="H62" s="2">
        <v>0.6</v>
      </c>
    </row>
    <row r="63" spans="1:12" x14ac:dyDescent="0.3">
      <c r="A63" s="20">
        <v>44831</v>
      </c>
      <c r="B63" s="13" t="s">
        <v>2544</v>
      </c>
      <c r="C63" s="13" t="s">
        <v>2540</v>
      </c>
      <c r="D63" t="s">
        <v>2539</v>
      </c>
      <c r="E63" s="2">
        <v>0</v>
      </c>
      <c r="F63" s="2">
        <v>0</v>
      </c>
      <c r="G63" s="2">
        <v>0</v>
      </c>
      <c r="H63" s="2">
        <v>0</v>
      </c>
    </row>
    <row r="64" spans="1:12" x14ac:dyDescent="0.3">
      <c r="A64" s="20">
        <v>44883</v>
      </c>
      <c r="B64" s="13" t="s">
        <v>2543</v>
      </c>
      <c r="C64" s="13" t="s">
        <v>2540</v>
      </c>
      <c r="D64" t="s">
        <v>2539</v>
      </c>
      <c r="E64" s="2">
        <v>0</v>
      </c>
      <c r="F64" s="2">
        <v>0</v>
      </c>
      <c r="G64" s="2">
        <v>0</v>
      </c>
      <c r="H64" s="2">
        <v>0</v>
      </c>
    </row>
    <row r="65" spans="1:8" x14ac:dyDescent="0.3">
      <c r="A65" s="20">
        <v>44903</v>
      </c>
      <c r="B65" s="13" t="s">
        <v>2542</v>
      </c>
      <c r="C65" s="13" t="s">
        <v>2540</v>
      </c>
      <c r="D65" t="s">
        <v>2539</v>
      </c>
      <c r="E65" s="2">
        <v>0</v>
      </c>
      <c r="F65" s="2">
        <v>0</v>
      </c>
      <c r="G65" s="2">
        <v>0</v>
      </c>
      <c r="H65" s="2">
        <v>0</v>
      </c>
    </row>
    <row r="66" spans="1:8" x14ac:dyDescent="0.3">
      <c r="A66" s="20">
        <v>44925</v>
      </c>
      <c r="B66" s="13" t="s">
        <v>2541</v>
      </c>
      <c r="C66" s="13" t="s">
        <v>2540</v>
      </c>
      <c r="D66" t="s">
        <v>2539</v>
      </c>
      <c r="E66" s="2">
        <v>0</v>
      </c>
      <c r="F66" s="2">
        <v>0</v>
      </c>
      <c r="G66" s="2">
        <v>0</v>
      </c>
      <c r="H66" s="2">
        <v>0</v>
      </c>
    </row>
    <row r="67" spans="1:8" x14ac:dyDescent="0.3">
      <c r="A67" s="20">
        <v>44700</v>
      </c>
      <c r="B67" s="13" t="s">
        <v>2538</v>
      </c>
      <c r="C67" s="13" t="s">
        <v>2534</v>
      </c>
      <c r="D67" t="s">
        <v>2533</v>
      </c>
      <c r="E67" s="2">
        <v>133898.73000000001</v>
      </c>
      <c r="F67" s="2">
        <v>0</v>
      </c>
      <c r="G67" s="2">
        <v>0</v>
      </c>
      <c r="H67" s="2">
        <v>133898.73000000001</v>
      </c>
    </row>
    <row r="68" spans="1:8" x14ac:dyDescent="0.3">
      <c r="A68" s="20">
        <v>44735</v>
      </c>
      <c r="B68" s="13" t="s">
        <v>2537</v>
      </c>
      <c r="C68" s="13" t="s">
        <v>2534</v>
      </c>
      <c r="D68" t="s">
        <v>2533</v>
      </c>
      <c r="E68" s="2">
        <v>31386.876</v>
      </c>
      <c r="F68" s="2">
        <v>0</v>
      </c>
      <c r="G68" s="2">
        <v>0</v>
      </c>
      <c r="H68" s="2">
        <v>31386.876</v>
      </c>
    </row>
    <row r="69" spans="1:8" x14ac:dyDescent="0.3">
      <c r="A69" s="20">
        <v>44768</v>
      </c>
      <c r="B69" s="13" t="s">
        <v>2536</v>
      </c>
      <c r="C69" s="13" t="s">
        <v>2534</v>
      </c>
      <c r="D69" t="s">
        <v>2533</v>
      </c>
      <c r="E69" s="2">
        <v>19935.966</v>
      </c>
      <c r="F69" s="2">
        <v>0</v>
      </c>
      <c r="G69" s="2">
        <v>0</v>
      </c>
      <c r="H69" s="2">
        <v>19935.966</v>
      </c>
    </row>
    <row r="70" spans="1:8" x14ac:dyDescent="0.3">
      <c r="A70" s="20">
        <v>44894</v>
      </c>
      <c r="B70" s="13" t="s">
        <v>2535</v>
      </c>
      <c r="C70" s="13" t="s">
        <v>2534</v>
      </c>
      <c r="D70" t="s">
        <v>2533</v>
      </c>
      <c r="E70" s="2">
        <v>86200.538</v>
      </c>
      <c r="F70" s="2">
        <v>0</v>
      </c>
      <c r="G70" s="2">
        <v>0</v>
      </c>
      <c r="H70" s="2">
        <v>86200.538</v>
      </c>
    </row>
    <row r="71" spans="1:8" x14ac:dyDescent="0.3">
      <c r="A71" s="20">
        <v>44889</v>
      </c>
      <c r="B71" s="13" t="s">
        <v>2532</v>
      </c>
      <c r="C71" s="13" t="s">
        <v>2530</v>
      </c>
      <c r="D71" t="s">
        <v>2529</v>
      </c>
      <c r="E71" s="2">
        <v>89.727999999999994</v>
      </c>
      <c r="F71" s="2">
        <v>0</v>
      </c>
      <c r="G71" s="2">
        <v>0</v>
      </c>
      <c r="H71" s="2">
        <v>89.727999999999994</v>
      </c>
    </row>
    <row r="72" spans="1:8" x14ac:dyDescent="0.3">
      <c r="A72" s="20">
        <v>44926</v>
      </c>
      <c r="B72" s="13" t="s">
        <v>2531</v>
      </c>
      <c r="C72" s="13" t="s">
        <v>2530</v>
      </c>
      <c r="D72" t="s">
        <v>2529</v>
      </c>
      <c r="E72" s="2">
        <v>-89.727999999999994</v>
      </c>
      <c r="F72" s="2">
        <v>0</v>
      </c>
      <c r="G72" s="2">
        <v>0</v>
      </c>
      <c r="H72" s="2">
        <v>-89.727999999999994</v>
      </c>
    </row>
    <row r="73" spans="1:8" x14ac:dyDescent="0.3">
      <c r="A73" s="20">
        <v>44756</v>
      </c>
      <c r="B73" s="13" t="s">
        <v>2528</v>
      </c>
      <c r="C73" s="13" t="s">
        <v>2521</v>
      </c>
      <c r="D73" t="s">
        <v>2520</v>
      </c>
      <c r="E73" s="2">
        <v>150989.13800000001</v>
      </c>
      <c r="F73" s="2">
        <v>0</v>
      </c>
      <c r="G73" s="2">
        <v>0</v>
      </c>
      <c r="H73" s="2">
        <v>150989.13800000001</v>
      </c>
    </row>
    <row r="74" spans="1:8" x14ac:dyDescent="0.3">
      <c r="A74" s="20">
        <v>44756</v>
      </c>
      <c r="B74" s="13" t="s">
        <v>2527</v>
      </c>
      <c r="C74" s="13" t="s">
        <v>2521</v>
      </c>
      <c r="D74" t="s">
        <v>2520</v>
      </c>
      <c r="E74" s="2">
        <v>151495.514</v>
      </c>
      <c r="F74" s="2">
        <v>0</v>
      </c>
      <c r="G74" s="2">
        <v>0</v>
      </c>
      <c r="H74" s="2">
        <v>151495.514</v>
      </c>
    </row>
    <row r="75" spans="1:8" x14ac:dyDescent="0.3">
      <c r="A75" s="20">
        <v>44858</v>
      </c>
      <c r="B75" s="13" t="s">
        <v>2526</v>
      </c>
      <c r="C75" s="13" t="s">
        <v>2521</v>
      </c>
      <c r="D75" t="s">
        <v>2520</v>
      </c>
      <c r="E75" s="2">
        <v>155511.989</v>
      </c>
      <c r="F75" s="2">
        <v>0</v>
      </c>
      <c r="G75" s="2">
        <v>0</v>
      </c>
      <c r="H75" s="2">
        <v>155511.989</v>
      </c>
    </row>
    <row r="76" spans="1:8" x14ac:dyDescent="0.3">
      <c r="A76" s="20">
        <v>44858</v>
      </c>
      <c r="B76" s="13" t="s">
        <v>2525</v>
      </c>
      <c r="C76" s="13" t="s">
        <v>2521</v>
      </c>
      <c r="D76" t="s">
        <v>2520</v>
      </c>
      <c r="E76" s="2">
        <v>146189.27799999999</v>
      </c>
      <c r="F76" s="2">
        <v>0</v>
      </c>
      <c r="G76" s="2">
        <v>0</v>
      </c>
      <c r="H76" s="2">
        <v>146189.27799999999</v>
      </c>
    </row>
    <row r="77" spans="1:8" x14ac:dyDescent="0.3">
      <c r="A77" s="20">
        <v>44858</v>
      </c>
      <c r="B77" s="13" t="s">
        <v>2524</v>
      </c>
      <c r="C77" s="13" t="s">
        <v>2521</v>
      </c>
      <c r="D77" t="s">
        <v>2520</v>
      </c>
      <c r="E77" s="2">
        <v>157659.497</v>
      </c>
      <c r="F77" s="2">
        <v>0</v>
      </c>
      <c r="G77" s="2">
        <v>0</v>
      </c>
      <c r="H77" s="2">
        <v>157659.497</v>
      </c>
    </row>
    <row r="78" spans="1:8" x14ac:dyDescent="0.3">
      <c r="A78" s="20">
        <v>44872</v>
      </c>
      <c r="B78" s="13" t="s">
        <v>2523</v>
      </c>
      <c r="C78" s="13" t="s">
        <v>2521</v>
      </c>
      <c r="D78" t="s">
        <v>2520</v>
      </c>
      <c r="E78" s="2">
        <v>154943.66800000001</v>
      </c>
      <c r="F78" s="2">
        <v>0</v>
      </c>
      <c r="G78" s="2">
        <v>0</v>
      </c>
      <c r="H78" s="2">
        <v>154943.66800000001</v>
      </c>
    </row>
    <row r="79" spans="1:8" x14ac:dyDescent="0.3">
      <c r="A79" s="20">
        <v>44872</v>
      </c>
      <c r="B79" s="13" t="s">
        <v>2522</v>
      </c>
      <c r="C79" s="13" t="s">
        <v>2521</v>
      </c>
      <c r="D79" t="s">
        <v>2520</v>
      </c>
      <c r="E79" s="2">
        <v>151020.755</v>
      </c>
      <c r="F79" s="2">
        <v>0</v>
      </c>
      <c r="G79" s="2">
        <v>0</v>
      </c>
      <c r="H79" s="2">
        <v>151020.755</v>
      </c>
    </row>
    <row r="80" spans="1:8" x14ac:dyDescent="0.3">
      <c r="A80" s="20">
        <v>44735</v>
      </c>
      <c r="B80" s="13" t="s">
        <v>2519</v>
      </c>
      <c r="C80" s="13" t="s">
        <v>2511</v>
      </c>
      <c r="D80" t="s">
        <v>2510</v>
      </c>
      <c r="E80" s="2">
        <v>52829.317999999999</v>
      </c>
      <c r="F80" s="2">
        <v>0</v>
      </c>
      <c r="G80" s="2">
        <v>0</v>
      </c>
      <c r="H80" s="2">
        <v>52829.317999999999</v>
      </c>
    </row>
    <row r="81" spans="1:8" x14ac:dyDescent="0.3">
      <c r="A81" s="20">
        <v>44768</v>
      </c>
      <c r="B81" s="13" t="s">
        <v>2518</v>
      </c>
      <c r="C81" s="13" t="s">
        <v>2511</v>
      </c>
      <c r="D81" t="s">
        <v>2510</v>
      </c>
      <c r="E81" s="2">
        <v>65106.927000000003</v>
      </c>
      <c r="F81" s="2">
        <v>0</v>
      </c>
      <c r="G81" s="2">
        <v>0</v>
      </c>
      <c r="H81" s="2">
        <v>65106.927000000003</v>
      </c>
    </row>
    <row r="82" spans="1:8" x14ac:dyDescent="0.3">
      <c r="A82" s="20">
        <v>44790</v>
      </c>
      <c r="B82" s="13" t="s">
        <v>2517</v>
      </c>
      <c r="C82" s="13" t="s">
        <v>2511</v>
      </c>
      <c r="D82" t="s">
        <v>2510</v>
      </c>
      <c r="E82" s="2">
        <v>70069.842999999993</v>
      </c>
      <c r="F82" s="2">
        <v>0</v>
      </c>
      <c r="G82" s="2">
        <v>0</v>
      </c>
      <c r="H82" s="2">
        <v>70069.842999999993</v>
      </c>
    </row>
    <row r="83" spans="1:8" x14ac:dyDescent="0.3">
      <c r="A83" s="20">
        <v>44811</v>
      </c>
      <c r="B83" s="13" t="s">
        <v>2516</v>
      </c>
      <c r="C83" s="13" t="s">
        <v>2511</v>
      </c>
      <c r="D83" t="s">
        <v>2510</v>
      </c>
      <c r="E83" s="2">
        <v>36153.599999999999</v>
      </c>
      <c r="F83" s="2">
        <v>0</v>
      </c>
      <c r="G83" s="2">
        <v>0</v>
      </c>
      <c r="H83" s="2">
        <v>36153.599999999999</v>
      </c>
    </row>
    <row r="84" spans="1:8" x14ac:dyDescent="0.3">
      <c r="A84" s="20">
        <v>44832</v>
      </c>
      <c r="B84" s="13" t="s">
        <v>2515</v>
      </c>
      <c r="C84" s="13" t="s">
        <v>2511</v>
      </c>
      <c r="D84" t="s">
        <v>2510</v>
      </c>
      <c r="E84" s="2">
        <v>55891.512999999999</v>
      </c>
      <c r="F84" s="2">
        <v>0</v>
      </c>
      <c r="G84" s="2">
        <v>0</v>
      </c>
      <c r="H84" s="2">
        <v>55891.512999999999</v>
      </c>
    </row>
    <row r="85" spans="1:8" x14ac:dyDescent="0.3">
      <c r="A85" s="20">
        <v>44839</v>
      </c>
      <c r="B85" s="13" t="s">
        <v>2514</v>
      </c>
      <c r="C85" s="13" t="s">
        <v>2511</v>
      </c>
      <c r="D85" t="s">
        <v>2510</v>
      </c>
      <c r="E85" s="2">
        <v>66542.264999999999</v>
      </c>
      <c r="F85" s="2">
        <v>0</v>
      </c>
      <c r="G85" s="2">
        <v>0</v>
      </c>
      <c r="H85" s="2">
        <v>66542.264999999999</v>
      </c>
    </row>
    <row r="86" spans="1:8" x14ac:dyDescent="0.3">
      <c r="A86" s="20">
        <v>44881</v>
      </c>
      <c r="B86" s="13" t="s">
        <v>2513</v>
      </c>
      <c r="C86" s="13" t="s">
        <v>2511</v>
      </c>
      <c r="D86" t="s">
        <v>2510</v>
      </c>
      <c r="E86" s="2">
        <v>68771.178</v>
      </c>
      <c r="F86" s="2">
        <v>0</v>
      </c>
      <c r="G86" s="2">
        <v>0</v>
      </c>
      <c r="H86" s="2">
        <v>68771.178</v>
      </c>
    </row>
    <row r="87" spans="1:8" x14ac:dyDescent="0.3">
      <c r="A87" s="20">
        <v>44903</v>
      </c>
      <c r="B87" s="13" t="s">
        <v>2512</v>
      </c>
      <c r="C87" s="13" t="s">
        <v>2511</v>
      </c>
      <c r="D87" t="s">
        <v>2510</v>
      </c>
      <c r="E87" s="2">
        <v>44532.607000000004</v>
      </c>
      <c r="F87" s="2">
        <v>0</v>
      </c>
      <c r="G87" s="2">
        <v>0</v>
      </c>
      <c r="H87" s="2">
        <v>44532.607000000004</v>
      </c>
    </row>
    <row r="88" spans="1:8" x14ac:dyDescent="0.3">
      <c r="A88" s="20">
        <v>44588</v>
      </c>
      <c r="B88" s="13" t="s">
        <v>2509</v>
      </c>
      <c r="C88" s="13" t="s">
        <v>2502</v>
      </c>
      <c r="D88" t="s">
        <v>2501</v>
      </c>
      <c r="E88" s="2">
        <v>58875.129000000001</v>
      </c>
      <c r="F88" s="2">
        <v>0</v>
      </c>
      <c r="G88" s="2">
        <v>0</v>
      </c>
      <c r="H88" s="2">
        <v>58875.129000000001</v>
      </c>
    </row>
    <row r="89" spans="1:8" x14ac:dyDescent="0.3">
      <c r="A89" s="20">
        <v>44622</v>
      </c>
      <c r="B89" s="13" t="s">
        <v>2508</v>
      </c>
      <c r="C89" s="13" t="s">
        <v>2502</v>
      </c>
      <c r="D89" t="s">
        <v>2501</v>
      </c>
      <c r="E89" s="2">
        <v>71923.763000000006</v>
      </c>
      <c r="F89" s="2">
        <v>0</v>
      </c>
      <c r="G89" s="2">
        <v>0</v>
      </c>
      <c r="H89" s="2">
        <v>71923.763000000006</v>
      </c>
    </row>
    <row r="90" spans="1:8" x14ac:dyDescent="0.3">
      <c r="A90" s="20">
        <v>44636</v>
      </c>
      <c r="B90" s="13" t="s">
        <v>2507</v>
      </c>
      <c r="C90" s="13" t="s">
        <v>2502</v>
      </c>
      <c r="D90" t="s">
        <v>2501</v>
      </c>
      <c r="E90" s="2">
        <v>74907.08</v>
      </c>
      <c r="F90" s="2">
        <v>0</v>
      </c>
      <c r="G90" s="2">
        <v>0</v>
      </c>
      <c r="H90" s="2">
        <v>74907.08</v>
      </c>
    </row>
    <row r="91" spans="1:8" x14ac:dyDescent="0.3">
      <c r="A91" s="20">
        <v>44652</v>
      </c>
      <c r="B91" s="13" t="s">
        <v>2506</v>
      </c>
      <c r="C91" s="13" t="s">
        <v>2502</v>
      </c>
      <c r="D91" t="s">
        <v>2501</v>
      </c>
      <c r="E91" s="2">
        <v>52051.868000000002</v>
      </c>
      <c r="F91" s="2">
        <v>0</v>
      </c>
      <c r="G91" s="2">
        <v>0</v>
      </c>
      <c r="H91" s="2">
        <v>52051.868000000002</v>
      </c>
    </row>
    <row r="92" spans="1:8" x14ac:dyDescent="0.3">
      <c r="A92" s="20">
        <v>44678</v>
      </c>
      <c r="B92" s="13" t="s">
        <v>2505</v>
      </c>
      <c r="C92" s="13" t="s">
        <v>2502</v>
      </c>
      <c r="D92" t="s">
        <v>2501</v>
      </c>
      <c r="E92" s="2">
        <v>56627.872000000003</v>
      </c>
      <c r="F92" s="2">
        <v>0</v>
      </c>
      <c r="G92" s="2">
        <v>0</v>
      </c>
      <c r="H92" s="2">
        <v>56627.872000000003</v>
      </c>
    </row>
    <row r="93" spans="1:8" x14ac:dyDescent="0.3">
      <c r="A93" s="20">
        <v>44700</v>
      </c>
      <c r="B93" s="13" t="s">
        <v>2504</v>
      </c>
      <c r="C93" s="13" t="s">
        <v>2502</v>
      </c>
      <c r="D93" t="s">
        <v>2501</v>
      </c>
      <c r="E93" s="2">
        <v>63848.864999999998</v>
      </c>
      <c r="F93" s="2">
        <v>0</v>
      </c>
      <c r="G93" s="2">
        <v>0</v>
      </c>
      <c r="H93" s="2">
        <v>63848.864999999998</v>
      </c>
    </row>
    <row r="94" spans="1:8" x14ac:dyDescent="0.3">
      <c r="A94" s="20">
        <v>44720</v>
      </c>
      <c r="B94" s="13" t="s">
        <v>2503</v>
      </c>
      <c r="C94" s="13" t="s">
        <v>2502</v>
      </c>
      <c r="D94" t="s">
        <v>2501</v>
      </c>
      <c r="E94" s="2">
        <v>48783.336000000003</v>
      </c>
      <c r="F94" s="2">
        <v>0</v>
      </c>
      <c r="G94" s="2">
        <v>0</v>
      </c>
      <c r="H94" s="2">
        <v>48783.336000000003</v>
      </c>
    </row>
    <row r="95" spans="1:8" x14ac:dyDescent="0.3">
      <c r="A95" s="20">
        <v>44613</v>
      </c>
      <c r="B95" s="13" t="s">
        <v>2500</v>
      </c>
      <c r="C95" s="13" t="s">
        <v>2499</v>
      </c>
      <c r="D95" t="s">
        <v>2498</v>
      </c>
      <c r="E95" s="2">
        <v>81764.934999999998</v>
      </c>
      <c r="F95" s="2">
        <v>0</v>
      </c>
      <c r="G95" s="2">
        <v>0</v>
      </c>
      <c r="H95" s="2">
        <v>81764.934999999998</v>
      </c>
    </row>
    <row r="96" spans="1:8" x14ac:dyDescent="0.3">
      <c r="A96" s="20">
        <v>44686</v>
      </c>
      <c r="B96" s="13" t="s">
        <v>2497</v>
      </c>
      <c r="C96" s="13" t="s">
        <v>2496</v>
      </c>
      <c r="D96" t="s">
        <v>2495</v>
      </c>
      <c r="E96" s="2">
        <v>436344.53700000001</v>
      </c>
      <c r="F96" s="2">
        <v>0</v>
      </c>
      <c r="G96" s="2">
        <v>0</v>
      </c>
      <c r="H96" s="2">
        <v>436344.53700000001</v>
      </c>
    </row>
    <row r="97" spans="1:8" x14ac:dyDescent="0.3">
      <c r="A97" s="20">
        <v>44578</v>
      </c>
      <c r="B97" s="13" t="s">
        <v>2494</v>
      </c>
      <c r="C97" s="13" t="s">
        <v>2483</v>
      </c>
      <c r="D97" t="s">
        <v>2482</v>
      </c>
      <c r="E97" s="2">
        <v>321104.33100000001</v>
      </c>
      <c r="F97" s="2">
        <v>0</v>
      </c>
      <c r="G97" s="2">
        <v>0</v>
      </c>
      <c r="H97" s="2">
        <v>321104.33100000001</v>
      </c>
    </row>
    <row r="98" spans="1:8" x14ac:dyDescent="0.3">
      <c r="A98" s="20">
        <v>44590</v>
      </c>
      <c r="B98" s="13" t="s">
        <v>2493</v>
      </c>
      <c r="C98" s="13" t="s">
        <v>2483</v>
      </c>
      <c r="D98" t="s">
        <v>2482</v>
      </c>
      <c r="E98" s="2">
        <v>307499.98499999999</v>
      </c>
      <c r="F98" s="2">
        <v>0</v>
      </c>
      <c r="G98" s="2">
        <v>0</v>
      </c>
      <c r="H98" s="2">
        <v>307499.98499999999</v>
      </c>
    </row>
    <row r="99" spans="1:8" x14ac:dyDescent="0.3">
      <c r="A99" s="20">
        <v>44608</v>
      </c>
      <c r="B99" s="13" t="s">
        <v>2492</v>
      </c>
      <c r="C99" s="13" t="s">
        <v>2483</v>
      </c>
      <c r="D99" t="s">
        <v>2482</v>
      </c>
      <c r="E99" s="2">
        <v>326933.26899999997</v>
      </c>
      <c r="F99" s="2">
        <v>0</v>
      </c>
      <c r="G99" s="2">
        <v>0</v>
      </c>
      <c r="H99" s="2">
        <v>326933.26899999997</v>
      </c>
    </row>
    <row r="100" spans="1:8" x14ac:dyDescent="0.3">
      <c r="A100" s="20">
        <v>44630</v>
      </c>
      <c r="B100" s="13" t="s">
        <v>2491</v>
      </c>
      <c r="C100" s="13" t="s">
        <v>2483</v>
      </c>
      <c r="D100" t="s">
        <v>2482</v>
      </c>
      <c r="E100" s="2">
        <v>312544.71100000001</v>
      </c>
      <c r="F100" s="2">
        <v>0</v>
      </c>
      <c r="G100" s="2">
        <v>0</v>
      </c>
      <c r="H100" s="2">
        <v>312544.71100000001</v>
      </c>
    </row>
    <row r="101" spans="1:8" x14ac:dyDescent="0.3">
      <c r="A101" s="20">
        <v>44753</v>
      </c>
      <c r="B101" s="13" t="s">
        <v>2490</v>
      </c>
      <c r="C101" s="13" t="s">
        <v>2483</v>
      </c>
      <c r="D101" t="s">
        <v>2482</v>
      </c>
      <c r="E101" s="2">
        <v>313855.13099999999</v>
      </c>
      <c r="F101" s="2">
        <v>0</v>
      </c>
      <c r="G101" s="2">
        <v>0</v>
      </c>
      <c r="H101" s="2">
        <v>313855.13099999999</v>
      </c>
    </row>
    <row r="102" spans="1:8" x14ac:dyDescent="0.3">
      <c r="A102" s="20">
        <v>44802</v>
      </c>
      <c r="B102" s="13" t="s">
        <v>2489</v>
      </c>
      <c r="C102" s="13" t="s">
        <v>2483</v>
      </c>
      <c r="D102" t="s">
        <v>2482</v>
      </c>
      <c r="E102" s="2">
        <v>319734.179</v>
      </c>
      <c r="F102" s="2">
        <v>0</v>
      </c>
      <c r="G102" s="2">
        <v>0</v>
      </c>
      <c r="H102" s="2">
        <v>319734.179</v>
      </c>
    </row>
    <row r="103" spans="1:8" x14ac:dyDescent="0.3">
      <c r="A103" s="20">
        <v>44824</v>
      </c>
      <c r="B103" s="13" t="s">
        <v>2488</v>
      </c>
      <c r="C103" s="13" t="s">
        <v>2483</v>
      </c>
      <c r="D103" t="s">
        <v>2482</v>
      </c>
      <c r="E103" s="2">
        <v>616230.52099999995</v>
      </c>
      <c r="F103" s="2">
        <v>0</v>
      </c>
      <c r="G103" s="2">
        <v>0</v>
      </c>
      <c r="H103" s="2">
        <v>616230.52099999995</v>
      </c>
    </row>
    <row r="104" spans="1:8" x14ac:dyDescent="0.3">
      <c r="A104" s="20">
        <v>44837</v>
      </c>
      <c r="B104" s="13" t="s">
        <v>2487</v>
      </c>
      <c r="C104" s="13" t="s">
        <v>2483</v>
      </c>
      <c r="D104" t="s">
        <v>2482</v>
      </c>
      <c r="E104" s="2">
        <v>329557.18199999997</v>
      </c>
      <c r="F104" s="2">
        <v>0</v>
      </c>
      <c r="G104" s="2">
        <v>0</v>
      </c>
      <c r="H104" s="2">
        <v>329557.18199999997</v>
      </c>
    </row>
    <row r="105" spans="1:8" x14ac:dyDescent="0.3">
      <c r="A105" s="20">
        <v>44858</v>
      </c>
      <c r="B105" s="13" t="s">
        <v>2486</v>
      </c>
      <c r="C105" s="13" t="s">
        <v>2483</v>
      </c>
      <c r="D105" t="s">
        <v>2482</v>
      </c>
      <c r="E105" s="2">
        <v>289361.96600000001</v>
      </c>
      <c r="F105" s="2">
        <v>0</v>
      </c>
      <c r="G105" s="2">
        <v>0</v>
      </c>
      <c r="H105" s="2">
        <v>289361.96600000001</v>
      </c>
    </row>
    <row r="106" spans="1:8" x14ac:dyDescent="0.3">
      <c r="A106" s="20">
        <v>44874</v>
      </c>
      <c r="B106" s="13" t="s">
        <v>2485</v>
      </c>
      <c r="C106" s="13" t="s">
        <v>2483</v>
      </c>
      <c r="D106" t="s">
        <v>2482</v>
      </c>
      <c r="E106" s="2">
        <v>282467.005</v>
      </c>
      <c r="F106" s="2">
        <v>0</v>
      </c>
      <c r="G106" s="2">
        <v>0</v>
      </c>
      <c r="H106" s="2">
        <v>282467.005</v>
      </c>
    </row>
    <row r="107" spans="1:8" x14ac:dyDescent="0.3">
      <c r="A107" s="20">
        <v>44881</v>
      </c>
      <c r="B107" s="13" t="s">
        <v>2484</v>
      </c>
      <c r="C107" s="13" t="s">
        <v>2483</v>
      </c>
      <c r="D107" t="s">
        <v>2482</v>
      </c>
      <c r="E107" s="2">
        <v>291881.36499999999</v>
      </c>
      <c r="F107" s="2">
        <v>0</v>
      </c>
      <c r="G107" s="2">
        <v>0</v>
      </c>
      <c r="H107" s="2">
        <v>291881.36499999999</v>
      </c>
    </row>
    <row r="108" spans="1:8" x14ac:dyDescent="0.3">
      <c r="A108" s="20">
        <v>44571</v>
      </c>
      <c r="B108" s="13" t="s">
        <v>2481</v>
      </c>
      <c r="C108" s="13" t="s">
        <v>2469</v>
      </c>
      <c r="D108" t="s">
        <v>2468</v>
      </c>
      <c r="E108" s="2">
        <v>15379.554</v>
      </c>
      <c r="F108" s="2">
        <v>0</v>
      </c>
      <c r="G108" s="2">
        <v>0</v>
      </c>
      <c r="H108" s="2">
        <v>15379.554</v>
      </c>
    </row>
    <row r="109" spans="1:8" x14ac:dyDescent="0.3">
      <c r="A109" s="20">
        <v>44586</v>
      </c>
      <c r="B109" s="13" t="s">
        <v>2480</v>
      </c>
      <c r="C109" s="13" t="s">
        <v>2469</v>
      </c>
      <c r="D109" t="s">
        <v>2468</v>
      </c>
      <c r="E109" s="2">
        <v>513.34199999999998</v>
      </c>
      <c r="F109" s="2">
        <v>0</v>
      </c>
      <c r="G109" s="2">
        <v>0</v>
      </c>
      <c r="H109" s="2">
        <v>513.34199999999998</v>
      </c>
    </row>
    <row r="110" spans="1:8" x14ac:dyDescent="0.3">
      <c r="A110" s="20">
        <v>44592</v>
      </c>
      <c r="B110" s="13" t="s">
        <v>2479</v>
      </c>
      <c r="C110" s="13" t="s">
        <v>2469</v>
      </c>
      <c r="D110" t="s">
        <v>2468</v>
      </c>
      <c r="E110" s="2">
        <v>-513.34199999999998</v>
      </c>
      <c r="F110" s="2">
        <v>0</v>
      </c>
      <c r="G110" s="2">
        <v>0</v>
      </c>
      <c r="H110" s="2">
        <v>-513.34199999999998</v>
      </c>
    </row>
    <row r="111" spans="1:8" x14ac:dyDescent="0.3">
      <c r="A111" s="20">
        <v>44743</v>
      </c>
      <c r="B111" s="13" t="s">
        <v>2478</v>
      </c>
      <c r="C111" s="13" t="s">
        <v>2469</v>
      </c>
      <c r="D111" t="s">
        <v>2468</v>
      </c>
      <c r="E111" s="2">
        <v>839.80200000000002</v>
      </c>
      <c r="F111" s="2">
        <v>0</v>
      </c>
      <c r="G111" s="2">
        <v>0</v>
      </c>
      <c r="H111" s="2">
        <v>839.80200000000002</v>
      </c>
    </row>
    <row r="112" spans="1:8" x14ac:dyDescent="0.3">
      <c r="A112" s="20">
        <v>44753</v>
      </c>
      <c r="B112" s="13" t="s">
        <v>2477</v>
      </c>
      <c r="C112" s="13" t="s">
        <v>2469</v>
      </c>
      <c r="D112" t="s">
        <v>2468</v>
      </c>
      <c r="E112" s="2">
        <v>140675.35</v>
      </c>
      <c r="F112" s="2">
        <v>0</v>
      </c>
      <c r="G112" s="2">
        <v>0</v>
      </c>
      <c r="H112" s="2">
        <v>140675.35</v>
      </c>
    </row>
    <row r="113" spans="1:8" x14ac:dyDescent="0.3">
      <c r="A113" s="20">
        <v>44753</v>
      </c>
      <c r="B113" s="13" t="s">
        <v>2476</v>
      </c>
      <c r="C113" s="13" t="s">
        <v>2469</v>
      </c>
      <c r="D113" t="s">
        <v>2468</v>
      </c>
      <c r="E113" s="2">
        <v>139520.755</v>
      </c>
      <c r="F113" s="2">
        <v>0</v>
      </c>
      <c r="G113" s="2">
        <v>0</v>
      </c>
      <c r="H113" s="2">
        <v>139520.755</v>
      </c>
    </row>
    <row r="114" spans="1:8" x14ac:dyDescent="0.3">
      <c r="A114" s="20">
        <v>44753</v>
      </c>
      <c r="B114" s="13" t="s">
        <v>2475</v>
      </c>
      <c r="C114" s="13" t="s">
        <v>2469</v>
      </c>
      <c r="D114" t="s">
        <v>2468</v>
      </c>
      <c r="E114" s="2">
        <v>133891.704</v>
      </c>
      <c r="F114" s="2">
        <v>0</v>
      </c>
      <c r="G114" s="2">
        <v>0</v>
      </c>
      <c r="H114" s="2">
        <v>133891.704</v>
      </c>
    </row>
    <row r="115" spans="1:8" x14ac:dyDescent="0.3">
      <c r="A115" s="20">
        <v>44753</v>
      </c>
      <c r="B115" s="13" t="s">
        <v>2474</v>
      </c>
      <c r="C115" s="13" t="s">
        <v>2469</v>
      </c>
      <c r="D115" t="s">
        <v>2468</v>
      </c>
      <c r="E115" s="2">
        <v>3900.8719999999998</v>
      </c>
      <c r="F115" s="2">
        <v>0</v>
      </c>
      <c r="G115" s="2">
        <v>0</v>
      </c>
      <c r="H115" s="2">
        <v>3900.8719999999998</v>
      </c>
    </row>
    <row r="116" spans="1:8" x14ac:dyDescent="0.3">
      <c r="A116" s="20">
        <v>44811</v>
      </c>
      <c r="B116" s="13" t="s">
        <v>2473</v>
      </c>
      <c r="C116" s="13" t="s">
        <v>2469</v>
      </c>
      <c r="D116" t="s">
        <v>2468</v>
      </c>
      <c r="E116" s="2">
        <v>139809.63800000001</v>
      </c>
      <c r="F116" s="2">
        <v>0</v>
      </c>
      <c r="G116" s="2">
        <v>0</v>
      </c>
      <c r="H116" s="2">
        <v>139809.63800000001</v>
      </c>
    </row>
    <row r="117" spans="1:8" x14ac:dyDescent="0.3">
      <c r="A117" s="20">
        <v>44811</v>
      </c>
      <c r="B117" s="13" t="s">
        <v>2472</v>
      </c>
      <c r="C117" s="13" t="s">
        <v>2469</v>
      </c>
      <c r="D117" t="s">
        <v>2468</v>
      </c>
      <c r="E117" s="2">
        <v>160535.962</v>
      </c>
      <c r="F117" s="2">
        <v>0</v>
      </c>
      <c r="G117" s="2">
        <v>0</v>
      </c>
      <c r="H117" s="2">
        <v>160535.962</v>
      </c>
    </row>
    <row r="118" spans="1:8" x14ac:dyDescent="0.3">
      <c r="A118" s="20">
        <v>44926</v>
      </c>
      <c r="B118" s="13" t="s">
        <v>2471</v>
      </c>
      <c r="C118" s="13" t="s">
        <v>2469</v>
      </c>
      <c r="D118" t="s">
        <v>2468</v>
      </c>
      <c r="E118" s="2">
        <v>-839.80100000000004</v>
      </c>
      <c r="F118" s="2">
        <v>0</v>
      </c>
      <c r="G118" s="2">
        <v>0</v>
      </c>
      <c r="H118" s="2">
        <v>-839.80100000000004</v>
      </c>
    </row>
    <row r="119" spans="1:8" x14ac:dyDescent="0.3">
      <c r="A119" s="20">
        <v>44926</v>
      </c>
      <c r="B119" s="13" t="s">
        <v>2470</v>
      </c>
      <c r="C119" s="13" t="s">
        <v>2469</v>
      </c>
      <c r="D119" t="s">
        <v>2468</v>
      </c>
      <c r="E119" s="2">
        <v>-3900.8710000000001</v>
      </c>
      <c r="F119" s="2">
        <v>0</v>
      </c>
      <c r="G119" s="2">
        <v>0</v>
      </c>
      <c r="H119" s="2">
        <v>-3900.8710000000001</v>
      </c>
    </row>
    <row r="120" spans="1:8" x14ac:dyDescent="0.3">
      <c r="A120" s="20">
        <v>44921</v>
      </c>
      <c r="B120" s="13" t="s">
        <v>2467</v>
      </c>
      <c r="C120" s="13" t="s">
        <v>2466</v>
      </c>
      <c r="D120" t="s">
        <v>2465</v>
      </c>
      <c r="E120" s="2">
        <v>190530.54</v>
      </c>
      <c r="F120" s="2">
        <v>0</v>
      </c>
      <c r="G120" s="2">
        <v>0</v>
      </c>
      <c r="H120" s="2">
        <v>190530.54</v>
      </c>
    </row>
    <row r="122" spans="1:8" x14ac:dyDescent="0.3">
      <c r="E122" s="2">
        <f>SUM(E2:E121)</f>
        <v>39312793.136000007</v>
      </c>
      <c r="F122" s="2">
        <f>SUM(F2:F121)</f>
        <v>8980424.6439999994</v>
      </c>
      <c r="G122" s="2">
        <f>SUM(G2:G121)</f>
        <v>23.400000000000013</v>
      </c>
      <c r="H122" s="2">
        <f>SUM(H2:H121)</f>
        <v>48293241.18000003</v>
      </c>
    </row>
  </sheetData>
  <mergeCells count="2">
    <mergeCell ref="J42:J43"/>
    <mergeCell ref="K42:L4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A46C-792F-4938-A6C5-344200F1FED5}">
  <dimension ref="P1:U1"/>
  <sheetViews>
    <sheetView workbookViewId="0">
      <selection activeCell="J35" sqref="J35"/>
    </sheetView>
  </sheetViews>
  <sheetFormatPr baseColWidth="10" defaultColWidth="11.5546875" defaultRowHeight="14.4" x14ac:dyDescent="0.3"/>
  <cols>
    <col min="16" max="16" width="11.5546875" style="11"/>
    <col min="17" max="17" width="11.5546875" style="2"/>
    <col min="20" max="20" width="11.5546875" style="11"/>
    <col min="21" max="21" width="11.5546875" style="2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1268D-2EC5-4D8C-BD99-BB3360F75D5E}">
  <dimension ref="B1:H96"/>
  <sheetViews>
    <sheetView tabSelected="1" workbookViewId="0">
      <selection activeCell="F20" sqref="F20"/>
    </sheetView>
  </sheetViews>
  <sheetFormatPr baseColWidth="10" defaultRowHeight="14.4" x14ac:dyDescent="0.3"/>
  <cols>
    <col min="2" max="2" width="37.33203125" style="162" customWidth="1"/>
    <col min="3" max="3" width="21" style="162" customWidth="1"/>
    <col min="4" max="4" width="19.44140625" style="162" customWidth="1"/>
    <col min="5" max="5" width="9" style="162" customWidth="1"/>
    <col min="6" max="6" width="27.109375" style="162" bestFit="1" customWidth="1"/>
    <col min="7" max="7" width="12.44140625" style="162" bestFit="1" customWidth="1"/>
    <col min="8" max="8" width="12.44140625" bestFit="1" customWidth="1"/>
  </cols>
  <sheetData>
    <row r="1" spans="2:8" x14ac:dyDescent="0.3">
      <c r="B1" s="162" t="s">
        <v>2812</v>
      </c>
      <c r="C1" s="163">
        <v>2025</v>
      </c>
      <c r="F1" s="162" t="s">
        <v>2812</v>
      </c>
      <c r="G1" s="163">
        <v>2024</v>
      </c>
    </row>
    <row r="3" spans="2:8" ht="15" thickBot="1" x14ac:dyDescent="0.35">
      <c r="B3" s="162" t="s">
        <v>2815</v>
      </c>
      <c r="C3" s="162" t="s">
        <v>2816</v>
      </c>
      <c r="D3"/>
      <c r="E3"/>
      <c r="F3" s="162" t="s">
        <v>2815</v>
      </c>
      <c r="G3" s="162" t="s">
        <v>2816</v>
      </c>
    </row>
    <row r="4" spans="2:8" ht="15" thickBot="1" x14ac:dyDescent="0.35">
      <c r="B4" s="356" t="s">
        <v>2817</v>
      </c>
      <c r="C4" s="365" t="s">
        <v>3221</v>
      </c>
      <c r="D4" s="361" t="s">
        <v>3227</v>
      </c>
      <c r="E4"/>
      <c r="F4" s="162" t="s">
        <v>2813</v>
      </c>
      <c r="G4" s="164" t="s">
        <v>2818</v>
      </c>
    </row>
    <row r="5" spans="2:8" x14ac:dyDescent="0.3">
      <c r="B5" s="355" t="s">
        <v>2820</v>
      </c>
      <c r="C5" s="366">
        <v>15950448.0763545</v>
      </c>
      <c r="D5" s="362" t="s">
        <v>2784</v>
      </c>
      <c r="E5"/>
      <c r="F5" s="162" t="s">
        <v>2814</v>
      </c>
      <c r="G5" s="166">
        <v>33575987.6136792</v>
      </c>
    </row>
    <row r="6" spans="2:8" x14ac:dyDescent="0.3">
      <c r="B6" s="353" t="s">
        <v>2827</v>
      </c>
      <c r="C6" s="367">
        <v>9676476.9889086597</v>
      </c>
      <c r="D6" s="363" t="s">
        <v>2784</v>
      </c>
      <c r="E6"/>
      <c r="F6" s="162" t="s">
        <v>2822</v>
      </c>
      <c r="G6" s="166">
        <v>3138853.9015354407</v>
      </c>
    </row>
    <row r="7" spans="2:8" x14ac:dyDescent="0.3">
      <c r="B7" s="353" t="s">
        <v>2829</v>
      </c>
      <c r="C7" s="367">
        <v>1951940.9687139082</v>
      </c>
      <c r="D7" s="363" t="s">
        <v>2784</v>
      </c>
      <c r="E7"/>
      <c r="F7" s="162" t="s">
        <v>2828</v>
      </c>
      <c r="G7" s="166">
        <v>957090.38590000011</v>
      </c>
    </row>
    <row r="8" spans="2:8" x14ac:dyDescent="0.3">
      <c r="B8" s="353" t="s">
        <v>2831</v>
      </c>
      <c r="C8" s="367">
        <v>1605279.4194705952</v>
      </c>
      <c r="D8" s="363" t="s">
        <v>2785</v>
      </c>
      <c r="E8"/>
      <c r="F8" s="162" t="s">
        <v>2830</v>
      </c>
      <c r="G8" s="166">
        <v>113793.756234</v>
      </c>
    </row>
    <row r="9" spans="2:8" x14ac:dyDescent="0.3">
      <c r="B9" s="353" t="s">
        <v>272</v>
      </c>
      <c r="C9" s="367">
        <v>1518359.5118639723</v>
      </c>
      <c r="D9" s="363" t="s">
        <v>3222</v>
      </c>
      <c r="E9"/>
      <c r="F9" s="162" t="s">
        <v>248</v>
      </c>
      <c r="G9" s="166">
        <f>+C27</f>
        <v>38135116.781798437</v>
      </c>
      <c r="H9" s="32"/>
    </row>
    <row r="10" spans="2:8" x14ac:dyDescent="0.3">
      <c r="B10" s="353" t="s">
        <v>2832</v>
      </c>
      <c r="C10" s="367">
        <v>1283484.1591242224</v>
      </c>
      <c r="D10" s="363" t="s">
        <v>2785</v>
      </c>
      <c r="E10"/>
      <c r="F10"/>
      <c r="G10"/>
      <c r="H10" s="32"/>
    </row>
    <row r="11" spans="2:8" x14ac:dyDescent="0.3">
      <c r="B11" s="353" t="s">
        <v>2834</v>
      </c>
      <c r="C11" s="367">
        <v>1223803.6937902502</v>
      </c>
      <c r="D11" s="363" t="s">
        <v>3223</v>
      </c>
      <c r="E11"/>
      <c r="F11"/>
      <c r="G11"/>
    </row>
    <row r="12" spans="2:8" x14ac:dyDescent="0.3">
      <c r="B12" s="353" t="s">
        <v>2836</v>
      </c>
      <c r="C12" s="367">
        <v>813817.69303187239</v>
      </c>
      <c r="D12" s="363" t="s">
        <v>3224</v>
      </c>
      <c r="E12"/>
      <c r="F12"/>
      <c r="G12"/>
    </row>
    <row r="13" spans="2:8" x14ac:dyDescent="0.3">
      <c r="B13" s="353" t="s">
        <v>2833</v>
      </c>
      <c r="C13" s="367">
        <v>387747.84449614509</v>
      </c>
      <c r="D13" s="363" t="s">
        <v>3224</v>
      </c>
      <c r="E13"/>
      <c r="F13"/>
      <c r="G13"/>
    </row>
    <row r="14" spans="2:8" x14ac:dyDescent="0.3">
      <c r="B14" s="353" t="s">
        <v>1859</v>
      </c>
      <c r="C14" s="367">
        <v>362918.02717942494</v>
      </c>
      <c r="D14" s="363" t="s">
        <v>2784</v>
      </c>
      <c r="E14"/>
      <c r="F14"/>
      <c r="G14"/>
    </row>
    <row r="15" spans="2:8" x14ac:dyDescent="0.3">
      <c r="B15" s="353" t="s">
        <v>2838</v>
      </c>
      <c r="C15" s="367">
        <v>347463.44283862505</v>
      </c>
      <c r="D15" s="363" t="s">
        <v>2784</v>
      </c>
      <c r="E15"/>
      <c r="F15"/>
      <c r="G15"/>
    </row>
    <row r="16" spans="2:8" x14ac:dyDescent="0.3">
      <c r="B16" s="353" t="s">
        <v>2835</v>
      </c>
      <c r="C16" s="367">
        <v>337528.65804937499</v>
      </c>
      <c r="D16" s="363" t="s">
        <v>3225</v>
      </c>
      <c r="E16"/>
      <c r="F16"/>
      <c r="G16"/>
    </row>
    <row r="17" spans="2:7" x14ac:dyDescent="0.3">
      <c r="B17" s="353" t="s">
        <v>43</v>
      </c>
      <c r="C17" s="367">
        <v>328644.92285159999</v>
      </c>
      <c r="D17" s="363" t="s">
        <v>3226</v>
      </c>
      <c r="E17"/>
      <c r="F17"/>
      <c r="G17"/>
    </row>
    <row r="18" spans="2:7" x14ac:dyDescent="0.3">
      <c r="B18" s="353" t="s">
        <v>2837</v>
      </c>
      <c r="C18" s="367">
        <v>294601.72152870573</v>
      </c>
      <c r="D18" s="363" t="s">
        <v>2784</v>
      </c>
      <c r="E18"/>
      <c r="F18"/>
      <c r="G18"/>
    </row>
    <row r="19" spans="2:7" x14ac:dyDescent="0.3">
      <c r="B19" s="353" t="s">
        <v>2843</v>
      </c>
      <c r="C19" s="367">
        <v>275455.92051000003</v>
      </c>
      <c r="D19" s="363" t="s">
        <v>2784</v>
      </c>
      <c r="E19"/>
      <c r="F19"/>
      <c r="G19"/>
    </row>
    <row r="20" spans="2:7" x14ac:dyDescent="0.3">
      <c r="B20" s="353" t="s">
        <v>2845</v>
      </c>
      <c r="C20" s="367">
        <v>264534.69021000003</v>
      </c>
      <c r="D20" s="363" t="s">
        <v>2784</v>
      </c>
      <c r="E20"/>
      <c r="F20"/>
      <c r="G20"/>
    </row>
    <row r="21" spans="2:7" x14ac:dyDescent="0.3">
      <c r="B21" s="353" t="s">
        <v>2848</v>
      </c>
      <c r="C21" s="367">
        <v>264531.63074999995</v>
      </c>
      <c r="D21" s="363" t="s">
        <v>2784</v>
      </c>
      <c r="E21"/>
      <c r="F21"/>
      <c r="G21"/>
    </row>
    <row r="22" spans="2:7" x14ac:dyDescent="0.3">
      <c r="B22" s="353" t="s">
        <v>2841</v>
      </c>
      <c r="C22" s="367">
        <v>241143.12537599995</v>
      </c>
      <c r="D22" s="363" t="s">
        <v>3223</v>
      </c>
      <c r="E22"/>
      <c r="F22"/>
      <c r="G22"/>
    </row>
    <row r="23" spans="2:7" x14ac:dyDescent="0.3">
      <c r="B23" s="353" t="s">
        <v>2846</v>
      </c>
      <c r="C23" s="367">
        <v>143333.94499024999</v>
      </c>
      <c r="D23" s="363" t="s">
        <v>2784</v>
      </c>
      <c r="E23"/>
      <c r="F23"/>
      <c r="G23"/>
    </row>
    <row r="24" spans="2:7" x14ac:dyDescent="0.3">
      <c r="B24" s="353" t="s">
        <v>2849</v>
      </c>
      <c r="C24" s="367">
        <v>121421.54468499999</v>
      </c>
      <c r="D24" s="363" t="s">
        <v>2784</v>
      </c>
      <c r="E24"/>
      <c r="F24"/>
      <c r="G24"/>
    </row>
    <row r="25" spans="2:7" x14ac:dyDescent="0.3">
      <c r="B25" s="353" t="s">
        <v>2842</v>
      </c>
      <c r="C25" s="367">
        <v>107572.13491199996</v>
      </c>
      <c r="D25" s="363" t="s">
        <v>2784</v>
      </c>
      <c r="E25"/>
      <c r="F25"/>
      <c r="G25"/>
    </row>
    <row r="26" spans="2:7" x14ac:dyDescent="0.3">
      <c r="B26" s="353" t="s">
        <v>3220</v>
      </c>
      <c r="C26" s="367">
        <v>634608.66216332885</v>
      </c>
      <c r="D26" s="363" t="s">
        <v>2784</v>
      </c>
      <c r="E26"/>
      <c r="F26"/>
      <c r="G26"/>
    </row>
    <row r="27" spans="2:7" ht="15" thickBot="1" x14ac:dyDescent="0.35">
      <c r="B27" s="354" t="s">
        <v>248</v>
      </c>
      <c r="C27" s="368">
        <f>SUM(C5:C26)</f>
        <v>38135116.781798437</v>
      </c>
      <c r="D27" s="364"/>
      <c r="E27"/>
      <c r="F27"/>
      <c r="G27"/>
    </row>
    <row r="28" spans="2:7" x14ac:dyDescent="0.3">
      <c r="B28"/>
      <c r="C28"/>
      <c r="D28"/>
      <c r="E28"/>
      <c r="F28"/>
      <c r="G28"/>
    </row>
    <row r="29" spans="2:7" x14ac:dyDescent="0.3">
      <c r="B29"/>
      <c r="C29"/>
      <c r="D29"/>
      <c r="E29"/>
      <c r="F29"/>
      <c r="G29"/>
    </row>
    <row r="30" spans="2:7" x14ac:dyDescent="0.3">
      <c r="B30"/>
      <c r="C30"/>
      <c r="D30"/>
      <c r="E30"/>
      <c r="F30"/>
      <c r="G30"/>
    </row>
    <row r="31" spans="2:7" x14ac:dyDescent="0.3">
      <c r="B31"/>
      <c r="C31"/>
      <c r="D31"/>
      <c r="E31"/>
      <c r="F31"/>
      <c r="G31"/>
    </row>
    <row r="32" spans="2:7" x14ac:dyDescent="0.3">
      <c r="B32"/>
      <c r="C32"/>
      <c r="D32"/>
      <c r="E32"/>
      <c r="F32"/>
      <c r="G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spans="2:7" x14ac:dyDescent="0.3">
      <c r="B49"/>
      <c r="C49"/>
      <c r="D49"/>
      <c r="E49"/>
      <c r="F49"/>
      <c r="G49"/>
    </row>
    <row r="50" spans="2:7" x14ac:dyDescent="0.3">
      <c r="B50"/>
      <c r="C50"/>
      <c r="D50"/>
      <c r="E50"/>
      <c r="F50"/>
      <c r="G50"/>
    </row>
    <row r="51" spans="2:7" x14ac:dyDescent="0.3">
      <c r="B51"/>
      <c r="C51"/>
      <c r="D51"/>
      <c r="E51"/>
      <c r="F51"/>
      <c r="G51"/>
    </row>
    <row r="52" spans="2:7" x14ac:dyDescent="0.3">
      <c r="B52"/>
      <c r="C52"/>
      <c r="D52"/>
      <c r="E52"/>
      <c r="F52"/>
      <c r="G52"/>
    </row>
    <row r="53" spans="2:7" x14ac:dyDescent="0.3">
      <c r="B53"/>
      <c r="C53"/>
      <c r="D53"/>
      <c r="E53"/>
      <c r="F53"/>
      <c r="G53"/>
    </row>
    <row r="54" spans="2:7" x14ac:dyDescent="0.3">
      <c r="B54"/>
      <c r="C54"/>
      <c r="D54"/>
      <c r="E54"/>
    </row>
    <row r="55" spans="2:7" x14ac:dyDescent="0.3">
      <c r="B55"/>
      <c r="C55"/>
      <c r="D55"/>
      <c r="E55"/>
    </row>
    <row r="56" spans="2:7" x14ac:dyDescent="0.3">
      <c r="B56"/>
      <c r="C56"/>
      <c r="D56"/>
      <c r="E56"/>
    </row>
    <row r="57" spans="2:7" x14ac:dyDescent="0.3">
      <c r="B57"/>
      <c r="C57"/>
      <c r="D57"/>
      <c r="E57"/>
    </row>
    <row r="58" spans="2:7" x14ac:dyDescent="0.3">
      <c r="B58"/>
      <c r="C58"/>
      <c r="D58"/>
      <c r="E58"/>
    </row>
    <row r="59" spans="2:7" x14ac:dyDescent="0.3">
      <c r="B59"/>
      <c r="C59"/>
      <c r="D59"/>
      <c r="E59"/>
    </row>
    <row r="60" spans="2:7" x14ac:dyDescent="0.3">
      <c r="B60"/>
      <c r="C60"/>
      <c r="D60"/>
      <c r="E60"/>
    </row>
    <row r="61" spans="2:7" x14ac:dyDescent="0.3">
      <c r="B61"/>
      <c r="C61"/>
      <c r="D61"/>
      <c r="E61"/>
    </row>
    <row r="62" spans="2:7" x14ac:dyDescent="0.3">
      <c r="B62"/>
      <c r="C62"/>
      <c r="D62"/>
      <c r="E62"/>
    </row>
    <row r="63" spans="2:7" x14ac:dyDescent="0.3">
      <c r="B63"/>
      <c r="C63"/>
      <c r="D63"/>
      <c r="E63"/>
    </row>
    <row r="64" spans="2:7" x14ac:dyDescent="0.3">
      <c r="B64"/>
      <c r="C64"/>
      <c r="D64"/>
      <c r="E64"/>
    </row>
    <row r="65" spans="2:5" x14ac:dyDescent="0.3">
      <c r="B65"/>
      <c r="C65"/>
      <c r="D65"/>
      <c r="E65"/>
    </row>
    <row r="66" spans="2:5" x14ac:dyDescent="0.3">
      <c r="B66"/>
      <c r="C66"/>
      <c r="D66"/>
      <c r="E66"/>
    </row>
    <row r="67" spans="2:5" x14ac:dyDescent="0.3">
      <c r="B67"/>
      <c r="C67"/>
      <c r="D67"/>
      <c r="E67"/>
    </row>
    <row r="68" spans="2:5" x14ac:dyDescent="0.3">
      <c r="B68"/>
      <c r="C68"/>
      <c r="D68"/>
      <c r="E68"/>
    </row>
    <row r="69" spans="2:5" x14ac:dyDescent="0.3">
      <c r="B69"/>
      <c r="C69"/>
      <c r="D69"/>
      <c r="E69"/>
    </row>
    <row r="70" spans="2:5" x14ac:dyDescent="0.3">
      <c r="B70"/>
      <c r="C70"/>
      <c r="D70"/>
      <c r="E70"/>
    </row>
    <row r="71" spans="2:5" x14ac:dyDescent="0.3">
      <c r="B71"/>
      <c r="C71"/>
      <c r="D71"/>
      <c r="E71"/>
    </row>
    <row r="72" spans="2:5" x14ac:dyDescent="0.3">
      <c r="B72"/>
      <c r="C72"/>
      <c r="D72"/>
      <c r="E72"/>
    </row>
    <row r="73" spans="2:5" x14ac:dyDescent="0.3">
      <c r="B73"/>
      <c r="C73"/>
      <c r="D73"/>
      <c r="E73"/>
    </row>
    <row r="74" spans="2:5" x14ac:dyDescent="0.3">
      <c r="B74"/>
      <c r="C74"/>
      <c r="D74"/>
      <c r="E74"/>
    </row>
    <row r="75" spans="2:5" x14ac:dyDescent="0.3">
      <c r="B75"/>
      <c r="C75"/>
      <c r="D75"/>
      <c r="E75"/>
    </row>
    <row r="76" spans="2:5" x14ac:dyDescent="0.3">
      <c r="B76"/>
      <c r="C76"/>
      <c r="D76"/>
      <c r="E76"/>
    </row>
    <row r="77" spans="2:5" x14ac:dyDescent="0.3">
      <c r="B77"/>
      <c r="C77"/>
      <c r="D77"/>
      <c r="E77"/>
    </row>
    <row r="78" spans="2:5" x14ac:dyDescent="0.3">
      <c r="B78"/>
      <c r="C78"/>
      <c r="D78"/>
      <c r="E78"/>
    </row>
    <row r="79" spans="2:5" x14ac:dyDescent="0.3">
      <c r="B79"/>
      <c r="C79"/>
      <c r="D79"/>
      <c r="E79"/>
    </row>
    <row r="80" spans="2:5" x14ac:dyDescent="0.3">
      <c r="B80"/>
      <c r="C80"/>
      <c r="D80"/>
      <c r="E80"/>
    </row>
    <row r="81" spans="2:5" x14ac:dyDescent="0.3">
      <c r="B81"/>
      <c r="C81"/>
      <c r="D81"/>
      <c r="E81"/>
    </row>
    <row r="82" spans="2:5" x14ac:dyDescent="0.3">
      <c r="B82"/>
      <c r="C82"/>
      <c r="D82"/>
      <c r="E82"/>
    </row>
    <row r="83" spans="2:5" x14ac:dyDescent="0.3">
      <c r="B83"/>
      <c r="C83"/>
      <c r="D83"/>
      <c r="E83"/>
    </row>
    <row r="84" spans="2:5" x14ac:dyDescent="0.3">
      <c r="B84"/>
      <c r="C84"/>
      <c r="D84"/>
      <c r="E84"/>
    </row>
    <row r="85" spans="2:5" x14ac:dyDescent="0.3">
      <c r="B85"/>
      <c r="C85"/>
      <c r="D85"/>
      <c r="E85"/>
    </row>
    <row r="86" spans="2:5" x14ac:dyDescent="0.3">
      <c r="B86"/>
      <c r="C86"/>
      <c r="D86"/>
      <c r="E86"/>
    </row>
    <row r="87" spans="2:5" x14ac:dyDescent="0.3">
      <c r="B87"/>
      <c r="C87"/>
      <c r="D87"/>
      <c r="E87"/>
    </row>
    <row r="88" spans="2:5" x14ac:dyDescent="0.3">
      <c r="B88"/>
      <c r="C88"/>
      <c r="D88"/>
      <c r="E88"/>
    </row>
    <row r="89" spans="2:5" x14ac:dyDescent="0.3">
      <c r="B89"/>
      <c r="C89"/>
      <c r="D89"/>
      <c r="E89"/>
    </row>
    <row r="90" spans="2:5" x14ac:dyDescent="0.3">
      <c r="B90"/>
      <c r="C90"/>
      <c r="D90"/>
      <c r="E90"/>
    </row>
    <row r="91" spans="2:5" x14ac:dyDescent="0.3">
      <c r="B91"/>
      <c r="C91"/>
      <c r="D91"/>
      <c r="E91"/>
    </row>
    <row r="92" spans="2:5" x14ac:dyDescent="0.3">
      <c r="B92"/>
      <c r="C92"/>
      <c r="D92"/>
      <c r="E92"/>
    </row>
    <row r="93" spans="2:5" x14ac:dyDescent="0.3">
      <c r="B93"/>
      <c r="C93"/>
      <c r="D93"/>
      <c r="E93"/>
    </row>
    <row r="94" spans="2:5" x14ac:dyDescent="0.3">
      <c r="B94"/>
      <c r="C94"/>
      <c r="D94"/>
      <c r="E94"/>
    </row>
    <row r="95" spans="2:5" x14ac:dyDescent="0.3">
      <c r="B95"/>
      <c r="C95"/>
      <c r="D95"/>
      <c r="E95"/>
    </row>
    <row r="96" spans="2:5" x14ac:dyDescent="0.3">
      <c r="E96"/>
    </row>
  </sheetData>
  <conditionalFormatting sqref="C5:C2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{E12BCBB8-2614-4736-81E6-68C4AEABD170}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2BCBB8-2614-4736-81E6-68C4AEABD1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C5:C26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B451-7BA2-48BE-95AD-A13572A25EA7}">
  <dimension ref="A1:Q80"/>
  <sheetViews>
    <sheetView zoomScale="85" zoomScaleNormal="85" workbookViewId="0">
      <selection activeCell="C10" sqref="C10"/>
    </sheetView>
  </sheetViews>
  <sheetFormatPr baseColWidth="10" defaultRowHeight="14.4" x14ac:dyDescent="0.3"/>
  <cols>
    <col min="1" max="1" width="18.33203125" customWidth="1"/>
    <col min="2" max="2" width="14.5546875" customWidth="1"/>
    <col min="3" max="3" width="13" customWidth="1"/>
    <col min="4" max="5" width="12.88671875" customWidth="1"/>
    <col min="6" max="6" width="14.5546875" customWidth="1"/>
    <col min="7" max="8" width="13" customWidth="1"/>
    <col min="9" max="9" width="13.109375" customWidth="1"/>
    <col min="10" max="10" width="12.88671875" customWidth="1"/>
    <col min="11" max="11" width="13.109375" customWidth="1"/>
    <col min="12" max="12" width="13" customWidth="1"/>
    <col min="13" max="13" width="13.109375" customWidth="1"/>
    <col min="14" max="14" width="13" customWidth="1"/>
    <col min="15" max="15" width="14" bestFit="1" customWidth="1"/>
    <col min="16" max="16" width="12.88671875" bestFit="1" customWidth="1"/>
  </cols>
  <sheetData>
    <row r="1" spans="1:17" x14ac:dyDescent="0.3">
      <c r="E1" s="300"/>
    </row>
    <row r="2" spans="1:17" x14ac:dyDescent="0.3">
      <c r="A2" s="3" t="s">
        <v>2811</v>
      </c>
    </row>
    <row r="3" spans="1:17" ht="25.8" x14ac:dyDescent="0.3">
      <c r="F3" s="494" t="s">
        <v>3191</v>
      </c>
      <c r="G3" s="494"/>
    </row>
    <row r="4" spans="1:17" ht="15" thickBot="1" x14ac:dyDescent="0.35"/>
    <row r="5" spans="1:17" ht="15" customHeight="1" thickBot="1" x14ac:dyDescent="0.35">
      <c r="C5" s="339" t="s">
        <v>3192</v>
      </c>
      <c r="D5" s="340" t="s">
        <v>3193</v>
      </c>
      <c r="E5" s="341" t="s">
        <v>3194</v>
      </c>
      <c r="F5" s="341" t="s">
        <v>3195</v>
      </c>
      <c r="G5" s="341" t="s">
        <v>3196</v>
      </c>
      <c r="H5" s="341" t="s">
        <v>3197</v>
      </c>
      <c r="I5" s="341" t="s">
        <v>3185</v>
      </c>
      <c r="J5" s="341" t="s">
        <v>3198</v>
      </c>
      <c r="K5" s="341" t="s">
        <v>3199</v>
      </c>
      <c r="L5" s="341" t="s">
        <v>3200</v>
      </c>
      <c r="M5" s="341" t="s">
        <v>3201</v>
      </c>
      <c r="N5" s="342" t="s">
        <v>3202</v>
      </c>
      <c r="O5" s="343" t="s">
        <v>2655</v>
      </c>
    </row>
    <row r="6" spans="1:17" ht="23.25" customHeight="1" x14ac:dyDescent="0.3">
      <c r="A6" s="495" t="s">
        <v>1778</v>
      </c>
      <c r="B6" s="307" t="s">
        <v>3203</v>
      </c>
      <c r="C6" s="308">
        <v>13854</v>
      </c>
      <c r="D6" s="308">
        <v>12942</v>
      </c>
      <c r="E6" s="308">
        <v>13505</v>
      </c>
      <c r="F6" s="308">
        <v>13067</v>
      </c>
      <c r="G6" s="308">
        <v>18231</v>
      </c>
      <c r="H6" s="309">
        <v>20105</v>
      </c>
      <c r="I6" s="308">
        <v>21789</v>
      </c>
      <c r="J6" s="308">
        <v>26669</v>
      </c>
      <c r="K6" s="308">
        <v>24211</v>
      </c>
      <c r="L6" s="308">
        <v>21896</v>
      </c>
      <c r="M6" s="308">
        <v>21071</v>
      </c>
      <c r="N6" s="308">
        <v>18800</v>
      </c>
      <c r="O6" s="310">
        <f>+SUM(C6:N6)</f>
        <v>226140</v>
      </c>
      <c r="Q6" s="34"/>
    </row>
    <row r="7" spans="1:17" s="336" customFormat="1" ht="25.5" customHeight="1" thickBot="1" x14ac:dyDescent="0.35">
      <c r="A7" s="496"/>
      <c r="B7" s="333" t="s">
        <v>3204</v>
      </c>
      <c r="C7" s="334">
        <v>2810024</v>
      </c>
      <c r="D7" s="334">
        <v>2629344</v>
      </c>
      <c r="E7" s="334">
        <v>2705305</v>
      </c>
      <c r="F7" s="334">
        <v>2552482</v>
      </c>
      <c r="G7" s="334">
        <v>3663131</v>
      </c>
      <c r="H7" s="334">
        <v>3952919</v>
      </c>
      <c r="I7" s="334">
        <v>4258784</v>
      </c>
      <c r="J7" s="334">
        <v>5238466</v>
      </c>
      <c r="K7" s="334">
        <v>5096454</v>
      </c>
      <c r="L7" s="334">
        <v>4647613</v>
      </c>
      <c r="M7" s="334">
        <v>4490771</v>
      </c>
      <c r="N7" s="334">
        <v>3983021</v>
      </c>
      <c r="O7" s="335">
        <f>+SUM(C7:N7)</f>
        <v>46028314</v>
      </c>
      <c r="Q7" s="337"/>
    </row>
    <row r="8" spans="1:17" ht="16.5" customHeight="1" x14ac:dyDescent="0.3">
      <c r="A8" s="313"/>
      <c r="B8" s="314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6"/>
    </row>
    <row r="9" spans="1:17" ht="16.5" customHeight="1" x14ac:dyDescent="0.3">
      <c r="A9" s="313"/>
      <c r="B9" s="31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6"/>
    </row>
    <row r="10" spans="1:17" ht="25.8" x14ac:dyDescent="0.3">
      <c r="A10" s="3" t="s">
        <v>2811</v>
      </c>
      <c r="E10" s="494" t="s">
        <v>3214</v>
      </c>
      <c r="F10" s="494"/>
    </row>
    <row r="12" spans="1:17" ht="15" thickBot="1" x14ac:dyDescent="0.35"/>
    <row r="13" spans="1:17" ht="15" thickBot="1" x14ac:dyDescent="0.35">
      <c r="C13" s="340" t="s">
        <v>3192</v>
      </c>
      <c r="D13" s="340" t="s">
        <v>3193</v>
      </c>
      <c r="E13" s="341" t="s">
        <v>3194</v>
      </c>
      <c r="F13" s="341" t="s">
        <v>3195</v>
      </c>
      <c r="G13" s="341" t="s">
        <v>3196</v>
      </c>
      <c r="H13" s="341" t="s">
        <v>3197</v>
      </c>
      <c r="I13" s="341" t="s">
        <v>3185</v>
      </c>
      <c r="J13" s="341" t="s">
        <v>3198</v>
      </c>
      <c r="K13" s="341" t="s">
        <v>3199</v>
      </c>
      <c r="L13" s="341" t="s">
        <v>3200</v>
      </c>
      <c r="M13" s="341" t="s">
        <v>3201</v>
      </c>
      <c r="N13" s="342" t="s">
        <v>3202</v>
      </c>
      <c r="O13" s="343" t="s">
        <v>2655</v>
      </c>
    </row>
    <row r="14" spans="1:17" ht="27.75" customHeight="1" x14ac:dyDescent="0.3">
      <c r="A14" s="495" t="s">
        <v>3182</v>
      </c>
      <c r="B14" s="307" t="s">
        <v>3203</v>
      </c>
      <c r="C14" s="308">
        <v>191668</v>
      </c>
      <c r="D14" s="308">
        <v>191668</v>
      </c>
      <c r="E14" s="308">
        <v>191668</v>
      </c>
      <c r="F14" s="308">
        <v>191668</v>
      </c>
      <c r="G14" s="308">
        <v>191668</v>
      </c>
      <c r="H14" s="308">
        <v>191668</v>
      </c>
      <c r="I14" s="308">
        <v>191668</v>
      </c>
      <c r="J14" s="308">
        <v>191668</v>
      </c>
      <c r="K14" s="308">
        <v>191668</v>
      </c>
      <c r="L14" s="308">
        <v>191668</v>
      </c>
      <c r="M14" s="308">
        <v>191668</v>
      </c>
      <c r="N14" s="308">
        <v>191668</v>
      </c>
      <c r="O14" s="310">
        <f>+SUM(C14:N14)</f>
        <v>2300016</v>
      </c>
    </row>
    <row r="15" spans="1:17" s="336" customFormat="1" ht="25.5" customHeight="1" thickBot="1" x14ac:dyDescent="0.35">
      <c r="A15" s="496"/>
      <c r="B15" s="333" t="s">
        <v>3204</v>
      </c>
      <c r="C15" s="334">
        <v>2034652</v>
      </c>
      <c r="D15" s="334">
        <v>2034652</v>
      </c>
      <c r="E15" s="334">
        <v>2034652</v>
      </c>
      <c r="F15" s="334">
        <v>2034652</v>
      </c>
      <c r="G15" s="334">
        <v>2034652</v>
      </c>
      <c r="H15" s="334">
        <v>2034652</v>
      </c>
      <c r="I15" s="334">
        <v>2034652</v>
      </c>
      <c r="J15" s="334">
        <v>2034652</v>
      </c>
      <c r="K15" s="334">
        <v>2034652</v>
      </c>
      <c r="L15" s="334">
        <v>2034652</v>
      </c>
      <c r="M15" s="334">
        <v>2034652</v>
      </c>
      <c r="N15" s="334">
        <v>2034652</v>
      </c>
      <c r="O15" s="335">
        <f>+SUM(C15:N15)</f>
        <v>24415824</v>
      </c>
      <c r="P15" s="338"/>
    </row>
    <row r="16" spans="1:17" ht="16.5" customHeight="1" x14ac:dyDescent="0.3">
      <c r="A16" s="313"/>
      <c r="B16" s="31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6"/>
    </row>
    <row r="17" spans="1:17" ht="16.5" customHeight="1" x14ac:dyDescent="0.3">
      <c r="A17" s="313"/>
      <c r="B17" s="31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6"/>
    </row>
    <row r="18" spans="1:17" ht="15" customHeight="1" x14ac:dyDescent="0.3">
      <c r="A18" s="313"/>
      <c r="B18" s="31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6"/>
    </row>
    <row r="19" spans="1:17" ht="20.25" customHeight="1" x14ac:dyDescent="0.3">
      <c r="A19" s="313"/>
      <c r="B19" s="314"/>
      <c r="C19" s="164"/>
      <c r="D19" s="164"/>
      <c r="E19" s="164"/>
      <c r="F19" s="494" t="s">
        <v>3205</v>
      </c>
      <c r="G19" s="494"/>
      <c r="I19" s="164"/>
      <c r="J19" s="164"/>
      <c r="K19" s="164"/>
      <c r="L19" s="164"/>
      <c r="M19" s="164"/>
      <c r="N19" s="164"/>
      <c r="O19" s="6"/>
      <c r="Q19" s="34"/>
    </row>
    <row r="20" spans="1:17" ht="20.25" customHeight="1" x14ac:dyDescent="0.3">
      <c r="A20" s="313"/>
      <c r="B20" s="314"/>
      <c r="C20" s="164"/>
      <c r="D20" s="164"/>
      <c r="E20" s="164"/>
      <c r="F20" s="301"/>
      <c r="G20" s="301"/>
      <c r="I20" s="164"/>
      <c r="J20" s="164"/>
      <c r="K20" s="164"/>
      <c r="L20" s="164"/>
      <c r="M20" s="164"/>
      <c r="N20" s="164"/>
      <c r="O20" s="6"/>
      <c r="Q20" s="34"/>
    </row>
    <row r="21" spans="1:17" ht="15" thickBot="1" x14ac:dyDescent="0.35"/>
    <row r="22" spans="1:17" ht="15" thickBot="1" x14ac:dyDescent="0.35">
      <c r="C22" s="339" t="s">
        <v>3192</v>
      </c>
      <c r="D22" s="340" t="s">
        <v>3193</v>
      </c>
      <c r="E22" s="341" t="s">
        <v>3194</v>
      </c>
      <c r="F22" s="341" t="s">
        <v>3195</v>
      </c>
      <c r="G22" s="341" t="s">
        <v>3196</v>
      </c>
      <c r="H22" s="341" t="s">
        <v>3197</v>
      </c>
      <c r="I22" s="341" t="s">
        <v>3185</v>
      </c>
      <c r="J22" s="341" t="s">
        <v>3198</v>
      </c>
      <c r="K22" s="341" t="s">
        <v>3199</v>
      </c>
      <c r="L22" s="341" t="s">
        <v>3200</v>
      </c>
      <c r="M22" s="341" t="s">
        <v>3201</v>
      </c>
      <c r="N22" s="342" t="s">
        <v>3202</v>
      </c>
      <c r="O22" s="343" t="s">
        <v>2655</v>
      </c>
    </row>
    <row r="23" spans="1:17" ht="27.75" customHeight="1" x14ac:dyDescent="0.3">
      <c r="A23" s="495" t="s">
        <v>2655</v>
      </c>
      <c r="B23" s="307" t="s">
        <v>3203</v>
      </c>
      <c r="C23" s="308">
        <v>191668</v>
      </c>
      <c r="D23" s="308">
        <v>191668</v>
      </c>
      <c r="E23" s="308">
        <v>191668</v>
      </c>
      <c r="F23" s="308">
        <v>191668</v>
      </c>
      <c r="G23" s="308">
        <v>191668</v>
      </c>
      <c r="H23" s="308">
        <v>191668</v>
      </c>
      <c r="I23" s="308">
        <v>191668</v>
      </c>
      <c r="J23" s="308">
        <v>191668</v>
      </c>
      <c r="K23" s="308">
        <v>191668</v>
      </c>
      <c r="L23" s="308">
        <v>191668</v>
      </c>
      <c r="M23" s="308">
        <v>191668</v>
      </c>
      <c r="N23" s="308">
        <v>191668</v>
      </c>
      <c r="O23" s="310">
        <f>+SUM(C23:N23)</f>
        <v>2300016</v>
      </c>
    </row>
    <row r="24" spans="1:17" s="336" customFormat="1" ht="25.5" customHeight="1" thickBot="1" x14ac:dyDescent="0.35">
      <c r="A24" s="496"/>
      <c r="B24" s="333" t="s">
        <v>3204</v>
      </c>
      <c r="C24" s="334">
        <f>+C31+C35+C39+C43+C47+C51+C55+C59+C63+C67+C71+C75+C80</f>
        <v>3481608</v>
      </c>
      <c r="D24" s="334">
        <f t="shared" ref="D24:N24" si="0">+D31+D35+D39+D43+D47+D51+D55+D59+D63+D67+D71+D75+D80</f>
        <v>2496539</v>
      </c>
      <c r="E24" s="334">
        <f t="shared" si="0"/>
        <v>2720494</v>
      </c>
      <c r="F24" s="334">
        <f t="shared" si="0"/>
        <v>3814636</v>
      </c>
      <c r="G24" s="334">
        <f t="shared" si="0"/>
        <v>2509681</v>
      </c>
      <c r="H24" s="334">
        <f t="shared" si="0"/>
        <v>2831529</v>
      </c>
      <c r="I24" s="334">
        <f t="shared" si="0"/>
        <v>3647124</v>
      </c>
      <c r="J24" s="334">
        <f t="shared" si="0"/>
        <v>2862312</v>
      </c>
      <c r="K24" s="334">
        <f t="shared" si="0"/>
        <v>3858218</v>
      </c>
      <c r="L24" s="334">
        <f t="shared" si="0"/>
        <v>3813365</v>
      </c>
      <c r="M24" s="334">
        <f t="shared" si="0"/>
        <v>3865113</v>
      </c>
      <c r="N24" s="334">
        <f t="shared" si="0"/>
        <v>3459137</v>
      </c>
      <c r="O24" s="335">
        <f>+SUM(C24:N24)</f>
        <v>39359756</v>
      </c>
      <c r="P24" s="338"/>
    </row>
    <row r="25" spans="1:17" ht="20.25" customHeight="1" x14ac:dyDescent="0.3">
      <c r="A25" s="313"/>
      <c r="B25" s="314"/>
      <c r="C25" s="164"/>
      <c r="D25" s="164"/>
      <c r="E25" s="164"/>
      <c r="F25" s="301"/>
      <c r="G25" s="301"/>
      <c r="I25" s="164"/>
      <c r="J25" s="164"/>
      <c r="K25" s="164"/>
      <c r="L25" s="164"/>
      <c r="M25" s="164"/>
      <c r="N25" s="164"/>
      <c r="O25" s="6"/>
      <c r="Q25" s="34"/>
    </row>
    <row r="26" spans="1:17" ht="20.25" customHeight="1" x14ac:dyDescent="0.3">
      <c r="A26" s="313"/>
      <c r="B26" s="314"/>
      <c r="C26" s="164"/>
      <c r="D26" s="164"/>
      <c r="E26" s="164"/>
      <c r="F26" s="301"/>
      <c r="G26" s="301"/>
      <c r="I26" s="164"/>
      <c r="J26" s="164"/>
      <c r="K26" s="164"/>
      <c r="L26" s="164"/>
      <c r="M26" s="164"/>
      <c r="N26" s="164"/>
      <c r="O26" s="6"/>
      <c r="Q26" s="34"/>
    </row>
    <row r="27" spans="1:17" ht="15" customHeight="1" x14ac:dyDescent="0.3">
      <c r="A27" s="313"/>
      <c r="B27" s="31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6"/>
    </row>
    <row r="28" spans="1:17" ht="18.75" customHeight="1" thickBot="1" x14ac:dyDescent="0.35"/>
    <row r="29" spans="1:17" ht="20.25" customHeight="1" thickBot="1" x14ac:dyDescent="0.35">
      <c r="C29" s="302" t="s">
        <v>3192</v>
      </c>
      <c r="D29" s="303" t="s">
        <v>3193</v>
      </c>
      <c r="E29" s="304" t="s">
        <v>3194</v>
      </c>
      <c r="F29" s="304" t="s">
        <v>3195</v>
      </c>
      <c r="G29" s="304" t="s">
        <v>3196</v>
      </c>
      <c r="H29" s="304" t="s">
        <v>3197</v>
      </c>
      <c r="I29" s="304" t="s">
        <v>3185</v>
      </c>
      <c r="J29" s="304" t="s">
        <v>3198</v>
      </c>
      <c r="K29" s="304" t="s">
        <v>3199</v>
      </c>
      <c r="L29" s="304" t="s">
        <v>3200</v>
      </c>
      <c r="M29" s="304" t="s">
        <v>3201</v>
      </c>
      <c r="N29" s="305" t="s">
        <v>3202</v>
      </c>
      <c r="O29" s="306" t="s">
        <v>2655</v>
      </c>
    </row>
    <row r="30" spans="1:17" ht="33.75" customHeight="1" x14ac:dyDescent="0.3">
      <c r="A30" s="497" t="s">
        <v>2788</v>
      </c>
      <c r="B30" s="307" t="s">
        <v>3203</v>
      </c>
      <c r="C30" s="308">
        <v>3710</v>
      </c>
      <c r="D30" s="308">
        <v>3710</v>
      </c>
      <c r="E30" s="308">
        <v>1855</v>
      </c>
      <c r="F30" s="308">
        <v>1855</v>
      </c>
      <c r="G30" s="315"/>
      <c r="H30" s="308">
        <v>1855</v>
      </c>
      <c r="I30" s="308">
        <v>1855</v>
      </c>
      <c r="J30" s="308">
        <v>3710</v>
      </c>
      <c r="K30" s="308">
        <v>3710</v>
      </c>
      <c r="L30" s="308">
        <v>3710</v>
      </c>
      <c r="M30" s="308">
        <v>3710</v>
      </c>
      <c r="N30" s="308">
        <v>3710</v>
      </c>
      <c r="O30" s="316">
        <f>+SUM(C30:N30)</f>
        <v>33390</v>
      </c>
    </row>
    <row r="31" spans="1:17" ht="33" customHeight="1" thickBot="1" x14ac:dyDescent="0.35">
      <c r="A31" s="498"/>
      <c r="B31" s="311" t="s">
        <v>3204</v>
      </c>
      <c r="C31" s="312">
        <v>385831</v>
      </c>
      <c r="D31" s="312">
        <v>385831</v>
      </c>
      <c r="E31" s="312">
        <v>192915</v>
      </c>
      <c r="F31" s="312">
        <v>192915</v>
      </c>
      <c r="G31" s="317"/>
      <c r="H31" s="312">
        <v>192915</v>
      </c>
      <c r="I31" s="312">
        <v>192915</v>
      </c>
      <c r="J31" s="312">
        <v>385831</v>
      </c>
      <c r="K31" s="312">
        <v>385831</v>
      </c>
      <c r="L31" s="312">
        <v>385831</v>
      </c>
      <c r="M31" s="312">
        <v>385831</v>
      </c>
      <c r="N31" s="312">
        <v>385833</v>
      </c>
      <c r="O31" s="318">
        <f>+SUM(C31:N31)</f>
        <v>3472479</v>
      </c>
    </row>
    <row r="32" spans="1:17" ht="15" thickBot="1" x14ac:dyDescent="0.35"/>
    <row r="33" spans="1:16" ht="18" customHeight="1" thickBot="1" x14ac:dyDescent="0.35">
      <c r="C33" s="302" t="s">
        <v>3192</v>
      </c>
      <c r="D33" s="303" t="s">
        <v>3193</v>
      </c>
      <c r="E33" s="304" t="s">
        <v>3194</v>
      </c>
      <c r="F33" s="304" t="s">
        <v>3195</v>
      </c>
      <c r="G33" s="304" t="s">
        <v>3196</v>
      </c>
      <c r="H33" s="304" t="s">
        <v>3197</v>
      </c>
      <c r="I33" s="304" t="s">
        <v>3185</v>
      </c>
      <c r="J33" s="304" t="s">
        <v>3198</v>
      </c>
      <c r="K33" s="304" t="s">
        <v>3199</v>
      </c>
      <c r="L33" s="304" t="s">
        <v>3200</v>
      </c>
      <c r="M33" s="304" t="s">
        <v>3201</v>
      </c>
      <c r="N33" s="305" t="s">
        <v>3202</v>
      </c>
      <c r="O33" s="306" t="s">
        <v>2655</v>
      </c>
    </row>
    <row r="34" spans="1:16" ht="21.75" customHeight="1" x14ac:dyDescent="0.3">
      <c r="A34" s="499" t="s">
        <v>3206</v>
      </c>
      <c r="B34" s="307" t="s">
        <v>3203</v>
      </c>
      <c r="C34" s="308">
        <v>3518</v>
      </c>
      <c r="D34" s="308">
        <v>3518</v>
      </c>
      <c r="E34" s="308">
        <v>5277</v>
      </c>
      <c r="F34" s="315"/>
      <c r="G34" s="315"/>
      <c r="H34" s="315"/>
      <c r="I34" s="308">
        <v>3518</v>
      </c>
      <c r="J34" s="308">
        <v>3518</v>
      </c>
      <c r="K34" s="308">
        <v>5277</v>
      </c>
      <c r="L34" s="308">
        <v>5277</v>
      </c>
      <c r="M34" s="308">
        <v>3518</v>
      </c>
      <c r="N34" s="308">
        <v>3518</v>
      </c>
      <c r="O34" s="319">
        <f>+SUM(C34:N34)</f>
        <v>36939</v>
      </c>
    </row>
    <row r="35" spans="1:16" ht="20.25" customHeight="1" thickBot="1" x14ac:dyDescent="0.35">
      <c r="A35" s="500"/>
      <c r="B35" s="311" t="s">
        <v>3204</v>
      </c>
      <c r="C35" s="312">
        <v>386454</v>
      </c>
      <c r="D35" s="312">
        <v>386454</v>
      </c>
      <c r="E35" s="312">
        <v>579682</v>
      </c>
      <c r="F35" s="317"/>
      <c r="G35" s="317"/>
      <c r="H35" s="317"/>
      <c r="I35" s="312">
        <v>386454</v>
      </c>
      <c r="J35" s="312">
        <v>386454</v>
      </c>
      <c r="K35" s="312">
        <v>579682</v>
      </c>
      <c r="L35" s="312">
        <v>579682</v>
      </c>
      <c r="M35" s="312">
        <v>386454</v>
      </c>
      <c r="N35" s="312">
        <v>386455</v>
      </c>
      <c r="O35" s="320">
        <f>+SUM(C35:N35)</f>
        <v>4057771</v>
      </c>
    </row>
    <row r="36" spans="1:16" ht="15" thickBot="1" x14ac:dyDescent="0.35"/>
    <row r="37" spans="1:16" ht="17.25" customHeight="1" thickBot="1" x14ac:dyDescent="0.35">
      <c r="C37" s="302" t="s">
        <v>3192</v>
      </c>
      <c r="D37" s="303" t="s">
        <v>3193</v>
      </c>
      <c r="E37" s="304" t="s">
        <v>3194</v>
      </c>
      <c r="F37" s="304" t="s">
        <v>3195</v>
      </c>
      <c r="G37" s="304" t="s">
        <v>3196</v>
      </c>
      <c r="H37" s="304" t="s">
        <v>3197</v>
      </c>
      <c r="I37" s="304" t="s">
        <v>3185</v>
      </c>
      <c r="J37" s="304" t="s">
        <v>3198</v>
      </c>
      <c r="K37" s="304" t="s">
        <v>3199</v>
      </c>
      <c r="L37" s="304" t="s">
        <v>3200</v>
      </c>
      <c r="M37" s="304" t="s">
        <v>3201</v>
      </c>
      <c r="N37" s="305" t="s">
        <v>3202</v>
      </c>
      <c r="O37" s="306" t="s">
        <v>2655</v>
      </c>
    </row>
    <row r="38" spans="1:16" ht="21" customHeight="1" x14ac:dyDescent="0.3">
      <c r="A38" s="506" t="s">
        <v>3207</v>
      </c>
      <c r="B38" s="307" t="s">
        <v>3203</v>
      </c>
      <c r="C38" s="308">
        <v>3446</v>
      </c>
      <c r="D38" s="308">
        <v>3446</v>
      </c>
      <c r="E38" s="315"/>
      <c r="F38" s="315"/>
      <c r="G38" s="315"/>
      <c r="H38" s="315"/>
      <c r="I38" s="315"/>
      <c r="J38" s="315"/>
      <c r="K38" s="315"/>
      <c r="L38" s="308">
        <v>1723</v>
      </c>
      <c r="M38" s="308">
        <v>1723</v>
      </c>
      <c r="N38" s="315"/>
      <c r="O38" s="319">
        <f>+SUM(C38:N38)</f>
        <v>10338</v>
      </c>
    </row>
    <row r="39" spans="1:16" ht="35.25" customHeight="1" thickBot="1" x14ac:dyDescent="0.35">
      <c r="A39" s="507"/>
      <c r="B39" s="311" t="s">
        <v>3204</v>
      </c>
      <c r="C39" s="312">
        <v>418475</v>
      </c>
      <c r="D39" s="312">
        <v>418475</v>
      </c>
      <c r="E39" s="317"/>
      <c r="F39" s="317"/>
      <c r="G39" s="317"/>
      <c r="H39" s="317"/>
      <c r="I39" s="317"/>
      <c r="J39" s="317"/>
      <c r="K39" s="317"/>
      <c r="L39" s="312">
        <v>209238</v>
      </c>
      <c r="M39" s="312">
        <v>209237</v>
      </c>
      <c r="N39" s="317"/>
      <c r="O39" s="320">
        <f>+SUM(C39:N39)</f>
        <v>1255425</v>
      </c>
      <c r="P39" s="19"/>
    </row>
    <row r="40" spans="1:16" ht="15" thickBot="1" x14ac:dyDescent="0.35"/>
    <row r="41" spans="1:16" ht="17.25" customHeight="1" thickBot="1" x14ac:dyDescent="0.35">
      <c r="C41" s="302" t="s">
        <v>3192</v>
      </c>
      <c r="D41" s="303" t="s">
        <v>3193</v>
      </c>
      <c r="E41" s="304" t="s">
        <v>3194</v>
      </c>
      <c r="F41" s="304" t="s">
        <v>3195</v>
      </c>
      <c r="G41" s="304" t="s">
        <v>3196</v>
      </c>
      <c r="H41" s="304" t="s">
        <v>3197</v>
      </c>
      <c r="I41" s="304" t="s">
        <v>3185</v>
      </c>
      <c r="J41" s="304" t="s">
        <v>3198</v>
      </c>
      <c r="K41" s="304" t="s">
        <v>3199</v>
      </c>
      <c r="L41" s="304" t="s">
        <v>3200</v>
      </c>
      <c r="M41" s="304" t="s">
        <v>3201</v>
      </c>
      <c r="N41" s="305" t="s">
        <v>3202</v>
      </c>
      <c r="O41" s="306" t="s">
        <v>2655</v>
      </c>
    </row>
    <row r="42" spans="1:16" ht="33.75" customHeight="1" x14ac:dyDescent="0.3">
      <c r="A42" s="499" t="s">
        <v>3208</v>
      </c>
      <c r="B42" s="307" t="s">
        <v>3203</v>
      </c>
      <c r="C42" s="321"/>
      <c r="D42" s="322">
        <v>1129</v>
      </c>
      <c r="E42" s="321"/>
      <c r="F42" s="321"/>
      <c r="G42" s="321"/>
      <c r="H42" s="323">
        <v>1129</v>
      </c>
      <c r="I42" s="321"/>
      <c r="J42" s="321"/>
      <c r="K42" s="321"/>
      <c r="L42" s="322">
        <v>1129</v>
      </c>
      <c r="M42" s="321"/>
      <c r="N42" s="321"/>
      <c r="O42" s="316">
        <f>+SUM(C42:N42)</f>
        <v>3387</v>
      </c>
    </row>
    <row r="43" spans="1:16" ht="36" customHeight="1" thickBot="1" x14ac:dyDescent="0.35">
      <c r="A43" s="500"/>
      <c r="B43" s="311" t="s">
        <v>3204</v>
      </c>
      <c r="C43" s="324"/>
      <c r="D43" s="325">
        <v>136752</v>
      </c>
      <c r="E43" s="324"/>
      <c r="F43" s="324"/>
      <c r="G43" s="324"/>
      <c r="H43" s="325">
        <v>136752</v>
      </c>
      <c r="I43" s="324"/>
      <c r="J43" s="324"/>
      <c r="K43" s="324"/>
      <c r="L43" s="325">
        <v>136752</v>
      </c>
      <c r="M43" s="324"/>
      <c r="N43" s="324"/>
      <c r="O43" s="318">
        <f>+SUM(C43:N43)</f>
        <v>410256</v>
      </c>
    </row>
    <row r="44" spans="1:16" ht="15" thickBot="1" x14ac:dyDescent="0.35"/>
    <row r="45" spans="1:16" x14ac:dyDescent="0.3">
      <c r="C45" s="302" t="s">
        <v>3192</v>
      </c>
      <c r="D45" s="303" t="s">
        <v>3193</v>
      </c>
      <c r="E45" s="304" t="s">
        <v>3194</v>
      </c>
      <c r="F45" s="304" t="s">
        <v>3195</v>
      </c>
      <c r="G45" s="304" t="s">
        <v>3196</v>
      </c>
      <c r="H45" s="304" t="s">
        <v>3197</v>
      </c>
      <c r="I45" s="304" t="s">
        <v>3185</v>
      </c>
      <c r="J45" s="304" t="s">
        <v>3198</v>
      </c>
      <c r="K45" s="304" t="s">
        <v>3199</v>
      </c>
      <c r="L45" s="304" t="s">
        <v>3200</v>
      </c>
      <c r="M45" s="304" t="s">
        <v>3201</v>
      </c>
      <c r="N45" s="305" t="s">
        <v>3202</v>
      </c>
      <c r="O45" s="306" t="s">
        <v>2655</v>
      </c>
    </row>
    <row r="46" spans="1:16" ht="26.25" customHeight="1" x14ac:dyDescent="0.3">
      <c r="A46" s="505" t="s">
        <v>2790</v>
      </c>
      <c r="B46" s="326" t="s">
        <v>3203</v>
      </c>
      <c r="C46" s="327"/>
      <c r="D46" s="328">
        <v>1428</v>
      </c>
      <c r="E46" s="327"/>
      <c r="F46" s="328">
        <v>1428</v>
      </c>
      <c r="G46" s="327"/>
      <c r="H46" s="328">
        <v>1428</v>
      </c>
      <c r="I46" s="327"/>
      <c r="J46" s="328">
        <v>1428</v>
      </c>
      <c r="K46" s="327"/>
      <c r="L46" s="328">
        <v>1428</v>
      </c>
      <c r="M46" s="327"/>
      <c r="N46" s="328">
        <v>1428</v>
      </c>
      <c r="O46" s="21">
        <f>+SUM(C46:N46)</f>
        <v>8568</v>
      </c>
    </row>
    <row r="47" spans="1:16" ht="29.25" customHeight="1" x14ac:dyDescent="0.3">
      <c r="A47" s="505"/>
      <c r="B47" s="326" t="s">
        <v>3204</v>
      </c>
      <c r="C47" s="327"/>
      <c r="D47" s="328">
        <v>156310</v>
      </c>
      <c r="E47" s="327"/>
      <c r="F47" s="328">
        <v>156310</v>
      </c>
      <c r="G47" s="327"/>
      <c r="H47" s="328">
        <v>156310</v>
      </c>
      <c r="I47" s="327"/>
      <c r="J47" s="328">
        <v>156310</v>
      </c>
      <c r="K47" s="327"/>
      <c r="L47" s="328">
        <v>156310</v>
      </c>
      <c r="M47" s="327"/>
      <c r="N47" s="328">
        <v>156310</v>
      </c>
      <c r="O47" s="21">
        <f>+SUM(C47:N47)</f>
        <v>937860</v>
      </c>
    </row>
    <row r="48" spans="1:16" ht="15" thickBot="1" x14ac:dyDescent="0.35"/>
    <row r="49" spans="1:15" ht="15" thickBot="1" x14ac:dyDescent="0.35">
      <c r="C49" s="302" t="s">
        <v>3192</v>
      </c>
      <c r="D49" s="303" t="s">
        <v>3193</v>
      </c>
      <c r="E49" s="304" t="s">
        <v>3194</v>
      </c>
      <c r="F49" s="304" t="s">
        <v>3195</v>
      </c>
      <c r="G49" s="304" t="s">
        <v>3196</v>
      </c>
      <c r="H49" s="304" t="s">
        <v>3197</v>
      </c>
      <c r="I49" s="304" t="s">
        <v>3185</v>
      </c>
      <c r="J49" s="304" t="s">
        <v>3198</v>
      </c>
      <c r="K49" s="304" t="s">
        <v>3199</v>
      </c>
      <c r="L49" s="304" t="s">
        <v>3200</v>
      </c>
      <c r="M49" s="304" t="s">
        <v>3201</v>
      </c>
      <c r="N49" s="305" t="s">
        <v>3202</v>
      </c>
      <c r="O49" s="306" t="s">
        <v>2655</v>
      </c>
    </row>
    <row r="50" spans="1:15" ht="17.25" customHeight="1" x14ac:dyDescent="0.3">
      <c r="A50" s="506" t="s">
        <v>3209</v>
      </c>
      <c r="B50" s="307" t="s">
        <v>3203</v>
      </c>
      <c r="C50" s="329">
        <v>1559</v>
      </c>
      <c r="D50" s="315"/>
      <c r="E50" s="329">
        <v>1559</v>
      </c>
      <c r="F50" s="315"/>
      <c r="G50" s="315"/>
      <c r="H50" s="315"/>
      <c r="I50" s="329">
        <v>1559</v>
      </c>
      <c r="J50" s="315"/>
      <c r="K50" s="315"/>
      <c r="L50" s="315"/>
      <c r="M50" s="329">
        <v>1559</v>
      </c>
      <c r="N50" s="315"/>
      <c r="O50" s="316">
        <f>+SUM(C50:N50)</f>
        <v>6236</v>
      </c>
    </row>
    <row r="51" spans="1:15" ht="28.5" customHeight="1" thickBot="1" x14ac:dyDescent="0.35">
      <c r="A51" s="507"/>
      <c r="B51" s="311" t="s">
        <v>3204</v>
      </c>
      <c r="C51" s="330">
        <v>175051</v>
      </c>
      <c r="D51" s="317"/>
      <c r="E51" s="330">
        <v>175051</v>
      </c>
      <c r="F51" s="317"/>
      <c r="G51" s="317"/>
      <c r="H51" s="317"/>
      <c r="I51" s="330">
        <v>175050</v>
      </c>
      <c r="J51" s="317"/>
      <c r="K51" s="317"/>
      <c r="L51" s="317"/>
      <c r="M51" s="330">
        <v>175050</v>
      </c>
      <c r="N51" s="317"/>
      <c r="O51" s="318">
        <f>+SUM(C51:N51)</f>
        <v>700202</v>
      </c>
    </row>
    <row r="52" spans="1:15" ht="15" thickBot="1" x14ac:dyDescent="0.35"/>
    <row r="53" spans="1:15" ht="15" thickBot="1" x14ac:dyDescent="0.35">
      <c r="C53" s="302" t="s">
        <v>3192</v>
      </c>
      <c r="D53" s="303" t="s">
        <v>3193</v>
      </c>
      <c r="E53" s="304" t="s">
        <v>3194</v>
      </c>
      <c r="F53" s="304" t="s">
        <v>3195</v>
      </c>
      <c r="G53" s="304" t="s">
        <v>3196</v>
      </c>
      <c r="H53" s="304" t="s">
        <v>3197</v>
      </c>
      <c r="I53" s="304" t="s">
        <v>3185</v>
      </c>
      <c r="J53" s="304" t="s">
        <v>3198</v>
      </c>
      <c r="K53" s="304" t="s">
        <v>3199</v>
      </c>
      <c r="L53" s="304" t="s">
        <v>3200</v>
      </c>
      <c r="M53" s="304" t="s">
        <v>3201</v>
      </c>
      <c r="N53" s="305" t="s">
        <v>3202</v>
      </c>
      <c r="O53" s="306" t="s">
        <v>2655</v>
      </c>
    </row>
    <row r="54" spans="1:15" x14ac:dyDescent="0.3">
      <c r="A54" s="508" t="s">
        <v>3210</v>
      </c>
      <c r="B54" s="331" t="s">
        <v>3203</v>
      </c>
      <c r="C54" s="329">
        <v>1428</v>
      </c>
      <c r="D54" s="315"/>
      <c r="E54" s="315"/>
      <c r="F54" s="315"/>
      <c r="G54" s="329">
        <v>1428</v>
      </c>
      <c r="H54" s="315"/>
      <c r="I54" s="315"/>
      <c r="J54" s="329">
        <v>1428</v>
      </c>
      <c r="K54" s="315"/>
      <c r="L54" s="315"/>
      <c r="M54" s="315"/>
      <c r="N54" s="315"/>
      <c r="O54" s="316">
        <f>+SUM(C54:N54)</f>
        <v>4284</v>
      </c>
    </row>
    <row r="55" spans="1:15" ht="15" thickBot="1" x14ac:dyDescent="0.35">
      <c r="A55" s="509"/>
      <c r="B55" s="311" t="s">
        <v>3204</v>
      </c>
      <c r="C55" s="330">
        <v>164129</v>
      </c>
      <c r="D55" s="317"/>
      <c r="E55" s="317"/>
      <c r="F55" s="317"/>
      <c r="G55" s="330">
        <v>164129</v>
      </c>
      <c r="H55" s="317"/>
      <c r="I55" s="317"/>
      <c r="J55" s="330">
        <v>164128</v>
      </c>
      <c r="K55" s="317"/>
      <c r="L55" s="317"/>
      <c r="M55" s="317"/>
      <c r="N55" s="317"/>
      <c r="O55" s="320">
        <f>+SUM(C55:N55)</f>
        <v>492386</v>
      </c>
    </row>
    <row r="56" spans="1:15" ht="15" thickBot="1" x14ac:dyDescent="0.35"/>
    <row r="57" spans="1:15" ht="15" thickBot="1" x14ac:dyDescent="0.35">
      <c r="C57" s="302" t="s">
        <v>3192</v>
      </c>
      <c r="D57" s="303" t="s">
        <v>3193</v>
      </c>
      <c r="E57" s="304" t="s">
        <v>3194</v>
      </c>
      <c r="F57" s="304" t="s">
        <v>3195</v>
      </c>
      <c r="G57" s="304" t="s">
        <v>3196</v>
      </c>
      <c r="H57" s="304" t="s">
        <v>3197</v>
      </c>
      <c r="I57" s="304" t="s">
        <v>3185</v>
      </c>
      <c r="J57" s="304" t="s">
        <v>3198</v>
      </c>
      <c r="K57" s="304" t="s">
        <v>3199</v>
      </c>
      <c r="L57" s="304" t="s">
        <v>3200</v>
      </c>
      <c r="M57" s="304" t="s">
        <v>3201</v>
      </c>
      <c r="N57" s="305" t="s">
        <v>3202</v>
      </c>
      <c r="O57" s="306" t="s">
        <v>2655</v>
      </c>
    </row>
    <row r="58" spans="1:15" x14ac:dyDescent="0.3">
      <c r="A58" s="501" t="s">
        <v>3211</v>
      </c>
      <c r="B58" s="307" t="s">
        <v>3203</v>
      </c>
      <c r="C58" s="315"/>
      <c r="D58" s="315"/>
      <c r="E58" s="329">
        <v>1364</v>
      </c>
      <c r="F58" s="315"/>
      <c r="G58" s="315"/>
      <c r="H58" s="315"/>
      <c r="I58" s="329">
        <v>1364</v>
      </c>
      <c r="J58" s="315"/>
      <c r="K58" s="329">
        <v>1364</v>
      </c>
      <c r="L58" s="315"/>
      <c r="M58" s="315"/>
      <c r="N58" s="329">
        <v>1364</v>
      </c>
      <c r="O58" s="316">
        <f>+SUM(C58:N58)</f>
        <v>5456</v>
      </c>
    </row>
    <row r="59" spans="1:15" ht="15" thickBot="1" x14ac:dyDescent="0.35">
      <c r="A59" s="502"/>
      <c r="B59" s="311" t="s">
        <v>3204</v>
      </c>
      <c r="C59" s="317"/>
      <c r="D59" s="317"/>
      <c r="E59" s="330">
        <v>184166</v>
      </c>
      <c r="F59" s="317"/>
      <c r="G59" s="317"/>
      <c r="H59" s="317"/>
      <c r="I59" s="330">
        <v>184166</v>
      </c>
      <c r="J59" s="317"/>
      <c r="K59" s="330">
        <v>184166</v>
      </c>
      <c r="L59" s="317"/>
      <c r="M59" s="317"/>
      <c r="N59" s="330">
        <v>184166</v>
      </c>
      <c r="O59" s="320">
        <f>+SUM(C59:N59)</f>
        <v>736664</v>
      </c>
    </row>
    <row r="60" spans="1:15" ht="15" thickBot="1" x14ac:dyDescent="0.35"/>
    <row r="61" spans="1:15" ht="15" thickBot="1" x14ac:dyDescent="0.35">
      <c r="C61" s="302" t="s">
        <v>3192</v>
      </c>
      <c r="D61" s="303" t="s">
        <v>3193</v>
      </c>
      <c r="E61" s="304" t="s">
        <v>3194</v>
      </c>
      <c r="F61" s="304" t="s">
        <v>3195</v>
      </c>
      <c r="G61" s="304" t="s">
        <v>3196</v>
      </c>
      <c r="H61" s="304" t="s">
        <v>3197</v>
      </c>
      <c r="I61" s="304" t="s">
        <v>3185</v>
      </c>
      <c r="J61" s="304" t="s">
        <v>3198</v>
      </c>
      <c r="K61" s="304" t="s">
        <v>3199</v>
      </c>
      <c r="L61" s="304" t="s">
        <v>3200</v>
      </c>
      <c r="M61" s="304" t="s">
        <v>3201</v>
      </c>
      <c r="N61" s="305" t="s">
        <v>3202</v>
      </c>
      <c r="O61" s="306" t="s">
        <v>2655</v>
      </c>
    </row>
    <row r="62" spans="1:15" x14ac:dyDescent="0.3">
      <c r="A62" s="501" t="s">
        <v>3212</v>
      </c>
      <c r="B62" s="307" t="s">
        <v>3203</v>
      </c>
      <c r="C62" s="315"/>
      <c r="D62" s="315"/>
      <c r="E62" s="329">
        <v>5607</v>
      </c>
      <c r="F62" s="329">
        <v>11214</v>
      </c>
      <c r="G62" s="329">
        <v>11214</v>
      </c>
      <c r="H62" s="329">
        <v>11214</v>
      </c>
      <c r="I62" s="329">
        <v>5607</v>
      </c>
      <c r="J62" s="329">
        <v>5607</v>
      </c>
      <c r="K62" s="329">
        <v>5607</v>
      </c>
      <c r="L62" s="329">
        <v>11214</v>
      </c>
      <c r="M62" s="329">
        <v>5607</v>
      </c>
      <c r="N62" s="329">
        <v>11214</v>
      </c>
      <c r="O62" s="316">
        <f>+SUM(C62:N62)</f>
        <v>84105</v>
      </c>
    </row>
    <row r="63" spans="1:15" ht="15" thickBot="1" x14ac:dyDescent="0.35">
      <c r="A63" s="502"/>
      <c r="B63" s="311" t="s">
        <v>3204</v>
      </c>
      <c r="C63" s="317"/>
      <c r="D63" s="317"/>
      <c r="E63" s="330">
        <v>756871</v>
      </c>
      <c r="F63" s="330">
        <v>1513743</v>
      </c>
      <c r="G63" s="330">
        <v>1513743</v>
      </c>
      <c r="H63" s="330">
        <v>1513743</v>
      </c>
      <c r="I63" s="330">
        <v>756871</v>
      </c>
      <c r="J63" s="330">
        <v>756871</v>
      </c>
      <c r="K63" s="330">
        <v>756871</v>
      </c>
      <c r="L63" s="330">
        <v>1513743</v>
      </c>
      <c r="M63" s="330">
        <v>756871</v>
      </c>
      <c r="N63" s="330">
        <v>1513743</v>
      </c>
      <c r="O63" s="320">
        <f>+SUM(C63:N63)</f>
        <v>11353070</v>
      </c>
    </row>
    <row r="64" spans="1:15" ht="15" thickBot="1" x14ac:dyDescent="0.35"/>
    <row r="65" spans="1:17" ht="15" thickBot="1" x14ac:dyDescent="0.35">
      <c r="C65" s="302" t="s">
        <v>3192</v>
      </c>
      <c r="D65" s="303" t="s">
        <v>3193</v>
      </c>
      <c r="E65" s="304" t="s">
        <v>3194</v>
      </c>
      <c r="F65" s="304" t="s">
        <v>3195</v>
      </c>
      <c r="G65" s="304" t="s">
        <v>3196</v>
      </c>
      <c r="H65" s="304" t="s">
        <v>3197</v>
      </c>
      <c r="I65" s="304" t="s">
        <v>3185</v>
      </c>
      <c r="J65" s="304" t="s">
        <v>3198</v>
      </c>
      <c r="K65" s="304" t="s">
        <v>3199</v>
      </c>
      <c r="L65" s="304" t="s">
        <v>3200</v>
      </c>
      <c r="M65" s="304" t="s">
        <v>3201</v>
      </c>
      <c r="N65" s="305" t="s">
        <v>3202</v>
      </c>
      <c r="O65" s="306" t="s">
        <v>2655</v>
      </c>
    </row>
    <row r="66" spans="1:17" x14ac:dyDescent="0.3">
      <c r="A66" s="501" t="s">
        <v>3187</v>
      </c>
      <c r="B66" s="307" t="s">
        <v>3203</v>
      </c>
      <c r="C66" s="329">
        <v>9365</v>
      </c>
      <c r="D66" s="315"/>
      <c r="E66" s="315"/>
      <c r="F66" s="329">
        <v>9365</v>
      </c>
      <c r="G66" s="315"/>
      <c r="H66" s="315"/>
      <c r="I66" s="329">
        <v>9365</v>
      </c>
      <c r="J66" s="315"/>
      <c r="K66" s="329">
        <v>9365</v>
      </c>
      <c r="L66" s="315"/>
      <c r="M66" s="329">
        <v>9365</v>
      </c>
      <c r="N66" s="315"/>
      <c r="O66" s="316">
        <f>+SUM(C66:N66)</f>
        <v>46825</v>
      </c>
    </row>
    <row r="67" spans="1:17" ht="15" thickBot="1" x14ac:dyDescent="0.35">
      <c r="A67" s="502"/>
      <c r="B67" s="311" t="s">
        <v>3204</v>
      </c>
      <c r="C67" s="330">
        <v>1119859</v>
      </c>
      <c r="D67" s="317"/>
      <c r="E67" s="317"/>
      <c r="F67" s="330">
        <v>1119859</v>
      </c>
      <c r="G67" s="317"/>
      <c r="H67" s="317"/>
      <c r="I67" s="330">
        <v>1119859</v>
      </c>
      <c r="J67" s="317"/>
      <c r="K67" s="330">
        <v>1119859</v>
      </c>
      <c r="L67" s="317"/>
      <c r="M67" s="330">
        <v>1119860</v>
      </c>
      <c r="N67" s="317"/>
      <c r="O67" s="320">
        <f>+SUM(C67:N67)</f>
        <v>5599296</v>
      </c>
    </row>
    <row r="68" spans="1:17" ht="15" thickBot="1" x14ac:dyDescent="0.35"/>
    <row r="69" spans="1:17" ht="15" thickBot="1" x14ac:dyDescent="0.35">
      <c r="C69" s="302" t="s">
        <v>3192</v>
      </c>
      <c r="D69" s="303" t="s">
        <v>3193</v>
      </c>
      <c r="E69" s="304" t="s">
        <v>3194</v>
      </c>
      <c r="F69" s="304" t="s">
        <v>3195</v>
      </c>
      <c r="G69" s="304" t="s">
        <v>3196</v>
      </c>
      <c r="H69" s="304" t="s">
        <v>3197</v>
      </c>
      <c r="I69" s="304" t="s">
        <v>3185</v>
      </c>
      <c r="J69" s="304" t="s">
        <v>3198</v>
      </c>
      <c r="K69" s="304" t="s">
        <v>3199</v>
      </c>
      <c r="L69" s="304" t="s">
        <v>3200</v>
      </c>
      <c r="M69" s="304" t="s">
        <v>3201</v>
      </c>
      <c r="N69" s="305" t="s">
        <v>3202</v>
      </c>
      <c r="O69" s="306" t="s">
        <v>2655</v>
      </c>
    </row>
    <row r="70" spans="1:17" x14ac:dyDescent="0.3">
      <c r="A70" s="503" t="s">
        <v>3213</v>
      </c>
      <c r="B70" s="307" t="s">
        <v>3203</v>
      </c>
      <c r="C70" s="321"/>
      <c r="D70" s="329">
        <v>1689</v>
      </c>
      <c r="E70" s="315"/>
      <c r="F70" s="315"/>
      <c r="G70" s="315"/>
      <c r="H70" s="315"/>
      <c r="I70" s="315"/>
      <c r="J70" s="329">
        <v>1689</v>
      </c>
      <c r="K70" s="315"/>
      <c r="L70" s="315"/>
      <c r="M70" s="315"/>
      <c r="N70" s="315"/>
      <c r="O70" s="316">
        <f>+SUM(C70:N70)</f>
        <v>3378</v>
      </c>
    </row>
    <row r="71" spans="1:17" ht="15" thickBot="1" x14ac:dyDescent="0.35">
      <c r="A71" s="504"/>
      <c r="B71" s="311" t="s">
        <v>3204</v>
      </c>
      <c r="C71" s="324"/>
      <c r="D71" s="330">
        <v>180908</v>
      </c>
      <c r="E71" s="317"/>
      <c r="F71" s="317"/>
      <c r="G71" s="317"/>
      <c r="H71" s="317"/>
      <c r="I71" s="317"/>
      <c r="J71" s="330">
        <v>180909</v>
      </c>
      <c r="K71" s="317"/>
      <c r="L71" s="317"/>
      <c r="M71" s="317"/>
      <c r="N71" s="317"/>
      <c r="O71" s="320">
        <f>+SUM(C71:N71)</f>
        <v>361817</v>
      </c>
    </row>
    <row r="72" spans="1:17" ht="15" thickBot="1" x14ac:dyDescent="0.35"/>
    <row r="73" spans="1:17" ht="15" thickBot="1" x14ac:dyDescent="0.35">
      <c r="C73" s="302" t="s">
        <v>3192</v>
      </c>
      <c r="D73" s="303" t="s">
        <v>3193</v>
      </c>
      <c r="E73" s="304" t="s">
        <v>3194</v>
      </c>
      <c r="F73" s="304" t="s">
        <v>3195</v>
      </c>
      <c r="G73" s="304" t="s">
        <v>3196</v>
      </c>
      <c r="H73" s="304" t="s">
        <v>3197</v>
      </c>
      <c r="I73" s="304" t="s">
        <v>3185</v>
      </c>
      <c r="J73" s="304" t="s">
        <v>3198</v>
      </c>
      <c r="K73" s="304" t="s">
        <v>3199</v>
      </c>
      <c r="L73" s="304" t="s">
        <v>3200</v>
      </c>
      <c r="M73" s="304" t="s">
        <v>3201</v>
      </c>
      <c r="N73" s="305" t="s">
        <v>3202</v>
      </c>
      <c r="O73" s="306" t="s">
        <v>2655</v>
      </c>
    </row>
    <row r="74" spans="1:17" x14ac:dyDescent="0.3">
      <c r="A74" s="495" t="s">
        <v>2827</v>
      </c>
      <c r="B74" s="307" t="s">
        <v>3203</v>
      </c>
      <c r="C74" s="308">
        <v>5136</v>
      </c>
      <c r="D74" s="308">
        <v>5136</v>
      </c>
      <c r="E74" s="308">
        <v>5136</v>
      </c>
      <c r="F74" s="308">
        <v>5136</v>
      </c>
      <c r="G74" s="308">
        <v>5136</v>
      </c>
      <c r="H74" s="308">
        <v>5136</v>
      </c>
      <c r="I74" s="308">
        <v>5136</v>
      </c>
      <c r="J74" s="308">
        <v>5136</v>
      </c>
      <c r="K74" s="308">
        <v>5136</v>
      </c>
      <c r="L74" s="308">
        <v>5136</v>
      </c>
      <c r="M74" s="308">
        <v>5136</v>
      </c>
      <c r="N74" s="308">
        <v>5154</v>
      </c>
      <c r="O74" s="316">
        <f>+SUM(C74:N74)</f>
        <v>61650</v>
      </c>
    </row>
    <row r="75" spans="1:17" ht="15" thickBot="1" x14ac:dyDescent="0.35">
      <c r="A75" s="496"/>
      <c r="B75" s="311" t="s">
        <v>3204</v>
      </c>
      <c r="C75" s="312">
        <v>564640</v>
      </c>
      <c r="D75" s="312">
        <v>564640</v>
      </c>
      <c r="E75" s="312">
        <v>564640</v>
      </c>
      <c r="F75" s="312">
        <v>564640</v>
      </c>
      <c r="G75" s="312">
        <v>564640</v>
      </c>
      <c r="H75" s="312">
        <v>564640</v>
      </c>
      <c r="I75" s="312">
        <v>564640</v>
      </c>
      <c r="J75" s="312">
        <v>564640</v>
      </c>
      <c r="K75" s="312">
        <v>564640</v>
      </c>
      <c r="L75" s="312">
        <v>564640</v>
      </c>
      <c r="M75" s="312">
        <v>564640</v>
      </c>
      <c r="N75" s="312">
        <v>565460</v>
      </c>
      <c r="O75" s="318">
        <f>+SUM(C75:N75)</f>
        <v>6776500</v>
      </c>
      <c r="P75" s="332"/>
      <c r="Q75" s="34"/>
    </row>
    <row r="77" spans="1:17" ht="15" thickBot="1" x14ac:dyDescent="0.35"/>
    <row r="78" spans="1:17" ht="15" thickBot="1" x14ac:dyDescent="0.35">
      <c r="C78" s="302" t="s">
        <v>3192</v>
      </c>
      <c r="D78" s="303" t="s">
        <v>3193</v>
      </c>
      <c r="E78" s="304" t="s">
        <v>3194</v>
      </c>
      <c r="F78" s="304" t="s">
        <v>3195</v>
      </c>
      <c r="G78" s="304" t="s">
        <v>3196</v>
      </c>
      <c r="H78" s="304" t="s">
        <v>3197</v>
      </c>
      <c r="I78" s="304" t="s">
        <v>3185</v>
      </c>
      <c r="J78" s="304" t="s">
        <v>3198</v>
      </c>
      <c r="K78" s="304" t="s">
        <v>3199</v>
      </c>
      <c r="L78" s="304" t="s">
        <v>3200</v>
      </c>
      <c r="M78" s="304" t="s">
        <v>3201</v>
      </c>
      <c r="N78" s="305" t="s">
        <v>3202</v>
      </c>
      <c r="O78" s="306" t="s">
        <v>2655</v>
      </c>
    </row>
    <row r="79" spans="1:17" x14ac:dyDescent="0.3">
      <c r="A79" s="495" t="s">
        <v>3188</v>
      </c>
      <c r="B79" s="307" t="s">
        <v>3203</v>
      </c>
      <c r="C79" s="308">
        <v>2182</v>
      </c>
      <c r="D79" s="308">
        <v>2182</v>
      </c>
      <c r="E79" s="308">
        <v>2182</v>
      </c>
      <c r="F79" s="308">
        <v>2182</v>
      </c>
      <c r="G79" s="308">
        <v>2182</v>
      </c>
      <c r="H79" s="308">
        <v>2182</v>
      </c>
      <c r="I79" s="308">
        <v>2182</v>
      </c>
      <c r="J79" s="308">
        <v>2182</v>
      </c>
      <c r="K79" s="308">
        <v>2182</v>
      </c>
      <c r="L79" s="308">
        <v>2182</v>
      </c>
      <c r="M79" s="308">
        <v>2182</v>
      </c>
      <c r="N79" s="308">
        <v>2182</v>
      </c>
      <c r="O79" s="316">
        <f>+SUM(C79:N79)</f>
        <v>26184</v>
      </c>
    </row>
    <row r="80" spans="1:17" ht="15" thickBot="1" x14ac:dyDescent="0.35">
      <c r="A80" s="496"/>
      <c r="B80" s="311" t="s">
        <v>3204</v>
      </c>
      <c r="C80" s="312">
        <v>267169</v>
      </c>
      <c r="D80" s="312">
        <v>267169</v>
      </c>
      <c r="E80" s="312">
        <v>267169</v>
      </c>
      <c r="F80" s="312">
        <v>267169</v>
      </c>
      <c r="G80" s="312">
        <v>267169</v>
      </c>
      <c r="H80" s="312">
        <v>267169</v>
      </c>
      <c r="I80" s="312">
        <v>267169</v>
      </c>
      <c r="J80" s="312">
        <v>267169</v>
      </c>
      <c r="K80" s="312">
        <v>267169</v>
      </c>
      <c r="L80" s="312">
        <v>267169</v>
      </c>
      <c r="M80" s="312">
        <v>267170</v>
      </c>
      <c r="N80" s="312">
        <v>267170</v>
      </c>
      <c r="O80" s="318">
        <f>+SUM(C80:N80)</f>
        <v>3206030</v>
      </c>
      <c r="P80" s="332"/>
    </row>
  </sheetData>
  <mergeCells count="19">
    <mergeCell ref="A66:A67"/>
    <mergeCell ref="A70:A71"/>
    <mergeCell ref="A74:A75"/>
    <mergeCell ref="A79:A80"/>
    <mergeCell ref="E10:F10"/>
    <mergeCell ref="A14:A15"/>
    <mergeCell ref="A23:A24"/>
    <mergeCell ref="A42:A43"/>
    <mergeCell ref="A46:A47"/>
    <mergeCell ref="A50:A51"/>
    <mergeCell ref="A54:A55"/>
    <mergeCell ref="A58:A59"/>
    <mergeCell ref="A62:A63"/>
    <mergeCell ref="A38:A39"/>
    <mergeCell ref="F3:G3"/>
    <mergeCell ref="A6:A7"/>
    <mergeCell ref="F19:G19"/>
    <mergeCell ref="A30:A31"/>
    <mergeCell ref="A34:A3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ED94E-2943-4EA6-8295-CB3809A46276}">
  <sheetPr>
    <tabColor theme="9" tint="-0.499984740745262"/>
  </sheetPr>
  <dimension ref="A1:J58"/>
  <sheetViews>
    <sheetView topLeftCell="D32" zoomScaleNormal="100" workbookViewId="0">
      <selection activeCell="F50" sqref="F50"/>
    </sheetView>
  </sheetViews>
  <sheetFormatPr baseColWidth="10" defaultColWidth="11.44140625" defaultRowHeight="15.6" x14ac:dyDescent="0.3"/>
  <cols>
    <col min="1" max="1" width="16.6640625" style="438" hidden="1" customWidth="1"/>
    <col min="2" max="2" width="8.109375" style="415" hidden="1" customWidth="1"/>
    <col min="3" max="3" width="0.109375" style="415" hidden="1" customWidth="1"/>
    <col min="4" max="4" width="2" style="415" customWidth="1"/>
    <col min="5" max="5" width="45.44140625" style="415" customWidth="1"/>
    <col min="6" max="6" width="19" style="437" bestFit="1" customWidth="1"/>
    <col min="7" max="8" width="18.6640625" style="437" bestFit="1" customWidth="1"/>
    <col min="9" max="9" width="18.6640625" style="451" bestFit="1" customWidth="1"/>
    <col min="10" max="10" width="1.109375" style="415" customWidth="1"/>
    <col min="11" max="16384" width="11.44140625" style="415"/>
  </cols>
  <sheetData>
    <row r="1" spans="1:10" s="410" customFormat="1" ht="21.6" thickBot="1" x14ac:dyDescent="0.35">
      <c r="A1" s="405" t="s">
        <v>2662</v>
      </c>
      <c r="B1" s="406">
        <v>39814</v>
      </c>
      <c r="C1" s="406">
        <v>39448</v>
      </c>
      <c r="D1" s="407" t="s">
        <v>2808</v>
      </c>
      <c r="E1" s="456"/>
      <c r="F1" s="408"/>
      <c r="G1" s="408"/>
      <c r="H1" s="408"/>
      <c r="I1" s="409"/>
      <c r="J1" s="407"/>
    </row>
    <row r="2" spans="1:10" ht="16.8" thickTop="1" thickBot="1" x14ac:dyDescent="0.35">
      <c r="A2" s="411" t="s">
        <v>2663</v>
      </c>
      <c r="B2" s="412">
        <v>40178</v>
      </c>
      <c r="C2" s="413">
        <v>39813</v>
      </c>
      <c r="D2" s="457" t="s">
        <v>2664</v>
      </c>
      <c r="E2" s="458"/>
      <c r="F2" s="453" t="s">
        <v>2811</v>
      </c>
      <c r="G2" s="452">
        <v>2024</v>
      </c>
      <c r="H2" s="452">
        <v>2023</v>
      </c>
      <c r="I2" s="452">
        <v>2022</v>
      </c>
      <c r="J2" s="414"/>
    </row>
    <row r="3" spans="1:10" x14ac:dyDescent="0.3">
      <c r="A3" s="416" t="s">
        <v>2665</v>
      </c>
      <c r="D3" s="417" t="s">
        <v>2666</v>
      </c>
      <c r="E3" s="418"/>
      <c r="F3" s="419"/>
      <c r="G3" s="420"/>
      <c r="H3" s="420"/>
      <c r="I3" s="421"/>
    </row>
    <row r="4" spans="1:10" x14ac:dyDescent="0.3">
      <c r="A4" s="416" t="s">
        <v>2665</v>
      </c>
      <c r="D4" s="422"/>
      <c r="F4" s="419"/>
      <c r="G4" s="420"/>
      <c r="H4" s="420"/>
      <c r="I4" s="420"/>
    </row>
    <row r="5" spans="1:10" x14ac:dyDescent="0.3">
      <c r="A5" s="416" t="e">
        <v>#REF!</v>
      </c>
      <c r="D5" s="423" t="s">
        <v>2668</v>
      </c>
      <c r="F5" s="419"/>
      <c r="G5" s="420"/>
      <c r="H5" s="420"/>
      <c r="I5" s="420"/>
    </row>
    <row r="6" spans="1:10" x14ac:dyDescent="0.3">
      <c r="A6" s="416"/>
      <c r="D6" s="423"/>
      <c r="E6" s="459" t="s">
        <v>2670</v>
      </c>
      <c r="F6" s="424">
        <f>+G6*1.04</f>
        <v>44445396.833949797</v>
      </c>
      <c r="G6" s="425">
        <v>42735958.494182497</v>
      </c>
      <c r="H6" s="425">
        <v>40581487</v>
      </c>
      <c r="I6" s="425">
        <v>39166353.706</v>
      </c>
    </row>
    <row r="7" spans="1:10" x14ac:dyDescent="0.3">
      <c r="A7" s="416"/>
      <c r="D7" s="423"/>
      <c r="E7" s="459" t="s">
        <v>2672</v>
      </c>
      <c r="F7" s="424">
        <f>+G7-H7+G7</f>
        <v>-27101374.890000015</v>
      </c>
      <c r="G7" s="425">
        <v>-25028625.945000008</v>
      </c>
      <c r="H7" s="425">
        <v>-22955877</v>
      </c>
      <c r="I7" s="425">
        <v>-20520057.711000007</v>
      </c>
    </row>
    <row r="8" spans="1:10" x14ac:dyDescent="0.3">
      <c r="A8" s="416"/>
      <c r="D8" s="423"/>
      <c r="E8" s="460" t="s">
        <v>2713</v>
      </c>
      <c r="F8" s="424">
        <v>-100000</v>
      </c>
      <c r="G8" s="425">
        <v>-399944.52099999995</v>
      </c>
      <c r="H8" s="425">
        <v>0</v>
      </c>
      <c r="I8" s="425">
        <v>0</v>
      </c>
    </row>
    <row r="9" spans="1:10" ht="16.2" thickBot="1" x14ac:dyDescent="0.35">
      <c r="A9" s="416" t="e">
        <v>#REF!</v>
      </c>
      <c r="B9" s="426" t="s">
        <v>2675</v>
      </c>
      <c r="C9" s="415" t="s">
        <v>2676</v>
      </c>
      <c r="D9" s="422" t="s">
        <v>2677</v>
      </c>
      <c r="E9" s="459"/>
      <c r="F9" s="424"/>
      <c r="G9" s="425"/>
      <c r="H9" s="425"/>
      <c r="I9" s="427"/>
    </row>
    <row r="10" spans="1:10" x14ac:dyDescent="0.3">
      <c r="A10" s="416" t="e">
        <v>#REF!</v>
      </c>
      <c r="B10" s="426" t="s">
        <v>2675</v>
      </c>
      <c r="C10" s="415" t="s">
        <v>2679</v>
      </c>
      <c r="D10" s="422"/>
      <c r="F10" s="428">
        <f>SUM(F6:F9)</f>
        <v>17244021.943949781</v>
      </c>
      <c r="G10" s="429">
        <f>SUM(G6:G9)</f>
        <v>17307388.028182488</v>
      </c>
      <c r="H10" s="429">
        <f>SUM(H6:H9)</f>
        <v>17625610</v>
      </c>
      <c r="I10" s="429">
        <v>18646295.994999994</v>
      </c>
    </row>
    <row r="11" spans="1:10" x14ac:dyDescent="0.3">
      <c r="A11" s="416" t="e">
        <v>#REF!</v>
      </c>
      <c r="B11" s="426" t="s">
        <v>2675</v>
      </c>
      <c r="C11" s="415" t="s">
        <v>2680</v>
      </c>
      <c r="D11" s="430" t="s">
        <v>2681</v>
      </c>
      <c r="F11" s="419"/>
      <c r="G11" s="420"/>
      <c r="H11" s="420"/>
      <c r="I11" s="420"/>
    </row>
    <row r="12" spans="1:10" x14ac:dyDescent="0.3">
      <c r="A12" s="416" t="e">
        <v>#REF!</v>
      </c>
      <c r="B12" s="426" t="s">
        <v>2675</v>
      </c>
      <c r="C12" s="415" t="s">
        <v>2682</v>
      </c>
      <c r="D12" s="422"/>
      <c r="E12" s="431"/>
      <c r="F12" s="432"/>
      <c r="G12" s="433"/>
      <c r="H12" s="433"/>
      <c r="I12" s="433"/>
    </row>
    <row r="13" spans="1:10" x14ac:dyDescent="0.3">
      <c r="A13" s="416"/>
      <c r="B13" s="426"/>
      <c r="D13" s="422"/>
      <c r="E13" s="459" t="s">
        <v>2683</v>
      </c>
      <c r="F13" s="424">
        <f>+G13</f>
        <v>5771.2</v>
      </c>
      <c r="G13" s="425">
        <v>5771.2</v>
      </c>
      <c r="H13" s="425"/>
      <c r="I13" s="425">
        <v>105597.144</v>
      </c>
    </row>
    <row r="14" spans="1:10" x14ac:dyDescent="0.3">
      <c r="A14" s="416" t="e">
        <v>#REF!</v>
      </c>
      <c r="B14" s="426" t="s">
        <v>2675</v>
      </c>
      <c r="C14" s="415" t="s">
        <v>2686</v>
      </c>
      <c r="D14" s="434"/>
      <c r="E14" s="459" t="s">
        <v>2685</v>
      </c>
      <c r="F14" s="424">
        <f>+G14</f>
        <v>-29257.384999999998</v>
      </c>
      <c r="G14" s="425">
        <v>-29257.384999999998</v>
      </c>
      <c r="H14" s="425">
        <v>-29257.384999999998</v>
      </c>
      <c r="I14" s="425">
        <v>-29257.384999999998</v>
      </c>
    </row>
    <row r="15" spans="1:10" ht="16.2" thickBot="1" x14ac:dyDescent="0.35">
      <c r="A15" s="416"/>
      <c r="B15" s="426"/>
      <c r="D15" s="434"/>
      <c r="E15" s="459" t="s">
        <v>2687</v>
      </c>
      <c r="F15" s="424">
        <f>+G15</f>
        <v>4926200</v>
      </c>
      <c r="G15" s="425">
        <v>4926200</v>
      </c>
      <c r="H15" s="425">
        <v>4931970</v>
      </c>
      <c r="I15" s="435">
        <v>4606520</v>
      </c>
    </row>
    <row r="16" spans="1:10" x14ac:dyDescent="0.3">
      <c r="A16" s="416" t="e">
        <v>#REF!</v>
      </c>
      <c r="B16" s="426" t="s">
        <v>2675</v>
      </c>
      <c r="C16" s="415" t="s">
        <v>2689</v>
      </c>
      <c r="D16" s="422" t="s">
        <v>2688</v>
      </c>
      <c r="F16" s="428">
        <f>SUM(F10:F15)</f>
        <v>22146735.758949779</v>
      </c>
      <c r="G16" s="429">
        <f>SUM(G10:G15)</f>
        <v>22210101.843182486</v>
      </c>
      <c r="H16" s="429">
        <f>SUM(H10:H15)</f>
        <v>22528322.614999998</v>
      </c>
      <c r="I16" s="429">
        <v>23329155.753999993</v>
      </c>
    </row>
    <row r="17" spans="1:9" x14ac:dyDescent="0.3">
      <c r="A17" s="416" t="e">
        <v>#REF!</v>
      </c>
      <c r="B17" s="426" t="s">
        <v>2675</v>
      </c>
      <c r="C17" s="415" t="s">
        <v>2690</v>
      </c>
      <c r="D17" s="436"/>
      <c r="F17" s="419"/>
      <c r="G17" s="420"/>
      <c r="H17" s="420"/>
      <c r="I17" s="420"/>
    </row>
    <row r="18" spans="1:9" x14ac:dyDescent="0.3">
      <c r="A18" s="416" t="e">
        <v>#REF!</v>
      </c>
      <c r="B18" s="426" t="s">
        <v>2675</v>
      </c>
      <c r="C18" s="415" t="s">
        <v>2693</v>
      </c>
      <c r="D18" s="436" t="s">
        <v>2691</v>
      </c>
      <c r="F18" s="419"/>
      <c r="G18" s="420"/>
      <c r="H18" s="420"/>
      <c r="I18" s="420"/>
    </row>
    <row r="19" spans="1:9" x14ac:dyDescent="0.3">
      <c r="A19" s="416" t="e">
        <v>#REF!</v>
      </c>
      <c r="B19" s="426" t="s">
        <v>2675</v>
      </c>
      <c r="C19" s="415" t="s">
        <v>2696</v>
      </c>
      <c r="D19" s="434"/>
      <c r="E19" s="459" t="s">
        <v>2694</v>
      </c>
      <c r="F19" s="424">
        <f>+G19*1.25</f>
        <v>28589936.087499984</v>
      </c>
      <c r="G19" s="425">
        <v>22871948.869999986</v>
      </c>
      <c r="H19" s="425">
        <v>17173289</v>
      </c>
      <c r="I19" s="425">
        <v>16014890.348999999</v>
      </c>
    </row>
    <row r="20" spans="1:9" x14ac:dyDescent="0.3">
      <c r="A20" s="416"/>
      <c r="D20" s="434"/>
      <c r="E20" s="459" t="s">
        <v>2697</v>
      </c>
      <c r="F20" s="424">
        <f>+G20*1.1</f>
        <v>-776505.73110000021</v>
      </c>
      <c r="G20" s="425">
        <v>-705914.30100000009</v>
      </c>
      <c r="H20" s="425">
        <v>-208158</v>
      </c>
      <c r="I20" s="425">
        <v>-208158.11300000001</v>
      </c>
    </row>
    <row r="21" spans="1:9" x14ac:dyDescent="0.3">
      <c r="A21" s="416"/>
      <c r="D21" s="434"/>
      <c r="E21" s="459" t="s">
        <v>2698</v>
      </c>
      <c r="F21" s="424">
        <f>+G21*1.35</f>
        <v>31994311.269072991</v>
      </c>
      <c r="G21" s="425">
        <v>23699489.828942955</v>
      </c>
      <c r="H21" s="425">
        <v>18964385</v>
      </c>
      <c r="I21" s="425">
        <v>13193724.916999999</v>
      </c>
    </row>
    <row r="22" spans="1:9" x14ac:dyDescent="0.3">
      <c r="A22" s="416"/>
      <c r="D22" s="434"/>
      <c r="E22" s="459" t="s">
        <v>2699</v>
      </c>
      <c r="F22" s="424">
        <f t="shared" ref="F22:F24" si="0">+G22*1.15</f>
        <v>-1070785.3998499999</v>
      </c>
      <c r="G22" s="425">
        <v>-931117.73900000006</v>
      </c>
      <c r="H22" s="425">
        <v>-457129</v>
      </c>
      <c r="I22" s="425">
        <v>-457129.15</v>
      </c>
    </row>
    <row r="23" spans="1:9" x14ac:dyDescent="0.3">
      <c r="A23" s="416" t="e">
        <v>#REF!</v>
      </c>
      <c r="C23" s="437" t="s">
        <v>2703</v>
      </c>
      <c r="D23" s="434"/>
      <c r="E23" s="459" t="s">
        <v>2701</v>
      </c>
      <c r="F23" s="424">
        <f t="shared" si="0"/>
        <v>8301108.2279729079</v>
      </c>
      <c r="G23" s="425">
        <v>7218354.9808460074</v>
      </c>
      <c r="H23" s="425">
        <v>2176200</v>
      </c>
      <c r="I23" s="425">
        <v>4373900</v>
      </c>
    </row>
    <row r="24" spans="1:9" x14ac:dyDescent="0.3">
      <c r="A24" s="416" t="s">
        <v>2665</v>
      </c>
      <c r="D24" s="434"/>
      <c r="E24" s="459" t="s">
        <v>2704</v>
      </c>
      <c r="F24" s="424">
        <f t="shared" si="0"/>
        <v>-331905.73774999991</v>
      </c>
      <c r="G24" s="425">
        <v>-288613.68499999994</v>
      </c>
      <c r="H24" s="425">
        <v>-288614</v>
      </c>
      <c r="I24" s="425">
        <v>-288613.685</v>
      </c>
    </row>
    <row r="25" spans="1:9" ht="16.2" thickBot="1" x14ac:dyDescent="0.35">
      <c r="A25" s="416" t="e">
        <v>#REF!</v>
      </c>
      <c r="D25" s="434"/>
      <c r="E25" s="459" t="s">
        <v>2706</v>
      </c>
      <c r="F25" s="424">
        <v>3645121.6181568145</v>
      </c>
      <c r="G25" s="425">
        <v>1878680.9800830444</v>
      </c>
      <c r="H25" s="425">
        <v>2332634</v>
      </c>
      <c r="I25" s="427">
        <v>1771025.4910000009</v>
      </c>
    </row>
    <row r="26" spans="1:9" x14ac:dyDescent="0.3">
      <c r="A26" s="416" t="e">
        <v>#REF!</v>
      </c>
      <c r="B26" s="426" t="s">
        <v>2675</v>
      </c>
      <c r="C26" s="415" t="s">
        <v>2708</v>
      </c>
      <c r="D26" s="436" t="s">
        <v>2707</v>
      </c>
      <c r="F26" s="428">
        <f>SUM(F19:F25)</f>
        <v>70351280.334002703</v>
      </c>
      <c r="G26" s="429">
        <f>SUM(G19:G25)</f>
        <v>53742828.934871994</v>
      </c>
      <c r="H26" s="429">
        <f>SUM(H19:H25)</f>
        <v>39692607</v>
      </c>
      <c r="I26" s="429">
        <f>SUM(I19:I25)</f>
        <v>34399639.809</v>
      </c>
    </row>
    <row r="27" spans="1:9" ht="16.2" thickBot="1" x14ac:dyDescent="0.35">
      <c r="A27" s="416" t="e">
        <v>#REF!</v>
      </c>
      <c r="C27" s="437" t="s">
        <v>2709</v>
      </c>
      <c r="D27" s="434"/>
      <c r="F27" s="419"/>
      <c r="G27" s="420"/>
      <c r="H27" s="420"/>
      <c r="I27" s="435"/>
    </row>
    <row r="28" spans="1:9" ht="16.2" thickBot="1" x14ac:dyDescent="0.35">
      <c r="A28" s="416" t="s">
        <v>2665</v>
      </c>
      <c r="D28" s="461" t="s">
        <v>2710</v>
      </c>
      <c r="E28" s="462"/>
      <c r="F28" s="463">
        <f>+F26+F16</f>
        <v>92498016.09295249</v>
      </c>
      <c r="G28" s="464">
        <f>+G26+G16</f>
        <v>75952930.778054476</v>
      </c>
      <c r="H28" s="464">
        <f>+H26+H16</f>
        <v>62220929.614999995</v>
      </c>
      <c r="I28" s="465">
        <f>+I26+I16</f>
        <v>57728795.562999994</v>
      </c>
    </row>
    <row r="29" spans="1:9" x14ac:dyDescent="0.3">
      <c r="I29" s="437"/>
    </row>
    <row r="30" spans="1:9" ht="21.6" thickBot="1" x14ac:dyDescent="0.35">
      <c r="E30" s="407" t="s">
        <v>2808</v>
      </c>
      <c r="F30" s="410"/>
      <c r="G30" s="410"/>
      <c r="H30" s="410"/>
      <c r="I30" s="410"/>
    </row>
    <row r="31" spans="1:9" ht="16.2" thickBot="1" x14ac:dyDescent="0.35">
      <c r="E31" s="452"/>
      <c r="F31" s="453" t="s">
        <v>2811</v>
      </c>
      <c r="G31" s="452">
        <v>2024</v>
      </c>
      <c r="H31" s="452">
        <v>2023</v>
      </c>
      <c r="I31" s="452">
        <v>2022</v>
      </c>
    </row>
    <row r="32" spans="1:9" x14ac:dyDescent="0.3">
      <c r="E32" s="439"/>
      <c r="F32" s="440"/>
      <c r="G32" s="441"/>
      <c r="H32" s="441"/>
      <c r="I32" s="441"/>
    </row>
    <row r="33" spans="5:9" x14ac:dyDescent="0.3">
      <c r="E33" s="442" t="s">
        <v>2667</v>
      </c>
      <c r="F33" s="443">
        <f>+G33</f>
        <v>13500000</v>
      </c>
      <c r="G33" s="444">
        <v>13500000</v>
      </c>
      <c r="H33" s="444">
        <v>13500000</v>
      </c>
      <c r="I33" s="444">
        <v>13500000</v>
      </c>
    </row>
    <row r="34" spans="5:9" x14ac:dyDescent="0.3">
      <c r="E34" s="442" t="s">
        <v>2669</v>
      </c>
      <c r="F34" s="443">
        <f>+G34</f>
        <v>1200000</v>
      </c>
      <c r="G34" s="444">
        <v>1200000</v>
      </c>
      <c r="H34" s="444">
        <v>1200000</v>
      </c>
      <c r="I34" s="444">
        <v>1200000</v>
      </c>
    </row>
    <row r="35" spans="5:9" x14ac:dyDescent="0.3">
      <c r="E35" s="442" t="s">
        <v>2671</v>
      </c>
      <c r="F35" s="443">
        <f>+G35</f>
        <v>3479108.84</v>
      </c>
      <c r="G35" s="444">
        <v>3479108.84</v>
      </c>
      <c r="H35" s="444">
        <v>3479109</v>
      </c>
      <c r="I35" s="444">
        <v>3479109</v>
      </c>
    </row>
    <row r="36" spans="5:9" x14ac:dyDescent="0.3">
      <c r="E36" s="442" t="s">
        <v>2673</v>
      </c>
      <c r="F36" s="443">
        <f>+G36</f>
        <v>-2906250.7970000003</v>
      </c>
      <c r="G36" s="444">
        <v>-2906250.7970000003</v>
      </c>
      <c r="H36" s="444">
        <v>-2662862</v>
      </c>
      <c r="I36" s="444">
        <v>-2410241</v>
      </c>
    </row>
    <row r="37" spans="5:9" x14ac:dyDescent="0.3">
      <c r="E37" s="442" t="s">
        <v>2674</v>
      </c>
      <c r="F37" s="443">
        <f>+G37</f>
        <v>-3459324.4919999996</v>
      </c>
      <c r="G37" s="444">
        <v>-3459324.4919999996</v>
      </c>
      <c r="H37" s="444">
        <v>-3126298</v>
      </c>
      <c r="I37" s="444">
        <v>-3126298</v>
      </c>
    </row>
    <row r="38" spans="5:9" ht="16.2" thickBot="1" x14ac:dyDescent="0.35">
      <c r="E38" s="442" t="s">
        <v>2678</v>
      </c>
      <c r="F38" s="443">
        <f>+G38+G41</f>
        <v>32428476.208367061</v>
      </c>
      <c r="G38" s="444">
        <v>22014748.229807556</v>
      </c>
      <c r="H38" s="444">
        <v>17517372</v>
      </c>
      <c r="I38" s="444">
        <v>17351323</v>
      </c>
    </row>
    <row r="39" spans="5:9" x14ac:dyDescent="0.3">
      <c r="E39" s="442"/>
      <c r="F39" s="445">
        <f>SUM(F33:F38)</f>
        <v>44242009.759367064</v>
      </c>
      <c r="G39" s="446">
        <f>SUM(G33:G38)</f>
        <v>33828281.780807555</v>
      </c>
      <c r="H39" s="446">
        <f>SUM(H33:H38)</f>
        <v>29907321</v>
      </c>
      <c r="I39" s="446">
        <f>SUM(I33:I38)</f>
        <v>29993893</v>
      </c>
    </row>
    <row r="40" spans="5:9" x14ac:dyDescent="0.3">
      <c r="E40" s="442"/>
      <c r="F40" s="447"/>
      <c r="G40" s="448"/>
      <c r="H40" s="448"/>
      <c r="I40" s="448"/>
    </row>
    <row r="41" spans="5:9" x14ac:dyDescent="0.3">
      <c r="E41" s="442" t="s">
        <v>2684</v>
      </c>
      <c r="F41" s="443">
        <f>+E.Rst!E30</f>
        <v>16341118.121057499</v>
      </c>
      <c r="G41" s="444">
        <v>10413727.978559505</v>
      </c>
      <c r="H41" s="444">
        <v>4497376</v>
      </c>
      <c r="I41" s="444">
        <v>166042</v>
      </c>
    </row>
    <row r="42" spans="5:9" ht="16.2" thickBot="1" x14ac:dyDescent="0.35">
      <c r="E42" s="441"/>
      <c r="F42" s="447"/>
      <c r="G42" s="448"/>
      <c r="H42" s="448"/>
      <c r="I42" s="448"/>
    </row>
    <row r="43" spans="5:9" ht="16.2" thickBot="1" x14ac:dyDescent="0.35">
      <c r="E43" s="466" t="s">
        <v>3240</v>
      </c>
      <c r="F43" s="445">
        <f>F41+F39</f>
        <v>60583127.880424559</v>
      </c>
      <c r="G43" s="446">
        <f>G41+G39</f>
        <v>44242009.759367064</v>
      </c>
      <c r="H43" s="446">
        <f>H41+H39</f>
        <v>34404697</v>
      </c>
      <c r="I43" s="446">
        <f>+I41+I39</f>
        <v>30159935</v>
      </c>
    </row>
    <row r="44" spans="5:9" x14ac:dyDescent="0.3">
      <c r="E44" s="441"/>
      <c r="F44" s="447"/>
      <c r="G44" s="448"/>
      <c r="H44" s="448"/>
      <c r="I44" s="448"/>
    </row>
    <row r="45" spans="5:9" x14ac:dyDescent="0.3">
      <c r="E45" s="441"/>
      <c r="F45" s="447"/>
      <c r="G45" s="448"/>
      <c r="H45" s="448"/>
      <c r="I45" s="448"/>
    </row>
    <row r="46" spans="5:9" x14ac:dyDescent="0.3">
      <c r="E46" s="442" t="s">
        <v>2692</v>
      </c>
      <c r="F46" s="443">
        <f>+G46*0.9</f>
        <v>1686838.7483999988</v>
      </c>
      <c r="G46" s="444">
        <v>1874265.2759999987</v>
      </c>
      <c r="H46" s="444">
        <v>1520250</v>
      </c>
      <c r="I46" s="444">
        <v>1215138</v>
      </c>
    </row>
    <row r="47" spans="5:9" x14ac:dyDescent="0.3">
      <c r="E47" s="442" t="s">
        <v>2695</v>
      </c>
      <c r="F47" s="443">
        <f>+G47*1.15</f>
        <v>399561.31874999998</v>
      </c>
      <c r="G47" s="444">
        <v>347444.625</v>
      </c>
      <c r="H47" s="444">
        <v>231535</v>
      </c>
      <c r="I47" s="444">
        <v>231535</v>
      </c>
    </row>
    <row r="48" spans="5:9" x14ac:dyDescent="0.3">
      <c r="E48" s="441"/>
      <c r="F48" s="443"/>
      <c r="G48" s="444"/>
      <c r="H48" s="444"/>
      <c r="I48" s="444"/>
    </row>
    <row r="49" spans="5:9" x14ac:dyDescent="0.3">
      <c r="E49" s="441"/>
      <c r="F49" s="443"/>
      <c r="G49" s="444"/>
      <c r="H49" s="444"/>
      <c r="I49" s="444"/>
    </row>
    <row r="50" spans="5:9" x14ac:dyDescent="0.3">
      <c r="E50" s="442" t="s">
        <v>2700</v>
      </c>
      <c r="F50" s="443">
        <f>+G50*1.15</f>
        <v>12555079.309497977</v>
      </c>
      <c r="G50" s="444">
        <v>10917460.269128677</v>
      </c>
      <c r="H50" s="444">
        <v>7004512</v>
      </c>
      <c r="I50" s="444">
        <v>6780989</v>
      </c>
    </row>
    <row r="51" spans="5:9" x14ac:dyDescent="0.3">
      <c r="E51" s="442" t="s">
        <v>2702</v>
      </c>
      <c r="F51" s="443">
        <f>+G51*1.15</f>
        <v>5701779.0256999936</v>
      </c>
      <c r="G51" s="444">
        <v>4958068.7179999948</v>
      </c>
      <c r="H51" s="444">
        <v>3112685</v>
      </c>
      <c r="I51" s="444">
        <v>6520114</v>
      </c>
    </row>
    <row r="52" spans="5:9" x14ac:dyDescent="0.3">
      <c r="E52" s="442" t="s">
        <v>2705</v>
      </c>
      <c r="F52" s="443">
        <f>+G52*0.85</f>
        <v>11571629.810179967</v>
      </c>
      <c r="G52" s="444">
        <v>13613682.129623491</v>
      </c>
      <c r="H52" s="444">
        <v>15947251</v>
      </c>
      <c r="I52" s="444">
        <v>12821085</v>
      </c>
    </row>
    <row r="53" spans="5:9" ht="16.2" thickBot="1" x14ac:dyDescent="0.35">
      <c r="E53" s="441"/>
      <c r="F53" s="447"/>
      <c r="G53" s="448"/>
      <c r="H53" s="448"/>
      <c r="I53" s="448"/>
    </row>
    <row r="54" spans="5:9" ht="16.2" thickBot="1" x14ac:dyDescent="0.35">
      <c r="E54" s="466" t="s">
        <v>3241</v>
      </c>
      <c r="F54" s="445">
        <f>SUM(F46:F53)</f>
        <v>31914888.212527934</v>
      </c>
      <c r="G54" s="446">
        <f>SUM(G46:G53)</f>
        <v>31710921.017752159</v>
      </c>
      <c r="H54" s="446">
        <f>SUM(H46:H53)</f>
        <v>27816233</v>
      </c>
      <c r="I54" s="446">
        <f>SUM(I46:I53)</f>
        <v>27568861</v>
      </c>
    </row>
    <row r="55" spans="5:9" x14ac:dyDescent="0.3">
      <c r="E55" s="441"/>
      <c r="F55" s="447"/>
      <c r="G55" s="448"/>
      <c r="H55" s="448"/>
      <c r="I55" s="448"/>
    </row>
    <row r="56" spans="5:9" ht="16.2" thickBot="1" x14ac:dyDescent="0.35">
      <c r="E56" s="441"/>
      <c r="F56" s="449"/>
      <c r="G56" s="450"/>
      <c r="H56" s="450"/>
      <c r="I56" s="450"/>
    </row>
    <row r="57" spans="5:9" ht="16.2" thickBot="1" x14ac:dyDescent="0.35">
      <c r="E57" s="466" t="s">
        <v>3239</v>
      </c>
      <c r="F57" s="454">
        <f>F54+F43</f>
        <v>92498016.09295249</v>
      </c>
      <c r="G57" s="455">
        <f>G54+G43</f>
        <v>75952930.777119219</v>
      </c>
      <c r="H57" s="455">
        <f>H54+H43</f>
        <v>62220930</v>
      </c>
      <c r="I57" s="455">
        <f>+I54+I43</f>
        <v>57728796</v>
      </c>
    </row>
    <row r="58" spans="5:9" x14ac:dyDescent="0.3">
      <c r="I58" s="437"/>
    </row>
  </sheetData>
  <pageMargins left="0.7" right="0.7" top="0.75" bottom="0.75" header="0.3" footer="0.3"/>
  <pageSetup paperSize="9" scale="70" orientation="portrait" r:id="rId1"/>
  <rowBreaks count="1" manualBreakCount="1">
    <brk id="58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DA1B-F4A0-4AE6-A0D9-07F140B787AC}">
  <sheetPr>
    <tabColor rgb="FF7030A0"/>
  </sheetPr>
  <dimension ref="A1:M887"/>
  <sheetViews>
    <sheetView topLeftCell="C1" zoomScale="90" zoomScaleNormal="90" zoomScaleSheetLayoutView="100" workbookViewId="0">
      <pane ySplit="2" topLeftCell="A3" activePane="bottomLeft" state="frozen"/>
      <selection activeCell="C2" sqref="C2"/>
      <selection pane="bottomLeft" activeCell="M18" sqref="M18"/>
    </sheetView>
  </sheetViews>
  <sheetFormatPr baseColWidth="10" defaultColWidth="11.44140625" defaultRowHeight="14.4" x14ac:dyDescent="0.3"/>
  <cols>
    <col min="1" max="1" width="10.5546875" style="36" hidden="1" customWidth="1"/>
    <col min="2" max="2" width="11" style="36" hidden="1" customWidth="1"/>
    <col min="3" max="3" width="3.5546875" style="36" customWidth="1"/>
    <col min="4" max="4" width="29.6640625" style="36" customWidth="1"/>
    <col min="5" max="8" width="16.33203125" style="36" customWidth="1"/>
    <col min="9" max="16384" width="11.44140625" style="36"/>
  </cols>
  <sheetData>
    <row r="1" spans="1:13" ht="24.6" x14ac:dyDescent="0.4">
      <c r="A1" s="35" t="s">
        <v>2662</v>
      </c>
      <c r="B1" s="36" t="s">
        <v>2714</v>
      </c>
      <c r="D1" s="37" t="s">
        <v>2715</v>
      </c>
      <c r="E1" s="38"/>
      <c r="F1" s="38"/>
      <c r="G1" s="38"/>
      <c r="H1" s="38"/>
    </row>
    <row r="2" spans="1:13" ht="24.6" x14ac:dyDescent="0.4">
      <c r="A2" s="39">
        <v>40179</v>
      </c>
      <c r="B2" s="39">
        <v>40543</v>
      </c>
      <c r="D2" s="37" t="s">
        <v>2818</v>
      </c>
      <c r="E2" s="38"/>
      <c r="F2" s="38"/>
      <c r="G2" s="38"/>
      <c r="H2" s="38"/>
    </row>
    <row r="3" spans="1:13" ht="15" thickBot="1" x14ac:dyDescent="0.35">
      <c r="A3" s="39">
        <v>39814</v>
      </c>
      <c r="B3" s="39">
        <v>40178</v>
      </c>
      <c r="C3" s="40"/>
    </row>
    <row r="4" spans="1:13" ht="16.2" thickBot="1" x14ac:dyDescent="0.35">
      <c r="C4" s="471"/>
      <c r="D4" s="472"/>
      <c r="E4" s="473" t="s">
        <v>2811</v>
      </c>
      <c r="F4" s="474">
        <v>2024</v>
      </c>
      <c r="G4" s="474">
        <v>2023</v>
      </c>
      <c r="H4" s="474">
        <v>2022</v>
      </c>
    </row>
    <row r="5" spans="1:13" x14ac:dyDescent="0.3">
      <c r="C5" s="40"/>
      <c r="D5" s="41"/>
      <c r="E5" s="345"/>
      <c r="F5" s="42"/>
      <c r="G5" s="42"/>
      <c r="H5" s="475"/>
    </row>
    <row r="6" spans="1:13" x14ac:dyDescent="0.3">
      <c r="C6" s="476" t="s">
        <v>2716</v>
      </c>
      <c r="D6" s="41"/>
      <c r="E6" s="345"/>
      <c r="F6" s="42"/>
      <c r="G6" s="42"/>
      <c r="H6" s="475"/>
    </row>
    <row r="7" spans="1:13" x14ac:dyDescent="0.3">
      <c r="A7" s="36" t="s">
        <v>2717</v>
      </c>
      <c r="B7" s="36" t="s">
        <v>2718</v>
      </c>
      <c r="C7" s="40"/>
      <c r="D7" s="43" t="s">
        <v>2719</v>
      </c>
      <c r="E7" s="346">
        <f>+'VENTE 2025'!O7</f>
        <v>46028314</v>
      </c>
      <c r="F7" s="136">
        <v>34712969.598999999</v>
      </c>
      <c r="G7" s="136">
        <v>32177440.151000004</v>
      </c>
      <c r="H7" s="477">
        <v>31979115.843999997</v>
      </c>
    </row>
    <row r="8" spans="1:13" x14ac:dyDescent="0.3">
      <c r="C8" s="40"/>
      <c r="D8" s="43" t="s">
        <v>2720</v>
      </c>
      <c r="E8" s="346">
        <f>+'VENTE 2025'!O15+'VENTE 2025'!O24</f>
        <v>63775580</v>
      </c>
      <c r="F8" s="136">
        <v>43857750.809</v>
      </c>
      <c r="G8" s="136">
        <v>19506671.174999997</v>
      </c>
      <c r="H8" s="477">
        <v>7375876.284</v>
      </c>
    </row>
    <row r="9" spans="1:13" x14ac:dyDescent="0.3">
      <c r="C9" s="40"/>
      <c r="D9" s="43" t="s">
        <v>2721</v>
      </c>
      <c r="E9" s="346"/>
      <c r="F9" s="136"/>
      <c r="G9" s="136">
        <v>38770.517999999996</v>
      </c>
      <c r="H9" s="477">
        <v>38631.599999999999</v>
      </c>
    </row>
    <row r="10" spans="1:13" x14ac:dyDescent="0.3">
      <c r="A10" s="36" t="s">
        <v>2717</v>
      </c>
      <c r="B10" s="36" t="s">
        <v>2722</v>
      </c>
      <c r="C10" s="40"/>
      <c r="D10" s="43" t="s">
        <v>2723</v>
      </c>
      <c r="E10" s="346"/>
      <c r="F10" s="136">
        <v>1376462.0130000003</v>
      </c>
      <c r="G10" s="136">
        <v>254464.15600000002</v>
      </c>
      <c r="H10" s="477">
        <v>271172.40299999999</v>
      </c>
    </row>
    <row r="11" spans="1:13" ht="15" thickBot="1" x14ac:dyDescent="0.35">
      <c r="A11" s="36" t="s">
        <v>2717</v>
      </c>
      <c r="B11" s="36" t="s">
        <v>2724</v>
      </c>
      <c r="C11" s="40"/>
      <c r="D11" s="41" t="s">
        <v>2725</v>
      </c>
      <c r="E11" s="346"/>
      <c r="F11" s="136"/>
      <c r="G11" s="136"/>
      <c r="H11" s="477"/>
    </row>
    <row r="12" spans="1:13" x14ac:dyDescent="0.3">
      <c r="C12" s="476" t="s">
        <v>2726</v>
      </c>
      <c r="D12" s="41"/>
      <c r="E12" s="347">
        <f>SUM(E7:E11)</f>
        <v>109803894</v>
      </c>
      <c r="F12" s="137">
        <f>SUM(F7:F11)</f>
        <v>79947182.420999989</v>
      </c>
      <c r="G12" s="137">
        <f>SUM(G7:G11)</f>
        <v>51977346.000000007</v>
      </c>
      <c r="H12" s="478">
        <v>39664796.130999997</v>
      </c>
    </row>
    <row r="13" spans="1:13" x14ac:dyDescent="0.3">
      <c r="C13" s="476"/>
      <c r="D13" s="41"/>
      <c r="E13" s="345"/>
      <c r="F13" s="42"/>
      <c r="G13" s="42"/>
      <c r="H13" s="477"/>
    </row>
    <row r="14" spans="1:13" x14ac:dyDescent="0.3">
      <c r="C14" s="40"/>
      <c r="D14" s="41"/>
      <c r="E14" s="345"/>
      <c r="F14" s="42"/>
      <c r="G14" s="42"/>
      <c r="H14" s="477"/>
    </row>
    <row r="15" spans="1:13" x14ac:dyDescent="0.3">
      <c r="C15" s="476" t="s">
        <v>2727</v>
      </c>
      <c r="D15" s="41"/>
      <c r="E15" s="345"/>
      <c r="F15" s="42"/>
      <c r="G15" s="42"/>
      <c r="H15" s="477"/>
    </row>
    <row r="16" spans="1:13" x14ac:dyDescent="0.3">
      <c r="C16" s="476"/>
      <c r="D16" s="41" t="s">
        <v>2728</v>
      </c>
      <c r="E16" s="479"/>
      <c r="F16" s="136">
        <v>500351.48000001488</v>
      </c>
      <c r="G16" s="136">
        <v>861776</v>
      </c>
      <c r="H16" s="477">
        <v>1124564.645</v>
      </c>
      <c r="M16" s="36">
        <f>110-80</f>
        <v>30</v>
      </c>
    </row>
    <row r="17" spans="1:13" x14ac:dyDescent="0.3">
      <c r="A17" s="36" t="s">
        <v>2729</v>
      </c>
      <c r="B17" s="36" t="s">
        <v>2730</v>
      </c>
      <c r="C17" s="40"/>
      <c r="D17" s="41" t="s">
        <v>2731</v>
      </c>
      <c r="E17" s="346">
        <f>-'[1]BUDGET 2025 '!$DW$15-'[1]BUDGET 2025 '!$DW$18</f>
        <v>-73078160.75999999</v>
      </c>
      <c r="F17" s="136">
        <v>-52420817.322646491</v>
      </c>
      <c r="G17" s="136">
        <v>-34635252</v>
      </c>
      <c r="H17" s="477">
        <v>-28971839.442999996</v>
      </c>
      <c r="I17" s="344"/>
      <c r="J17" s="344"/>
      <c r="M17" s="36">
        <f>+M16/80</f>
        <v>0.375</v>
      </c>
    </row>
    <row r="18" spans="1:13" x14ac:dyDescent="0.3">
      <c r="A18" s="36" t="s">
        <v>2729</v>
      </c>
      <c r="B18" s="36" t="s">
        <v>2732</v>
      </c>
      <c r="C18" s="40"/>
      <c r="D18" s="41" t="s">
        <v>2733</v>
      </c>
      <c r="E18" s="346">
        <f>+F18*1.09</f>
        <v>-6334214.1748499991</v>
      </c>
      <c r="F18" s="136">
        <v>-5811205.6649999991</v>
      </c>
      <c r="G18" s="136">
        <v>-5263005</v>
      </c>
      <c r="H18" s="477">
        <v>-4216712.9249999998</v>
      </c>
    </row>
    <row r="19" spans="1:13" x14ac:dyDescent="0.3">
      <c r="A19" s="36" t="s">
        <v>2729</v>
      </c>
      <c r="B19" s="36" t="s">
        <v>2734</v>
      </c>
      <c r="C19" s="40"/>
      <c r="D19" s="41" t="s">
        <v>2735</v>
      </c>
      <c r="E19" s="346">
        <f>+F19*1.05</f>
        <v>-4459333.4257500023</v>
      </c>
      <c r="F19" s="136">
        <v>-4246984.2150000017</v>
      </c>
      <c r="G19" s="136">
        <v>-2490372</v>
      </c>
      <c r="H19" s="477">
        <v>-2879250.9980000001</v>
      </c>
    </row>
    <row r="20" spans="1:13" ht="15" thickBot="1" x14ac:dyDescent="0.35">
      <c r="A20" s="36" t="s">
        <v>2729</v>
      </c>
      <c r="B20" s="36" t="s">
        <v>2736</v>
      </c>
      <c r="C20" s="40"/>
      <c r="D20" s="41" t="s">
        <v>2737</v>
      </c>
      <c r="E20" s="346">
        <f>+F20*1.25</f>
        <v>-6649077.8147425046</v>
      </c>
      <c r="F20" s="136">
        <v>-5319262.2517940039</v>
      </c>
      <c r="G20" s="136">
        <v>-3743627</v>
      </c>
      <c r="H20" s="477">
        <v>-3224732.9810000006</v>
      </c>
    </row>
    <row r="21" spans="1:13" x14ac:dyDescent="0.3">
      <c r="C21" s="476" t="s">
        <v>2738</v>
      </c>
      <c r="D21" s="41"/>
      <c r="E21" s="347">
        <f>SUM(E16:E20)</f>
        <v>-90520786.1753425</v>
      </c>
      <c r="F21" s="137">
        <f>SUM(F16:F20)</f>
        <v>-67297917.974440485</v>
      </c>
      <c r="G21" s="137">
        <f>SUM(G16:G20)</f>
        <v>-45270480</v>
      </c>
      <c r="H21" s="478">
        <v>-38167971.702</v>
      </c>
    </row>
    <row r="22" spans="1:13" ht="15" thickBot="1" x14ac:dyDescent="0.35">
      <c r="C22" s="40"/>
      <c r="D22" s="41"/>
      <c r="E22" s="346"/>
      <c r="F22" s="136"/>
      <c r="G22" s="136"/>
      <c r="H22" s="477"/>
    </row>
    <row r="23" spans="1:13" x14ac:dyDescent="0.3">
      <c r="C23" s="480" t="s">
        <v>2739</v>
      </c>
      <c r="D23" s="41"/>
      <c r="E23" s="348">
        <f>+E12+E21</f>
        <v>19283107.8246575</v>
      </c>
      <c r="F23" s="138">
        <f>+F12+F21</f>
        <v>12649264.446559504</v>
      </c>
      <c r="G23" s="138">
        <f>+G12+G21</f>
        <v>6706866.0000000075</v>
      </c>
      <c r="H23" s="481">
        <v>1496824.4289999977</v>
      </c>
      <c r="J23" s="157"/>
    </row>
    <row r="24" spans="1:13" x14ac:dyDescent="0.3">
      <c r="C24" s="40"/>
      <c r="D24" s="41"/>
      <c r="E24" s="346"/>
      <c r="F24" s="136"/>
      <c r="G24" s="136"/>
      <c r="H24" s="477"/>
    </row>
    <row r="25" spans="1:13" x14ac:dyDescent="0.3">
      <c r="C25" s="40"/>
      <c r="D25" s="41"/>
      <c r="E25" s="346"/>
      <c r="F25" s="136"/>
      <c r="G25" s="136"/>
      <c r="H25" s="477"/>
    </row>
    <row r="26" spans="1:13" x14ac:dyDescent="0.3">
      <c r="A26" s="36" t="s">
        <v>2740</v>
      </c>
      <c r="B26" s="36" t="s">
        <v>2741</v>
      </c>
      <c r="C26" s="40"/>
      <c r="D26" s="41" t="s">
        <v>2742</v>
      </c>
      <c r="E26" s="346">
        <f>+F26*1.2</f>
        <v>-2662548.9035999998</v>
      </c>
      <c r="F26" s="136">
        <v>-2218790.753</v>
      </c>
      <c r="G26" s="136">
        <v>-1843884</v>
      </c>
      <c r="H26" s="477">
        <v>-1288604.6980000001</v>
      </c>
    </row>
    <row r="27" spans="1:13" x14ac:dyDescent="0.3">
      <c r="A27" s="36" t="s">
        <v>2740</v>
      </c>
      <c r="B27" s="36" t="s">
        <v>2743</v>
      </c>
      <c r="C27" s="40"/>
      <c r="D27" s="43" t="s">
        <v>2744</v>
      </c>
      <c r="E27" s="346"/>
      <c r="F27" s="136" t="s">
        <v>2809</v>
      </c>
      <c r="G27" s="136" t="s">
        <v>2809</v>
      </c>
      <c r="H27" s="477">
        <v>1684.4359999999999</v>
      </c>
    </row>
    <row r="28" spans="1:13" x14ac:dyDescent="0.3">
      <c r="A28" s="36" t="s">
        <v>2740</v>
      </c>
      <c r="B28" s="36" t="s">
        <v>2745</v>
      </c>
      <c r="C28" s="40"/>
      <c r="D28" s="41" t="s">
        <v>2746</v>
      </c>
      <c r="E28" s="346"/>
      <c r="F28" s="136"/>
      <c r="G28" s="136">
        <v>82429</v>
      </c>
      <c r="H28" s="477">
        <v>29325.842000000001</v>
      </c>
    </row>
    <row r="29" spans="1:13" ht="15" thickBot="1" x14ac:dyDescent="0.35">
      <c r="A29" s="36" t="s">
        <v>2740</v>
      </c>
      <c r="B29" s="36" t="s">
        <v>2747</v>
      </c>
      <c r="C29" s="40"/>
      <c r="D29" s="43" t="s">
        <v>2748</v>
      </c>
      <c r="E29" s="346">
        <f>+G29*1.15</f>
        <v>-279440.8</v>
      </c>
      <c r="F29" s="136">
        <v>-16745.715</v>
      </c>
      <c r="G29" s="136">
        <v>-242992</v>
      </c>
      <c r="H29" s="477">
        <v>-19222.234</v>
      </c>
    </row>
    <row r="30" spans="1:13" x14ac:dyDescent="0.3">
      <c r="B30" s="36" t="s">
        <v>2749</v>
      </c>
      <c r="C30" s="480" t="s">
        <v>2750</v>
      </c>
      <c r="D30" s="41"/>
      <c r="E30" s="348">
        <f>SUM(E23:E29)</f>
        <v>16341118.121057499</v>
      </c>
      <c r="F30" s="138">
        <f>SUM(F23:F29)</f>
        <v>10413727.978559503</v>
      </c>
      <c r="G30" s="138">
        <f>SUM(G23:G29)</f>
        <v>4702419.0000000075</v>
      </c>
      <c r="H30" s="481">
        <v>220007.77499999758</v>
      </c>
    </row>
    <row r="31" spans="1:13" ht="15" thickBot="1" x14ac:dyDescent="0.35">
      <c r="A31" s="36" t="s">
        <v>2751</v>
      </c>
      <c r="B31" s="36" t="s">
        <v>2752</v>
      </c>
      <c r="C31" s="40"/>
      <c r="D31" s="43" t="s">
        <v>2752</v>
      </c>
      <c r="E31" s="349"/>
      <c r="F31" s="139">
        <v>-1000000</v>
      </c>
      <c r="G31" s="139">
        <v>-205043</v>
      </c>
      <c r="H31" s="482">
        <v>-53965.5</v>
      </c>
    </row>
    <row r="32" spans="1:13" x14ac:dyDescent="0.3">
      <c r="B32" s="36" t="s">
        <v>2753</v>
      </c>
      <c r="C32" s="480" t="s">
        <v>2754</v>
      </c>
      <c r="D32" s="41"/>
      <c r="E32" s="348">
        <f>SUM(E30:E31)</f>
        <v>16341118.121057499</v>
      </c>
      <c r="F32" s="138">
        <f>SUM(F30:F31)</f>
        <v>9413727.9785595033</v>
      </c>
      <c r="G32" s="138">
        <f>SUM(G30:G31)</f>
        <v>4497376.0000000075</v>
      </c>
      <c r="H32" s="481">
        <v>166042.27499999799</v>
      </c>
    </row>
    <row r="33" spans="3:8" x14ac:dyDescent="0.3">
      <c r="C33" s="480"/>
      <c r="D33" s="41"/>
      <c r="E33" s="346"/>
      <c r="F33" s="136"/>
      <c r="G33" s="136"/>
      <c r="H33" s="477"/>
    </row>
    <row r="34" spans="3:8" x14ac:dyDescent="0.3">
      <c r="C34" s="40"/>
      <c r="D34" s="41"/>
      <c r="E34" s="346"/>
      <c r="F34" s="136"/>
      <c r="G34" s="136"/>
      <c r="H34" s="477"/>
    </row>
    <row r="35" spans="3:8" x14ac:dyDescent="0.3">
      <c r="C35" s="483" t="s">
        <v>2755</v>
      </c>
      <c r="D35" s="41"/>
      <c r="E35" s="350">
        <f>+E32</f>
        <v>16341118.121057499</v>
      </c>
      <c r="F35" s="140">
        <f>+F32</f>
        <v>9413727.9785595033</v>
      </c>
      <c r="G35" s="140">
        <f>+G32</f>
        <v>4497376.0000000075</v>
      </c>
      <c r="H35" s="484">
        <v>166042.27499999758</v>
      </c>
    </row>
    <row r="36" spans="3:8" ht="15" thickBot="1" x14ac:dyDescent="0.35">
      <c r="C36" s="485"/>
      <c r="D36" s="486"/>
      <c r="E36" s="487"/>
      <c r="F36" s="488"/>
      <c r="G36" s="488"/>
      <c r="H36" s="489"/>
    </row>
    <row r="37" spans="3:8" x14ac:dyDescent="0.3">
      <c r="C37" s="44" t="s">
        <v>2755</v>
      </c>
      <c r="D37" s="41"/>
      <c r="E37" s="350">
        <f>+E35</f>
        <v>16341118.121057499</v>
      </c>
      <c r="F37" s="140">
        <f>+F35</f>
        <v>9413727.9785595033</v>
      </c>
      <c r="G37" s="140">
        <f>+G35</f>
        <v>4497376.0000000075</v>
      </c>
      <c r="H37" s="140">
        <v>166042.27499999758</v>
      </c>
    </row>
    <row r="38" spans="3:8" x14ac:dyDescent="0.3">
      <c r="C38" s="44"/>
      <c r="D38" s="41"/>
      <c r="E38" s="346"/>
      <c r="F38" s="136"/>
      <c r="G38" s="136"/>
      <c r="H38" s="136"/>
    </row>
    <row r="39" spans="3:8" x14ac:dyDescent="0.3">
      <c r="C39" s="44" t="s">
        <v>2756</v>
      </c>
      <c r="D39" s="41"/>
      <c r="E39" s="350"/>
      <c r="F39" s="140"/>
      <c r="G39" s="140"/>
      <c r="H39" s="140">
        <v>-104107.815</v>
      </c>
    </row>
    <row r="40" spans="3:8" x14ac:dyDescent="0.3">
      <c r="C40" s="44"/>
      <c r="D40" s="41"/>
      <c r="E40" s="346"/>
      <c r="F40" s="136"/>
      <c r="G40" s="136"/>
      <c r="H40" s="136"/>
    </row>
    <row r="41" spans="3:8" x14ac:dyDescent="0.3">
      <c r="C41" s="44" t="s">
        <v>2757</v>
      </c>
      <c r="D41" s="41"/>
      <c r="E41" s="350">
        <f>+E37</f>
        <v>16341118.121057499</v>
      </c>
      <c r="F41" s="140">
        <f>+F37</f>
        <v>9413727.9785595033</v>
      </c>
      <c r="G41" s="140">
        <f>+G37</f>
        <v>4497376.0000000075</v>
      </c>
      <c r="H41" s="140">
        <v>61934.459999997576</v>
      </c>
    </row>
    <row r="42" spans="3:8" x14ac:dyDescent="0.3">
      <c r="C42" s="45"/>
      <c r="D42" s="46"/>
      <c r="E42" s="351"/>
      <c r="F42" s="47"/>
      <c r="G42" s="47"/>
      <c r="H42" s="47"/>
    </row>
    <row r="875" spans="1:1" x14ac:dyDescent="0.3">
      <c r="A875" s="36" t="s">
        <v>2758</v>
      </c>
    </row>
    <row r="876" spans="1:1" x14ac:dyDescent="0.3">
      <c r="A876" s="36" t="s">
        <v>2711</v>
      </c>
    </row>
    <row r="877" spans="1:1" x14ac:dyDescent="0.3">
      <c r="A877" s="36" t="s">
        <v>2712</v>
      </c>
    </row>
    <row r="878" spans="1:1" x14ac:dyDescent="0.3">
      <c r="A878" s="36" t="s">
        <v>2759</v>
      </c>
    </row>
    <row r="879" spans="1:1" x14ac:dyDescent="0.3">
      <c r="A879" s="36" t="s">
        <v>2711</v>
      </c>
    </row>
    <row r="880" spans="1:1" x14ac:dyDescent="0.3">
      <c r="A880" s="36" t="s">
        <v>2712</v>
      </c>
    </row>
    <row r="881" spans="1:1" x14ac:dyDescent="0.3">
      <c r="A881" s="36" t="s">
        <v>2760</v>
      </c>
    </row>
    <row r="882" spans="1:1" x14ac:dyDescent="0.3">
      <c r="A882" s="36" t="s">
        <v>2711</v>
      </c>
    </row>
    <row r="883" spans="1:1" x14ac:dyDescent="0.3">
      <c r="A883" s="36" t="s">
        <v>2712</v>
      </c>
    </row>
    <row r="884" spans="1:1" x14ac:dyDescent="0.3">
      <c r="A884" s="36" t="s">
        <v>2761</v>
      </c>
    </row>
    <row r="885" spans="1:1" x14ac:dyDescent="0.3">
      <c r="A885" s="36" t="s">
        <v>2711</v>
      </c>
    </row>
    <row r="886" spans="1:1" x14ac:dyDescent="0.3">
      <c r="A886" s="36" t="s">
        <v>2712</v>
      </c>
    </row>
    <row r="887" spans="1:1" x14ac:dyDescent="0.3">
      <c r="A887" s="36" t="s">
        <v>2762</v>
      </c>
    </row>
  </sheetData>
  <pageMargins left="0.24" right="0.12" top="0.98425196850393704" bottom="0.98425196850393704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91D90-7584-4B80-A829-A75969FF8DBD}">
  <sheetPr>
    <tabColor rgb="FFFF0000"/>
  </sheetPr>
  <dimension ref="A2:L42"/>
  <sheetViews>
    <sheetView topLeftCell="A15" zoomScaleNormal="100" workbookViewId="0">
      <selection activeCell="J24" sqref="J24"/>
    </sheetView>
  </sheetViews>
  <sheetFormatPr baseColWidth="10" defaultColWidth="11.5546875" defaultRowHeight="14.4" x14ac:dyDescent="0.3"/>
  <cols>
    <col min="1" max="1" width="36.33203125" bestFit="1" customWidth="1"/>
    <col min="2" max="3" width="13.88671875" bestFit="1" customWidth="1"/>
    <col min="4" max="5" width="16.6640625" bestFit="1" customWidth="1"/>
    <col min="6" max="6" width="9.6640625" customWidth="1"/>
    <col min="7" max="7" width="14.109375" bestFit="1" customWidth="1"/>
    <col min="8" max="8" width="26" customWidth="1"/>
    <col min="9" max="9" width="19" customWidth="1"/>
    <col min="10" max="10" width="17.109375" customWidth="1"/>
    <col min="11" max="11" width="18.44140625" customWidth="1"/>
    <col min="12" max="12" width="14.44140625" bestFit="1" customWidth="1"/>
  </cols>
  <sheetData>
    <row r="2" spans="1:9" x14ac:dyDescent="0.3">
      <c r="B2" s="51">
        <v>44926</v>
      </c>
      <c r="C2" s="51">
        <v>45291</v>
      </c>
      <c r="D2" s="51">
        <v>45657</v>
      </c>
      <c r="E2" s="51">
        <v>46022</v>
      </c>
    </row>
    <row r="3" spans="1:9" x14ac:dyDescent="0.3">
      <c r="A3" s="22" t="s">
        <v>2764</v>
      </c>
      <c r="B3" s="352">
        <f>+BILAN!I21</f>
        <v>13193724.916999999</v>
      </c>
      <c r="C3" s="352">
        <f>+BILAN!H21</f>
        <v>18964385</v>
      </c>
      <c r="D3" s="352">
        <f>+BILAN!G21</f>
        <v>23699489.828942955</v>
      </c>
      <c r="E3" s="352">
        <f>+BILAN!F21</f>
        <v>31994311.269072991</v>
      </c>
      <c r="F3" s="17"/>
      <c r="G3" s="17"/>
      <c r="H3" s="17"/>
    </row>
    <row r="4" spans="1:9" x14ac:dyDescent="0.3">
      <c r="A4" s="22" t="s">
        <v>2765</v>
      </c>
      <c r="B4" s="352">
        <f>+BILAN!I50</f>
        <v>6780989</v>
      </c>
      <c r="C4" s="352">
        <f>+BILAN!H50</f>
        <v>7004512</v>
      </c>
      <c r="D4" s="352">
        <f>+BILAN!G50</f>
        <v>10917460.269128677</v>
      </c>
      <c r="E4" s="352">
        <f>+BILAN!F50</f>
        <v>12555079.309497977</v>
      </c>
      <c r="F4" s="17"/>
      <c r="G4" s="17"/>
      <c r="H4" s="17"/>
    </row>
    <row r="5" spans="1:9" x14ac:dyDescent="0.3">
      <c r="A5" s="22" t="s">
        <v>2657</v>
      </c>
      <c r="B5" s="352">
        <f>+BILAN!I19</f>
        <v>16014890.348999999</v>
      </c>
      <c r="C5" s="352">
        <f>+BILAN!H19</f>
        <v>17173289</v>
      </c>
      <c r="D5" s="352">
        <f>+BILAN!G19</f>
        <v>22871948.869999986</v>
      </c>
      <c r="E5" s="352">
        <f>+BILAN!F19</f>
        <v>28589936.087499984</v>
      </c>
      <c r="F5" s="17"/>
      <c r="G5" s="17"/>
      <c r="H5" s="17"/>
      <c r="I5" s="32"/>
    </row>
    <row r="6" spans="1:9" x14ac:dyDescent="0.3">
      <c r="A6" s="22" t="s">
        <v>2763</v>
      </c>
      <c r="B6" s="352">
        <f>+B3+B5-B4</f>
        <v>22427626.265999999</v>
      </c>
      <c r="C6" s="352">
        <f>+C3+C5-C4</f>
        <v>29133162</v>
      </c>
      <c r="D6" s="352">
        <f>+D3+D5-D4</f>
        <v>35653978.429814264</v>
      </c>
      <c r="E6" s="352">
        <f>+E3+E5-E4</f>
        <v>48029168.047074996</v>
      </c>
      <c r="F6" s="17"/>
      <c r="G6" s="17"/>
      <c r="H6" s="17"/>
    </row>
    <row r="7" spans="1:9" x14ac:dyDescent="0.3">
      <c r="B7" s="17"/>
      <c r="C7" s="17"/>
      <c r="D7" s="17"/>
      <c r="E7" s="17"/>
      <c r="F7" s="17"/>
      <c r="G7" s="17"/>
      <c r="H7" s="17"/>
    </row>
    <row r="8" spans="1:9" ht="15" thickBot="1" x14ac:dyDescent="0.35">
      <c r="B8" s="51">
        <v>44926</v>
      </c>
      <c r="C8" s="51">
        <v>45291</v>
      </c>
      <c r="D8" s="51">
        <v>45657</v>
      </c>
      <c r="E8" s="51">
        <v>46022</v>
      </c>
      <c r="F8" s="17"/>
      <c r="G8" s="17"/>
      <c r="H8" s="17"/>
    </row>
    <row r="9" spans="1:9" x14ac:dyDescent="0.3">
      <c r="A9" s="29" t="s">
        <v>2658</v>
      </c>
      <c r="B9" s="141">
        <f>+E.Rst!H7</f>
        <v>31979115.843999997</v>
      </c>
      <c r="C9" s="141">
        <f>+E.Rst!G7</f>
        <v>32177440.151000004</v>
      </c>
      <c r="D9" s="158">
        <f>+E.Rst!F7</f>
        <v>34712969.598999999</v>
      </c>
      <c r="E9" s="142">
        <f>+'VENTE 2025'!O7</f>
        <v>46028314</v>
      </c>
      <c r="F9" s="143">
        <f>+(E9-D9)/D9</f>
        <v>0.32596878145873093</v>
      </c>
      <c r="G9" s="17"/>
      <c r="H9" s="17"/>
    </row>
    <row r="10" spans="1:9" ht="15" thickBot="1" x14ac:dyDescent="0.35">
      <c r="A10" s="30" t="s">
        <v>2659</v>
      </c>
      <c r="B10" s="144">
        <f>+B9*1.28</f>
        <v>40933268.280319996</v>
      </c>
      <c r="C10" s="144">
        <f>+C9*1.28</f>
        <v>41187123.393280007</v>
      </c>
      <c r="D10" s="144">
        <f>+D9*1.28</f>
        <v>44432601.086719997</v>
      </c>
      <c r="E10" s="144">
        <f>+E9*1.28</f>
        <v>58916241.920000002</v>
      </c>
      <c r="F10" s="143">
        <f>+(E10-D10)/D10</f>
        <v>0.32596878145873098</v>
      </c>
      <c r="G10" s="17"/>
      <c r="H10" s="17"/>
    </row>
    <row r="11" spans="1:9" ht="15" thickBot="1" x14ac:dyDescent="0.35">
      <c r="B11" s="33">
        <f>B10/B9</f>
        <v>1.28</v>
      </c>
      <c r="C11" s="33">
        <f>C10/C9</f>
        <v>1.28</v>
      </c>
      <c r="D11" s="33">
        <f>D10/D9</f>
        <v>1.28</v>
      </c>
      <c r="E11" s="33">
        <f>E10/E9</f>
        <v>1.28</v>
      </c>
      <c r="F11" s="17"/>
      <c r="G11" s="17"/>
      <c r="H11" s="17"/>
    </row>
    <row r="12" spans="1:9" ht="15" thickBot="1" x14ac:dyDescent="0.35">
      <c r="A12" s="31" t="s">
        <v>2660</v>
      </c>
      <c r="B12" s="145">
        <f>+E.Rst!H8</f>
        <v>7375876.284</v>
      </c>
      <c r="C12" s="145">
        <f>+E.Rst!G8</f>
        <v>19506671.174999997</v>
      </c>
      <c r="D12" s="159">
        <f>+E.Rst!F8</f>
        <v>43857750.809</v>
      </c>
      <c r="E12" s="146">
        <f>+'VENTE 2025'!O15+'VENTE 2025'!O24</f>
        <v>63775580</v>
      </c>
      <c r="F12" s="143">
        <f>+(E12-D12)/D12</f>
        <v>0.45414616170678512</v>
      </c>
      <c r="G12" s="17"/>
      <c r="H12" s="17"/>
    </row>
    <row r="13" spans="1:9" x14ac:dyDescent="0.3">
      <c r="B13" s="17"/>
      <c r="C13" s="17"/>
      <c r="D13" s="17"/>
      <c r="E13" s="17"/>
      <c r="F13" s="17"/>
      <c r="G13" s="17"/>
      <c r="H13" s="17"/>
    </row>
    <row r="14" spans="1:9" x14ac:dyDescent="0.3">
      <c r="B14" s="17"/>
      <c r="C14" s="17"/>
      <c r="D14" s="17"/>
      <c r="E14" s="17"/>
      <c r="F14" s="17"/>
      <c r="G14" s="17"/>
      <c r="H14" s="17"/>
    </row>
    <row r="15" spans="1:9" ht="15" thickBot="1" x14ac:dyDescent="0.35">
      <c r="B15" s="51">
        <v>44926</v>
      </c>
      <c r="C15" s="51">
        <v>45291</v>
      </c>
      <c r="D15" s="51">
        <v>45657</v>
      </c>
      <c r="E15" s="51">
        <v>46022</v>
      </c>
      <c r="F15" s="17"/>
      <c r="G15" s="17"/>
      <c r="H15" s="17"/>
    </row>
    <row r="16" spans="1:9" x14ac:dyDescent="0.3">
      <c r="A16" s="29" t="s">
        <v>2766</v>
      </c>
      <c r="B16" s="153">
        <v>11118442.227</v>
      </c>
      <c r="C16" s="153">
        <v>13614197</v>
      </c>
      <c r="D16" s="153">
        <v>15670414.7509754</v>
      </c>
      <c r="E16" s="154">
        <v>17600430.805945601</v>
      </c>
      <c r="F16" s="17"/>
      <c r="G16" s="17"/>
      <c r="H16" s="17"/>
    </row>
    <row r="17" spans="1:12" ht="15" thickBot="1" x14ac:dyDescent="0.35">
      <c r="A17" s="30" t="s">
        <v>2767</v>
      </c>
      <c r="B17" s="155">
        <v>2075282.69</v>
      </c>
      <c r="C17" s="155">
        <v>5350188</v>
      </c>
      <c r="D17" s="155">
        <v>11029075.077967601</v>
      </c>
      <c r="E17" s="156">
        <f>+E3-E16</f>
        <v>14393880.46312739</v>
      </c>
      <c r="F17" s="17"/>
      <c r="G17" s="17"/>
      <c r="H17" s="17"/>
    </row>
    <row r="18" spans="1:12" ht="15" thickBot="1" x14ac:dyDescent="0.35">
      <c r="B18" s="17"/>
      <c r="C18" s="17"/>
      <c r="D18" s="17"/>
      <c r="E18" s="17"/>
      <c r="F18" s="17"/>
      <c r="G18" s="17"/>
      <c r="H18" s="17"/>
    </row>
    <row r="19" spans="1:12" s="3" customFormat="1" x14ac:dyDescent="0.3">
      <c r="A19" s="67" t="s">
        <v>2768</v>
      </c>
      <c r="B19" s="78">
        <f>+B16/B10*360</f>
        <v>97.784500722225474</v>
      </c>
      <c r="C19" s="78">
        <f>+C16/C10*9*30</f>
        <v>89.247145397868209</v>
      </c>
      <c r="D19" s="78">
        <f>+D16/D10*9*30</f>
        <v>95.223144251798516</v>
      </c>
      <c r="E19" s="78">
        <v>91</v>
      </c>
      <c r="F19" s="18"/>
      <c r="G19" s="18"/>
      <c r="H19" s="18"/>
    </row>
    <row r="20" spans="1:12" s="3" customFormat="1" ht="15" thickBot="1" x14ac:dyDescent="0.35">
      <c r="A20" s="68" t="s">
        <v>2769</v>
      </c>
      <c r="B20" s="147">
        <f>+B17/B12*360</f>
        <v>101.28989961784451</v>
      </c>
      <c r="C20" s="147">
        <f>+C17/C12*12*30</f>
        <v>98.738921814013736</v>
      </c>
      <c r="D20" s="147">
        <f>+D17/D12*12*30</f>
        <v>90.530566543635004</v>
      </c>
      <c r="E20" s="148">
        <f>+E17/E12*360</f>
        <v>81.250487517727947</v>
      </c>
      <c r="F20" s="18"/>
      <c r="G20" s="18"/>
      <c r="H20" s="18"/>
    </row>
    <row r="21" spans="1:12" x14ac:dyDescent="0.3">
      <c r="B21" s="17"/>
      <c r="C21" s="17"/>
      <c r="D21" s="17"/>
      <c r="E21" s="17"/>
      <c r="F21" s="17"/>
      <c r="G21" s="17"/>
      <c r="H21" s="17"/>
    </row>
    <row r="22" spans="1:12" ht="15" thickBot="1" x14ac:dyDescent="0.35">
      <c r="B22" s="51">
        <v>44926</v>
      </c>
      <c r="C22" s="51">
        <v>45291</v>
      </c>
      <c r="D22" s="51">
        <v>45657</v>
      </c>
      <c r="E22" s="51">
        <v>46022</v>
      </c>
      <c r="F22" s="17"/>
      <c r="G22" s="17"/>
      <c r="H22" s="17"/>
    </row>
    <row r="23" spans="1:12" x14ac:dyDescent="0.3">
      <c r="A23" s="29" t="s">
        <v>2771</v>
      </c>
      <c r="B23" s="149">
        <f>-E.Rst!H17</f>
        <v>28971839.442999996</v>
      </c>
      <c r="C23" s="149">
        <f>-E.Rst!G17</f>
        <v>34635252</v>
      </c>
      <c r="D23" s="149">
        <f>-E.Rst!F17</f>
        <v>52420817.322646491</v>
      </c>
      <c r="E23" s="149">
        <f>-E.Rst!E17</f>
        <v>73078160.75999999</v>
      </c>
      <c r="F23" s="143">
        <f>+(E23-D23)/D23</f>
        <v>0.39406755736388055</v>
      </c>
      <c r="G23" s="17"/>
      <c r="H23" s="17"/>
    </row>
    <row r="24" spans="1:12" x14ac:dyDescent="0.3">
      <c r="A24" s="49" t="s">
        <v>2765</v>
      </c>
      <c r="B24" s="150">
        <f>+B4</f>
        <v>6780989</v>
      </c>
      <c r="C24" s="150">
        <f>+C4</f>
        <v>7004512</v>
      </c>
      <c r="D24" s="150">
        <f>+D4</f>
        <v>10917460.269128677</v>
      </c>
      <c r="E24" s="150">
        <f>+E4</f>
        <v>12555079.309497977</v>
      </c>
      <c r="F24" s="143">
        <f>+(E24-D24)/D24</f>
        <v>0.14999999999999988</v>
      </c>
      <c r="G24" s="17"/>
      <c r="H24" s="17"/>
    </row>
    <row r="25" spans="1:12" x14ac:dyDescent="0.3">
      <c r="A25" s="49" t="s">
        <v>2657</v>
      </c>
      <c r="B25" s="150">
        <f>+B5</f>
        <v>16014890.348999999</v>
      </c>
      <c r="C25" s="150">
        <f>+C5</f>
        <v>17173289</v>
      </c>
      <c r="D25" s="150">
        <f>+D5</f>
        <v>22871948.869999986</v>
      </c>
      <c r="E25" s="150">
        <f>+E3</f>
        <v>31994311.269072991</v>
      </c>
      <c r="F25" s="143">
        <f>+(E25-D25)/D25</f>
        <v>0.39884499790214029</v>
      </c>
      <c r="G25" s="17"/>
      <c r="H25" s="17"/>
    </row>
    <row r="26" spans="1:12" s="3" customFormat="1" x14ac:dyDescent="0.3">
      <c r="A26" s="50" t="s">
        <v>2770</v>
      </c>
      <c r="B26" s="151">
        <f>+B25/B23*360</f>
        <v>198.99877386049064</v>
      </c>
      <c r="C26" s="151">
        <f>+C25/C23*360</f>
        <v>178.49975625989381</v>
      </c>
      <c r="D26" s="151">
        <f>+D25/D23*360</f>
        <v>157.07312502437537</v>
      </c>
      <c r="E26" s="151">
        <f>+E25/E23*360</f>
        <v>157.61141135849076</v>
      </c>
      <c r="F26" s="18"/>
      <c r="G26" s="18"/>
    </row>
    <row r="27" spans="1:12" s="3" customFormat="1" x14ac:dyDescent="0.3">
      <c r="A27" s="50" t="s">
        <v>2772</v>
      </c>
      <c r="B27" s="151">
        <f>+B24/B23*360</f>
        <v>84.259615092883493</v>
      </c>
      <c r="C27" s="151">
        <f>+C24/C23*12*30</f>
        <v>72.805138533422536</v>
      </c>
      <c r="D27" s="151">
        <f>+D24/D23*360</f>
        <v>74.975666111722134</v>
      </c>
      <c r="E27" s="151">
        <f>+E24/E23*360</f>
        <v>61.849237917509839</v>
      </c>
      <c r="F27" s="18"/>
      <c r="G27" s="18"/>
      <c r="H27" s="18"/>
    </row>
    <row r="28" spans="1:12" x14ac:dyDescent="0.3">
      <c r="B28" s="33">
        <f>+B23/(B12+B9)</f>
        <v>0.73616682094029251</v>
      </c>
      <c r="C28" s="33">
        <f>+C23/(C12+C9)</f>
        <v>0.67013345322968776</v>
      </c>
      <c r="D28" s="33">
        <f>+D23/(D12+D9)</f>
        <v>0.66718005193839425</v>
      </c>
      <c r="E28" s="17"/>
      <c r="F28" s="17"/>
      <c r="G28" s="17"/>
      <c r="H28" s="17"/>
    </row>
    <row r="29" spans="1:12" ht="15" thickBot="1" x14ac:dyDescent="0.35">
      <c r="B29" s="33"/>
      <c r="C29" s="33"/>
      <c r="D29" s="33"/>
      <c r="E29" s="17"/>
      <c r="F29" s="17"/>
      <c r="G29" s="17"/>
    </row>
    <row r="30" spans="1:12" ht="29.4" thickBot="1" x14ac:dyDescent="0.35">
      <c r="B30" s="17"/>
      <c r="C30" s="17"/>
      <c r="D30" s="17"/>
      <c r="E30" s="17"/>
      <c r="F30" s="17"/>
      <c r="I30" s="385" t="s">
        <v>2810</v>
      </c>
      <c r="J30" s="386" t="s">
        <v>3235</v>
      </c>
      <c r="K30" s="387" t="s">
        <v>3237</v>
      </c>
      <c r="L30" s="387" t="s">
        <v>3238</v>
      </c>
    </row>
    <row r="31" spans="1:12" s="3" customFormat="1" ht="20.25" customHeight="1" x14ac:dyDescent="0.3">
      <c r="A31" s="3" t="s">
        <v>2773</v>
      </c>
      <c r="B31" s="18">
        <f>+B10/12</f>
        <v>3411105.6900266665</v>
      </c>
      <c r="C31" s="18">
        <f>+C10/12</f>
        <v>3432260.2827733341</v>
      </c>
      <c r="D31" s="18">
        <f>+(D10+D12*0.25)/12</f>
        <v>4616419.8990808325</v>
      </c>
      <c r="E31" s="18">
        <f>+(E10)/12</f>
        <v>4909686.8266666671</v>
      </c>
      <c r="F31" s="18"/>
      <c r="H31" s="107" t="s">
        <v>2773</v>
      </c>
      <c r="I31" s="388">
        <v>3000000</v>
      </c>
      <c r="J31" s="389">
        <v>4000000</v>
      </c>
      <c r="K31" s="390">
        <v>5000000</v>
      </c>
      <c r="L31" s="391">
        <f>+K31-I31</f>
        <v>2000000</v>
      </c>
    </row>
    <row r="32" spans="1:12" ht="20.25" customHeight="1" x14ac:dyDescent="0.3">
      <c r="A32" s="3" t="s">
        <v>2661</v>
      </c>
      <c r="B32" s="152">
        <f>+B12*30%</f>
        <v>2212762.8851999999</v>
      </c>
      <c r="C32" s="152">
        <f>+C12*30%</f>
        <v>5852001.3524999991</v>
      </c>
      <c r="D32" s="152">
        <f>+D12*25%</f>
        <v>10964437.70225</v>
      </c>
      <c r="E32" s="152">
        <f>+E12*E20/360</f>
        <v>14393880.463127391</v>
      </c>
      <c r="F32" s="17"/>
      <c r="H32" s="108" t="s">
        <v>2661</v>
      </c>
      <c r="I32" s="393">
        <v>4000000</v>
      </c>
      <c r="J32" s="394">
        <v>6000000</v>
      </c>
      <c r="K32" s="395">
        <v>6000000</v>
      </c>
      <c r="L32" s="392">
        <f t="shared" ref="L32:L33" si="0">+K32-I32</f>
        <v>2000000</v>
      </c>
    </row>
    <row r="33" spans="1:12" ht="20.25" customHeight="1" thickBot="1" x14ac:dyDescent="0.35">
      <c r="A33" s="3" t="s">
        <v>2656</v>
      </c>
      <c r="B33" s="152">
        <f>+B23*1.19*(B19-B27)/360</f>
        <v>1295251.582712495</v>
      </c>
      <c r="C33" s="152">
        <f t="shared" ref="C33:D33" si="1">+C23*1.19*(C19-C27)/360</f>
        <v>1882424.8079211353</v>
      </c>
      <c r="D33" s="152">
        <f t="shared" si="1"/>
        <v>3508481.4718389288</v>
      </c>
      <c r="E33" s="152">
        <f>+E23*1.19*(E19-E27)/360</f>
        <v>7041772.3680874053</v>
      </c>
      <c r="F33" s="17"/>
      <c r="H33" s="109" t="s">
        <v>2656</v>
      </c>
      <c r="I33" s="396">
        <v>6000000</v>
      </c>
      <c r="J33" s="397">
        <v>6000000</v>
      </c>
      <c r="K33" s="398">
        <f>+J33</f>
        <v>6000000</v>
      </c>
      <c r="L33" s="399">
        <f t="shared" si="0"/>
        <v>0</v>
      </c>
    </row>
    <row r="34" spans="1:12" ht="20.25" customHeight="1" thickBot="1" x14ac:dyDescent="0.35">
      <c r="B34" s="17"/>
      <c r="C34" s="17"/>
      <c r="D34" s="17"/>
      <c r="E34" s="17"/>
      <c r="F34" s="17"/>
      <c r="H34" s="95" t="s">
        <v>3236</v>
      </c>
      <c r="I34" s="467">
        <v>200000</v>
      </c>
      <c r="J34" s="468">
        <v>0</v>
      </c>
      <c r="K34" s="469">
        <v>0</v>
      </c>
      <c r="L34" s="470">
        <f>+K34-I34</f>
        <v>-200000</v>
      </c>
    </row>
    <row r="35" spans="1:12" ht="24" customHeight="1" thickBot="1" x14ac:dyDescent="0.35">
      <c r="A35" s="3" t="s">
        <v>3215</v>
      </c>
      <c r="B35" s="17"/>
      <c r="C35" s="17"/>
      <c r="D35" s="17"/>
      <c r="E35" s="17"/>
      <c r="F35" s="17"/>
      <c r="I35" s="19"/>
      <c r="J35" s="19"/>
      <c r="K35" s="19"/>
      <c r="L35" s="19"/>
    </row>
    <row r="36" spans="1:12" ht="20.25" customHeight="1" x14ac:dyDescent="0.3">
      <c r="A36" s="3" t="s">
        <v>3216</v>
      </c>
      <c r="H36" s="107" t="s">
        <v>3215</v>
      </c>
      <c r="I36" s="400">
        <v>1000000</v>
      </c>
      <c r="J36" s="389">
        <v>1000000</v>
      </c>
      <c r="K36" s="390">
        <v>2000000</v>
      </c>
      <c r="L36" s="391">
        <f t="shared" ref="L36:L40" si="2">+K36-I36</f>
        <v>1000000</v>
      </c>
    </row>
    <row r="37" spans="1:12" ht="20.25" customHeight="1" x14ac:dyDescent="0.3">
      <c r="A37" s="3" t="s">
        <v>3217</v>
      </c>
      <c r="H37" s="108" t="s">
        <v>3216</v>
      </c>
      <c r="I37" s="401">
        <v>300000</v>
      </c>
      <c r="J37" s="394">
        <v>300000</v>
      </c>
      <c r="K37" s="395">
        <v>300000</v>
      </c>
      <c r="L37" s="392">
        <f t="shared" si="2"/>
        <v>0</v>
      </c>
    </row>
    <row r="38" spans="1:12" ht="20.25" customHeight="1" x14ac:dyDescent="0.3">
      <c r="A38" s="3" t="s">
        <v>3218</v>
      </c>
      <c r="H38" s="108" t="s">
        <v>3217</v>
      </c>
      <c r="I38" s="401">
        <v>200000</v>
      </c>
      <c r="J38" s="394">
        <v>200000</v>
      </c>
      <c r="K38" s="395">
        <v>200000</v>
      </c>
      <c r="L38" s="392">
        <f t="shared" si="2"/>
        <v>0</v>
      </c>
    </row>
    <row r="39" spans="1:12" ht="20.25" customHeight="1" x14ac:dyDescent="0.3">
      <c r="A39" s="3" t="s">
        <v>3219</v>
      </c>
      <c r="H39" s="108" t="s">
        <v>3218</v>
      </c>
      <c r="I39" s="401">
        <v>500000</v>
      </c>
      <c r="J39" s="401">
        <v>500000</v>
      </c>
      <c r="K39" s="395">
        <v>3000000</v>
      </c>
      <c r="L39" s="392">
        <f t="shared" si="2"/>
        <v>2500000</v>
      </c>
    </row>
    <row r="40" spans="1:12" ht="20.25" customHeight="1" thickBot="1" x14ac:dyDescent="0.35">
      <c r="H40" s="109" t="s">
        <v>3219</v>
      </c>
      <c r="I40" s="402">
        <v>2000000</v>
      </c>
      <c r="J40" s="397">
        <v>2000000</v>
      </c>
      <c r="K40" s="398">
        <v>3000000</v>
      </c>
      <c r="L40" s="399">
        <f t="shared" si="2"/>
        <v>1000000</v>
      </c>
    </row>
    <row r="41" spans="1:12" ht="19.5" customHeight="1" thickBot="1" x14ac:dyDescent="0.35">
      <c r="I41" s="19"/>
      <c r="J41" s="19"/>
      <c r="K41" s="19"/>
      <c r="L41" s="19"/>
    </row>
    <row r="42" spans="1:12" ht="20.25" customHeight="1" thickBot="1" x14ac:dyDescent="0.35">
      <c r="H42" s="95" t="s">
        <v>2655</v>
      </c>
      <c r="I42" s="403">
        <f>SUM(I31:I41)</f>
        <v>17200000</v>
      </c>
      <c r="J42" s="403">
        <f>SUM(J31:J41)</f>
        <v>20000000</v>
      </c>
      <c r="K42" s="404">
        <f>SUM(K31:K41)</f>
        <v>25500000</v>
      </c>
      <c r="L42" s="404">
        <f>SUM(L31:L41)</f>
        <v>8300000</v>
      </c>
    </row>
  </sheetData>
  <pageMargins left="0.7" right="0.7" top="0.75" bottom="0.75" header="0.3" footer="0.3"/>
  <colBreaks count="1" manualBreakCount="1">
    <brk id="4" max="3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E40E1-C04F-43ED-8D09-AC1D145FB316}">
  <dimension ref="A1:E32"/>
  <sheetViews>
    <sheetView workbookViewId="0">
      <selection activeCell="E24" sqref="E24"/>
    </sheetView>
  </sheetViews>
  <sheetFormatPr baseColWidth="10" defaultColWidth="11.44140625" defaultRowHeight="14.4" x14ac:dyDescent="0.3"/>
  <cols>
    <col min="1" max="1" width="37" bestFit="1" customWidth="1"/>
    <col min="2" max="2" width="20.88671875" bestFit="1" customWidth="1"/>
    <col min="3" max="3" width="19" customWidth="1"/>
    <col min="4" max="4" width="20.109375" customWidth="1"/>
    <col min="5" max="5" width="20" customWidth="1"/>
    <col min="6" max="8" width="22.88671875" customWidth="1"/>
  </cols>
  <sheetData>
    <row r="1" spans="1:5" ht="15" thickBot="1" x14ac:dyDescent="0.35"/>
    <row r="2" spans="1:5" ht="15" thickBot="1" x14ac:dyDescent="0.35">
      <c r="A2" s="52"/>
      <c r="B2" s="53">
        <v>2022</v>
      </c>
      <c r="C2" s="53">
        <v>2023</v>
      </c>
      <c r="D2" s="54">
        <v>2024</v>
      </c>
      <c r="E2" s="53" t="s">
        <v>2811</v>
      </c>
    </row>
    <row r="3" spans="1:5" ht="15" thickBot="1" x14ac:dyDescent="0.35">
      <c r="A3" s="55" t="s">
        <v>2774</v>
      </c>
      <c r="B3" s="57">
        <f>+RECAP!B9</f>
        <v>31979115.843999997</v>
      </c>
      <c r="C3" s="57">
        <f>+RECAP!C9</f>
        <v>32177440.151000004</v>
      </c>
      <c r="D3" s="57">
        <f>+RECAP!D9</f>
        <v>34712969.598999999</v>
      </c>
      <c r="E3" s="56">
        <f>+RECAP!E9</f>
        <v>46028314</v>
      </c>
    </row>
    <row r="4" spans="1:5" ht="15" thickBot="1" x14ac:dyDescent="0.35">
      <c r="A4" s="160" t="s">
        <v>2775</v>
      </c>
      <c r="B4" s="161"/>
      <c r="C4" s="58">
        <f>(C3-B3)/C3</f>
        <v>6.1634581890083629E-3</v>
      </c>
      <c r="D4" s="58">
        <f>(D3-C3)/D3</f>
        <v>7.3042712199218984E-2</v>
      </c>
      <c r="E4" s="58">
        <f>(E3-D3)/E3</f>
        <v>0.24583443141106581</v>
      </c>
    </row>
    <row r="5" spans="1:5" ht="15" thickBot="1" x14ac:dyDescent="0.35">
      <c r="A5" s="59" t="s">
        <v>2776</v>
      </c>
      <c r="B5" s="57">
        <f>+RECAP!B12</f>
        <v>7375876.284</v>
      </c>
      <c r="C5" s="57">
        <f>+RECAP!C12</f>
        <v>19506671.174999997</v>
      </c>
      <c r="D5" s="57">
        <f>+RECAP!D12</f>
        <v>43857750.809</v>
      </c>
      <c r="E5" s="56">
        <f>+RECAP!E12</f>
        <v>63775580</v>
      </c>
    </row>
    <row r="6" spans="1:5" ht="15" thickBot="1" x14ac:dyDescent="0.35">
      <c r="A6" s="160" t="s">
        <v>2777</v>
      </c>
      <c r="B6" s="161"/>
      <c r="C6" s="58">
        <f>(C5-B5)/C5</f>
        <v>0.62187929361043315</v>
      </c>
      <c r="D6" s="58">
        <f>(D5-C5)/D5</f>
        <v>0.55522864681430373</v>
      </c>
      <c r="E6" s="58">
        <f>(E5-D5)/E5</f>
        <v>0.31231121992148092</v>
      </c>
    </row>
    <row r="7" spans="1:5" ht="15" thickBot="1" x14ac:dyDescent="0.35">
      <c r="A7" s="59" t="s">
        <v>2778</v>
      </c>
      <c r="B7" s="56">
        <f t="shared" ref="B7:C7" si="0">+B3+B5</f>
        <v>39354992.127999999</v>
      </c>
      <c r="C7" s="56">
        <f t="shared" si="0"/>
        <v>51684111.326000005</v>
      </c>
      <c r="D7" s="56">
        <f>+D3+D5</f>
        <v>78570720.407999992</v>
      </c>
      <c r="E7" s="56">
        <f>+E5+E3</f>
        <v>109803894</v>
      </c>
    </row>
    <row r="8" spans="1:5" ht="15" thickBot="1" x14ac:dyDescent="0.35">
      <c r="A8" s="160" t="s">
        <v>2779</v>
      </c>
      <c r="B8" s="161"/>
      <c r="C8" s="60">
        <f>(C7-B7)/C7</f>
        <v>0.23854757064958507</v>
      </c>
      <c r="D8" s="60">
        <f>(D7-C7)/D7</f>
        <v>0.34219629070961682</v>
      </c>
      <c r="E8" s="60">
        <f>(E7-D7)/E7</f>
        <v>0.28444504520030961</v>
      </c>
    </row>
    <row r="21" spans="1:3" ht="15" thickBot="1" x14ac:dyDescent="0.35"/>
    <row r="22" spans="1:3" ht="24.6" thickBot="1" x14ac:dyDescent="0.35">
      <c r="A22" s="61" t="s">
        <v>2780</v>
      </c>
      <c r="B22" s="62" t="s">
        <v>2781</v>
      </c>
      <c r="C22" s="62" t="s">
        <v>244</v>
      </c>
    </row>
    <row r="23" spans="1:3" ht="15" thickBot="1" x14ac:dyDescent="0.35">
      <c r="A23" s="63" t="s">
        <v>2482</v>
      </c>
      <c r="B23" s="64" t="s">
        <v>2782</v>
      </c>
      <c r="C23" s="65">
        <v>0.23</v>
      </c>
    </row>
    <row r="24" spans="1:3" ht="15" thickBot="1" x14ac:dyDescent="0.35">
      <c r="A24" s="63" t="s">
        <v>2783</v>
      </c>
      <c r="B24" s="64" t="s">
        <v>2784</v>
      </c>
      <c r="C24" s="65">
        <v>7.0000000000000007E-2</v>
      </c>
    </row>
    <row r="25" spans="1:3" ht="15" thickBot="1" x14ac:dyDescent="0.35">
      <c r="A25" s="63" t="s">
        <v>2634</v>
      </c>
      <c r="B25" s="64" t="s">
        <v>2785</v>
      </c>
      <c r="C25" s="65">
        <v>0.23</v>
      </c>
    </row>
    <row r="26" spans="1:3" ht="15" thickBot="1" x14ac:dyDescent="0.35">
      <c r="A26" s="63" t="s">
        <v>2631</v>
      </c>
      <c r="B26" s="64" t="s">
        <v>2785</v>
      </c>
      <c r="C26" s="65">
        <v>0.2</v>
      </c>
    </row>
    <row r="27" spans="1:3" ht="15" thickBot="1" x14ac:dyDescent="0.35">
      <c r="A27" s="63" t="s">
        <v>2633</v>
      </c>
      <c r="B27" s="64" t="s">
        <v>2784</v>
      </c>
      <c r="C27" s="65">
        <v>0.02</v>
      </c>
    </row>
    <row r="28" spans="1:3" ht="15" thickBot="1" x14ac:dyDescent="0.35">
      <c r="A28" s="63" t="s">
        <v>2786</v>
      </c>
      <c r="B28" s="64" t="s">
        <v>2784</v>
      </c>
      <c r="C28" s="66">
        <v>0.08</v>
      </c>
    </row>
    <row r="29" spans="1:3" ht="15" thickBot="1" x14ac:dyDescent="0.35">
      <c r="A29" s="63" t="s">
        <v>2787</v>
      </c>
      <c r="B29" s="64" t="s">
        <v>2784</v>
      </c>
      <c r="C29" s="66">
        <v>0.06</v>
      </c>
    </row>
    <row r="30" spans="1:3" ht="15" thickBot="1" x14ac:dyDescent="0.35">
      <c r="A30" s="63" t="s">
        <v>2788</v>
      </c>
      <c r="B30" s="64" t="s">
        <v>2784</v>
      </c>
      <c r="C30" s="66">
        <v>0.06</v>
      </c>
    </row>
    <row r="31" spans="1:3" ht="15" thickBot="1" x14ac:dyDescent="0.35">
      <c r="A31" s="63" t="s">
        <v>2789</v>
      </c>
      <c r="B31" s="64" t="s">
        <v>2784</v>
      </c>
      <c r="C31" s="66">
        <v>0.02</v>
      </c>
    </row>
    <row r="32" spans="1:3" ht="15" thickBot="1" x14ac:dyDescent="0.35">
      <c r="A32" s="63" t="s">
        <v>2790</v>
      </c>
      <c r="B32" s="64" t="s">
        <v>2784</v>
      </c>
      <c r="C32" s="66">
        <v>0.03</v>
      </c>
    </row>
  </sheetData>
  <pageMargins left="0.7" right="0.7" top="0.75" bottom="0.75" header="0.3" footer="0.3"/>
  <ignoredErrors>
    <ignoredError sqref="E5 E7 C5 C7" 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7643D-9ABF-404F-A9BA-04EC41EAFB11}">
  <dimension ref="A6:H61"/>
  <sheetViews>
    <sheetView topLeftCell="A42" workbookViewId="0">
      <selection activeCell="F46" sqref="F46:H61"/>
    </sheetView>
  </sheetViews>
  <sheetFormatPr baseColWidth="10" defaultColWidth="9.109375" defaultRowHeight="14.4" x14ac:dyDescent="0.3"/>
  <cols>
    <col min="1" max="1" width="33.5546875" bestFit="1" customWidth="1"/>
    <col min="2" max="2" width="16.44140625" customWidth="1"/>
    <col min="3" max="3" width="16.33203125" bestFit="1" customWidth="1"/>
    <col min="4" max="4" width="20.88671875" customWidth="1"/>
    <col min="5" max="5" width="29" bestFit="1" customWidth="1"/>
    <col min="6" max="6" width="24.6640625" bestFit="1" customWidth="1"/>
    <col min="7" max="7" width="17.88671875" customWidth="1"/>
    <col min="8" max="8" width="36.44140625" customWidth="1"/>
  </cols>
  <sheetData>
    <row r="6" spans="1:5" ht="15" thickBot="1" x14ac:dyDescent="0.35"/>
    <row r="7" spans="1:5" ht="16.2" thickBot="1" x14ac:dyDescent="0.35">
      <c r="A7" s="106" t="s">
        <v>2805</v>
      </c>
      <c r="B7" s="75">
        <v>44926</v>
      </c>
      <c r="C7" s="76">
        <v>45291</v>
      </c>
      <c r="D7" s="77">
        <v>45657</v>
      </c>
      <c r="E7" s="95" t="s">
        <v>2804</v>
      </c>
    </row>
    <row r="8" spans="1:5" x14ac:dyDescent="0.3">
      <c r="A8" s="92" t="s">
        <v>2659</v>
      </c>
      <c r="B8" s="100">
        <v>40917471.445</v>
      </c>
      <c r="C8" s="48">
        <v>40718744.681333333</v>
      </c>
      <c r="D8" s="89">
        <v>56542290.733861417</v>
      </c>
      <c r="E8" s="94">
        <v>1.38763463625479</v>
      </c>
    </row>
    <row r="9" spans="1:5" x14ac:dyDescent="0.3">
      <c r="A9" s="104" t="s">
        <v>2660</v>
      </c>
      <c r="B9" s="101">
        <v>7375769.7350000003</v>
      </c>
      <c r="C9" s="69">
        <v>19747687.820999999</v>
      </c>
      <c r="D9" s="90">
        <v>27462042.797529988</v>
      </c>
      <c r="E9" s="93">
        <v>1.38763463625479</v>
      </c>
    </row>
    <row r="10" spans="1:5" ht="15" thickBot="1" x14ac:dyDescent="0.35">
      <c r="A10" s="105" t="s">
        <v>2771</v>
      </c>
      <c r="B10" s="102">
        <v>28971839.442999996</v>
      </c>
      <c r="C10" s="88">
        <v>33953235.948625989</v>
      </c>
      <c r="D10" s="91">
        <v>47153830.183163382</v>
      </c>
      <c r="E10" s="96">
        <v>1.38763463625479</v>
      </c>
    </row>
    <row r="11" spans="1:5" ht="15" thickBot="1" x14ac:dyDescent="0.35">
      <c r="A11" s="99" t="s">
        <v>2772</v>
      </c>
      <c r="B11" s="103">
        <v>84.259618037812146</v>
      </c>
      <c r="C11" s="97">
        <v>54.059889030079759</v>
      </c>
      <c r="D11" s="98">
        <v>54.059889030079759</v>
      </c>
      <c r="E11" s="99"/>
    </row>
    <row r="12" spans="1:5" ht="15" thickBot="1" x14ac:dyDescent="0.35"/>
    <row r="13" spans="1:5" ht="15" thickBot="1" x14ac:dyDescent="0.35">
      <c r="B13" s="510" t="s">
        <v>2801</v>
      </c>
      <c r="C13" s="511"/>
      <c r="D13" s="512"/>
      <c r="E13" s="3"/>
    </row>
    <row r="14" spans="1:5" ht="15" thickBot="1" x14ac:dyDescent="0.35">
      <c r="B14" s="87">
        <v>44926</v>
      </c>
      <c r="C14" s="86">
        <v>45291</v>
      </c>
      <c r="D14" s="86">
        <v>45657</v>
      </c>
      <c r="E14" s="85" t="s">
        <v>2800</v>
      </c>
    </row>
    <row r="15" spans="1:5" x14ac:dyDescent="0.3">
      <c r="A15" s="107" t="s">
        <v>2793</v>
      </c>
      <c r="B15" s="110">
        <f>+B8/12</f>
        <v>3409789.2870833334</v>
      </c>
      <c r="C15" s="78">
        <f>+C8/12</f>
        <v>3393228.7234444446</v>
      </c>
      <c r="D15" s="79">
        <f>+D8/12</f>
        <v>4711857.561155118</v>
      </c>
      <c r="E15" s="80" t="s">
        <v>2802</v>
      </c>
    </row>
    <row r="16" spans="1:5" x14ac:dyDescent="0.3">
      <c r="A16" s="108" t="s">
        <v>2795</v>
      </c>
      <c r="B16" s="111">
        <f>+B9*30%</f>
        <v>2212730.9205</v>
      </c>
      <c r="C16" s="70">
        <f>+C9*30%</f>
        <v>5924306.3462999994</v>
      </c>
      <c r="D16" s="74">
        <f>+D9*30%</f>
        <v>8238612.8392589958</v>
      </c>
      <c r="E16" s="81" t="s">
        <v>2799</v>
      </c>
    </row>
    <row r="17" spans="1:6" ht="15" thickBot="1" x14ac:dyDescent="0.35">
      <c r="A17" s="109" t="s">
        <v>2794</v>
      </c>
      <c r="B17" s="112">
        <f>+B10*1.19*(90-B11)/360</f>
        <v>549745.04226249922</v>
      </c>
      <c r="C17" s="82">
        <f>+C10*1.19*(90-C11)/360</f>
        <v>4033713.4740555244</v>
      </c>
      <c r="D17" s="83">
        <f>+D10*1.19*(90-D11)/360</f>
        <v>5601970.9123144532</v>
      </c>
      <c r="E17" s="84" t="s">
        <v>2803</v>
      </c>
    </row>
    <row r="20" spans="1:6" x14ac:dyDescent="0.3">
      <c r="A20" s="71"/>
    </row>
    <row r="21" spans="1:6" x14ac:dyDescent="0.3">
      <c r="A21" s="71"/>
    </row>
    <row r="22" spans="1:6" ht="16.8" x14ac:dyDescent="0.4">
      <c r="F22" s="72"/>
    </row>
    <row r="23" spans="1:6" x14ac:dyDescent="0.3">
      <c r="F23" s="73" t="s">
        <v>2793</v>
      </c>
    </row>
    <row r="24" spans="1:6" x14ac:dyDescent="0.3">
      <c r="F24" s="73" t="s">
        <v>2795</v>
      </c>
    </row>
    <row r="25" spans="1:6" x14ac:dyDescent="0.3">
      <c r="F25" s="73" t="s">
        <v>2794</v>
      </c>
    </row>
    <row r="26" spans="1:6" x14ac:dyDescent="0.3">
      <c r="F26" s="73" t="s">
        <v>2796</v>
      </c>
    </row>
    <row r="28" spans="1:6" ht="15" thickBot="1" x14ac:dyDescent="0.35"/>
    <row r="29" spans="1:6" ht="15" thickBot="1" x14ac:dyDescent="0.35">
      <c r="B29" s="125" t="s">
        <v>2807</v>
      </c>
      <c r="C29" s="119" t="s">
        <v>2791</v>
      </c>
      <c r="D29" s="120" t="s">
        <v>2792</v>
      </c>
      <c r="E29" s="121" t="s">
        <v>2800</v>
      </c>
    </row>
    <row r="30" spans="1:6" x14ac:dyDescent="0.3">
      <c r="A30" s="113" t="s">
        <v>2793</v>
      </c>
      <c r="B30" s="124" t="s">
        <v>2797</v>
      </c>
      <c r="C30" s="132">
        <v>3000000</v>
      </c>
      <c r="D30" s="128">
        <v>4000000</v>
      </c>
      <c r="E30" s="116" t="s">
        <v>2802</v>
      </c>
    </row>
    <row r="31" spans="1:6" x14ac:dyDescent="0.3">
      <c r="A31" s="114" t="s">
        <v>2795</v>
      </c>
      <c r="B31" s="123" t="s">
        <v>2798</v>
      </c>
      <c r="C31" s="133">
        <v>4000000</v>
      </c>
      <c r="D31" s="129">
        <v>6000000</v>
      </c>
      <c r="E31" s="81" t="s">
        <v>2799</v>
      </c>
    </row>
    <row r="32" spans="1:6" ht="15" thickBot="1" x14ac:dyDescent="0.35">
      <c r="A32" s="115" t="s">
        <v>2794</v>
      </c>
      <c r="B32" s="126" t="s">
        <v>2797</v>
      </c>
      <c r="C32" s="134">
        <v>6000000</v>
      </c>
      <c r="D32" s="130">
        <v>6000000</v>
      </c>
      <c r="E32" s="117" t="s">
        <v>2803</v>
      </c>
    </row>
    <row r="33" spans="1:8" ht="15" thickBot="1" x14ac:dyDescent="0.35">
      <c r="A33" s="122" t="s">
        <v>2806</v>
      </c>
      <c r="B33" s="127"/>
      <c r="C33" s="135">
        <v>13000000</v>
      </c>
      <c r="D33" s="131">
        <v>16000000</v>
      </c>
      <c r="E33" s="118"/>
    </row>
    <row r="45" spans="1:8" ht="15" thickBot="1" x14ac:dyDescent="0.35"/>
    <row r="46" spans="1:8" ht="16.2" thickBot="1" x14ac:dyDescent="0.35">
      <c r="A46" s="369"/>
      <c r="B46" s="370"/>
      <c r="C46" s="371"/>
      <c r="F46" s="376" t="s">
        <v>3228</v>
      </c>
      <c r="G46" s="377" t="s">
        <v>3232</v>
      </c>
      <c r="H46" s="378" t="s">
        <v>2781</v>
      </c>
    </row>
    <row r="47" spans="1:8" ht="16.2" thickBot="1" x14ac:dyDescent="0.35">
      <c r="A47" s="357"/>
      <c r="B47" s="358"/>
      <c r="C47" s="359"/>
      <c r="F47" s="379" t="s">
        <v>3180</v>
      </c>
      <c r="G47" s="380">
        <v>361817</v>
      </c>
      <c r="H47" s="381" t="s">
        <v>2784</v>
      </c>
    </row>
    <row r="48" spans="1:8" ht="16.2" thickBot="1" x14ac:dyDescent="0.35">
      <c r="A48" s="357"/>
      <c r="B48" s="358"/>
      <c r="C48" s="360"/>
      <c r="F48" s="379" t="s">
        <v>3187</v>
      </c>
      <c r="G48" s="380">
        <v>5599296</v>
      </c>
      <c r="H48" s="381" t="s">
        <v>3229</v>
      </c>
    </row>
    <row r="49" spans="1:8" ht="16.2" thickBot="1" x14ac:dyDescent="0.35">
      <c r="A49" s="357"/>
      <c r="B49" s="358"/>
      <c r="C49" s="359"/>
      <c r="F49" s="379" t="s">
        <v>3184</v>
      </c>
      <c r="G49" s="380">
        <v>736664</v>
      </c>
      <c r="H49" s="381" t="s">
        <v>2784</v>
      </c>
    </row>
    <row r="50" spans="1:8" ht="16.2" thickBot="1" x14ac:dyDescent="0.35">
      <c r="A50" s="357"/>
      <c r="B50" s="358"/>
      <c r="C50" s="359"/>
      <c r="F50" s="379" t="s">
        <v>3177</v>
      </c>
      <c r="G50" s="380">
        <v>700202</v>
      </c>
      <c r="H50" s="381" t="s">
        <v>2784</v>
      </c>
    </row>
    <row r="51" spans="1:8" ht="16.2" thickBot="1" x14ac:dyDescent="0.35">
      <c r="A51" s="357"/>
      <c r="B51" s="358"/>
      <c r="C51" s="359"/>
      <c r="F51" s="379" t="s">
        <v>3179</v>
      </c>
      <c r="G51" s="380">
        <v>4057771</v>
      </c>
      <c r="H51" s="381" t="s">
        <v>2784</v>
      </c>
    </row>
    <row r="52" spans="1:8" ht="16.2" thickBot="1" x14ac:dyDescent="0.35">
      <c r="A52" s="357"/>
      <c r="B52" s="358"/>
      <c r="C52" s="360"/>
      <c r="F52" s="379" t="s">
        <v>2790</v>
      </c>
      <c r="G52" s="380">
        <v>937860</v>
      </c>
      <c r="H52" s="381" t="s">
        <v>3230</v>
      </c>
    </row>
    <row r="53" spans="1:8" ht="16.2" thickBot="1" x14ac:dyDescent="0.35">
      <c r="A53" s="357"/>
      <c r="B53" s="358"/>
      <c r="C53" s="359"/>
      <c r="F53" s="379" t="s">
        <v>3182</v>
      </c>
      <c r="G53" s="380">
        <v>24415824</v>
      </c>
      <c r="H53" s="381" t="s">
        <v>3231</v>
      </c>
    </row>
    <row r="54" spans="1:8" ht="16.2" thickBot="1" x14ac:dyDescent="0.35">
      <c r="A54" s="357"/>
      <c r="B54" s="358"/>
      <c r="C54" s="359"/>
      <c r="F54" s="379" t="s">
        <v>2827</v>
      </c>
      <c r="G54" s="380">
        <v>6776500</v>
      </c>
      <c r="H54" s="381" t="s">
        <v>2784</v>
      </c>
    </row>
    <row r="55" spans="1:8" ht="16.2" thickBot="1" x14ac:dyDescent="0.35">
      <c r="A55" s="357"/>
      <c r="B55" s="358"/>
      <c r="C55" s="359"/>
      <c r="F55" s="379" t="s">
        <v>2632</v>
      </c>
      <c r="G55" s="380">
        <v>1255425</v>
      </c>
      <c r="H55" s="381" t="s">
        <v>2784</v>
      </c>
    </row>
    <row r="56" spans="1:8" ht="16.2" thickBot="1" x14ac:dyDescent="0.35">
      <c r="A56" s="357"/>
      <c r="B56" s="358"/>
      <c r="C56" s="359"/>
      <c r="F56" s="379" t="s">
        <v>3178</v>
      </c>
      <c r="G56" s="380">
        <v>3472479</v>
      </c>
      <c r="H56" s="381" t="s">
        <v>2784</v>
      </c>
    </row>
    <row r="57" spans="1:8" ht="16.2" thickBot="1" x14ac:dyDescent="0.35">
      <c r="A57" s="357"/>
      <c r="B57" s="358"/>
      <c r="C57" s="359"/>
      <c r="F57" s="379" t="s">
        <v>3188</v>
      </c>
      <c r="G57" s="380">
        <v>3206030</v>
      </c>
      <c r="H57" s="381" t="s">
        <v>2784</v>
      </c>
    </row>
    <row r="58" spans="1:8" ht="16.2" thickBot="1" x14ac:dyDescent="0.35">
      <c r="A58" s="357"/>
      <c r="B58" s="358"/>
      <c r="C58" s="359"/>
      <c r="F58" s="379" t="s">
        <v>3212</v>
      </c>
      <c r="G58" s="380">
        <v>11353070</v>
      </c>
      <c r="H58" s="381" t="s">
        <v>2784</v>
      </c>
    </row>
    <row r="59" spans="1:8" ht="16.2" thickBot="1" x14ac:dyDescent="0.35">
      <c r="A59" s="357"/>
      <c r="B59" s="358"/>
      <c r="C59" s="359"/>
      <c r="F59" s="379" t="s">
        <v>3233</v>
      </c>
      <c r="G59" s="380">
        <v>492386</v>
      </c>
      <c r="H59" s="381" t="s">
        <v>2784</v>
      </c>
    </row>
    <row r="60" spans="1:8" ht="16.2" thickBot="1" x14ac:dyDescent="0.35">
      <c r="A60" s="357"/>
      <c r="B60" s="372"/>
      <c r="C60" s="359"/>
      <c r="F60" s="379" t="s">
        <v>3234</v>
      </c>
      <c r="G60" s="380">
        <v>410256</v>
      </c>
      <c r="H60" s="381" t="s">
        <v>2784</v>
      </c>
    </row>
    <row r="61" spans="1:8" ht="16.2" thickBot="1" x14ac:dyDescent="0.35">
      <c r="A61" s="373"/>
      <c r="B61" s="374"/>
      <c r="C61" s="375"/>
      <c r="F61" s="382" t="s">
        <v>248</v>
      </c>
      <c r="G61" s="383">
        <v>63775580</v>
      </c>
      <c r="H61" s="384"/>
    </row>
  </sheetData>
  <mergeCells count="1">
    <mergeCell ref="B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2</vt:i4>
      </vt:variant>
    </vt:vector>
  </HeadingPairs>
  <TitlesOfParts>
    <vt:vector size="21" baseType="lpstr">
      <vt:lpstr>ETRANGER 22</vt:lpstr>
      <vt:lpstr>LOCAUX 23</vt:lpstr>
      <vt:lpstr>Achat ETRANGER 23</vt:lpstr>
      <vt:lpstr>xxxx</vt:lpstr>
      <vt:lpstr>LOCAUX 22</vt:lpstr>
      <vt:lpstr>Achat ETRANGER 24</vt:lpstr>
      <vt:lpstr>VENTE LOCAL 24 </vt:lpstr>
      <vt:lpstr>VENTE EXPORT 2024</vt:lpstr>
      <vt:lpstr>bal f 2022</vt:lpstr>
      <vt:lpstr>bal f 2023</vt:lpstr>
      <vt:lpstr>VENTE TTC 2022</vt:lpstr>
      <vt:lpstr>xxx,</vt:lpstr>
      <vt:lpstr>Achat Etrangers 2025</vt:lpstr>
      <vt:lpstr>VENTE 2025</vt:lpstr>
      <vt:lpstr>BILAN</vt:lpstr>
      <vt:lpstr>E.Rst</vt:lpstr>
      <vt:lpstr>RECAP</vt:lpstr>
      <vt:lpstr>note</vt:lpstr>
      <vt:lpstr>Sheet1</vt:lpstr>
      <vt:lpstr>BILAN!Zone_d_impression</vt:lpstr>
      <vt:lpstr>E.Rst!Zone_d_impression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Limaeim</dc:creator>
  <cp:lastModifiedBy>Amine Othman</cp:lastModifiedBy>
  <cp:lastPrinted>2025-01-28T08:20:50Z</cp:lastPrinted>
  <dcterms:created xsi:type="dcterms:W3CDTF">2023-11-14T08:31:24Z</dcterms:created>
  <dcterms:modified xsi:type="dcterms:W3CDTF">2025-09-09T12:42:19Z</dcterms:modified>
</cp:coreProperties>
</file>