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Tresorerie\WorkSpace Mohamed\"/>
    </mc:Choice>
  </mc:AlternateContent>
  <xr:revisionPtr revIDLastSave="0" documentId="13_ncr:1_{C5427EFA-71BD-4AD8-8795-B3FB855B7BE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tat" sheetId="1" r:id="rId1"/>
    <sheet name="Feuil2" sheetId="3" r:id="rId2"/>
    <sheet name="Feuil1" sheetId="2" r:id="rId3"/>
  </sheets>
  <definedNames>
    <definedName name="_xlnm._FilterDatabase" localSheetId="0" hidden="1">etat!$A$1:$R$200</definedName>
    <definedName name="_xlnm.Print_Area" localSheetId="0">etat!$A$1:$R$148</definedName>
    <definedName name="_xlnm.Print_Area" localSheetId="1">Feuil2!$A$1:$J$39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1" l="1"/>
  <c r="J15" i="3"/>
  <c r="J14" i="3"/>
  <c r="J13" i="3"/>
  <c r="J36" i="3"/>
  <c r="J35" i="3"/>
  <c r="J34" i="3"/>
  <c r="J6" i="3"/>
  <c r="J5" i="3"/>
  <c r="J26" i="3"/>
  <c r="J25" i="3"/>
  <c r="J4" i="3"/>
  <c r="J37" i="3"/>
  <c r="J24" i="3"/>
  <c r="J23" i="3"/>
  <c r="J1" i="3"/>
  <c r="J16" i="3"/>
  <c r="T200" i="1"/>
  <c r="T193" i="1"/>
  <c r="T192" i="1"/>
  <c r="T191" i="1"/>
  <c r="T17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I204" i="1"/>
  <c r="I205" i="1"/>
  <c r="I206" i="1"/>
  <c r="I207" i="1"/>
  <c r="I208" i="1"/>
  <c r="I209" i="1"/>
  <c r="I203" i="1"/>
  <c r="Q203" i="1"/>
  <c r="I202" i="1"/>
  <c r="I201" i="1"/>
  <c r="Q202" i="1"/>
  <c r="Q201" i="1"/>
  <c r="I200" i="1"/>
  <c r="Q200" i="1"/>
  <c r="I199" i="1"/>
  <c r="I198" i="1"/>
  <c r="Q198" i="1"/>
  <c r="Q172" i="1"/>
  <c r="Q173" i="1"/>
  <c r="Q174" i="1"/>
  <c r="Q175" i="1"/>
  <c r="Q176" i="1"/>
  <c r="Q177" i="1"/>
  <c r="Q180" i="1"/>
  <c r="Q181" i="1"/>
  <c r="Q182" i="1"/>
  <c r="Q183" i="1"/>
  <c r="Q184" i="1"/>
  <c r="Q185" i="1"/>
  <c r="Q186" i="1"/>
  <c r="Q187" i="1"/>
  <c r="Q188" i="1"/>
  <c r="Q191" i="1"/>
  <c r="Q192" i="1"/>
  <c r="Q193" i="1"/>
  <c r="Q194" i="1"/>
  <c r="Q195" i="1"/>
  <c r="Q196" i="1"/>
  <c r="Q197" i="1"/>
  <c r="Q189" i="1"/>
  <c r="I193" i="1"/>
  <c r="I192" i="1"/>
  <c r="I185" i="1"/>
  <c r="I184" i="1"/>
  <c r="I191" i="1"/>
  <c r="I190" i="1"/>
  <c r="Q190" i="1"/>
  <c r="I189" i="1"/>
  <c r="I188" i="1"/>
  <c r="Q179" i="1"/>
  <c r="I179" i="1"/>
  <c r="I180" i="1"/>
  <c r="I181" i="1"/>
  <c r="I182" i="1"/>
  <c r="I183" i="1"/>
  <c r="I194" i="1"/>
  <c r="I195" i="1"/>
  <c r="I196" i="1"/>
  <c r="I197" i="1"/>
  <c r="I186" i="1"/>
  <c r="I187" i="1"/>
  <c r="T177" i="1"/>
  <c r="T174" i="1"/>
  <c r="T173" i="1"/>
  <c r="T166" i="1"/>
  <c r="T165" i="1"/>
  <c r="T164" i="1"/>
  <c r="I172" i="1"/>
  <c r="I171" i="1"/>
  <c r="Q171" i="1"/>
  <c r="I170" i="1"/>
  <c r="Q170" i="1"/>
  <c r="I166" i="1"/>
  <c r="I167" i="1"/>
  <c r="I168" i="1"/>
  <c r="I169" i="1"/>
  <c r="I173" i="1"/>
  <c r="I174" i="1"/>
  <c r="I175" i="1"/>
  <c r="I176" i="1"/>
  <c r="I177" i="1"/>
  <c r="I178" i="1"/>
  <c r="Q166" i="1"/>
  <c r="Q167" i="1"/>
  <c r="Q168" i="1"/>
  <c r="Q169" i="1"/>
  <c r="Q178" i="1"/>
  <c r="L6" i="2"/>
  <c r="L2" i="2"/>
  <c r="T161" i="1" l="1"/>
  <c r="T143" i="1"/>
  <c r="Q161" i="1" l="1"/>
  <c r="Q162" i="1"/>
  <c r="Q163" i="1"/>
  <c r="Q164" i="1"/>
  <c r="Q165" i="1"/>
  <c r="I165" i="1"/>
  <c r="I164" i="1"/>
  <c r="I163" i="1"/>
  <c r="I162" i="1"/>
  <c r="I161" i="1"/>
  <c r="N44" i="1"/>
  <c r="Q156" i="1"/>
  <c r="Q157" i="1"/>
  <c r="Q158" i="1"/>
  <c r="Q159" i="1"/>
  <c r="Q160" i="1"/>
  <c r="I156" i="1"/>
  <c r="I157" i="1"/>
  <c r="I158" i="1"/>
  <c r="I159" i="1"/>
  <c r="I160" i="1"/>
  <c r="I152" i="1"/>
  <c r="I153" i="1"/>
  <c r="I154" i="1"/>
  <c r="I155" i="1"/>
  <c r="Q152" i="1"/>
  <c r="Q153" i="1"/>
  <c r="Q154" i="1"/>
  <c r="Q155" i="1"/>
  <c r="I151" i="1"/>
  <c r="Q151" i="1"/>
  <c r="I150" i="1"/>
  <c r="Q150" i="1"/>
  <c r="Q149" i="1"/>
  <c r="Q148" i="1"/>
  <c r="Q147" i="1"/>
  <c r="I146" i="1"/>
  <c r="I147" i="1"/>
  <c r="I148" i="1"/>
  <c r="I149" i="1"/>
  <c r="I144" i="1" l="1"/>
  <c r="I145" i="1"/>
  <c r="I143" i="1"/>
  <c r="Q143" i="1"/>
  <c r="Q144" i="1"/>
  <c r="Q145" i="1"/>
  <c r="Q146" i="1"/>
  <c r="I142" i="1"/>
  <c r="Q142" i="1"/>
  <c r="T134" i="1"/>
  <c r="Q134" i="1"/>
  <c r="I134" i="1"/>
  <c r="T136" i="1" l="1"/>
  <c r="T129" i="1"/>
  <c r="T117" i="1"/>
  <c r="Q141" i="1"/>
  <c r="I141" i="1"/>
  <c r="Q139" i="1"/>
  <c r="I139" i="1"/>
  <c r="I138" i="1"/>
  <c r="Q137" i="1"/>
  <c r="I137" i="1"/>
  <c r="Q140" i="1"/>
  <c r="I140" i="1"/>
  <c r="Q130" i="1" l="1"/>
  <c r="Q131" i="1"/>
  <c r="Q132" i="1"/>
  <c r="Q133" i="1"/>
  <c r="Q135" i="1"/>
  <c r="Q136" i="1"/>
  <c r="I130" i="1"/>
  <c r="I131" i="1"/>
  <c r="I132" i="1"/>
  <c r="I133" i="1"/>
  <c r="I135" i="1"/>
  <c r="I136" i="1"/>
  <c r="Q129" i="1"/>
  <c r="I129" i="1"/>
  <c r="Q128" i="1"/>
  <c r="I128" i="1"/>
  <c r="Q127" i="1"/>
  <c r="I127" i="1"/>
  <c r="I126" i="1"/>
  <c r="Q126" i="1"/>
  <c r="I124" i="1"/>
  <c r="Q124" i="1"/>
  <c r="Q125" i="1"/>
  <c r="I125" i="1"/>
  <c r="Q123" i="1"/>
  <c r="I123" i="1"/>
  <c r="I122" i="1"/>
  <c r="Q122" i="1"/>
  <c r="Q120" i="1"/>
  <c r="Q121" i="1"/>
  <c r="I121" i="1"/>
  <c r="I118" i="1"/>
  <c r="I119" i="1"/>
  <c r="Q118" i="1"/>
  <c r="Q119" i="1"/>
  <c r="I120" i="1"/>
  <c r="I114" i="1" l="1"/>
  <c r="I115" i="1"/>
  <c r="I116" i="1"/>
  <c r="I117" i="1"/>
  <c r="I113" i="1" l="1"/>
  <c r="I112" i="1"/>
  <c r="I111" i="1"/>
  <c r="I110" i="1"/>
  <c r="I109" i="1"/>
  <c r="I108" i="1"/>
  <c r="I107" i="1"/>
  <c r="I106" i="1"/>
  <c r="I105" i="1"/>
  <c r="I104" i="1"/>
  <c r="I103" i="1"/>
  <c r="Q117" i="1" l="1"/>
  <c r="Q111" i="1"/>
  <c r="Q112" i="1"/>
  <c r="Q113" i="1"/>
  <c r="Q114" i="1"/>
  <c r="Q115" i="1"/>
  <c r="Q116" i="1"/>
  <c r="Q109" i="1"/>
  <c r="Q110" i="1"/>
  <c r="P102" i="1"/>
  <c r="Q102" i="1" s="1"/>
  <c r="Q103" i="1"/>
  <c r="Q104" i="1"/>
  <c r="Q105" i="1"/>
  <c r="Q106" i="1"/>
  <c r="Q107" i="1"/>
  <c r="Q108" i="1"/>
  <c r="Q10" i="1"/>
  <c r="Q96" i="1"/>
  <c r="Q97" i="1"/>
  <c r="Q98" i="1"/>
  <c r="Q99" i="1"/>
  <c r="Q100" i="1"/>
  <c r="Q101" i="1"/>
  <c r="I96" i="1"/>
  <c r="I97" i="1"/>
  <c r="I98" i="1"/>
  <c r="I99" i="1"/>
  <c r="I100" i="1"/>
  <c r="I101" i="1"/>
  <c r="I102" i="1"/>
  <c r="I95" i="1"/>
  <c r="I94" i="1"/>
  <c r="I93" i="1"/>
  <c r="I92" i="1"/>
  <c r="Q94" i="1"/>
  <c r="Q95" i="1"/>
  <c r="I91" i="1"/>
  <c r="I89" i="1"/>
  <c r="I90" i="1"/>
  <c r="Q91" i="1"/>
  <c r="Q92" i="1"/>
  <c r="Q93" i="1"/>
  <c r="Q90" i="1"/>
  <c r="I87" i="1"/>
  <c r="Q87" i="1"/>
  <c r="Q88" i="1"/>
  <c r="Q89" i="1"/>
  <c r="I88" i="1"/>
  <c r="I86" i="1"/>
  <c r="Q86" i="1"/>
  <c r="Q80" i="1"/>
  <c r="Q81" i="1"/>
  <c r="Q82" i="1"/>
  <c r="Q83" i="1"/>
  <c r="Q84" i="1"/>
  <c r="I85" i="1"/>
  <c r="I84" i="1"/>
  <c r="I83" i="1"/>
  <c r="I82" i="1"/>
  <c r="I81" i="1"/>
  <c r="I80" i="1"/>
  <c r="I79" i="1"/>
  <c r="I78" i="1"/>
  <c r="I77" i="1"/>
  <c r="Q79" i="1"/>
  <c r="Q85" i="1"/>
  <c r="N8" i="1"/>
  <c r="I72" i="1"/>
  <c r="I75" i="1"/>
  <c r="I74" i="1"/>
  <c r="I70" i="1"/>
  <c r="I69" i="1"/>
  <c r="Q74" i="1"/>
  <c r="Q75" i="1"/>
  <c r="Q77" i="1"/>
  <c r="Q78" i="1"/>
  <c r="Q73" i="1"/>
  <c r="Q72" i="1"/>
  <c r="Q70" i="1"/>
  <c r="Q69" i="1"/>
  <c r="P68" i="1"/>
  <c r="Q68" i="1" s="1"/>
  <c r="I68" i="1"/>
  <c r="I67" i="1"/>
  <c r="Q67" i="1"/>
  <c r="I73" i="1"/>
  <c r="I66" i="1"/>
  <c r="Q66" i="1"/>
  <c r="Q2" i="1" l="1"/>
  <c r="Q3" i="1"/>
  <c r="Q4" i="1"/>
  <c r="Q5" i="1"/>
  <c r="Q6" i="1"/>
  <c r="Q7" i="1"/>
  <c r="Q8" i="1"/>
  <c r="Q9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6" i="1"/>
  <c r="Q47" i="1"/>
  <c r="Q48" i="1"/>
  <c r="Q49" i="1"/>
  <c r="Q50" i="1"/>
  <c r="Q52" i="1"/>
  <c r="Q53" i="1"/>
  <c r="Q54" i="1"/>
  <c r="Q55" i="1"/>
  <c r="Q56" i="1"/>
  <c r="Q57" i="1"/>
  <c r="Q58" i="1"/>
  <c r="Q60" i="1"/>
  <c r="Q61" i="1"/>
  <c r="Q62" i="1"/>
  <c r="Q63" i="1"/>
  <c r="Q64" i="1"/>
  <c r="Q65" i="1"/>
  <c r="P45" i="1"/>
  <c r="Q45" i="1" s="1"/>
  <c r="I52" i="1" l="1"/>
  <c r="I53" i="1"/>
  <c r="I54" i="1"/>
  <c r="I55" i="1"/>
  <c r="I56" i="1"/>
  <c r="I57" i="1"/>
  <c r="I58" i="1"/>
  <c r="I59" i="1"/>
  <c r="Q59" i="1" s="1"/>
  <c r="I60" i="1"/>
  <c r="I61" i="1"/>
  <c r="I62" i="1"/>
  <c r="I47" i="1"/>
  <c r="I48" i="1"/>
  <c r="I49" i="1"/>
  <c r="I50" i="1"/>
  <c r="I63" i="1"/>
  <c r="I64" i="1"/>
  <c r="I65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Q138" i="1"/>
</calcChain>
</file>

<file path=xl/sharedStrings.xml><?xml version="1.0" encoding="utf-8"?>
<sst xmlns="http://schemas.openxmlformats.org/spreadsheetml/2006/main" count="1021" uniqueCount="278">
  <si>
    <t>Référence</t>
  </si>
  <si>
    <t>Adr fact</t>
  </si>
  <si>
    <t>Nom</t>
  </si>
  <si>
    <t>Date</t>
  </si>
  <si>
    <t>Dev</t>
  </si>
  <si>
    <t>Montant</t>
  </si>
  <si>
    <t>FN220001</t>
  </si>
  <si>
    <t>X359001</t>
  </si>
  <si>
    <t>MONBAT AD</t>
  </si>
  <si>
    <t>FN220002</t>
  </si>
  <si>
    <t>X218004</t>
  </si>
  <si>
    <t>ERRAFIK EL DAYEM</t>
  </si>
  <si>
    <t>FN220004</t>
  </si>
  <si>
    <t>X049003</t>
  </si>
  <si>
    <t>NOUR AKKUMULATOREN GmbH</t>
  </si>
  <si>
    <t>FN220005</t>
  </si>
  <si>
    <t>FN220008</t>
  </si>
  <si>
    <t>FN220010</t>
  </si>
  <si>
    <t>X049004</t>
  </si>
  <si>
    <t>HYSY TECHNICK</t>
  </si>
  <si>
    <t>FN220013</t>
  </si>
  <si>
    <t>FN220014</t>
  </si>
  <si>
    <t>FN220016</t>
  </si>
  <si>
    <t>FN220022</t>
  </si>
  <si>
    <t>FN220024</t>
  </si>
  <si>
    <t>FN220026</t>
  </si>
  <si>
    <t>X212010</t>
  </si>
  <si>
    <t>MARIBAT</t>
  </si>
  <si>
    <t>FN220028</t>
  </si>
  <si>
    <t>FN220029</t>
  </si>
  <si>
    <t>X039003</t>
  </si>
  <si>
    <t>MED ENERGY BATTERY SRL</t>
  </si>
  <si>
    <t>FN220035</t>
  </si>
  <si>
    <t>FN220038</t>
  </si>
  <si>
    <t>X049002</t>
  </si>
  <si>
    <t>BATTERIEDIENST  HEMPE</t>
  </si>
  <si>
    <t>FN220039</t>
  </si>
  <si>
    <t>FN220046</t>
  </si>
  <si>
    <t>FN220047</t>
  </si>
  <si>
    <t>FN220048</t>
  </si>
  <si>
    <t>FN220050</t>
  </si>
  <si>
    <t>FN220051</t>
  </si>
  <si>
    <t>X048001</t>
  </si>
  <si>
    <t>BATCAR Sp.J</t>
  </si>
  <si>
    <t>FN220052</t>
  </si>
  <si>
    <t>FN220053</t>
  </si>
  <si>
    <t>FN220054</t>
  </si>
  <si>
    <t>FN220058</t>
  </si>
  <si>
    <t>FN220059</t>
  </si>
  <si>
    <t>FN220063</t>
  </si>
  <si>
    <t>FN220064</t>
  </si>
  <si>
    <t>FN220065</t>
  </si>
  <si>
    <t>FN220069</t>
  </si>
  <si>
    <t>FN220070</t>
  </si>
  <si>
    <t>FN220073</t>
  </si>
  <si>
    <t>FN220074</t>
  </si>
  <si>
    <t>FN220079</t>
  </si>
  <si>
    <t>FN220080</t>
  </si>
  <si>
    <t>FN220081</t>
  </si>
  <si>
    <t>FN220082</t>
  </si>
  <si>
    <t>FN220086</t>
  </si>
  <si>
    <t>FN220087</t>
  </si>
  <si>
    <t>FN220090</t>
  </si>
  <si>
    <t>FN220091</t>
  </si>
  <si>
    <t>FN220092</t>
  </si>
  <si>
    <t>FN220094</t>
  </si>
  <si>
    <t>FN220100</t>
  </si>
  <si>
    <t>FN220102</t>
  </si>
  <si>
    <t>X973001</t>
  </si>
  <si>
    <t>NADHEERA TRADING EST</t>
  </si>
  <si>
    <t>FN230001</t>
  </si>
  <si>
    <t>FN230002</t>
  </si>
  <si>
    <t>FN230003</t>
  </si>
  <si>
    <t>X966002</t>
  </si>
  <si>
    <t>BIN-SHIHON TRADING CO</t>
  </si>
  <si>
    <t>FN230005</t>
  </si>
  <si>
    <t>FN230006</t>
  </si>
  <si>
    <t>X966001</t>
  </si>
  <si>
    <t>BIN-SHIHON GROUP CO,LTD.</t>
  </si>
  <si>
    <t>EUR</t>
  </si>
  <si>
    <t>USD</t>
  </si>
  <si>
    <t>FN230018</t>
  </si>
  <si>
    <t>OUEST BATTERIE</t>
  </si>
  <si>
    <t>Taux</t>
  </si>
  <si>
    <t>Montant TND</t>
  </si>
  <si>
    <t>FN230007</t>
  </si>
  <si>
    <t>FN230011</t>
  </si>
  <si>
    <t>LITTORAL BATTERIES</t>
  </si>
  <si>
    <t>Montant Ouvert</t>
  </si>
  <si>
    <t>REGLEMENT</t>
  </si>
  <si>
    <t>FN230012</t>
  </si>
  <si>
    <t>FN230013</t>
  </si>
  <si>
    <t>FN230014</t>
  </si>
  <si>
    <t>FN230015</t>
  </si>
  <si>
    <t>FN230016</t>
  </si>
  <si>
    <t>FN230017</t>
  </si>
  <si>
    <t>FN230026</t>
  </si>
  <si>
    <t>FN230027</t>
  </si>
  <si>
    <t>FN230028</t>
  </si>
  <si>
    <t>ACCUSPLUS</t>
  </si>
  <si>
    <t>Déclaration</t>
  </si>
  <si>
    <t>LC BTL</t>
  </si>
  <si>
    <t>AVANCE</t>
  </si>
  <si>
    <t>DATE</t>
  </si>
  <si>
    <t>X033001</t>
  </si>
  <si>
    <t>X033002</t>
  </si>
  <si>
    <t>FN230029</t>
  </si>
  <si>
    <t>NEXT POWER (ALGER)</t>
  </si>
  <si>
    <t>X033003</t>
  </si>
  <si>
    <t>FN230031</t>
  </si>
  <si>
    <t>FN230032</t>
  </si>
  <si>
    <t>FN230033</t>
  </si>
  <si>
    <t>FN230034</t>
  </si>
  <si>
    <t>FN230036</t>
  </si>
  <si>
    <t>FN230041</t>
  </si>
  <si>
    <t xml:space="preserve">X213004  </t>
  </si>
  <si>
    <t>FN230042</t>
  </si>
  <si>
    <t>FN230043</t>
  </si>
  <si>
    <t>FN230045</t>
  </si>
  <si>
    <t>FN230046</t>
  </si>
  <si>
    <t>FN230053</t>
  </si>
  <si>
    <t>FN230054</t>
  </si>
  <si>
    <t>FN230055</t>
  </si>
  <si>
    <t>FN230056</t>
  </si>
  <si>
    <t>FN230057</t>
  </si>
  <si>
    <t>FN230058</t>
  </si>
  <si>
    <t>FN230061</t>
  </si>
  <si>
    <t>PROXITECH</t>
  </si>
  <si>
    <t>FN230004</t>
  </si>
  <si>
    <t>X213004</t>
  </si>
  <si>
    <t>X033004</t>
  </si>
  <si>
    <t>FN230035</t>
  </si>
  <si>
    <t>FN230044</t>
  </si>
  <si>
    <t>FN230069</t>
  </si>
  <si>
    <t>FN230070</t>
  </si>
  <si>
    <t>FN230071</t>
  </si>
  <si>
    <t>FN230072</t>
  </si>
  <si>
    <t>LUBATEX GROUP</t>
  </si>
  <si>
    <t>ECHANTILLON</t>
  </si>
  <si>
    <t>X352001</t>
  </si>
  <si>
    <t>FN230078</t>
  </si>
  <si>
    <t>FN230079</t>
  </si>
  <si>
    <t>FN230080</t>
  </si>
  <si>
    <t>FN230085</t>
  </si>
  <si>
    <t>DT BATTERIES D'ARMOR</t>
  </si>
  <si>
    <t>FN230086</t>
  </si>
  <si>
    <t>FN230087</t>
  </si>
  <si>
    <t>FN230088</t>
  </si>
  <si>
    <t>X033005</t>
  </si>
  <si>
    <t>FN230089</t>
  </si>
  <si>
    <t>FN230090</t>
  </si>
  <si>
    <t>FN230091</t>
  </si>
  <si>
    <t>FN230092</t>
  </si>
  <si>
    <t>FILS AMOURI TRANSPORT</t>
  </si>
  <si>
    <t>FN230093</t>
  </si>
  <si>
    <t>FN230094</t>
  </si>
  <si>
    <t>FN230108</t>
  </si>
  <si>
    <t>FN230109</t>
  </si>
  <si>
    <t>FN230110</t>
  </si>
  <si>
    <t>FN230111</t>
  </si>
  <si>
    <t>FN230112</t>
  </si>
  <si>
    <t>FN230113</t>
  </si>
  <si>
    <t>FN230115</t>
  </si>
  <si>
    <t>FN230114</t>
  </si>
  <si>
    <t>X213005</t>
  </si>
  <si>
    <t>FN230116</t>
  </si>
  <si>
    <t>FN230117</t>
  </si>
  <si>
    <t>FN230118</t>
  </si>
  <si>
    <t>FN230122</t>
  </si>
  <si>
    <t>FN230123</t>
  </si>
  <si>
    <t>FN230124</t>
  </si>
  <si>
    <t>FN230125</t>
  </si>
  <si>
    <t>LAMOURI LAGHOUAT</t>
  </si>
  <si>
    <t>X213006</t>
  </si>
  <si>
    <t>WILMOT</t>
  </si>
  <si>
    <t>X033006</t>
  </si>
  <si>
    <t>FN230126</t>
  </si>
  <si>
    <t>FN230127</t>
  </si>
  <si>
    <t>FN230128</t>
  </si>
  <si>
    <t>FN230129</t>
  </si>
  <si>
    <t>FN230130</t>
  </si>
  <si>
    <t>FN230131</t>
  </si>
  <si>
    <t>FN230133</t>
  </si>
  <si>
    <t>FN230132</t>
  </si>
  <si>
    <t>FN230134</t>
  </si>
  <si>
    <t>FN230135</t>
  </si>
  <si>
    <t>FN230136</t>
  </si>
  <si>
    <t>FN230137</t>
  </si>
  <si>
    <t>FN230142</t>
  </si>
  <si>
    <t>FN230143</t>
  </si>
  <si>
    <t>FN230144</t>
  </si>
  <si>
    <t>FN230145</t>
  </si>
  <si>
    <t>FN230146</t>
  </si>
  <si>
    <t>FN230147</t>
  </si>
  <si>
    <t>FN230148</t>
  </si>
  <si>
    <t>MONTANT</t>
  </si>
  <si>
    <t>FN230152</t>
  </si>
  <si>
    <t>FN230149</t>
  </si>
  <si>
    <t>FN230150</t>
  </si>
  <si>
    <t>FN230151</t>
  </si>
  <si>
    <t>FN230153</t>
  </si>
  <si>
    <t>X033007</t>
  </si>
  <si>
    <t>ACM Technologie</t>
  </si>
  <si>
    <t>SATE</t>
  </si>
  <si>
    <t>ECHEANCE</t>
  </si>
  <si>
    <t>FN230154</t>
  </si>
  <si>
    <t>FN230160</t>
  </si>
  <si>
    <t>FN230161</t>
  </si>
  <si>
    <t>FN230162</t>
  </si>
  <si>
    <t>FN230163</t>
  </si>
  <si>
    <t>FN230164</t>
  </si>
  <si>
    <t>FN230165</t>
  </si>
  <si>
    <t>FN230166</t>
  </si>
  <si>
    <t>FN240001</t>
  </si>
  <si>
    <t>FN240002</t>
  </si>
  <si>
    <t>FN240003</t>
  </si>
  <si>
    <t>FN240004</t>
  </si>
  <si>
    <t>FN240005</t>
  </si>
  <si>
    <t>FN240006</t>
  </si>
  <si>
    <t>FN240007</t>
  </si>
  <si>
    <t>FN240008</t>
  </si>
  <si>
    <t>FN240009</t>
  </si>
  <si>
    <t>FN240010</t>
  </si>
  <si>
    <t>FN240011</t>
  </si>
  <si>
    <t>FN240012</t>
  </si>
  <si>
    <t>FN240013</t>
  </si>
  <si>
    <t>FN240014</t>
  </si>
  <si>
    <t>FN240015</t>
  </si>
  <si>
    <t>FN240016</t>
  </si>
  <si>
    <t xml:space="preserve">L C </t>
  </si>
  <si>
    <t>FN240022</t>
  </si>
  <si>
    <t>FN240023</t>
  </si>
  <si>
    <t>FN240024</t>
  </si>
  <si>
    <t>FN240025</t>
  </si>
  <si>
    <t>FN240026</t>
  </si>
  <si>
    <t>FN240027</t>
  </si>
  <si>
    <t>FN240028</t>
  </si>
  <si>
    <t>FN240029</t>
  </si>
  <si>
    <t>FN240030</t>
  </si>
  <si>
    <t>FN240031</t>
  </si>
  <si>
    <t>FN240032</t>
  </si>
  <si>
    <t>FN240033</t>
  </si>
  <si>
    <t>START BATTERIES</t>
  </si>
  <si>
    <t>MATADOR ALGERIE</t>
  </si>
  <si>
    <t>X359002</t>
  </si>
  <si>
    <t>X213007</t>
  </si>
  <si>
    <t>FN240041</t>
  </si>
  <si>
    <t>FN240034</t>
  </si>
  <si>
    <t>FN240039</t>
  </si>
  <si>
    <t>FN240040</t>
  </si>
  <si>
    <t>FN240042</t>
  </si>
  <si>
    <t>FN240043</t>
  </si>
  <si>
    <t>FN240044</t>
  </si>
  <si>
    <t>FN240045</t>
  </si>
  <si>
    <t>FN240046</t>
  </si>
  <si>
    <t>FN240047</t>
  </si>
  <si>
    <t>FN240048</t>
  </si>
  <si>
    <t>FN240049</t>
  </si>
  <si>
    <t>FN240050</t>
  </si>
  <si>
    <t>FN240055</t>
  </si>
  <si>
    <t>FN240056</t>
  </si>
  <si>
    <t>FN240052</t>
  </si>
  <si>
    <t>FN240053</t>
  </si>
  <si>
    <t>FN240054</t>
  </si>
  <si>
    <t>MATADOR</t>
  </si>
  <si>
    <t>DIRECT BATTERIES</t>
  </si>
  <si>
    <t>MONBAT</t>
  </si>
  <si>
    <t>ALPHADEAL</t>
  </si>
  <si>
    <t>DT BATTERIE D'ARMOR</t>
  </si>
  <si>
    <t>PROXITEC</t>
  </si>
  <si>
    <t>FN240063</t>
  </si>
  <si>
    <t>FN240064</t>
  </si>
  <si>
    <t>FN240065</t>
  </si>
  <si>
    <t>FN240066</t>
  </si>
  <si>
    <t>FN240067</t>
  </si>
  <si>
    <t>X033008</t>
  </si>
  <si>
    <t>X218CCCC</t>
  </si>
  <si>
    <t>REGLEMENT EN TND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</si>
</sst>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"/>
    <numFmt numFmtId="165" formatCode="#,##0.000"/>
    <numFmt numFmtId="166" formatCode="#,##0.00\ [$€-80C]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9">
    <xf numFmtId="0" fontId="0" fillId="0" borderId="0" xfId="0"/>
    <xf numFmtId="14" fontId="0" fillId="0" borderId="0" xfId="0" applyNumberFormat="1"/>
    <xf numFmtId="4" fontId="0" fillId="0" borderId="0" xfId="0" applyNumberFormat="1"/>
    <xf numFmtId="164" fontId="0" fillId="0" borderId="0" xfId="0" applyNumberFormat="1"/>
    <xf numFmtId="165" fontId="16" fillId="0" borderId="0" xfId="0" applyNumberFormat="1" applyFont="1"/>
    <xf numFmtId="4" fontId="16" fillId="0" borderId="0" xfId="0" applyNumberFormat="1" applyFont="1"/>
    <xf numFmtId="14" fontId="16" fillId="0" borderId="0" xfId="0" applyNumberFormat="1" applyFont="1"/>
    <xf numFmtId="0" fontId="16" fillId="0" borderId="0" xfId="0" applyFont="1" applyAlignment="1">
      <alignment horizontal="center"/>
    </xf>
    <xf numFmtId="0" fontId="0" fillId="33" borderId="12" xfId="0" applyFill="1" applyBorder="1"/>
    <xf numFmtId="14" fontId="0" fillId="33" borderId="12" xfId="0" applyNumberFormat="1" applyFill="1" applyBorder="1"/>
    <xf numFmtId="4" fontId="0" fillId="33" borderId="12" xfId="0" applyNumberFormat="1" applyFill="1" applyBorder="1"/>
    <xf numFmtId="164" fontId="0" fillId="33" borderId="12" xfId="0" applyNumberFormat="1" applyFill="1" applyBorder="1"/>
    <xf numFmtId="165" fontId="16" fillId="33" borderId="13" xfId="0" applyNumberFormat="1" applyFont="1" applyFill="1" applyBorder="1"/>
    <xf numFmtId="0" fontId="0" fillId="0" borderId="14" xfId="0" applyBorder="1"/>
    <xf numFmtId="0" fontId="0" fillId="0" borderId="15" xfId="0" applyBorder="1"/>
    <xf numFmtId="14" fontId="0" fillId="0" borderId="15" xfId="0" applyNumberFormat="1" applyBorder="1"/>
    <xf numFmtId="4" fontId="0" fillId="0" borderId="15" xfId="0" applyNumberFormat="1" applyBorder="1"/>
    <xf numFmtId="164" fontId="0" fillId="0" borderId="15" xfId="0" applyNumberFormat="1" applyBorder="1"/>
    <xf numFmtId="165" fontId="16" fillId="0" borderId="16" xfId="0" applyNumberFormat="1" applyFont="1" applyBorder="1"/>
    <xf numFmtId="0" fontId="0" fillId="33" borderId="14" xfId="0" applyFill="1" applyBorder="1"/>
    <xf numFmtId="0" fontId="0" fillId="33" borderId="15" xfId="0" applyFill="1" applyBorder="1"/>
    <xf numFmtId="14" fontId="0" fillId="33" borderId="15" xfId="0" applyNumberFormat="1" applyFill="1" applyBorder="1"/>
    <xf numFmtId="4" fontId="0" fillId="33" borderId="15" xfId="0" applyNumberFormat="1" applyFill="1" applyBorder="1"/>
    <xf numFmtId="164" fontId="0" fillId="33" borderId="15" xfId="0" applyNumberFormat="1" applyFill="1" applyBorder="1"/>
    <xf numFmtId="165" fontId="16" fillId="33" borderId="16" xfId="0" applyNumberFormat="1" applyFont="1" applyFill="1" applyBorder="1"/>
    <xf numFmtId="0" fontId="0" fillId="0" borderId="17" xfId="0" applyBorder="1"/>
    <xf numFmtId="0" fontId="0" fillId="0" borderId="18" xfId="0" applyBorder="1"/>
    <xf numFmtId="14" fontId="0" fillId="0" borderId="18" xfId="0" applyNumberFormat="1" applyBorder="1"/>
    <xf numFmtId="4" fontId="0" fillId="0" borderId="18" xfId="0" applyNumberFormat="1" applyBorder="1"/>
    <xf numFmtId="164" fontId="0" fillId="0" borderId="18" xfId="0" applyNumberFormat="1" applyBorder="1"/>
    <xf numFmtId="165" fontId="16" fillId="0" borderId="19" xfId="0" applyNumberFormat="1" applyFont="1" applyBorder="1"/>
    <xf numFmtId="14" fontId="0" fillId="33" borderId="11" xfId="0" applyNumberFormat="1" applyFill="1" applyBorder="1"/>
    <xf numFmtId="4" fontId="0" fillId="33" borderId="13" xfId="0" applyNumberFormat="1" applyFill="1" applyBorder="1"/>
    <xf numFmtId="14" fontId="0" fillId="0" borderId="14" xfId="0" applyNumberFormat="1" applyBorder="1"/>
    <xf numFmtId="4" fontId="0" fillId="0" borderId="16" xfId="0" applyNumberFormat="1" applyBorder="1"/>
    <xf numFmtId="14" fontId="0" fillId="33" borderId="14" xfId="0" applyNumberFormat="1" applyFill="1" applyBorder="1"/>
    <xf numFmtId="4" fontId="0" fillId="33" borderId="16" xfId="0" applyNumberFormat="1" applyFill="1" applyBorder="1"/>
    <xf numFmtId="4" fontId="0" fillId="0" borderId="19" xfId="0" applyNumberFormat="1" applyBorder="1"/>
    <xf numFmtId="4" fontId="16" fillId="33" borderId="20" xfId="0" applyNumberFormat="1" applyFont="1" applyFill="1" applyBorder="1"/>
    <xf numFmtId="4" fontId="16" fillId="0" borderId="21" xfId="0" applyNumberFormat="1" applyFont="1" applyBorder="1"/>
    <xf numFmtId="4" fontId="16" fillId="33" borderId="21" xfId="0" applyNumberFormat="1" applyFont="1" applyFill="1" applyBorder="1"/>
    <xf numFmtId="0" fontId="16" fillId="0" borderId="23" xfId="0" applyFont="1" applyBorder="1" applyAlignment="1">
      <alignment horizontal="center"/>
    </xf>
    <xf numFmtId="0" fontId="16" fillId="0" borderId="24" xfId="0" applyFont="1" applyBorder="1" applyAlignment="1">
      <alignment horizontal="center"/>
    </xf>
    <xf numFmtId="14" fontId="16" fillId="0" borderId="24" xfId="0" applyNumberFormat="1" applyFont="1" applyBorder="1" applyAlignment="1">
      <alignment horizontal="center"/>
    </xf>
    <xf numFmtId="4" fontId="16" fillId="0" borderId="24" xfId="0" applyNumberFormat="1" applyFont="1" applyBorder="1" applyAlignment="1">
      <alignment horizontal="center"/>
    </xf>
    <xf numFmtId="164" fontId="16" fillId="0" borderId="24" xfId="0" applyNumberFormat="1" applyFont="1" applyBorder="1" applyAlignment="1">
      <alignment horizontal="center"/>
    </xf>
    <xf numFmtId="165" fontId="16" fillId="0" borderId="25" xfId="0" applyNumberFormat="1" applyFont="1" applyBorder="1" applyAlignment="1">
      <alignment horizontal="center"/>
    </xf>
    <xf numFmtId="14" fontId="16" fillId="0" borderId="23" xfId="0" applyNumberFormat="1" applyFont="1" applyBorder="1" applyAlignment="1">
      <alignment horizontal="center"/>
    </xf>
    <xf numFmtId="4" fontId="16" fillId="0" borderId="25" xfId="0" applyNumberFormat="1" applyFont="1" applyBorder="1" applyAlignment="1">
      <alignment horizontal="center"/>
    </xf>
    <xf numFmtId="4" fontId="16" fillId="0" borderId="10" xfId="0" applyNumberFormat="1" applyFont="1" applyBorder="1" applyAlignment="1">
      <alignment horizontal="center"/>
    </xf>
    <xf numFmtId="0" fontId="0" fillId="0" borderId="16" xfId="0" applyBorder="1"/>
    <xf numFmtId="0" fontId="0" fillId="33" borderId="16" xfId="0" applyFill="1" applyBorder="1"/>
    <xf numFmtId="0" fontId="0" fillId="0" borderId="19" xfId="0" applyBorder="1"/>
    <xf numFmtId="4" fontId="19" fillId="33" borderId="21" xfId="0" applyNumberFormat="1" applyFont="1" applyFill="1" applyBorder="1"/>
    <xf numFmtId="0" fontId="20" fillId="33" borderId="14" xfId="0" applyFont="1" applyFill="1" applyBorder="1"/>
    <xf numFmtId="0" fontId="20" fillId="33" borderId="15" xfId="0" applyFont="1" applyFill="1" applyBorder="1"/>
    <xf numFmtId="0" fontId="20" fillId="33" borderId="16" xfId="0" applyFont="1" applyFill="1" applyBorder="1"/>
    <xf numFmtId="14" fontId="20" fillId="33" borderId="15" xfId="0" applyNumberFormat="1" applyFont="1" applyFill="1" applyBorder="1"/>
    <xf numFmtId="4" fontId="20" fillId="33" borderId="15" xfId="0" applyNumberFormat="1" applyFont="1" applyFill="1" applyBorder="1"/>
    <xf numFmtId="164" fontId="20" fillId="33" borderId="15" xfId="0" applyNumberFormat="1" applyFont="1" applyFill="1" applyBorder="1"/>
    <xf numFmtId="165" fontId="21" fillId="33" borderId="16" xfId="0" applyNumberFormat="1" applyFont="1" applyFill="1" applyBorder="1"/>
    <xf numFmtId="14" fontId="20" fillId="33" borderId="14" xfId="0" applyNumberFormat="1" applyFont="1" applyFill="1" applyBorder="1"/>
    <xf numFmtId="4" fontId="20" fillId="33" borderId="16" xfId="0" applyNumberFormat="1" applyFont="1" applyFill="1" applyBorder="1"/>
    <xf numFmtId="14" fontId="0" fillId="0" borderId="17" xfId="0" applyNumberFormat="1" applyBorder="1"/>
    <xf numFmtId="14" fontId="16" fillId="0" borderId="14" xfId="0" applyNumberFormat="1" applyFont="1" applyBorder="1"/>
    <xf numFmtId="4" fontId="16" fillId="0" borderId="15" xfId="0" applyNumberFormat="1" applyFont="1" applyBorder="1"/>
    <xf numFmtId="14" fontId="16" fillId="0" borderId="15" xfId="0" applyNumberFormat="1" applyFont="1" applyBorder="1"/>
    <xf numFmtId="14" fontId="16" fillId="33" borderId="14" xfId="0" applyNumberFormat="1" applyFont="1" applyFill="1" applyBorder="1"/>
    <xf numFmtId="4" fontId="16" fillId="33" borderId="15" xfId="0" applyNumberFormat="1" applyFont="1" applyFill="1" applyBorder="1"/>
    <xf numFmtId="14" fontId="16" fillId="33" borderId="15" xfId="0" applyNumberFormat="1" applyFont="1" applyFill="1" applyBorder="1"/>
    <xf numFmtId="0" fontId="16" fillId="33" borderId="14" xfId="0" applyFont="1" applyFill="1" applyBorder="1"/>
    <xf numFmtId="0" fontId="16" fillId="33" borderId="15" xfId="0" applyFont="1" applyFill="1" applyBorder="1"/>
    <xf numFmtId="0" fontId="16" fillId="33" borderId="16" xfId="0" applyFont="1" applyFill="1" applyBorder="1"/>
    <xf numFmtId="164" fontId="16" fillId="33" borderId="15" xfId="0" applyNumberFormat="1" applyFont="1" applyFill="1" applyBorder="1"/>
    <xf numFmtId="4" fontId="16" fillId="33" borderId="16" xfId="0" applyNumberFormat="1" applyFont="1" applyFill="1" applyBorder="1"/>
    <xf numFmtId="4" fontId="16" fillId="0" borderId="22" xfId="0" applyNumberFormat="1" applyFont="1" applyBorder="1"/>
    <xf numFmtId="14" fontId="16" fillId="0" borderId="0" xfId="0" applyNumberFormat="1" applyFont="1" applyAlignment="1">
      <alignment horizontal="center"/>
    </xf>
    <xf numFmtId="0" fontId="0" fillId="0" borderId="15" xfId="0" applyBorder="1" applyAlignment="1">
      <alignment vertical="center" wrapText="1"/>
    </xf>
    <xf numFmtId="14" fontId="0" fillId="0" borderId="15" xfId="0" applyNumberFormat="1" applyBorder="1" applyAlignment="1">
      <alignment vertical="center" wrapText="1"/>
    </xf>
    <xf numFmtId="14" fontId="16" fillId="0" borderId="27" xfId="0" applyNumberFormat="1" applyFont="1" applyBorder="1" applyAlignment="1">
      <alignment horizontal="center"/>
    </xf>
    <xf numFmtId="14" fontId="0" fillId="0" borderId="14" xfId="0" applyNumberFormat="1" applyBorder="1" applyAlignment="1">
      <alignment vertical="center" wrapText="1"/>
    </xf>
    <xf numFmtId="14" fontId="16" fillId="0" borderId="18" xfId="0" applyNumberFormat="1" applyFont="1" applyBorder="1"/>
    <xf numFmtId="4" fontId="16" fillId="0" borderId="18" xfId="0" applyNumberFormat="1" applyFont="1" applyBorder="1"/>
    <xf numFmtId="0" fontId="16" fillId="0" borderId="25" xfId="0" applyFont="1" applyBorder="1" applyAlignment="1">
      <alignment horizontal="center"/>
    </xf>
    <xf numFmtId="4" fontId="21" fillId="33" borderId="26" xfId="0" applyNumberFormat="1" applyFont="1" applyFill="1" applyBorder="1"/>
    <xf numFmtId="14" fontId="16" fillId="0" borderId="17" xfId="0" applyNumberFormat="1" applyFont="1" applyBorder="1"/>
    <xf numFmtId="4" fontId="19" fillId="33" borderId="26" xfId="0" applyNumberFormat="1" applyFont="1" applyFill="1" applyBorder="1"/>
    <xf numFmtId="4" fontId="16" fillId="33" borderId="26" xfId="0" applyNumberFormat="1" applyFont="1" applyFill="1" applyBorder="1"/>
    <xf numFmtId="4" fontId="16" fillId="0" borderId="26" xfId="0" applyNumberFormat="1" applyFont="1" applyBorder="1"/>
    <xf numFmtId="165" fontId="16" fillId="0" borderId="0" xfId="0" applyNumberFormat="1" applyFont="1" applyAlignment="1">
      <alignment horizontal="center"/>
    </xf>
    <xf numFmtId="165" fontId="0" fillId="0" borderId="0" xfId="0" applyNumberFormat="1"/>
    <xf numFmtId="16" fontId="0" fillId="0" borderId="0" xfId="0" applyNumberFormat="1"/>
    <xf numFmtId="165" fontId="14" fillId="0" borderId="0" xfId="0" applyNumberFormat="1" applyFont="1"/>
    <xf numFmtId="0" fontId="0" fillId="33" borderId="16" xfId="0" applyFill="1" applyBorder="1" applyAlignment="1">
      <alignment vertical="center" wrapText="1"/>
    </xf>
    <xf numFmtId="165" fontId="19" fillId="33" borderId="16" xfId="0" applyNumberFormat="1" applyFont="1" applyFill="1" applyBorder="1"/>
    <xf numFmtId="165" fontId="16" fillId="0" borderId="31" xfId="0" applyNumberFormat="1" applyFont="1" applyBorder="1" applyAlignment="1">
      <alignment horizontal="center"/>
    </xf>
    <xf numFmtId="165" fontId="16" fillId="33" borderId="11" xfId="0" applyNumberFormat="1" applyFont="1" applyFill="1" applyBorder="1"/>
    <xf numFmtId="165" fontId="16" fillId="33" borderId="12" xfId="0" applyNumberFormat="1" applyFont="1" applyFill="1" applyBorder="1"/>
    <xf numFmtId="165" fontId="16" fillId="33" borderId="14" xfId="0" applyNumberFormat="1" applyFont="1" applyFill="1" applyBorder="1"/>
    <xf numFmtId="165" fontId="16" fillId="33" borderId="15" xfId="0" applyNumberFormat="1" applyFont="1" applyFill="1" applyBorder="1"/>
    <xf numFmtId="165" fontId="16" fillId="0" borderId="15" xfId="0" applyNumberFormat="1" applyFont="1" applyBorder="1"/>
    <xf numFmtId="165" fontId="21" fillId="33" borderId="14" xfId="0" applyNumberFormat="1" applyFont="1" applyFill="1" applyBorder="1"/>
    <xf numFmtId="165" fontId="21" fillId="33" borderId="15" xfId="0" applyNumberFormat="1" applyFont="1" applyFill="1" applyBorder="1"/>
    <xf numFmtId="165" fontId="19" fillId="33" borderId="14" xfId="0" applyNumberFormat="1" applyFont="1" applyFill="1" applyBorder="1"/>
    <xf numFmtId="165" fontId="19" fillId="33" borderId="15" xfId="0" applyNumberFormat="1" applyFont="1" applyFill="1" applyBorder="1"/>
    <xf numFmtId="165" fontId="16" fillId="0" borderId="18" xfId="0" applyNumberFormat="1" applyFont="1" applyBorder="1"/>
    <xf numFmtId="14" fontId="16" fillId="0" borderId="31" xfId="0" applyNumberFormat="1" applyFont="1" applyBorder="1" applyAlignment="1">
      <alignment horizontal="center"/>
    </xf>
    <xf numFmtId="14" fontId="16" fillId="0" borderId="16" xfId="0" applyNumberFormat="1" applyFont="1" applyBorder="1"/>
    <xf numFmtId="14" fontId="16" fillId="0" borderId="19" xfId="0" applyNumberFormat="1" applyFont="1" applyBorder="1"/>
    <xf numFmtId="14" fontId="16" fillId="33" borderId="16" xfId="0" applyNumberFormat="1" applyFont="1" applyFill="1" applyBorder="1"/>
    <xf numFmtId="4" fontId="0" fillId="0" borderId="15" xfId="0" applyNumberFormat="1" applyBorder="1" applyAlignment="1">
      <alignment vertical="center" wrapText="1"/>
    </xf>
    <xf numFmtId="14" fontId="0" fillId="33" borderId="15" xfId="0" applyNumberFormat="1" applyFill="1" applyBorder="1" applyAlignment="1">
      <alignment vertical="center" wrapText="1"/>
    </xf>
    <xf numFmtId="0" fontId="0" fillId="33" borderId="15" xfId="0" applyFill="1" applyBorder="1" applyAlignment="1">
      <alignment vertical="center" wrapText="1"/>
    </xf>
    <xf numFmtId="4" fontId="0" fillId="33" borderId="15" xfId="0" applyNumberFormat="1" applyFill="1" applyBorder="1" applyAlignment="1">
      <alignment vertical="center" wrapText="1"/>
    </xf>
    <xf numFmtId="14" fontId="21" fillId="33" borderId="16" xfId="0" applyNumberFormat="1" applyFont="1" applyFill="1" applyBorder="1"/>
    <xf numFmtId="0" fontId="0" fillId="34" borderId="14" xfId="0" applyFill="1" applyBorder="1"/>
    <xf numFmtId="0" fontId="0" fillId="34" borderId="15" xfId="0" applyFill="1" applyBorder="1"/>
    <xf numFmtId="0" fontId="0" fillId="34" borderId="16" xfId="0" applyFill="1" applyBorder="1" applyAlignment="1">
      <alignment vertical="center" wrapText="1"/>
    </xf>
    <xf numFmtId="14" fontId="0" fillId="34" borderId="15" xfId="0" applyNumberFormat="1" applyFill="1" applyBorder="1" applyAlignment="1">
      <alignment vertical="center" wrapText="1"/>
    </xf>
    <xf numFmtId="164" fontId="20" fillId="34" borderId="15" xfId="0" applyNumberFormat="1" applyFont="1" applyFill="1" applyBorder="1"/>
    <xf numFmtId="165" fontId="16" fillId="34" borderId="16" xfId="0" applyNumberFormat="1" applyFont="1" applyFill="1" applyBorder="1"/>
    <xf numFmtId="14" fontId="16" fillId="34" borderId="14" xfId="0" applyNumberFormat="1" applyFont="1" applyFill="1" applyBorder="1"/>
    <xf numFmtId="4" fontId="16" fillId="34" borderId="15" xfId="0" applyNumberFormat="1" applyFont="1" applyFill="1" applyBorder="1"/>
    <xf numFmtId="14" fontId="0" fillId="0" borderId="33" xfId="0" applyNumberFormat="1" applyBorder="1"/>
    <xf numFmtId="14" fontId="0" fillId="33" borderId="33" xfId="0" applyNumberFormat="1" applyFill="1" applyBorder="1"/>
    <xf numFmtId="14" fontId="16" fillId="33" borderId="33" xfId="0" applyNumberFormat="1" applyFont="1" applyFill="1" applyBorder="1"/>
    <xf numFmtId="14" fontId="20" fillId="33" borderId="33" xfId="0" applyNumberFormat="1" applyFont="1" applyFill="1" applyBorder="1"/>
    <xf numFmtId="14" fontId="0" fillId="33" borderId="33" xfId="0" applyNumberFormat="1" applyFill="1" applyBorder="1" applyAlignment="1">
      <alignment vertical="center" wrapText="1"/>
    </xf>
    <xf numFmtId="14" fontId="0" fillId="34" borderId="33" xfId="0" applyNumberFormat="1" applyFill="1" applyBorder="1" applyAlignment="1">
      <alignment vertical="center" wrapText="1"/>
    </xf>
    <xf numFmtId="14" fontId="21" fillId="33" borderId="14" xfId="0" applyNumberFormat="1" applyFont="1" applyFill="1" applyBorder="1"/>
    <xf numFmtId="14" fontId="0" fillId="33" borderId="14" xfId="0" applyNumberFormat="1" applyFill="1" applyBorder="1" applyAlignment="1">
      <alignment vertical="center" wrapText="1"/>
    </xf>
    <xf numFmtId="166" fontId="16" fillId="0" borderId="21" xfId="0" applyNumberFormat="1" applyFont="1" applyBorder="1"/>
    <xf numFmtId="166" fontId="16" fillId="0" borderId="26" xfId="0" applyNumberFormat="1" applyFont="1" applyBorder="1"/>
    <xf numFmtId="166" fontId="21" fillId="34" borderId="26" xfId="0" applyNumberFormat="1" applyFont="1" applyFill="1" applyBorder="1"/>
    <xf numFmtId="166" fontId="0" fillId="0" borderId="0" xfId="0" applyNumberFormat="1"/>
    <xf numFmtId="166" fontId="0" fillId="0" borderId="15" xfId="0" applyNumberFormat="1" applyBorder="1"/>
    <xf numFmtId="166" fontId="0" fillId="34" borderId="15" xfId="0" applyNumberFormat="1" applyFill="1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33" borderId="11" xfId="0" applyFill="1" applyBorder="1"/>
    <xf numFmtId="0" fontId="0" fillId="33" borderId="13" xfId="0" applyFill="1" applyBorder="1"/>
    <xf numFmtId="0" fontId="0" fillId="0" borderId="34" xfId="0" applyBorder="1"/>
    <xf numFmtId="0" fontId="0" fillId="0" borderId="32" xfId="0" applyBorder="1"/>
    <xf numFmtId="0" fontId="0" fillId="0" borderId="35" xfId="0" applyBorder="1"/>
    <xf numFmtId="14" fontId="0" fillId="0" borderId="34" xfId="0" applyNumberFormat="1" applyBorder="1"/>
    <xf numFmtId="14" fontId="0" fillId="0" borderId="32" xfId="0" applyNumberFormat="1" applyBorder="1"/>
    <xf numFmtId="4" fontId="0" fillId="0" borderId="32" xfId="0" applyNumberFormat="1" applyBorder="1"/>
    <xf numFmtId="164" fontId="0" fillId="0" borderId="32" xfId="0" applyNumberFormat="1" applyBorder="1"/>
    <xf numFmtId="165" fontId="16" fillId="0" borderId="35" xfId="0" applyNumberFormat="1" applyFont="1" applyBorder="1"/>
    <xf numFmtId="14" fontId="16" fillId="0" borderId="34" xfId="0" applyNumberFormat="1" applyFont="1" applyBorder="1"/>
    <xf numFmtId="165" fontId="16" fillId="0" borderId="32" xfId="0" applyNumberFormat="1" applyFont="1" applyBorder="1"/>
    <xf numFmtId="14" fontId="16" fillId="0" borderId="35" xfId="0" applyNumberFormat="1" applyFont="1" applyBorder="1"/>
    <xf numFmtId="4" fontId="16" fillId="0" borderId="32" xfId="0" applyNumberFormat="1" applyFont="1" applyBorder="1"/>
    <xf numFmtId="14" fontId="16" fillId="0" borderId="32" xfId="0" applyNumberFormat="1" applyFont="1" applyBorder="1"/>
    <xf numFmtId="4" fontId="0" fillId="0" borderId="35" xfId="0" applyNumberFormat="1" applyBorder="1"/>
    <xf numFmtId="4" fontId="16" fillId="0" borderId="36" xfId="0" applyNumberFormat="1" applyFont="1" applyBorder="1"/>
    <xf numFmtId="0" fontId="0" fillId="33" borderId="34" xfId="0" applyFill="1" applyBorder="1"/>
    <xf numFmtId="0" fontId="0" fillId="33" borderId="32" xfId="0" applyFill="1" applyBorder="1"/>
    <xf numFmtId="0" fontId="0" fillId="33" borderId="35" xfId="0" applyFill="1" applyBorder="1"/>
    <xf numFmtId="14" fontId="0" fillId="33" borderId="34" xfId="0" applyNumberFormat="1" applyFill="1" applyBorder="1"/>
    <xf numFmtId="14" fontId="0" fillId="33" borderId="32" xfId="0" applyNumberFormat="1" applyFill="1" applyBorder="1"/>
    <xf numFmtId="4" fontId="0" fillId="33" borderId="32" xfId="0" applyNumberFormat="1" applyFill="1" applyBorder="1"/>
    <xf numFmtId="164" fontId="0" fillId="33" borderId="32" xfId="0" applyNumberFormat="1" applyFill="1" applyBorder="1"/>
    <xf numFmtId="165" fontId="16" fillId="33" borderId="35" xfId="0" applyNumberFormat="1" applyFont="1" applyFill="1" applyBorder="1"/>
    <xf numFmtId="14" fontId="16" fillId="33" borderId="34" xfId="0" applyNumberFormat="1" applyFont="1" applyFill="1" applyBorder="1"/>
    <xf numFmtId="165" fontId="16" fillId="33" borderId="32" xfId="0" applyNumberFormat="1" applyFont="1" applyFill="1" applyBorder="1"/>
    <xf numFmtId="14" fontId="16" fillId="33" borderId="35" xfId="0" applyNumberFormat="1" applyFont="1" applyFill="1" applyBorder="1"/>
    <xf numFmtId="4" fontId="16" fillId="33" borderId="32" xfId="0" applyNumberFormat="1" applyFont="1" applyFill="1" applyBorder="1"/>
    <xf numFmtId="14" fontId="16" fillId="33" borderId="32" xfId="0" applyNumberFormat="1" applyFont="1" applyFill="1" applyBorder="1"/>
    <xf numFmtId="4" fontId="0" fillId="33" borderId="35" xfId="0" applyNumberFormat="1" applyFill="1" applyBorder="1"/>
    <xf numFmtId="4" fontId="16" fillId="33" borderId="36" xfId="0" applyNumberFormat="1" applyFont="1" applyFill="1" applyBorder="1"/>
    <xf numFmtId="0" fontId="0" fillId="35" borderId="14" xfId="0" applyFill="1" applyBorder="1"/>
    <xf numFmtId="0" fontId="0" fillId="35" borderId="15" xfId="0" applyFill="1" applyBorder="1"/>
    <xf numFmtId="0" fontId="0" fillId="35" borderId="16" xfId="0" applyFill="1" applyBorder="1"/>
    <xf numFmtId="14" fontId="0" fillId="35" borderId="33" xfId="0" applyNumberFormat="1" applyFill="1" applyBorder="1"/>
    <xf numFmtId="14" fontId="0" fillId="35" borderId="15" xfId="0" applyNumberFormat="1" applyFill="1" applyBorder="1"/>
    <xf numFmtId="4" fontId="0" fillId="35" borderId="15" xfId="0" applyNumberFormat="1" applyFill="1" applyBorder="1"/>
    <xf numFmtId="164" fontId="20" fillId="35" borderId="15" xfId="0" applyNumberFormat="1" applyFont="1" applyFill="1" applyBorder="1"/>
    <xf numFmtId="165" fontId="16" fillId="35" borderId="16" xfId="0" applyNumberFormat="1" applyFont="1" applyFill="1" applyBorder="1"/>
    <xf numFmtId="14" fontId="16" fillId="35" borderId="14" xfId="0" applyNumberFormat="1" applyFont="1" applyFill="1" applyBorder="1"/>
    <xf numFmtId="165" fontId="16" fillId="35" borderId="15" xfId="0" applyNumberFormat="1" applyFont="1" applyFill="1" applyBorder="1"/>
    <xf numFmtId="14" fontId="16" fillId="35" borderId="16" xfId="0" applyNumberFormat="1" applyFont="1" applyFill="1" applyBorder="1"/>
    <xf numFmtId="4" fontId="16" fillId="35" borderId="15" xfId="0" applyNumberFormat="1" applyFont="1" applyFill="1" applyBorder="1"/>
    <xf numFmtId="14" fontId="16" fillId="35" borderId="15" xfId="0" applyNumberFormat="1" applyFont="1" applyFill="1" applyBorder="1"/>
    <xf numFmtId="4" fontId="0" fillId="35" borderId="16" xfId="0" applyNumberFormat="1" applyFill="1" applyBorder="1"/>
    <xf numFmtId="4" fontId="21" fillId="35" borderId="26" xfId="0" applyNumberFormat="1" applyFont="1" applyFill="1" applyBorder="1"/>
    <xf numFmtId="0" fontId="0" fillId="34" borderId="16" xfId="0" applyFill="1" applyBorder="1"/>
    <xf numFmtId="14" fontId="0" fillId="34" borderId="14" xfId="0" applyNumberFormat="1" applyFill="1" applyBorder="1"/>
    <xf numFmtId="14" fontId="0" fillId="34" borderId="15" xfId="0" applyNumberFormat="1" applyFill="1" applyBorder="1"/>
    <xf numFmtId="4" fontId="0" fillId="34" borderId="15" xfId="0" applyNumberFormat="1" applyFill="1" applyBorder="1"/>
    <xf numFmtId="164" fontId="0" fillId="34" borderId="15" xfId="0" applyNumberFormat="1" applyFill="1" applyBorder="1"/>
    <xf numFmtId="165" fontId="16" fillId="34" borderId="15" xfId="0" applyNumberFormat="1" applyFont="1" applyFill="1" applyBorder="1"/>
    <xf numFmtId="14" fontId="16" fillId="34" borderId="16" xfId="0" applyNumberFormat="1" applyFont="1" applyFill="1" applyBorder="1"/>
    <xf numFmtId="14" fontId="16" fillId="34" borderId="15" xfId="0" applyNumberFormat="1" applyFont="1" applyFill="1" applyBorder="1"/>
    <xf numFmtId="4" fontId="0" fillId="34" borderId="16" xfId="0" applyNumberFormat="1" applyFill="1" applyBorder="1"/>
    <xf numFmtId="4" fontId="16" fillId="34" borderId="21" xfId="0" applyNumberFormat="1" applyFont="1" applyFill="1" applyBorder="1"/>
    <xf numFmtId="4" fontId="0" fillId="36" borderId="15" xfId="0" applyNumberFormat="1" applyFill="1" applyBorder="1"/>
    <xf numFmtId="4" fontId="0" fillId="36" borderId="15" xfId="0" applyNumberFormat="1" applyFill="1" applyBorder="1" applyAlignment="1">
      <alignment vertical="center" wrapText="1"/>
    </xf>
    <xf numFmtId="0" fontId="0" fillId="36" borderId="14" xfId="0" applyFill="1" applyBorder="1"/>
    <xf numFmtId="0" fontId="0" fillId="36" borderId="15" xfId="0" applyFill="1" applyBorder="1"/>
    <xf numFmtId="0" fontId="0" fillId="36" borderId="16" xfId="0" applyFill="1" applyBorder="1"/>
    <xf numFmtId="14" fontId="0" fillId="36" borderId="14" xfId="0" applyNumberFormat="1" applyFill="1" applyBorder="1"/>
    <xf numFmtId="14" fontId="0" fillId="36" borderId="15" xfId="0" applyNumberFormat="1" applyFill="1" applyBorder="1"/>
    <xf numFmtId="164" fontId="0" fillId="36" borderId="15" xfId="0" applyNumberFormat="1" applyFill="1" applyBorder="1"/>
    <xf numFmtId="165" fontId="16" fillId="36" borderId="16" xfId="0" applyNumberFormat="1" applyFont="1" applyFill="1" applyBorder="1"/>
    <xf numFmtId="14" fontId="16" fillId="36" borderId="14" xfId="0" applyNumberFormat="1" applyFont="1" applyFill="1" applyBorder="1"/>
    <xf numFmtId="165" fontId="16" fillId="36" borderId="15" xfId="0" applyNumberFormat="1" applyFont="1" applyFill="1" applyBorder="1"/>
    <xf numFmtId="14" fontId="16" fillId="36" borderId="16" xfId="0" applyNumberFormat="1" applyFont="1" applyFill="1" applyBorder="1"/>
    <xf numFmtId="4" fontId="16" fillId="36" borderId="15" xfId="0" applyNumberFormat="1" applyFont="1" applyFill="1" applyBorder="1"/>
    <xf numFmtId="14" fontId="16" fillId="36" borderId="15" xfId="0" applyNumberFormat="1" applyFont="1" applyFill="1" applyBorder="1"/>
    <xf numFmtId="4" fontId="0" fillId="36" borderId="16" xfId="0" applyNumberFormat="1" applyFill="1" applyBorder="1"/>
    <xf numFmtId="4" fontId="16" fillId="36" borderId="21" xfId="0" applyNumberFormat="1" applyFont="1" applyFill="1" applyBorder="1"/>
    <xf numFmtId="14" fontId="0" fillId="33" borderId="15" xfId="0" applyNumberFormat="1" applyFill="1" applyBorder="1" applyAlignment="1">
      <alignment horizontal="center"/>
    </xf>
    <xf numFmtId="14" fontId="0" fillId="33" borderId="32" xfId="0" applyNumberFormat="1" applyFill="1" applyBorder="1" applyAlignment="1">
      <alignment horizontal="center"/>
    </xf>
    <xf numFmtId="14" fontId="0" fillId="33" borderId="16" xfId="0" applyNumberFormat="1" applyFill="1" applyBorder="1" applyAlignment="1">
      <alignment horizontal="center"/>
    </xf>
    <xf numFmtId="14" fontId="16" fillId="33" borderId="37" xfId="0" applyNumberFormat="1" applyFont="1" applyFill="1" applyBorder="1" applyAlignment="1">
      <alignment horizontal="center"/>
    </xf>
    <xf numFmtId="14" fontId="16" fillId="33" borderId="38" xfId="0" applyNumberFormat="1" applyFont="1" applyFill="1" applyBorder="1" applyAlignment="1">
      <alignment horizontal="center"/>
    </xf>
    <xf numFmtId="14" fontId="16" fillId="33" borderId="26" xfId="0" applyNumberFormat="1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47"/>
  <sheetViews>
    <sheetView tabSelected="1" topLeftCell="A31" zoomScaleNormal="100" workbookViewId="0">
      <selection activeCell="E15" sqref="A15:XFD147"/>
    </sheetView>
  </sheetViews>
  <sheetFormatPr baseColWidth="10" defaultRowHeight="15" x14ac:dyDescent="0.25"/>
  <cols>
    <col min="1" max="1" width="15" bestFit="1" customWidth="1"/>
    <col min="2" max="2" width="13" bestFit="1" customWidth="1"/>
    <col min="3" max="3" width="29" bestFit="1" customWidth="1"/>
    <col min="4" max="4" width="11.85546875" style="1" bestFit="1" customWidth="1"/>
    <col min="5" max="5" width="16" style="1" bestFit="1" customWidth="1"/>
    <col min="6" max="6" width="9.5703125" bestFit="1" customWidth="1"/>
    <col min="7" max="7" width="13.85546875" style="2" bestFit="1" customWidth="1"/>
    <col min="8" max="8" width="10.140625" style="3" bestFit="1" customWidth="1"/>
    <col min="9" max="9" width="17.85546875" style="4" bestFit="1" customWidth="1"/>
    <col min="10" max="10" width="11.85546875" style="6" bestFit="1" customWidth="1"/>
    <col min="11" max="11" width="15.42578125" style="4" bestFit="1" customWidth="1"/>
    <col min="12" max="12" width="15.28515625" style="6" bestFit="1" customWidth="1"/>
    <col min="13" max="13" width="11.85546875" style="6" bestFit="1" customWidth="1"/>
    <col min="14" max="14" width="13.42578125" style="5" bestFit="1" customWidth="1"/>
    <col min="15" max="15" width="11.85546875" style="6" bestFit="1" customWidth="1"/>
    <col min="16" max="16" width="16.42578125" style="2" bestFit="1" customWidth="1"/>
    <col min="17" max="17" width="20.42578125" style="5" bestFit="1" customWidth="1"/>
    <col min="18" max="18" width="11.5703125" bestFit="1" customWidth="1"/>
    <col min="19" max="19" width="4.85546875" bestFit="1" customWidth="1"/>
    <col min="20" max="20" width="11.5703125" style="1" bestFit="1" customWidth="1"/>
    <col min="21" max="21" width="11.5703125" bestFit="1" customWidth="1"/>
    <col min="23" max="23" width="12" style="90" bestFit="1" customWidth="1"/>
    <col min="25" max="25" width="7" bestFit="1" customWidth="1"/>
    <col min="26" max="26" width="7.42578125" bestFit="1" customWidth="1"/>
  </cols>
  <sheetData>
    <row r="1" spans="1:23" s="7" customFormat="1" ht="15.75" thickBot="1" x14ac:dyDescent="0.3">
      <c r="A1" s="41" t="s">
        <v>0</v>
      </c>
      <c r="B1" s="42" t="s">
        <v>1</v>
      </c>
      <c r="C1" s="83" t="s">
        <v>2</v>
      </c>
      <c r="D1" s="79" t="s">
        <v>3</v>
      </c>
      <c r="E1" s="43" t="s">
        <v>100</v>
      </c>
      <c r="F1" s="42" t="s">
        <v>4</v>
      </c>
      <c r="G1" s="44" t="s">
        <v>5</v>
      </c>
      <c r="H1" s="45" t="s">
        <v>83</v>
      </c>
      <c r="I1" s="46" t="s">
        <v>84</v>
      </c>
      <c r="J1" s="106" t="s">
        <v>203</v>
      </c>
      <c r="K1" s="95" t="s">
        <v>195</v>
      </c>
      <c r="L1" s="106" t="s">
        <v>204</v>
      </c>
      <c r="M1" s="47" t="s">
        <v>103</v>
      </c>
      <c r="N1" s="44" t="s">
        <v>102</v>
      </c>
      <c r="O1" s="43" t="s">
        <v>103</v>
      </c>
      <c r="P1" s="48" t="s">
        <v>89</v>
      </c>
      <c r="Q1" s="49" t="s">
        <v>88</v>
      </c>
      <c r="T1" s="76"/>
      <c r="W1" s="89"/>
    </row>
    <row r="2" spans="1:23" hidden="1" x14ac:dyDescent="0.25">
      <c r="A2" s="140" t="s">
        <v>6</v>
      </c>
      <c r="B2" s="8" t="s">
        <v>7</v>
      </c>
      <c r="C2" s="141" t="s">
        <v>8</v>
      </c>
      <c r="D2" s="31">
        <v>44571</v>
      </c>
      <c r="E2" s="9">
        <v>44573</v>
      </c>
      <c r="F2" s="8" t="s">
        <v>79</v>
      </c>
      <c r="G2" s="10">
        <v>4722</v>
      </c>
      <c r="H2" s="11">
        <v>3.25705</v>
      </c>
      <c r="I2" s="12">
        <f t="shared" ref="I2:I61" si="0">+G2*H2</f>
        <v>15379.7901</v>
      </c>
      <c r="J2" s="96"/>
      <c r="K2" s="97"/>
      <c r="L2" s="12"/>
      <c r="M2" s="31"/>
      <c r="N2" s="10"/>
      <c r="O2" s="9">
        <v>44673</v>
      </c>
      <c r="P2" s="32">
        <v>4722</v>
      </c>
      <c r="Q2" s="38">
        <f t="shared" ref="Q2:Q60" si="1">G2-N2-P2</f>
        <v>0</v>
      </c>
    </row>
    <row r="3" spans="1:23" hidden="1" x14ac:dyDescent="0.25">
      <c r="A3" s="19" t="s">
        <v>9</v>
      </c>
      <c r="B3" s="20" t="s">
        <v>10</v>
      </c>
      <c r="C3" s="51" t="s">
        <v>11</v>
      </c>
      <c r="D3" s="35">
        <v>44578</v>
      </c>
      <c r="E3" s="21">
        <v>44579</v>
      </c>
      <c r="F3" s="20" t="s">
        <v>79</v>
      </c>
      <c r="G3" s="22">
        <v>98137.02</v>
      </c>
      <c r="H3" s="23">
        <v>3.2715000000000001</v>
      </c>
      <c r="I3" s="24">
        <f t="shared" si="0"/>
        <v>321055.26093000005</v>
      </c>
      <c r="J3" s="98"/>
      <c r="K3" s="99"/>
      <c r="L3" s="24"/>
      <c r="M3" s="35"/>
      <c r="N3" s="22"/>
      <c r="O3" s="21"/>
      <c r="P3" s="36"/>
      <c r="Q3" s="40">
        <f t="shared" si="1"/>
        <v>98137.02</v>
      </c>
    </row>
    <row r="4" spans="1:23" hidden="1" x14ac:dyDescent="0.25">
      <c r="A4" s="19" t="s">
        <v>12</v>
      </c>
      <c r="B4" s="20" t="s">
        <v>13</v>
      </c>
      <c r="C4" s="51" t="s">
        <v>14</v>
      </c>
      <c r="D4" s="35">
        <v>44588</v>
      </c>
      <c r="E4" s="21">
        <v>44589</v>
      </c>
      <c r="F4" s="20" t="s">
        <v>79</v>
      </c>
      <c r="G4" s="22">
        <v>18121</v>
      </c>
      <c r="H4" s="23">
        <v>3.2487499999999998</v>
      </c>
      <c r="I4" s="24">
        <f t="shared" si="0"/>
        <v>58870.598749999997</v>
      </c>
      <c r="J4" s="98"/>
      <c r="K4" s="99"/>
      <c r="L4" s="24"/>
      <c r="M4" s="35">
        <v>44721</v>
      </c>
      <c r="N4" s="22">
        <v>9406.77</v>
      </c>
      <c r="O4" s="21">
        <v>44769</v>
      </c>
      <c r="P4" s="36">
        <v>8714.23</v>
      </c>
      <c r="Q4" s="40">
        <f t="shared" si="1"/>
        <v>0</v>
      </c>
    </row>
    <row r="5" spans="1:23" hidden="1" x14ac:dyDescent="0.25">
      <c r="A5" s="19" t="s">
        <v>15</v>
      </c>
      <c r="B5" s="20" t="s">
        <v>10</v>
      </c>
      <c r="C5" s="51" t="s">
        <v>11</v>
      </c>
      <c r="D5" s="35">
        <v>44590</v>
      </c>
      <c r="E5" s="21">
        <v>44593</v>
      </c>
      <c r="F5" s="20" t="s">
        <v>79</v>
      </c>
      <c r="G5" s="22">
        <v>94615.38</v>
      </c>
      <c r="H5" s="23">
        <v>3.2498</v>
      </c>
      <c r="I5" s="24">
        <f t="shared" si="0"/>
        <v>307481.06192400004</v>
      </c>
      <c r="J5" s="98"/>
      <c r="K5" s="99"/>
      <c r="L5" s="24"/>
      <c r="M5" s="35"/>
      <c r="N5" s="22"/>
      <c r="O5" s="21"/>
      <c r="P5" s="36"/>
      <c r="Q5" s="40">
        <f t="shared" si="1"/>
        <v>94615.38</v>
      </c>
    </row>
    <row r="6" spans="1:23" hidden="1" x14ac:dyDescent="0.25">
      <c r="A6" s="19" t="s">
        <v>16</v>
      </c>
      <c r="B6" s="20" t="s">
        <v>10</v>
      </c>
      <c r="C6" s="51" t="s">
        <v>11</v>
      </c>
      <c r="D6" s="35">
        <v>44608</v>
      </c>
      <c r="E6" s="21">
        <v>44610</v>
      </c>
      <c r="F6" s="20" t="s">
        <v>79</v>
      </c>
      <c r="G6" s="22">
        <v>99796.479999999996</v>
      </c>
      <c r="H6" s="23">
        <v>3.2759</v>
      </c>
      <c r="I6" s="24">
        <f t="shared" si="0"/>
        <v>326923.28883199999</v>
      </c>
      <c r="J6" s="98"/>
      <c r="K6" s="99"/>
      <c r="L6" s="24"/>
      <c r="M6" s="35"/>
      <c r="N6" s="22"/>
      <c r="O6" s="21"/>
      <c r="P6" s="36"/>
      <c r="Q6" s="40">
        <f t="shared" si="1"/>
        <v>99796.479999999996</v>
      </c>
    </row>
    <row r="7" spans="1:23" hidden="1" x14ac:dyDescent="0.25">
      <c r="A7" s="19" t="s">
        <v>17</v>
      </c>
      <c r="B7" s="20" t="s">
        <v>18</v>
      </c>
      <c r="C7" s="51" t="s">
        <v>19</v>
      </c>
      <c r="D7" s="35">
        <v>44613</v>
      </c>
      <c r="E7" s="21">
        <v>44615</v>
      </c>
      <c r="F7" s="20" t="s">
        <v>79</v>
      </c>
      <c r="G7" s="22">
        <v>25019.87</v>
      </c>
      <c r="H7" s="23">
        <v>3.2681</v>
      </c>
      <c r="I7" s="24">
        <f t="shared" si="0"/>
        <v>81767.43714699999</v>
      </c>
      <c r="J7" s="98"/>
      <c r="K7" s="99"/>
      <c r="L7" s="24"/>
      <c r="M7" s="35">
        <v>44624</v>
      </c>
      <c r="N7" s="22">
        <v>12980.34</v>
      </c>
      <c r="O7" s="21">
        <v>44627</v>
      </c>
      <c r="P7" s="36">
        <v>11962</v>
      </c>
      <c r="Q7" s="40">
        <f t="shared" si="1"/>
        <v>77.529999999998836</v>
      </c>
    </row>
    <row r="8" spans="1:23" hidden="1" x14ac:dyDescent="0.25">
      <c r="A8" s="19" t="s">
        <v>20</v>
      </c>
      <c r="B8" s="20" t="s">
        <v>13</v>
      </c>
      <c r="C8" s="51" t="s">
        <v>14</v>
      </c>
      <c r="D8" s="35">
        <v>44622</v>
      </c>
      <c r="E8" s="21">
        <v>44623</v>
      </c>
      <c r="F8" s="20" t="s">
        <v>79</v>
      </c>
      <c r="G8" s="22">
        <v>22137.200000000001</v>
      </c>
      <c r="H8" s="23">
        <v>3.24885</v>
      </c>
      <c r="I8" s="24">
        <f t="shared" si="0"/>
        <v>71920.442219999997</v>
      </c>
      <c r="J8" s="98"/>
      <c r="K8" s="99"/>
      <c r="L8" s="24"/>
      <c r="M8" s="35">
        <v>45030</v>
      </c>
      <c r="N8" s="22">
        <f>901.63+5000+5000+5000+2000</f>
        <v>17901.63</v>
      </c>
      <c r="O8" s="21">
        <v>45043</v>
      </c>
      <c r="P8" s="36">
        <v>4235.57</v>
      </c>
      <c r="Q8" s="40">
        <f t="shared" si="1"/>
        <v>0</v>
      </c>
    </row>
    <row r="9" spans="1:23" hidden="1" x14ac:dyDescent="0.25">
      <c r="A9" s="19" t="s">
        <v>21</v>
      </c>
      <c r="B9" s="20" t="s">
        <v>10</v>
      </c>
      <c r="C9" s="51" t="s">
        <v>11</v>
      </c>
      <c r="D9" s="35">
        <v>44630</v>
      </c>
      <c r="E9" s="21">
        <v>44631</v>
      </c>
      <c r="F9" s="20" t="s">
        <v>79</v>
      </c>
      <c r="G9" s="22">
        <v>96226.82</v>
      </c>
      <c r="H9" s="23">
        <v>3.2482500000000001</v>
      </c>
      <c r="I9" s="24">
        <f t="shared" si="0"/>
        <v>312568.76806500001</v>
      </c>
      <c r="J9" s="98"/>
      <c r="K9" s="99"/>
      <c r="L9" s="24"/>
      <c r="M9" s="35"/>
      <c r="N9" s="22"/>
      <c r="O9" s="21"/>
      <c r="P9" s="36"/>
      <c r="Q9" s="40">
        <f t="shared" si="1"/>
        <v>96226.82</v>
      </c>
    </row>
    <row r="10" spans="1:23" x14ac:dyDescent="0.25">
      <c r="A10" s="137" t="s">
        <v>22</v>
      </c>
      <c r="B10" s="138" t="s">
        <v>13</v>
      </c>
      <c r="C10" s="139" t="s">
        <v>14</v>
      </c>
      <c r="D10" s="123">
        <v>44636</v>
      </c>
      <c r="E10" s="15">
        <v>44638</v>
      </c>
      <c r="F10" s="14" t="s">
        <v>79</v>
      </c>
      <c r="G10" s="16">
        <v>23020</v>
      </c>
      <c r="H10" s="17">
        <v>3.2534999999999998</v>
      </c>
      <c r="I10" s="18">
        <f t="shared" si="0"/>
        <v>74895.569999999992</v>
      </c>
      <c r="J10" s="64"/>
      <c r="K10" s="100"/>
      <c r="L10" s="107"/>
      <c r="M10" s="33">
        <v>45159</v>
      </c>
      <c r="N10" s="16">
        <f>5000-4235.57+2000+1000+6000+4000+2000</f>
        <v>15764.43</v>
      </c>
      <c r="O10" s="15">
        <v>45411</v>
      </c>
      <c r="P10" s="34">
        <v>5000</v>
      </c>
      <c r="Q10" s="39">
        <f>G10-N10-P10</f>
        <v>2255.5699999999997</v>
      </c>
    </row>
    <row r="11" spans="1:23" x14ac:dyDescent="0.25">
      <c r="A11" s="13" t="s">
        <v>23</v>
      </c>
      <c r="B11" s="14" t="s">
        <v>13</v>
      </c>
      <c r="C11" s="50" t="s">
        <v>14</v>
      </c>
      <c r="D11" s="123">
        <v>44652</v>
      </c>
      <c r="E11" s="15">
        <v>44652</v>
      </c>
      <c r="F11" s="14" t="s">
        <v>79</v>
      </c>
      <c r="G11" s="16">
        <v>15884</v>
      </c>
      <c r="H11" s="17">
        <v>3.2766000000000002</v>
      </c>
      <c r="I11" s="18">
        <f t="shared" si="0"/>
        <v>52045.5144</v>
      </c>
      <c r="J11" s="64"/>
      <c r="K11" s="100"/>
      <c r="L11" s="107"/>
      <c r="M11" s="33"/>
      <c r="N11" s="16"/>
      <c r="O11" s="15"/>
      <c r="P11" s="34"/>
      <c r="Q11" s="39">
        <f t="shared" si="1"/>
        <v>15884</v>
      </c>
    </row>
    <row r="12" spans="1:23" x14ac:dyDescent="0.25">
      <c r="A12" s="13" t="s">
        <v>24</v>
      </c>
      <c r="B12" s="14" t="s">
        <v>13</v>
      </c>
      <c r="C12" s="50" t="s">
        <v>14</v>
      </c>
      <c r="D12" s="123">
        <v>44678</v>
      </c>
      <c r="E12" s="15">
        <v>44679</v>
      </c>
      <c r="F12" s="14" t="s">
        <v>79</v>
      </c>
      <c r="G12" s="16">
        <v>17521</v>
      </c>
      <c r="H12" s="17">
        <v>3.2317999999999998</v>
      </c>
      <c r="I12" s="18">
        <f t="shared" si="0"/>
        <v>56624.367799999993</v>
      </c>
      <c r="J12" s="64"/>
      <c r="K12" s="100"/>
      <c r="L12" s="107"/>
      <c r="M12" s="33"/>
      <c r="N12" s="16"/>
      <c r="O12" s="15"/>
      <c r="P12" s="34"/>
      <c r="Q12" s="39">
        <f t="shared" si="1"/>
        <v>17521</v>
      </c>
    </row>
    <row r="13" spans="1:23" hidden="1" x14ac:dyDescent="0.25">
      <c r="A13" s="19" t="s">
        <v>25</v>
      </c>
      <c r="B13" s="20" t="s">
        <v>26</v>
      </c>
      <c r="C13" s="51" t="s">
        <v>27</v>
      </c>
      <c r="D13" s="124">
        <v>44686</v>
      </c>
      <c r="E13" s="21">
        <v>44687</v>
      </c>
      <c r="F13" s="20" t="s">
        <v>79</v>
      </c>
      <c r="G13" s="22">
        <v>135007.59</v>
      </c>
      <c r="H13" s="23">
        <v>3.23245</v>
      </c>
      <c r="I13" s="24">
        <f t="shared" si="0"/>
        <v>436405.28429550002</v>
      </c>
      <c r="J13" s="98"/>
      <c r="K13" s="99"/>
      <c r="L13" s="24"/>
      <c r="M13" s="35">
        <v>44768</v>
      </c>
      <c r="N13" s="22">
        <v>67368.289999999994</v>
      </c>
      <c r="O13" s="21">
        <v>44783</v>
      </c>
      <c r="P13" s="36">
        <v>67368.289999999994</v>
      </c>
      <c r="Q13" s="40">
        <f t="shared" si="1"/>
        <v>271.01000000000931</v>
      </c>
    </row>
    <row r="14" spans="1:23" hidden="1" x14ac:dyDescent="0.25">
      <c r="A14" s="19" t="s">
        <v>29</v>
      </c>
      <c r="B14" s="20" t="s">
        <v>30</v>
      </c>
      <c r="C14" s="51" t="s">
        <v>31</v>
      </c>
      <c r="D14" s="124">
        <v>44700</v>
      </c>
      <c r="E14" s="21">
        <v>44701</v>
      </c>
      <c r="F14" s="20" t="s">
        <v>79</v>
      </c>
      <c r="G14" s="22">
        <v>41596.370000000003</v>
      </c>
      <c r="H14" s="23">
        <v>3.2192500000000002</v>
      </c>
      <c r="I14" s="24">
        <f t="shared" si="0"/>
        <v>133909.1141225</v>
      </c>
      <c r="J14" s="98"/>
      <c r="K14" s="99"/>
      <c r="L14" s="24"/>
      <c r="M14" s="35">
        <v>45042</v>
      </c>
      <c r="N14" s="22">
        <v>36917.94</v>
      </c>
      <c r="O14" s="21">
        <v>44671</v>
      </c>
      <c r="P14" s="36">
        <v>4570.87</v>
      </c>
      <c r="Q14" s="40">
        <f t="shared" si="1"/>
        <v>107.5600000000004</v>
      </c>
    </row>
    <row r="15" spans="1:23" x14ac:dyDescent="0.25">
      <c r="A15" s="13" t="s">
        <v>28</v>
      </c>
      <c r="B15" s="14" t="s">
        <v>13</v>
      </c>
      <c r="C15" s="50" t="s">
        <v>14</v>
      </c>
      <c r="D15" s="123">
        <v>44700</v>
      </c>
      <c r="E15" s="15">
        <v>44701</v>
      </c>
      <c r="F15" s="14" t="s">
        <v>79</v>
      </c>
      <c r="G15" s="16">
        <v>19835</v>
      </c>
      <c r="H15" s="17">
        <v>3.2192500000000002</v>
      </c>
      <c r="I15" s="18">
        <f t="shared" si="0"/>
        <v>63853.823750000003</v>
      </c>
      <c r="J15" s="64"/>
      <c r="K15" s="100"/>
      <c r="L15" s="107"/>
      <c r="M15" s="33"/>
      <c r="N15" s="16"/>
      <c r="O15" s="15"/>
      <c r="P15" s="34"/>
      <c r="Q15" s="39">
        <f t="shared" si="1"/>
        <v>19835</v>
      </c>
    </row>
    <row r="16" spans="1:23" x14ac:dyDescent="0.25">
      <c r="A16" s="13" t="s">
        <v>32</v>
      </c>
      <c r="B16" s="14" t="s">
        <v>13</v>
      </c>
      <c r="C16" s="50" t="s">
        <v>14</v>
      </c>
      <c r="D16" s="123">
        <v>44720</v>
      </c>
      <c r="E16" s="15">
        <v>44721</v>
      </c>
      <c r="F16" s="14" t="s">
        <v>79</v>
      </c>
      <c r="G16" s="16">
        <v>15019.5</v>
      </c>
      <c r="H16" s="17">
        <v>3.2477</v>
      </c>
      <c r="I16" s="18">
        <f t="shared" si="0"/>
        <v>48778.830150000002</v>
      </c>
      <c r="J16" s="64"/>
      <c r="K16" s="100"/>
      <c r="L16" s="107"/>
      <c r="M16" s="33"/>
      <c r="N16" s="16"/>
      <c r="O16" s="15"/>
      <c r="P16" s="34"/>
      <c r="Q16" s="39">
        <f t="shared" si="1"/>
        <v>15019.5</v>
      </c>
    </row>
    <row r="17" spans="1:19" x14ac:dyDescent="0.25">
      <c r="A17" s="19" t="s">
        <v>36</v>
      </c>
      <c r="B17" s="20" t="s">
        <v>30</v>
      </c>
      <c r="C17" s="51" t="s">
        <v>31</v>
      </c>
      <c r="D17" s="124">
        <v>44735</v>
      </c>
      <c r="E17" s="21">
        <v>44739</v>
      </c>
      <c r="F17" s="20" t="s">
        <v>79</v>
      </c>
      <c r="G17" s="22">
        <v>9705.2900000000009</v>
      </c>
      <c r="H17" s="23">
        <v>3.2341500000000001</v>
      </c>
      <c r="I17" s="24">
        <f t="shared" si="0"/>
        <v>31388.363653500004</v>
      </c>
      <c r="J17" s="98"/>
      <c r="K17" s="99"/>
      <c r="L17" s="24"/>
      <c r="M17" s="35">
        <v>44720</v>
      </c>
      <c r="N17" s="22">
        <v>6578.08</v>
      </c>
      <c r="O17" s="21">
        <v>44736</v>
      </c>
      <c r="P17" s="36">
        <v>3086.72</v>
      </c>
      <c r="Q17" s="40">
        <f t="shared" si="1"/>
        <v>40.490000000001146</v>
      </c>
    </row>
    <row r="18" spans="1:19" x14ac:dyDescent="0.25">
      <c r="A18" s="19" t="s">
        <v>33</v>
      </c>
      <c r="B18" s="20" t="s">
        <v>34</v>
      </c>
      <c r="C18" s="51" t="s">
        <v>35</v>
      </c>
      <c r="D18" s="124">
        <v>44735</v>
      </c>
      <c r="E18" s="21">
        <v>44736</v>
      </c>
      <c r="F18" s="20" t="s">
        <v>79</v>
      </c>
      <c r="G18" s="22">
        <v>16325.5</v>
      </c>
      <c r="H18" s="23">
        <v>3.2357</v>
      </c>
      <c r="I18" s="24">
        <f t="shared" si="0"/>
        <v>52824.42035</v>
      </c>
      <c r="J18" s="98"/>
      <c r="K18" s="99"/>
      <c r="L18" s="24"/>
      <c r="M18" s="35">
        <v>44734</v>
      </c>
      <c r="N18" s="22">
        <v>10000</v>
      </c>
      <c r="O18" s="21">
        <v>45104</v>
      </c>
      <c r="P18" s="36">
        <v>6325.5</v>
      </c>
      <c r="Q18" s="40">
        <f t="shared" si="1"/>
        <v>0</v>
      </c>
    </row>
    <row r="19" spans="1:19" x14ac:dyDescent="0.25">
      <c r="A19" s="19" t="s">
        <v>40</v>
      </c>
      <c r="B19" s="20" t="s">
        <v>10</v>
      </c>
      <c r="C19" s="51" t="s">
        <v>11</v>
      </c>
      <c r="D19" s="124">
        <v>44753</v>
      </c>
      <c r="E19" s="21">
        <v>44757</v>
      </c>
      <c r="F19" s="20" t="s">
        <v>79</v>
      </c>
      <c r="G19" s="22">
        <v>98603.56</v>
      </c>
      <c r="H19" s="23">
        <v>3.18275</v>
      </c>
      <c r="I19" s="24">
        <f t="shared" si="0"/>
        <v>313830.48058999999</v>
      </c>
      <c r="J19" s="98"/>
      <c r="K19" s="99"/>
      <c r="L19" s="24"/>
      <c r="M19" s="35"/>
      <c r="N19" s="22"/>
      <c r="O19" s="21">
        <v>44952</v>
      </c>
      <c r="P19" s="36">
        <v>96935.62</v>
      </c>
      <c r="Q19" s="40">
        <f t="shared" si="1"/>
        <v>1667.9400000000023</v>
      </c>
    </row>
    <row r="20" spans="1:19" x14ac:dyDescent="0.25">
      <c r="A20" s="19" t="s">
        <v>37</v>
      </c>
      <c r="B20" s="20" t="s">
        <v>7</v>
      </c>
      <c r="C20" s="51" t="s">
        <v>8</v>
      </c>
      <c r="D20" s="124">
        <v>44753</v>
      </c>
      <c r="E20" s="21">
        <v>44744</v>
      </c>
      <c r="F20" s="20" t="s">
        <v>79</v>
      </c>
      <c r="G20" s="22">
        <v>43552.74</v>
      </c>
      <c r="H20" s="23">
        <v>3.2303999999999999</v>
      </c>
      <c r="I20" s="24">
        <f t="shared" si="0"/>
        <v>140692.77129599999</v>
      </c>
      <c r="J20" s="98"/>
      <c r="K20" s="99"/>
      <c r="L20" s="24"/>
      <c r="M20" s="35"/>
      <c r="N20" s="22"/>
      <c r="O20" s="21">
        <v>44914</v>
      </c>
      <c r="P20" s="36">
        <v>43552.74</v>
      </c>
      <c r="Q20" s="40">
        <f t="shared" si="1"/>
        <v>0</v>
      </c>
    </row>
    <row r="21" spans="1:19" x14ac:dyDescent="0.25">
      <c r="A21" s="19" t="s">
        <v>38</v>
      </c>
      <c r="B21" s="20" t="s">
        <v>7</v>
      </c>
      <c r="C21" s="51" t="s">
        <v>8</v>
      </c>
      <c r="D21" s="124">
        <v>44753</v>
      </c>
      <c r="E21" s="21">
        <v>44744</v>
      </c>
      <c r="F21" s="20" t="s">
        <v>79</v>
      </c>
      <c r="G21" s="22">
        <v>43195.28</v>
      </c>
      <c r="H21" s="23">
        <v>3.2303999999999999</v>
      </c>
      <c r="I21" s="24">
        <f t="shared" si="0"/>
        <v>139538.03251200001</v>
      </c>
      <c r="J21" s="98"/>
      <c r="K21" s="99"/>
      <c r="L21" s="24"/>
      <c r="M21" s="35"/>
      <c r="N21" s="22"/>
      <c r="O21" s="21">
        <v>44914</v>
      </c>
      <c r="P21" s="36">
        <v>43195.28</v>
      </c>
      <c r="Q21" s="40">
        <f t="shared" si="1"/>
        <v>0</v>
      </c>
    </row>
    <row r="22" spans="1:19" x14ac:dyDescent="0.25">
      <c r="A22" s="19" t="s">
        <v>39</v>
      </c>
      <c r="B22" s="20" t="s">
        <v>7</v>
      </c>
      <c r="C22" s="51" t="s">
        <v>8</v>
      </c>
      <c r="D22" s="124">
        <v>44753</v>
      </c>
      <c r="E22" s="21">
        <v>44744</v>
      </c>
      <c r="F22" s="20" t="s">
        <v>79</v>
      </c>
      <c r="G22" s="22">
        <v>41452.54</v>
      </c>
      <c r="H22" s="23">
        <v>3.2303999999999999</v>
      </c>
      <c r="I22" s="24">
        <f t="shared" si="0"/>
        <v>133908.28521599999</v>
      </c>
      <c r="J22" s="98"/>
      <c r="K22" s="99"/>
      <c r="L22" s="24"/>
      <c r="M22" s="35"/>
      <c r="N22" s="22"/>
      <c r="O22" s="21">
        <v>44914</v>
      </c>
      <c r="P22" s="36">
        <v>41452.54</v>
      </c>
      <c r="Q22" s="40">
        <f t="shared" si="1"/>
        <v>0</v>
      </c>
    </row>
    <row r="23" spans="1:19" x14ac:dyDescent="0.25">
      <c r="A23" s="19" t="s">
        <v>41</v>
      </c>
      <c r="B23" s="20" t="s">
        <v>42</v>
      </c>
      <c r="C23" s="51" t="s">
        <v>43</v>
      </c>
      <c r="D23" s="124">
        <v>44756</v>
      </c>
      <c r="E23" s="21">
        <v>44775</v>
      </c>
      <c r="F23" s="20" t="s">
        <v>79</v>
      </c>
      <c r="G23" s="22">
        <v>47243.16</v>
      </c>
      <c r="H23" s="23">
        <v>3.19645</v>
      </c>
      <c r="I23" s="24">
        <f t="shared" si="0"/>
        <v>151010.398782</v>
      </c>
      <c r="J23" s="98"/>
      <c r="K23" s="99"/>
      <c r="L23" s="24"/>
      <c r="M23" s="35"/>
      <c r="N23" s="22"/>
      <c r="O23" s="21">
        <v>44756</v>
      </c>
      <c r="P23" s="36">
        <v>47218.16</v>
      </c>
      <c r="Q23" s="40">
        <f t="shared" si="1"/>
        <v>25</v>
      </c>
      <c r="S23" s="2"/>
    </row>
    <row r="24" spans="1:19" x14ac:dyDescent="0.25">
      <c r="A24" s="19" t="s">
        <v>44</v>
      </c>
      <c r="B24" s="20" t="s">
        <v>42</v>
      </c>
      <c r="C24" s="51" t="s">
        <v>43</v>
      </c>
      <c r="D24" s="124">
        <v>44756</v>
      </c>
      <c r="E24" s="21">
        <v>44775</v>
      </c>
      <c r="F24" s="20" t="s">
        <v>79</v>
      </c>
      <c r="G24" s="22">
        <v>47401.599999999999</v>
      </c>
      <c r="H24" s="23">
        <v>3.19645</v>
      </c>
      <c r="I24" s="24">
        <f t="shared" si="0"/>
        <v>151516.84432</v>
      </c>
      <c r="J24" s="98"/>
      <c r="K24" s="99"/>
      <c r="L24" s="24"/>
      <c r="M24" s="35"/>
      <c r="N24" s="22"/>
      <c r="O24" s="21">
        <v>44756</v>
      </c>
      <c r="P24" s="36">
        <v>47376.6</v>
      </c>
      <c r="Q24" s="40">
        <f t="shared" si="1"/>
        <v>25</v>
      </c>
      <c r="S24" s="2"/>
    </row>
    <row r="25" spans="1:19" x14ac:dyDescent="0.25">
      <c r="A25" s="19" t="s">
        <v>46</v>
      </c>
      <c r="B25" s="20" t="s">
        <v>30</v>
      </c>
      <c r="C25" s="51" t="s">
        <v>31</v>
      </c>
      <c r="D25" s="124">
        <v>44768</v>
      </c>
      <c r="E25" s="21">
        <v>44770</v>
      </c>
      <c r="F25" s="20" t="s">
        <v>79</v>
      </c>
      <c r="G25" s="22">
        <v>6241.69</v>
      </c>
      <c r="H25" s="23">
        <v>3.1936</v>
      </c>
      <c r="I25" s="24">
        <f t="shared" si="0"/>
        <v>19933.461184</v>
      </c>
      <c r="J25" s="98"/>
      <c r="K25" s="99"/>
      <c r="L25" s="24"/>
      <c r="M25" s="35"/>
      <c r="N25" s="22"/>
      <c r="O25" s="21">
        <v>44774</v>
      </c>
      <c r="P25" s="36">
        <v>6184.5</v>
      </c>
      <c r="Q25" s="40">
        <f t="shared" si="1"/>
        <v>57.1899999999996</v>
      </c>
    </row>
    <row r="26" spans="1:19" x14ac:dyDescent="0.25">
      <c r="A26" s="19" t="s">
        <v>45</v>
      </c>
      <c r="B26" s="20" t="s">
        <v>34</v>
      </c>
      <c r="C26" s="51" t="s">
        <v>35</v>
      </c>
      <c r="D26" s="124">
        <v>44768</v>
      </c>
      <c r="E26" s="21">
        <v>44770</v>
      </c>
      <c r="F26" s="20" t="s">
        <v>79</v>
      </c>
      <c r="G26" s="22">
        <v>20384.14</v>
      </c>
      <c r="H26" s="23">
        <v>3.1936</v>
      </c>
      <c r="I26" s="24">
        <f t="shared" si="0"/>
        <v>65098.789504</v>
      </c>
      <c r="J26" s="98"/>
      <c r="K26" s="99"/>
      <c r="L26" s="24"/>
      <c r="M26" s="35"/>
      <c r="N26" s="22"/>
      <c r="O26" s="21">
        <v>44769</v>
      </c>
      <c r="P26" s="36">
        <v>20384.14</v>
      </c>
      <c r="Q26" s="40">
        <f t="shared" si="1"/>
        <v>0</v>
      </c>
    </row>
    <row r="27" spans="1:19" x14ac:dyDescent="0.25">
      <c r="A27" s="19" t="s">
        <v>47</v>
      </c>
      <c r="B27" s="20" t="s">
        <v>34</v>
      </c>
      <c r="C27" s="51" t="s">
        <v>35</v>
      </c>
      <c r="D27" s="124">
        <v>44790</v>
      </c>
      <c r="E27" s="21">
        <v>44792</v>
      </c>
      <c r="F27" s="20" t="s">
        <v>79</v>
      </c>
      <c r="G27" s="22">
        <v>21869.49</v>
      </c>
      <c r="H27" s="23">
        <v>3.2038500000000001</v>
      </c>
      <c r="I27" s="24">
        <f t="shared" si="0"/>
        <v>70066.565536500013</v>
      </c>
      <c r="J27" s="98"/>
      <c r="K27" s="99"/>
      <c r="L27" s="24"/>
      <c r="M27" s="35"/>
      <c r="N27" s="22"/>
      <c r="O27" s="21">
        <v>44795</v>
      </c>
      <c r="P27" s="36">
        <v>21869.49</v>
      </c>
      <c r="Q27" s="40">
        <f t="shared" si="1"/>
        <v>0</v>
      </c>
    </row>
    <row r="28" spans="1:19" x14ac:dyDescent="0.25">
      <c r="A28" s="19" t="s">
        <v>48</v>
      </c>
      <c r="B28" s="20" t="s">
        <v>10</v>
      </c>
      <c r="C28" s="51" t="s">
        <v>11</v>
      </c>
      <c r="D28" s="124">
        <v>44802</v>
      </c>
      <c r="E28" s="21">
        <v>44803</v>
      </c>
      <c r="F28" s="20" t="s">
        <v>79</v>
      </c>
      <c r="G28" s="22">
        <v>100230.15</v>
      </c>
      <c r="H28" s="23">
        <v>3.1902499999999998</v>
      </c>
      <c r="I28" s="24">
        <f t="shared" si="0"/>
        <v>319759.23603749997</v>
      </c>
      <c r="J28" s="98"/>
      <c r="K28" s="99"/>
      <c r="L28" s="24"/>
      <c r="M28" s="35"/>
      <c r="N28" s="22"/>
      <c r="O28" s="21"/>
      <c r="P28" s="36"/>
      <c r="Q28" s="40">
        <f t="shared" si="1"/>
        <v>100230.15</v>
      </c>
    </row>
    <row r="29" spans="1:19" x14ac:dyDescent="0.25">
      <c r="A29" s="19" t="s">
        <v>49</v>
      </c>
      <c r="B29" s="20" t="s">
        <v>34</v>
      </c>
      <c r="C29" s="51" t="s">
        <v>35</v>
      </c>
      <c r="D29" s="124">
        <v>44811</v>
      </c>
      <c r="E29" s="21">
        <v>44812</v>
      </c>
      <c r="F29" s="20" t="s">
        <v>79</v>
      </c>
      <c r="G29" s="22">
        <v>11298</v>
      </c>
      <c r="H29" s="23">
        <v>3.2000999999999999</v>
      </c>
      <c r="I29" s="24">
        <f t="shared" si="0"/>
        <v>36154.729800000001</v>
      </c>
      <c r="J29" s="98"/>
      <c r="K29" s="99"/>
      <c r="L29" s="24"/>
      <c r="M29" s="35"/>
      <c r="N29" s="22"/>
      <c r="O29" s="21">
        <v>44816</v>
      </c>
      <c r="P29" s="36">
        <v>11298</v>
      </c>
      <c r="Q29" s="40">
        <f t="shared" si="1"/>
        <v>0</v>
      </c>
    </row>
    <row r="30" spans="1:19" x14ac:dyDescent="0.25">
      <c r="A30" s="19" t="s">
        <v>50</v>
      </c>
      <c r="B30" s="20" t="s">
        <v>7</v>
      </c>
      <c r="C30" s="51" t="s">
        <v>8</v>
      </c>
      <c r="D30" s="124">
        <v>44811</v>
      </c>
      <c r="E30" s="21">
        <v>44812</v>
      </c>
      <c r="F30" s="20" t="s">
        <v>79</v>
      </c>
      <c r="G30" s="22">
        <v>43690.54</v>
      </c>
      <c r="H30" s="23">
        <v>3.2000999999999999</v>
      </c>
      <c r="I30" s="24">
        <f t="shared" si="0"/>
        <v>139814.09705400001</v>
      </c>
      <c r="J30" s="98"/>
      <c r="K30" s="99"/>
      <c r="L30" s="24"/>
      <c r="M30" s="35"/>
      <c r="N30" s="22"/>
      <c r="O30" s="21">
        <v>44914</v>
      </c>
      <c r="P30" s="36">
        <v>43690.54</v>
      </c>
      <c r="Q30" s="40">
        <f t="shared" si="1"/>
        <v>0</v>
      </c>
    </row>
    <row r="31" spans="1:19" x14ac:dyDescent="0.25">
      <c r="A31" s="19" t="s">
        <v>51</v>
      </c>
      <c r="B31" s="20" t="s">
        <v>7</v>
      </c>
      <c r="C31" s="51" t="s">
        <v>8</v>
      </c>
      <c r="D31" s="124">
        <v>44811</v>
      </c>
      <c r="E31" s="21">
        <v>44812</v>
      </c>
      <c r="F31" s="20" t="s">
        <v>79</v>
      </c>
      <c r="G31" s="22">
        <v>50167.519999999997</v>
      </c>
      <c r="H31" s="23">
        <v>3.2000999999999999</v>
      </c>
      <c r="I31" s="24">
        <f t="shared" si="0"/>
        <v>160541.08075199998</v>
      </c>
      <c r="J31" s="98"/>
      <c r="K31" s="99"/>
      <c r="L31" s="24"/>
      <c r="M31" s="35"/>
      <c r="N31" s="22"/>
      <c r="O31" s="21">
        <v>44914</v>
      </c>
      <c r="P31" s="36">
        <v>50167.519999999997</v>
      </c>
      <c r="Q31" s="40">
        <f t="shared" si="1"/>
        <v>0</v>
      </c>
    </row>
    <row r="32" spans="1:19" x14ac:dyDescent="0.25">
      <c r="A32" s="19" t="s">
        <v>52</v>
      </c>
      <c r="B32" s="20" t="s">
        <v>10</v>
      </c>
      <c r="C32" s="51" t="s">
        <v>11</v>
      </c>
      <c r="D32" s="124">
        <v>44824</v>
      </c>
      <c r="E32" s="21">
        <v>44825</v>
      </c>
      <c r="F32" s="20" t="s">
        <v>79</v>
      </c>
      <c r="G32" s="22">
        <v>192391.67</v>
      </c>
      <c r="H32" s="23">
        <v>3.2030500000000002</v>
      </c>
      <c r="I32" s="24">
        <f t="shared" si="0"/>
        <v>616240.13859350013</v>
      </c>
      <c r="J32" s="98"/>
      <c r="K32" s="99"/>
      <c r="L32" s="24"/>
      <c r="M32" s="35"/>
      <c r="N32" s="22"/>
      <c r="O32" s="21">
        <v>44944</v>
      </c>
      <c r="P32" s="36">
        <v>29762.22</v>
      </c>
      <c r="Q32" s="40">
        <f t="shared" si="1"/>
        <v>162629.45000000001</v>
      </c>
    </row>
    <row r="33" spans="1:18" x14ac:dyDescent="0.25">
      <c r="A33" s="19" t="s">
        <v>53</v>
      </c>
      <c r="B33" s="20" t="s">
        <v>34</v>
      </c>
      <c r="C33" s="51" t="s">
        <v>35</v>
      </c>
      <c r="D33" s="124">
        <v>44832</v>
      </c>
      <c r="E33" s="21">
        <v>44833</v>
      </c>
      <c r="F33" s="20" t="s">
        <v>79</v>
      </c>
      <c r="G33" s="22">
        <v>17676.04</v>
      </c>
      <c r="H33" s="23">
        <v>3.1615500000000001</v>
      </c>
      <c r="I33" s="24">
        <f t="shared" si="0"/>
        <v>55883.684262000002</v>
      </c>
      <c r="J33" s="98"/>
      <c r="K33" s="99"/>
      <c r="L33" s="24"/>
      <c r="M33" s="35"/>
      <c r="N33" s="22"/>
      <c r="O33" s="21">
        <v>45198</v>
      </c>
      <c r="P33" s="36">
        <v>17676.04</v>
      </c>
      <c r="Q33" s="40">
        <f t="shared" si="1"/>
        <v>0</v>
      </c>
    </row>
    <row r="34" spans="1:18" x14ac:dyDescent="0.25">
      <c r="A34" s="19" t="s">
        <v>54</v>
      </c>
      <c r="B34" s="20" t="s">
        <v>10</v>
      </c>
      <c r="C34" s="51" t="s">
        <v>11</v>
      </c>
      <c r="D34" s="124">
        <v>44837</v>
      </c>
      <c r="E34" s="21">
        <v>44838</v>
      </c>
      <c r="F34" s="20" t="s">
        <v>79</v>
      </c>
      <c r="G34" s="22">
        <v>103504.14</v>
      </c>
      <c r="H34" s="23">
        <v>3.1837</v>
      </c>
      <c r="I34" s="24">
        <f t="shared" si="0"/>
        <v>329526.13051799999</v>
      </c>
      <c r="J34" s="98"/>
      <c r="K34" s="99"/>
      <c r="L34" s="24"/>
      <c r="M34" s="35"/>
      <c r="N34" s="22"/>
      <c r="O34" s="21">
        <v>45014</v>
      </c>
      <c r="P34" s="36">
        <v>101763.19</v>
      </c>
      <c r="Q34" s="40">
        <f t="shared" si="1"/>
        <v>1740.9499999999971</v>
      </c>
      <c r="R34" t="s">
        <v>101</v>
      </c>
    </row>
    <row r="35" spans="1:18" x14ac:dyDescent="0.25">
      <c r="A35" s="19" t="s">
        <v>55</v>
      </c>
      <c r="B35" s="20" t="s">
        <v>34</v>
      </c>
      <c r="C35" s="51" t="s">
        <v>35</v>
      </c>
      <c r="D35" s="124">
        <v>44839</v>
      </c>
      <c r="E35" s="21">
        <v>44840</v>
      </c>
      <c r="F35" s="20" t="s">
        <v>79</v>
      </c>
      <c r="G35" s="22">
        <v>20827</v>
      </c>
      <c r="H35" s="23">
        <v>3.1952500000000001</v>
      </c>
      <c r="I35" s="24">
        <f t="shared" si="0"/>
        <v>66547.471749999997</v>
      </c>
      <c r="J35" s="98"/>
      <c r="K35" s="99"/>
      <c r="L35" s="24"/>
      <c r="M35" s="35"/>
      <c r="N35" s="22"/>
      <c r="O35" s="21">
        <v>44846</v>
      </c>
      <c r="P35" s="36">
        <v>20827</v>
      </c>
      <c r="Q35" s="40">
        <f t="shared" si="1"/>
        <v>0</v>
      </c>
    </row>
    <row r="36" spans="1:18" x14ac:dyDescent="0.25">
      <c r="A36" s="19" t="s">
        <v>56</v>
      </c>
      <c r="B36" s="20" t="s">
        <v>42</v>
      </c>
      <c r="C36" s="51" t="s">
        <v>43</v>
      </c>
      <c r="D36" s="124">
        <v>44858</v>
      </c>
      <c r="E36" s="21">
        <v>44860</v>
      </c>
      <c r="F36" s="20" t="s">
        <v>79</v>
      </c>
      <c r="G36" s="22">
        <v>48749.84</v>
      </c>
      <c r="H36" s="23">
        <v>3.1899500000000001</v>
      </c>
      <c r="I36" s="24">
        <f t="shared" si="0"/>
        <v>155509.552108</v>
      </c>
      <c r="J36" s="98"/>
      <c r="K36" s="99"/>
      <c r="L36" s="24"/>
      <c r="M36" s="35">
        <v>44861</v>
      </c>
      <c r="N36" s="22">
        <v>13000</v>
      </c>
      <c r="O36" s="21">
        <v>44873</v>
      </c>
      <c r="P36" s="36">
        <v>35719.839999999997</v>
      </c>
      <c r="Q36" s="40">
        <f t="shared" si="1"/>
        <v>30</v>
      </c>
    </row>
    <row r="37" spans="1:18" x14ac:dyDescent="0.25">
      <c r="A37" s="19" t="s">
        <v>57</v>
      </c>
      <c r="B37" s="20" t="s">
        <v>42</v>
      </c>
      <c r="C37" s="51" t="s">
        <v>43</v>
      </c>
      <c r="D37" s="124">
        <v>44858</v>
      </c>
      <c r="E37" s="21">
        <v>44860</v>
      </c>
      <c r="F37" s="20" t="s">
        <v>79</v>
      </c>
      <c r="G37" s="22">
        <v>45827.360000000001</v>
      </c>
      <c r="H37" s="23">
        <v>3.1899500000000001</v>
      </c>
      <c r="I37" s="24">
        <f t="shared" si="0"/>
        <v>146186.987032</v>
      </c>
      <c r="J37" s="98"/>
      <c r="K37" s="99"/>
      <c r="L37" s="24"/>
      <c r="M37" s="35">
        <v>44861</v>
      </c>
      <c r="N37" s="22">
        <v>13000</v>
      </c>
      <c r="O37" s="21">
        <v>44873</v>
      </c>
      <c r="P37" s="36">
        <v>32807.360000000001</v>
      </c>
      <c r="Q37" s="40">
        <f t="shared" si="1"/>
        <v>20</v>
      </c>
    </row>
    <row r="38" spans="1:18" x14ac:dyDescent="0.25">
      <c r="A38" s="19" t="s">
        <v>58</v>
      </c>
      <c r="B38" s="20" t="s">
        <v>42</v>
      </c>
      <c r="C38" s="51" t="s">
        <v>43</v>
      </c>
      <c r="D38" s="124">
        <v>44858</v>
      </c>
      <c r="E38" s="21">
        <v>44860</v>
      </c>
      <c r="F38" s="20" t="s">
        <v>79</v>
      </c>
      <c r="G38" s="22">
        <v>49423.040000000001</v>
      </c>
      <c r="H38" s="23">
        <v>3.1899500000000001</v>
      </c>
      <c r="I38" s="24">
        <f t="shared" si="0"/>
        <v>157657.02644800002</v>
      </c>
      <c r="J38" s="98"/>
      <c r="K38" s="99"/>
      <c r="L38" s="24"/>
      <c r="M38" s="35">
        <v>44861</v>
      </c>
      <c r="N38" s="22">
        <v>13939.07</v>
      </c>
      <c r="O38" s="21">
        <v>44873</v>
      </c>
      <c r="P38" s="36">
        <v>35453.97</v>
      </c>
      <c r="Q38" s="40">
        <f t="shared" si="1"/>
        <v>30</v>
      </c>
    </row>
    <row r="39" spans="1:18" x14ac:dyDescent="0.25">
      <c r="A39" s="19" t="s">
        <v>59</v>
      </c>
      <c r="B39" s="20" t="s">
        <v>10</v>
      </c>
      <c r="C39" s="51" t="s">
        <v>11</v>
      </c>
      <c r="D39" s="124">
        <v>44858</v>
      </c>
      <c r="E39" s="21">
        <v>44860</v>
      </c>
      <c r="F39" s="20" t="s">
        <v>79</v>
      </c>
      <c r="G39" s="22">
        <v>90709.08</v>
      </c>
      <c r="H39" s="23">
        <v>3.1899500000000001</v>
      </c>
      <c r="I39" s="24">
        <f t="shared" si="0"/>
        <v>289357.42974600004</v>
      </c>
      <c r="J39" s="98"/>
      <c r="K39" s="99"/>
      <c r="L39" s="24"/>
      <c r="M39" s="35"/>
      <c r="N39" s="22"/>
      <c r="O39" s="21">
        <v>44944</v>
      </c>
      <c r="P39" s="36">
        <v>90709.08</v>
      </c>
      <c r="Q39" s="40">
        <f t="shared" si="1"/>
        <v>0</v>
      </c>
    </row>
    <row r="40" spans="1:18" x14ac:dyDescent="0.25">
      <c r="A40" s="19" t="s">
        <v>60</v>
      </c>
      <c r="B40" s="20" t="s">
        <v>42</v>
      </c>
      <c r="C40" s="51" t="s">
        <v>43</v>
      </c>
      <c r="D40" s="124">
        <v>44872</v>
      </c>
      <c r="E40" s="21">
        <v>44875</v>
      </c>
      <c r="F40" s="20" t="s">
        <v>79</v>
      </c>
      <c r="G40" s="22">
        <v>48239</v>
      </c>
      <c r="H40" s="23">
        <v>3.21225</v>
      </c>
      <c r="I40" s="24">
        <f t="shared" si="0"/>
        <v>154955.72774999999</v>
      </c>
      <c r="J40" s="98"/>
      <c r="K40" s="99"/>
      <c r="L40" s="24"/>
      <c r="M40" s="35">
        <v>44876</v>
      </c>
      <c r="N40" s="22">
        <v>15000</v>
      </c>
      <c r="O40" s="21">
        <v>44907</v>
      </c>
      <c r="P40" s="36">
        <v>33199</v>
      </c>
      <c r="Q40" s="40">
        <f t="shared" si="1"/>
        <v>40</v>
      </c>
    </row>
    <row r="41" spans="1:18" x14ac:dyDescent="0.25">
      <c r="A41" s="19" t="s">
        <v>61</v>
      </c>
      <c r="B41" s="20" t="s">
        <v>42</v>
      </c>
      <c r="C41" s="51" t="s">
        <v>43</v>
      </c>
      <c r="D41" s="124">
        <v>44872</v>
      </c>
      <c r="E41" s="21">
        <v>44875</v>
      </c>
      <c r="F41" s="20" t="s">
        <v>79</v>
      </c>
      <c r="G41" s="22">
        <v>47017.67</v>
      </c>
      <c r="H41" s="23">
        <v>3.21225</v>
      </c>
      <c r="I41" s="24">
        <f t="shared" si="0"/>
        <v>151032.5104575</v>
      </c>
      <c r="J41" s="98"/>
      <c r="K41" s="99"/>
      <c r="L41" s="24"/>
      <c r="M41" s="35">
        <v>44876</v>
      </c>
      <c r="N41" s="22">
        <v>14714.58</v>
      </c>
      <c r="O41" s="21">
        <v>44907</v>
      </c>
      <c r="P41" s="36">
        <v>32263.09</v>
      </c>
      <c r="Q41" s="40">
        <f t="shared" si="1"/>
        <v>39.999999999996362</v>
      </c>
    </row>
    <row r="42" spans="1:18" x14ac:dyDescent="0.25">
      <c r="A42" s="19" t="s">
        <v>62</v>
      </c>
      <c r="B42" s="20" t="s">
        <v>10</v>
      </c>
      <c r="C42" s="51" t="s">
        <v>11</v>
      </c>
      <c r="D42" s="124">
        <v>44874</v>
      </c>
      <c r="E42" s="21">
        <v>44875</v>
      </c>
      <c r="F42" s="20" t="s">
        <v>79</v>
      </c>
      <c r="G42" s="22">
        <v>87941.16</v>
      </c>
      <c r="H42" s="23">
        <v>3.21225</v>
      </c>
      <c r="I42" s="24">
        <f t="shared" si="0"/>
        <v>282488.99121000001</v>
      </c>
      <c r="J42" s="98"/>
      <c r="K42" s="99"/>
      <c r="L42" s="24"/>
      <c r="M42" s="35">
        <v>44944</v>
      </c>
      <c r="N42" s="22">
        <v>49528.7</v>
      </c>
      <c r="O42" s="21">
        <v>44972</v>
      </c>
      <c r="P42" s="36">
        <v>38412.46</v>
      </c>
      <c r="Q42" s="40">
        <f t="shared" si="1"/>
        <v>0</v>
      </c>
    </row>
    <row r="43" spans="1:18" x14ac:dyDescent="0.25">
      <c r="A43" s="19" t="s">
        <v>63</v>
      </c>
      <c r="B43" s="20" t="s">
        <v>34</v>
      </c>
      <c r="C43" s="51" t="s">
        <v>35</v>
      </c>
      <c r="D43" s="124">
        <v>44881</v>
      </c>
      <c r="E43" s="21">
        <v>44883</v>
      </c>
      <c r="F43" s="20" t="s">
        <v>79</v>
      </c>
      <c r="G43" s="22">
        <v>21199.5</v>
      </c>
      <c r="H43" s="23">
        <v>3.2435</v>
      </c>
      <c r="I43" s="24">
        <f t="shared" si="0"/>
        <v>68760.578250000006</v>
      </c>
      <c r="J43" s="98"/>
      <c r="K43" s="99"/>
      <c r="L43" s="24"/>
      <c r="M43" s="35">
        <v>44882</v>
      </c>
      <c r="N43" s="22">
        <v>11199.5</v>
      </c>
      <c r="O43" s="21">
        <v>44903</v>
      </c>
      <c r="P43" s="36">
        <v>10000</v>
      </c>
      <c r="Q43" s="40">
        <f t="shared" si="1"/>
        <v>0</v>
      </c>
    </row>
    <row r="44" spans="1:18" x14ac:dyDescent="0.25">
      <c r="A44" s="19" t="s">
        <v>64</v>
      </c>
      <c r="B44" s="20" t="s">
        <v>10</v>
      </c>
      <c r="C44" s="51" t="s">
        <v>11</v>
      </c>
      <c r="D44" s="124">
        <v>44881</v>
      </c>
      <c r="E44" s="21">
        <v>44890</v>
      </c>
      <c r="F44" s="20" t="s">
        <v>79</v>
      </c>
      <c r="G44" s="22">
        <v>89975.76</v>
      </c>
      <c r="H44" s="23">
        <v>3.2443499999999998</v>
      </c>
      <c r="I44" s="24">
        <f t="shared" si="0"/>
        <v>291912.85695599997</v>
      </c>
      <c r="J44" s="67"/>
      <c r="K44" s="99"/>
      <c r="L44" s="109"/>
      <c r="M44" s="35">
        <v>44981</v>
      </c>
      <c r="N44" s="22">
        <f>1587.54+20000+25000+20000+10000</f>
        <v>76587.540000000008</v>
      </c>
      <c r="O44" s="21">
        <v>45322</v>
      </c>
      <c r="P44" s="36">
        <v>13388.22</v>
      </c>
      <c r="Q44" s="40">
        <f t="shared" si="1"/>
        <v>0</v>
      </c>
    </row>
    <row r="45" spans="1:18" x14ac:dyDescent="0.25">
      <c r="A45" s="19" t="s">
        <v>65</v>
      </c>
      <c r="B45" s="20" t="s">
        <v>30</v>
      </c>
      <c r="C45" s="51" t="s">
        <v>31</v>
      </c>
      <c r="D45" s="124">
        <v>44894</v>
      </c>
      <c r="E45" s="21">
        <v>44900</v>
      </c>
      <c r="F45" s="20" t="s">
        <v>79</v>
      </c>
      <c r="G45" s="22">
        <v>26482.5</v>
      </c>
      <c r="H45" s="23">
        <v>3.2554500000000002</v>
      </c>
      <c r="I45" s="24">
        <f t="shared" si="0"/>
        <v>86212.454624999998</v>
      </c>
      <c r="J45" s="98"/>
      <c r="K45" s="99"/>
      <c r="L45" s="24"/>
      <c r="M45" s="35"/>
      <c r="N45" s="22"/>
      <c r="O45" s="21">
        <v>45262</v>
      </c>
      <c r="P45" s="36">
        <f>7975+2975+15439.03</f>
        <v>26389.03</v>
      </c>
      <c r="Q45" s="40">
        <f t="shared" si="1"/>
        <v>93.470000000001164</v>
      </c>
    </row>
    <row r="46" spans="1:18" x14ac:dyDescent="0.25">
      <c r="A46" s="19" t="s">
        <v>66</v>
      </c>
      <c r="B46" s="20" t="s">
        <v>34</v>
      </c>
      <c r="C46" s="51" t="s">
        <v>35</v>
      </c>
      <c r="D46" s="124">
        <v>44903</v>
      </c>
      <c r="E46" s="21">
        <v>45269</v>
      </c>
      <c r="F46" s="20" t="s">
        <v>79</v>
      </c>
      <c r="G46" s="22">
        <v>13664.5</v>
      </c>
      <c r="H46" s="23">
        <v>3.2590499999999998</v>
      </c>
      <c r="I46" s="24">
        <f t="shared" si="0"/>
        <v>44533.288724999999</v>
      </c>
      <c r="J46" s="98"/>
      <c r="K46" s="99"/>
      <c r="L46" s="24"/>
      <c r="M46" s="35"/>
      <c r="N46" s="22"/>
      <c r="O46" s="21">
        <v>44907</v>
      </c>
      <c r="P46" s="36">
        <v>13664.5</v>
      </c>
      <c r="Q46" s="40">
        <f t="shared" si="1"/>
        <v>0</v>
      </c>
    </row>
    <row r="47" spans="1:18" x14ac:dyDescent="0.25">
      <c r="A47" s="19" t="s">
        <v>67</v>
      </c>
      <c r="B47" s="20" t="s">
        <v>68</v>
      </c>
      <c r="C47" s="51" t="s">
        <v>69</v>
      </c>
      <c r="D47" s="124">
        <v>44921</v>
      </c>
      <c r="E47" s="21">
        <v>44923</v>
      </c>
      <c r="F47" s="20" t="s">
        <v>80</v>
      </c>
      <c r="G47" s="22">
        <v>61900.76</v>
      </c>
      <c r="H47" s="23">
        <v>3.07775</v>
      </c>
      <c r="I47" s="24">
        <f t="shared" si="0"/>
        <v>190515.06409</v>
      </c>
      <c r="J47" s="98"/>
      <c r="K47" s="99"/>
      <c r="L47" s="24"/>
      <c r="M47" s="35">
        <v>44873</v>
      </c>
      <c r="N47" s="22">
        <v>18526</v>
      </c>
      <c r="O47" s="21">
        <v>44921</v>
      </c>
      <c r="P47" s="36">
        <v>43286.76</v>
      </c>
      <c r="Q47" s="40">
        <f t="shared" si="1"/>
        <v>88</v>
      </c>
    </row>
    <row r="48" spans="1:18" x14ac:dyDescent="0.25">
      <c r="A48" s="13" t="s">
        <v>70</v>
      </c>
      <c r="B48" s="14" t="s">
        <v>10</v>
      </c>
      <c r="C48" s="50" t="s">
        <v>11</v>
      </c>
      <c r="D48" s="123">
        <v>44935</v>
      </c>
      <c r="E48" s="15">
        <v>44937</v>
      </c>
      <c r="F48" s="14" t="s">
        <v>79</v>
      </c>
      <c r="G48" s="16">
        <v>87368</v>
      </c>
      <c r="H48" s="17">
        <v>3.2904499999999999</v>
      </c>
      <c r="I48" s="18">
        <f t="shared" si="0"/>
        <v>287480.0356</v>
      </c>
      <c r="J48" s="64"/>
      <c r="K48" s="100"/>
      <c r="L48" s="107"/>
      <c r="M48" s="33">
        <v>45355</v>
      </c>
      <c r="N48" s="16">
        <v>32111.78</v>
      </c>
      <c r="O48" s="15">
        <v>45377</v>
      </c>
      <c r="P48" s="34">
        <v>25000</v>
      </c>
      <c r="Q48" s="39">
        <f t="shared" si="1"/>
        <v>30256.22</v>
      </c>
    </row>
    <row r="49" spans="1:17" x14ac:dyDescent="0.25">
      <c r="A49" s="19" t="s">
        <v>71</v>
      </c>
      <c r="B49" s="20" t="s">
        <v>34</v>
      </c>
      <c r="C49" s="51" t="s">
        <v>35</v>
      </c>
      <c r="D49" s="124">
        <v>44936</v>
      </c>
      <c r="E49" s="21">
        <v>44937</v>
      </c>
      <c r="F49" s="20" t="s">
        <v>79</v>
      </c>
      <c r="G49" s="22">
        <v>13350.5</v>
      </c>
      <c r="H49" s="23">
        <v>3.2904499999999999</v>
      </c>
      <c r="I49" s="24">
        <f t="shared" si="0"/>
        <v>43929.152725</v>
      </c>
      <c r="J49" s="98"/>
      <c r="K49" s="99"/>
      <c r="L49" s="24"/>
      <c r="M49" s="35"/>
      <c r="N49" s="22"/>
      <c r="O49" s="21">
        <v>44936</v>
      </c>
      <c r="P49" s="36">
        <v>13350.5</v>
      </c>
      <c r="Q49" s="40">
        <f t="shared" si="1"/>
        <v>0</v>
      </c>
    </row>
    <row r="50" spans="1:17" x14ac:dyDescent="0.25">
      <c r="A50" s="19" t="s">
        <v>72</v>
      </c>
      <c r="B50" s="20" t="s">
        <v>73</v>
      </c>
      <c r="C50" s="51" t="s">
        <v>74</v>
      </c>
      <c r="D50" s="124">
        <v>44942</v>
      </c>
      <c r="E50" s="21">
        <v>44944</v>
      </c>
      <c r="F50" s="20" t="s">
        <v>80</v>
      </c>
      <c r="G50" s="22">
        <v>278814.68</v>
      </c>
      <c r="H50" s="23">
        <v>3.0459499999999999</v>
      </c>
      <c r="I50" s="24">
        <f t="shared" si="0"/>
        <v>849255.57454599999</v>
      </c>
      <c r="J50" s="98"/>
      <c r="K50" s="99"/>
      <c r="L50" s="24"/>
      <c r="M50" s="35">
        <v>44869</v>
      </c>
      <c r="N50" s="22">
        <v>55732.94</v>
      </c>
      <c r="O50" s="21">
        <v>44993</v>
      </c>
      <c r="P50" s="36">
        <v>222995.74</v>
      </c>
      <c r="Q50" s="53">
        <f t="shared" si="1"/>
        <v>86</v>
      </c>
    </row>
    <row r="51" spans="1:17" x14ac:dyDescent="0.25">
      <c r="A51" s="19" t="s">
        <v>128</v>
      </c>
      <c r="B51" s="20" t="s">
        <v>130</v>
      </c>
      <c r="C51" s="51" t="s">
        <v>127</v>
      </c>
      <c r="D51" s="124">
        <v>44944</v>
      </c>
      <c r="E51" s="213" t="s">
        <v>138</v>
      </c>
      <c r="F51" s="213"/>
      <c r="G51" s="213"/>
      <c r="H51" s="213"/>
      <c r="I51" s="213"/>
      <c r="J51" s="214"/>
      <c r="K51" s="214"/>
      <c r="L51" s="214"/>
      <c r="M51" s="213"/>
      <c r="N51" s="213"/>
      <c r="O51" s="213"/>
      <c r="P51" s="213"/>
      <c r="Q51" s="215"/>
    </row>
    <row r="52" spans="1:17" x14ac:dyDescent="0.25">
      <c r="A52" s="19" t="s">
        <v>75</v>
      </c>
      <c r="B52" s="20" t="s">
        <v>10</v>
      </c>
      <c r="C52" s="51" t="s">
        <v>11</v>
      </c>
      <c r="D52" s="124">
        <v>44949</v>
      </c>
      <c r="E52" s="21">
        <v>44953</v>
      </c>
      <c r="F52" s="20" t="s">
        <v>79</v>
      </c>
      <c r="G52" s="22">
        <v>97904.960000000006</v>
      </c>
      <c r="H52" s="23">
        <v>3.3075000000000001</v>
      </c>
      <c r="I52" s="24">
        <f t="shared" si="0"/>
        <v>323820.65520000004</v>
      </c>
      <c r="J52" s="98"/>
      <c r="K52" s="99"/>
      <c r="L52" s="24"/>
      <c r="M52" s="35"/>
      <c r="N52" s="22"/>
      <c r="O52" s="21">
        <v>45121</v>
      </c>
      <c r="P52" s="36">
        <v>96181.83</v>
      </c>
      <c r="Q52" s="87">
        <f t="shared" si="1"/>
        <v>1723.1300000000047</v>
      </c>
    </row>
    <row r="53" spans="1:17" x14ac:dyDescent="0.25">
      <c r="A53" s="19" t="s">
        <v>76</v>
      </c>
      <c r="B53" s="20" t="s">
        <v>77</v>
      </c>
      <c r="C53" s="51" t="s">
        <v>78</v>
      </c>
      <c r="D53" s="124">
        <v>44950</v>
      </c>
      <c r="E53" s="21">
        <v>44953</v>
      </c>
      <c r="F53" s="20" t="s">
        <v>80</v>
      </c>
      <c r="G53" s="22">
        <v>333396.88</v>
      </c>
      <c r="H53" s="23">
        <v>3.0303499999999999</v>
      </c>
      <c r="I53" s="24">
        <f t="shared" si="0"/>
        <v>1010309.235308</v>
      </c>
      <c r="J53" s="98"/>
      <c r="K53" s="99"/>
      <c r="L53" s="24"/>
      <c r="M53" s="35">
        <v>44879</v>
      </c>
      <c r="N53" s="22">
        <v>66679.38</v>
      </c>
      <c r="O53" s="21">
        <v>44972</v>
      </c>
      <c r="P53" s="36">
        <v>266717.5</v>
      </c>
      <c r="Q53" s="87">
        <f t="shared" si="1"/>
        <v>0</v>
      </c>
    </row>
    <row r="54" spans="1:17" x14ac:dyDescent="0.25">
      <c r="A54" s="19" t="s">
        <v>85</v>
      </c>
      <c r="B54" s="20" t="s">
        <v>34</v>
      </c>
      <c r="C54" s="51" t="s">
        <v>35</v>
      </c>
      <c r="D54" s="124">
        <v>44957</v>
      </c>
      <c r="E54" s="21">
        <v>44960</v>
      </c>
      <c r="F54" s="20" t="s">
        <v>79</v>
      </c>
      <c r="G54" s="22">
        <v>12812.6</v>
      </c>
      <c r="H54" s="23">
        <v>3.3180000000000001</v>
      </c>
      <c r="I54" s="24">
        <f t="shared" si="0"/>
        <v>42512.2068</v>
      </c>
      <c r="J54" s="98"/>
      <c r="K54" s="99"/>
      <c r="L54" s="24"/>
      <c r="M54" s="35"/>
      <c r="N54" s="22"/>
      <c r="O54" s="21">
        <v>44972</v>
      </c>
      <c r="P54" s="36">
        <v>12812.6</v>
      </c>
      <c r="Q54" s="87">
        <f t="shared" si="1"/>
        <v>0</v>
      </c>
    </row>
    <row r="55" spans="1:17" x14ac:dyDescent="0.25">
      <c r="A55" s="19" t="s">
        <v>86</v>
      </c>
      <c r="B55" s="20" t="s">
        <v>104</v>
      </c>
      <c r="C55" s="51" t="s">
        <v>87</v>
      </c>
      <c r="D55" s="124">
        <v>44963</v>
      </c>
      <c r="E55" s="21">
        <v>44964</v>
      </c>
      <c r="F55" s="20" t="s">
        <v>79</v>
      </c>
      <c r="G55" s="22">
        <v>50135.06</v>
      </c>
      <c r="H55" s="23">
        <v>3.30125</v>
      </c>
      <c r="I55" s="24">
        <f t="shared" si="0"/>
        <v>165508.366825</v>
      </c>
      <c r="J55" s="98"/>
      <c r="K55" s="99"/>
      <c r="L55" s="24"/>
      <c r="M55" s="35"/>
      <c r="N55" s="22"/>
      <c r="O55" s="21">
        <v>45008</v>
      </c>
      <c r="P55" s="36">
        <v>50135.06</v>
      </c>
      <c r="Q55" s="87">
        <f t="shared" si="1"/>
        <v>0</v>
      </c>
    </row>
    <row r="56" spans="1:17" x14ac:dyDescent="0.25">
      <c r="A56" s="19" t="s">
        <v>90</v>
      </c>
      <c r="B56" s="20" t="s">
        <v>104</v>
      </c>
      <c r="C56" s="51" t="s">
        <v>87</v>
      </c>
      <c r="D56" s="124">
        <v>44972</v>
      </c>
      <c r="E56" s="21">
        <v>44973</v>
      </c>
      <c r="F56" s="20" t="s">
        <v>79</v>
      </c>
      <c r="G56" s="22">
        <v>47403.72</v>
      </c>
      <c r="H56" s="23">
        <v>3.2936999999999999</v>
      </c>
      <c r="I56" s="24">
        <f t="shared" si="0"/>
        <v>156133.632564</v>
      </c>
      <c r="J56" s="98"/>
      <c r="K56" s="99"/>
      <c r="L56" s="24"/>
      <c r="M56" s="35"/>
      <c r="N56" s="22"/>
      <c r="O56" s="21">
        <v>45061</v>
      </c>
      <c r="P56" s="36">
        <v>47403.72</v>
      </c>
      <c r="Q56" s="87">
        <f t="shared" si="1"/>
        <v>0</v>
      </c>
    </row>
    <row r="57" spans="1:17" x14ac:dyDescent="0.25">
      <c r="A57" s="19" t="s">
        <v>91</v>
      </c>
      <c r="B57" s="20" t="s">
        <v>104</v>
      </c>
      <c r="C57" s="51" t="s">
        <v>87</v>
      </c>
      <c r="D57" s="124">
        <v>44972</v>
      </c>
      <c r="E57" s="21">
        <v>44973</v>
      </c>
      <c r="F57" s="20" t="s">
        <v>79</v>
      </c>
      <c r="G57" s="22">
        <v>46706.67</v>
      </c>
      <c r="H57" s="23">
        <v>3.2936999999999999</v>
      </c>
      <c r="I57" s="24">
        <f t="shared" si="0"/>
        <v>153837.75897899998</v>
      </c>
      <c r="J57" s="98"/>
      <c r="K57" s="99"/>
      <c r="L57" s="24"/>
      <c r="M57" s="35"/>
      <c r="N57" s="22"/>
      <c r="O57" s="21">
        <v>45056</v>
      </c>
      <c r="P57" s="36">
        <v>46706.67</v>
      </c>
      <c r="Q57" s="87">
        <f t="shared" si="1"/>
        <v>0</v>
      </c>
    </row>
    <row r="58" spans="1:17" x14ac:dyDescent="0.25">
      <c r="A58" s="19" t="s">
        <v>92</v>
      </c>
      <c r="B58" s="20" t="s">
        <v>104</v>
      </c>
      <c r="C58" s="51" t="s">
        <v>87</v>
      </c>
      <c r="D58" s="124">
        <v>44972</v>
      </c>
      <c r="E58" s="21">
        <v>44973</v>
      </c>
      <c r="F58" s="20" t="s">
        <v>79</v>
      </c>
      <c r="G58" s="22">
        <v>47090.16</v>
      </c>
      <c r="H58" s="23">
        <v>3.2936999999999999</v>
      </c>
      <c r="I58" s="24">
        <f t="shared" si="0"/>
        <v>155100.85999200001</v>
      </c>
      <c r="J58" s="98"/>
      <c r="K58" s="99"/>
      <c r="L58" s="24"/>
      <c r="M58" s="35"/>
      <c r="N58" s="22"/>
      <c r="O58" s="21">
        <v>45083</v>
      </c>
      <c r="P58" s="36">
        <v>47090.16</v>
      </c>
      <c r="Q58" s="87">
        <f t="shared" si="1"/>
        <v>0</v>
      </c>
    </row>
    <row r="59" spans="1:17" x14ac:dyDescent="0.25">
      <c r="A59" s="70" t="s">
        <v>93</v>
      </c>
      <c r="B59" s="71" t="s">
        <v>105</v>
      </c>
      <c r="C59" s="72" t="s">
        <v>99</v>
      </c>
      <c r="D59" s="125">
        <v>44972</v>
      </c>
      <c r="E59" s="69">
        <v>44973</v>
      </c>
      <c r="F59" s="71" t="s">
        <v>79</v>
      </c>
      <c r="G59" s="68">
        <v>56864.28</v>
      </c>
      <c r="H59" s="73">
        <v>3.2936999999999999</v>
      </c>
      <c r="I59" s="24">
        <f t="shared" si="0"/>
        <v>187293.879036</v>
      </c>
      <c r="J59" s="98"/>
      <c r="K59" s="99"/>
      <c r="L59" s="24"/>
      <c r="M59" s="67"/>
      <c r="N59" s="68"/>
      <c r="O59" s="69">
        <v>44995</v>
      </c>
      <c r="P59" s="74">
        <v>181933.81200000001</v>
      </c>
      <c r="Q59" s="84">
        <f>I59-N59-P59</f>
        <v>5360.0670359999931</v>
      </c>
    </row>
    <row r="60" spans="1:17" x14ac:dyDescent="0.25">
      <c r="A60" s="54" t="s">
        <v>94</v>
      </c>
      <c r="B60" s="55" t="s">
        <v>73</v>
      </c>
      <c r="C60" s="56" t="s">
        <v>74</v>
      </c>
      <c r="D60" s="126">
        <v>44972</v>
      </c>
      <c r="E60" s="57">
        <v>44987</v>
      </c>
      <c r="F60" s="55" t="s">
        <v>80</v>
      </c>
      <c r="G60" s="58">
        <v>114865</v>
      </c>
      <c r="H60" s="59">
        <v>3.0749499999999999</v>
      </c>
      <c r="I60" s="60">
        <f t="shared" si="0"/>
        <v>353204.13175</v>
      </c>
      <c r="J60" s="101"/>
      <c r="K60" s="102"/>
      <c r="L60" s="60"/>
      <c r="M60" s="61">
        <v>44879</v>
      </c>
      <c r="N60" s="58">
        <v>22973</v>
      </c>
      <c r="O60" s="57">
        <v>45019</v>
      </c>
      <c r="P60" s="62">
        <v>91892</v>
      </c>
      <c r="Q60" s="84">
        <f t="shared" si="1"/>
        <v>0</v>
      </c>
    </row>
    <row r="61" spans="1:17" x14ac:dyDescent="0.25">
      <c r="A61" s="19" t="s">
        <v>95</v>
      </c>
      <c r="B61" s="20" t="s">
        <v>34</v>
      </c>
      <c r="C61" s="51" t="s">
        <v>35</v>
      </c>
      <c r="D61" s="124">
        <v>44979</v>
      </c>
      <c r="E61" s="21">
        <v>44980</v>
      </c>
      <c r="F61" s="20" t="s">
        <v>79</v>
      </c>
      <c r="G61" s="22">
        <v>11854</v>
      </c>
      <c r="H61" s="23">
        <v>3.2902</v>
      </c>
      <c r="I61" s="24">
        <f t="shared" si="0"/>
        <v>39002.0308</v>
      </c>
      <c r="J61" s="98"/>
      <c r="K61" s="99"/>
      <c r="L61" s="24"/>
      <c r="M61" s="35"/>
      <c r="N61" s="22"/>
      <c r="O61" s="21">
        <v>44980</v>
      </c>
      <c r="P61" s="36">
        <v>11854</v>
      </c>
      <c r="Q61" s="87">
        <f t="shared" ref="Q61:Q100" si="2">G61-N61-P61</f>
        <v>0</v>
      </c>
    </row>
    <row r="62" spans="1:17" x14ac:dyDescent="0.25">
      <c r="A62" s="19" t="s">
        <v>81</v>
      </c>
      <c r="B62" s="20" t="s">
        <v>108</v>
      </c>
      <c r="C62" s="51" t="s">
        <v>82</v>
      </c>
      <c r="D62" s="124">
        <v>44979</v>
      </c>
      <c r="E62" s="21">
        <v>44981</v>
      </c>
      <c r="F62" s="20" t="s">
        <v>79</v>
      </c>
      <c r="G62" s="22">
        <v>57369</v>
      </c>
      <c r="H62" s="23">
        <v>3.2852000000000001</v>
      </c>
      <c r="I62" s="24">
        <f t="shared" ref="I62" si="3">+G62*H62</f>
        <v>188468.63880000002</v>
      </c>
      <c r="J62" s="98"/>
      <c r="K62" s="99"/>
      <c r="L62" s="24"/>
      <c r="M62" s="35"/>
      <c r="N62" s="22"/>
      <c r="O62" s="21">
        <v>45012</v>
      </c>
      <c r="P62" s="36">
        <v>57369</v>
      </c>
      <c r="Q62" s="87">
        <f t="shared" si="2"/>
        <v>0</v>
      </c>
    </row>
    <row r="63" spans="1:17" x14ac:dyDescent="0.25">
      <c r="A63" s="19" t="s">
        <v>96</v>
      </c>
      <c r="B63" s="20" t="s">
        <v>104</v>
      </c>
      <c r="C63" s="51" t="s">
        <v>87</v>
      </c>
      <c r="D63" s="124">
        <v>44987</v>
      </c>
      <c r="E63" s="21">
        <v>44989</v>
      </c>
      <c r="F63" s="20" t="s">
        <v>79</v>
      </c>
      <c r="G63" s="22">
        <v>47215.44</v>
      </c>
      <c r="H63" s="23">
        <v>3.2890999999999999</v>
      </c>
      <c r="I63" s="24">
        <f t="shared" ref="I63:I100" si="4">+G63*H63</f>
        <v>155296.30370399999</v>
      </c>
      <c r="J63" s="98"/>
      <c r="K63" s="99"/>
      <c r="L63" s="24"/>
      <c r="M63" s="35"/>
      <c r="N63" s="22"/>
      <c r="O63" s="21">
        <v>45119</v>
      </c>
      <c r="P63" s="36">
        <v>47215.44</v>
      </c>
      <c r="Q63" s="87">
        <f t="shared" si="2"/>
        <v>0</v>
      </c>
    </row>
    <row r="64" spans="1:17" x14ac:dyDescent="0.25">
      <c r="A64" s="19" t="s">
        <v>97</v>
      </c>
      <c r="B64" s="20" t="s">
        <v>104</v>
      </c>
      <c r="C64" s="51" t="s">
        <v>87</v>
      </c>
      <c r="D64" s="124">
        <v>44987</v>
      </c>
      <c r="E64" s="21">
        <v>44989</v>
      </c>
      <c r="F64" s="20" t="s">
        <v>79</v>
      </c>
      <c r="G64" s="22">
        <v>49087.32</v>
      </c>
      <c r="H64" s="23">
        <v>3.2890999999999999</v>
      </c>
      <c r="I64" s="24">
        <f t="shared" si="4"/>
        <v>161453.10421200001</v>
      </c>
      <c r="J64" s="98"/>
      <c r="K64" s="99"/>
      <c r="L64" s="24"/>
      <c r="M64" s="35"/>
      <c r="N64" s="22"/>
      <c r="O64" s="21">
        <v>45120</v>
      </c>
      <c r="P64" s="36">
        <v>49087.32</v>
      </c>
      <c r="Q64" s="87">
        <f t="shared" si="2"/>
        <v>0</v>
      </c>
    </row>
    <row r="65" spans="1:18" x14ac:dyDescent="0.25">
      <c r="A65" s="19" t="s">
        <v>98</v>
      </c>
      <c r="B65" s="20" t="s">
        <v>104</v>
      </c>
      <c r="C65" s="51" t="s">
        <v>87</v>
      </c>
      <c r="D65" s="124">
        <v>44987</v>
      </c>
      <c r="E65" s="21">
        <v>44989</v>
      </c>
      <c r="F65" s="20" t="s">
        <v>79</v>
      </c>
      <c r="G65" s="22">
        <v>52167.6</v>
      </c>
      <c r="H65" s="23">
        <v>3.2890999999999999</v>
      </c>
      <c r="I65" s="24">
        <f t="shared" si="4"/>
        <v>171584.45316</v>
      </c>
      <c r="J65" s="98"/>
      <c r="K65" s="99"/>
      <c r="L65" s="24"/>
      <c r="M65" s="35"/>
      <c r="N65" s="22"/>
      <c r="O65" s="21">
        <v>45127</v>
      </c>
      <c r="P65" s="36">
        <v>52167.6</v>
      </c>
      <c r="Q65" s="87">
        <f t="shared" si="2"/>
        <v>0</v>
      </c>
    </row>
    <row r="66" spans="1:18" x14ac:dyDescent="0.25">
      <c r="A66" s="19" t="s">
        <v>106</v>
      </c>
      <c r="B66" s="20" t="s">
        <v>115</v>
      </c>
      <c r="C66" s="51" t="s">
        <v>107</v>
      </c>
      <c r="D66" s="124">
        <v>44993</v>
      </c>
      <c r="E66" s="21">
        <v>44995</v>
      </c>
      <c r="F66" s="20" t="s">
        <v>79</v>
      </c>
      <c r="G66" s="22">
        <v>45785.66</v>
      </c>
      <c r="H66" s="23">
        <v>3.2841</v>
      </c>
      <c r="I66" s="24">
        <f t="shared" si="4"/>
        <v>150364.686006</v>
      </c>
      <c r="J66" s="98"/>
      <c r="K66" s="99"/>
      <c r="L66" s="24"/>
      <c r="M66" s="35"/>
      <c r="N66" s="22"/>
      <c r="O66" s="21">
        <v>45034</v>
      </c>
      <c r="P66" s="36">
        <v>45785.66</v>
      </c>
      <c r="Q66" s="87">
        <f t="shared" si="2"/>
        <v>0</v>
      </c>
    </row>
    <row r="67" spans="1:18" x14ac:dyDescent="0.25">
      <c r="A67" s="19" t="s">
        <v>109</v>
      </c>
      <c r="B67" s="20" t="s">
        <v>34</v>
      </c>
      <c r="C67" s="51" t="s">
        <v>35</v>
      </c>
      <c r="D67" s="124">
        <v>44994</v>
      </c>
      <c r="E67" s="21">
        <v>44995</v>
      </c>
      <c r="F67" s="20" t="s">
        <v>79</v>
      </c>
      <c r="G67" s="22">
        <v>4114.3999999999996</v>
      </c>
      <c r="H67" s="23">
        <v>3.2841</v>
      </c>
      <c r="I67" s="24">
        <f t="shared" si="4"/>
        <v>13512.10104</v>
      </c>
      <c r="J67" s="98"/>
      <c r="K67" s="99"/>
      <c r="L67" s="24"/>
      <c r="M67" s="35"/>
      <c r="N67" s="22"/>
      <c r="O67" s="21">
        <v>44994</v>
      </c>
      <c r="P67" s="36">
        <v>4114.3999999999996</v>
      </c>
      <c r="Q67" s="87">
        <f t="shared" si="2"/>
        <v>0</v>
      </c>
    </row>
    <row r="68" spans="1:18" x14ac:dyDescent="0.25">
      <c r="A68" s="19" t="s">
        <v>110</v>
      </c>
      <c r="B68" s="20" t="s">
        <v>34</v>
      </c>
      <c r="C68" s="51" t="s">
        <v>35</v>
      </c>
      <c r="D68" s="124">
        <v>45001</v>
      </c>
      <c r="E68" s="21">
        <v>45002</v>
      </c>
      <c r="F68" s="20" t="s">
        <v>79</v>
      </c>
      <c r="G68" s="22">
        <v>11969.6</v>
      </c>
      <c r="H68" s="23">
        <v>3.282</v>
      </c>
      <c r="I68" s="24">
        <f t="shared" si="4"/>
        <v>39284.227200000001</v>
      </c>
      <c r="J68" s="98"/>
      <c r="K68" s="99"/>
      <c r="L68" s="24"/>
      <c r="M68" s="35"/>
      <c r="N68" s="22"/>
      <c r="O68" s="21">
        <v>45006</v>
      </c>
      <c r="P68" s="36">
        <f>8000+3969.6</f>
        <v>11969.6</v>
      </c>
      <c r="Q68" s="87">
        <f t="shared" si="2"/>
        <v>0</v>
      </c>
    </row>
    <row r="69" spans="1:18" x14ac:dyDescent="0.25">
      <c r="A69" s="13" t="s">
        <v>111</v>
      </c>
      <c r="B69" s="14" t="s">
        <v>10</v>
      </c>
      <c r="C69" s="50" t="s">
        <v>11</v>
      </c>
      <c r="D69" s="123">
        <v>45002</v>
      </c>
      <c r="E69" s="15">
        <v>45002</v>
      </c>
      <c r="F69" s="14" t="s">
        <v>79</v>
      </c>
      <c r="G69" s="16">
        <v>99130.08</v>
      </c>
      <c r="H69" s="17">
        <v>3.282</v>
      </c>
      <c r="I69" s="18">
        <f t="shared" si="4"/>
        <v>325344.92256000004</v>
      </c>
      <c r="J69" s="64"/>
      <c r="K69" s="100"/>
      <c r="L69" s="107"/>
      <c r="M69" s="33"/>
      <c r="N69" s="16"/>
      <c r="O69" s="15"/>
      <c r="P69" s="34"/>
      <c r="Q69" s="88">
        <f t="shared" si="2"/>
        <v>99130.08</v>
      </c>
    </row>
    <row r="70" spans="1:18" x14ac:dyDescent="0.25">
      <c r="A70" s="19" t="s">
        <v>112</v>
      </c>
      <c r="B70" s="20" t="s">
        <v>104</v>
      </c>
      <c r="C70" s="51" t="s">
        <v>87</v>
      </c>
      <c r="D70" s="124">
        <v>45002</v>
      </c>
      <c r="E70" s="21">
        <v>45002</v>
      </c>
      <c r="F70" s="20" t="s">
        <v>79</v>
      </c>
      <c r="G70" s="22">
        <v>45284.4</v>
      </c>
      <c r="H70" s="23">
        <v>3.282</v>
      </c>
      <c r="I70" s="24">
        <f>+G70*H70</f>
        <v>148623.4008</v>
      </c>
      <c r="J70" s="98"/>
      <c r="K70" s="99"/>
      <c r="L70" s="24"/>
      <c r="M70" s="35"/>
      <c r="N70" s="22"/>
      <c r="O70" s="21">
        <v>45134</v>
      </c>
      <c r="P70" s="36">
        <v>45227.91</v>
      </c>
      <c r="Q70" s="87">
        <f>G70-N70-P70</f>
        <v>56.489999999997963</v>
      </c>
    </row>
    <row r="71" spans="1:18" x14ac:dyDescent="0.25">
      <c r="A71" s="19" t="s">
        <v>131</v>
      </c>
      <c r="B71" s="20" t="s">
        <v>68</v>
      </c>
      <c r="C71" s="51" t="s">
        <v>69</v>
      </c>
      <c r="D71" s="124">
        <v>45009</v>
      </c>
      <c r="E71" s="213" t="s">
        <v>138</v>
      </c>
      <c r="F71" s="213"/>
      <c r="G71" s="213"/>
      <c r="H71" s="213"/>
      <c r="I71" s="213"/>
      <c r="J71" s="213"/>
      <c r="K71" s="213"/>
      <c r="L71" s="213"/>
      <c r="M71" s="213"/>
      <c r="N71" s="213"/>
      <c r="O71" s="213"/>
      <c r="P71" s="213"/>
      <c r="Q71" s="215"/>
    </row>
    <row r="72" spans="1:18" x14ac:dyDescent="0.25">
      <c r="A72" s="19" t="s">
        <v>113</v>
      </c>
      <c r="B72" s="20" t="s">
        <v>10</v>
      </c>
      <c r="C72" s="51" t="s">
        <v>11</v>
      </c>
      <c r="D72" s="124">
        <v>45013</v>
      </c>
      <c r="E72" s="21">
        <v>45016</v>
      </c>
      <c r="F72" s="20" t="s">
        <v>79</v>
      </c>
      <c r="G72" s="22">
        <v>93792.960000000006</v>
      </c>
      <c r="H72" s="23">
        <v>3.3142</v>
      </c>
      <c r="I72" s="24">
        <f t="shared" si="4"/>
        <v>310848.62803200004</v>
      </c>
      <c r="J72" s="98"/>
      <c r="K72" s="99"/>
      <c r="L72" s="24"/>
      <c r="M72" s="35"/>
      <c r="N72" s="22"/>
      <c r="O72" s="21">
        <v>45233</v>
      </c>
      <c r="P72" s="36">
        <v>92128.85</v>
      </c>
      <c r="Q72" s="87">
        <f t="shared" si="2"/>
        <v>1664.1100000000006</v>
      </c>
      <c r="R72" t="s">
        <v>101</v>
      </c>
    </row>
    <row r="73" spans="1:18" x14ac:dyDescent="0.25">
      <c r="A73" s="19" t="s">
        <v>114</v>
      </c>
      <c r="B73" s="20" t="s">
        <v>73</v>
      </c>
      <c r="C73" s="51" t="s">
        <v>74</v>
      </c>
      <c r="D73" s="124">
        <v>45020</v>
      </c>
      <c r="E73" s="21">
        <v>45022</v>
      </c>
      <c r="F73" s="20" t="s">
        <v>80</v>
      </c>
      <c r="G73" s="22">
        <v>105657.28</v>
      </c>
      <c r="H73" s="23">
        <v>3.0348000000000002</v>
      </c>
      <c r="I73" s="24">
        <f t="shared" si="4"/>
        <v>320648.71334399999</v>
      </c>
      <c r="J73" s="98"/>
      <c r="K73" s="99"/>
      <c r="L73" s="24"/>
      <c r="M73" s="35">
        <v>44879</v>
      </c>
      <c r="N73" s="22">
        <v>21131.45</v>
      </c>
      <c r="O73" s="21">
        <v>45049</v>
      </c>
      <c r="P73" s="36">
        <v>84525.82</v>
      </c>
      <c r="Q73" s="86">
        <f t="shared" si="2"/>
        <v>9.9999999947613105E-3</v>
      </c>
    </row>
    <row r="74" spans="1:18" x14ac:dyDescent="0.25">
      <c r="A74" s="19" t="s">
        <v>116</v>
      </c>
      <c r="B74" s="20" t="s">
        <v>115</v>
      </c>
      <c r="C74" s="51" t="s">
        <v>107</v>
      </c>
      <c r="D74" s="124">
        <v>45027</v>
      </c>
      <c r="E74" s="21">
        <v>45028</v>
      </c>
      <c r="F74" s="20" t="s">
        <v>79</v>
      </c>
      <c r="G74" s="22">
        <v>45932.13</v>
      </c>
      <c r="H74" s="23">
        <v>3.3269500000000001</v>
      </c>
      <c r="I74" s="24">
        <f t="shared" si="4"/>
        <v>152813.89990349999</v>
      </c>
      <c r="J74" s="98"/>
      <c r="K74" s="99"/>
      <c r="L74" s="24"/>
      <c r="M74" s="35"/>
      <c r="N74" s="22"/>
      <c r="O74" s="21">
        <v>45064</v>
      </c>
      <c r="P74" s="36">
        <v>45932.13</v>
      </c>
      <c r="Q74" s="84">
        <f t="shared" si="2"/>
        <v>0</v>
      </c>
    </row>
    <row r="75" spans="1:18" x14ac:dyDescent="0.25">
      <c r="A75" s="19" t="s">
        <v>117</v>
      </c>
      <c r="B75" s="20" t="s">
        <v>34</v>
      </c>
      <c r="C75" s="51" t="s">
        <v>35</v>
      </c>
      <c r="D75" s="124">
        <v>45027</v>
      </c>
      <c r="E75" s="21">
        <v>45028</v>
      </c>
      <c r="F75" s="20" t="s">
        <v>79</v>
      </c>
      <c r="G75" s="22">
        <v>22912.35</v>
      </c>
      <c r="H75" s="23">
        <v>3.3269500000000001</v>
      </c>
      <c r="I75" s="24">
        <f t="shared" si="4"/>
        <v>76228.242832499993</v>
      </c>
      <c r="J75" s="98"/>
      <c r="K75" s="99"/>
      <c r="L75" s="24"/>
      <c r="M75" s="35"/>
      <c r="N75" s="22"/>
      <c r="O75" s="21">
        <v>45029</v>
      </c>
      <c r="P75" s="36">
        <v>22912.35</v>
      </c>
      <c r="Q75" s="84">
        <f t="shared" si="2"/>
        <v>0</v>
      </c>
    </row>
    <row r="76" spans="1:18" x14ac:dyDescent="0.25">
      <c r="A76" s="19" t="s">
        <v>132</v>
      </c>
      <c r="B76" s="20" t="s">
        <v>7</v>
      </c>
      <c r="C76" s="51" t="s">
        <v>8</v>
      </c>
      <c r="D76" s="124">
        <v>45035</v>
      </c>
      <c r="E76" s="213" t="s">
        <v>138</v>
      </c>
      <c r="F76" s="213"/>
      <c r="G76" s="213"/>
      <c r="H76" s="213"/>
      <c r="I76" s="213"/>
      <c r="J76" s="213"/>
      <c r="K76" s="213"/>
      <c r="L76" s="213"/>
      <c r="M76" s="213"/>
      <c r="N76" s="213"/>
      <c r="O76" s="213"/>
      <c r="P76" s="213"/>
      <c r="Q76" s="215"/>
    </row>
    <row r="77" spans="1:18" x14ac:dyDescent="0.25">
      <c r="A77" s="19" t="s">
        <v>118</v>
      </c>
      <c r="B77" s="20" t="s">
        <v>104</v>
      </c>
      <c r="C77" s="51" t="s">
        <v>87</v>
      </c>
      <c r="D77" s="124">
        <v>45040</v>
      </c>
      <c r="E77" s="21">
        <v>45040</v>
      </c>
      <c r="F77" s="20" t="s">
        <v>79</v>
      </c>
      <c r="G77" s="22">
        <v>46226.19</v>
      </c>
      <c r="H77" s="23">
        <v>3.3441000000000001</v>
      </c>
      <c r="I77" s="24">
        <f t="shared" si="4"/>
        <v>154585.00197900002</v>
      </c>
      <c r="J77" s="98"/>
      <c r="K77" s="99"/>
      <c r="L77" s="24"/>
      <c r="M77" s="35"/>
      <c r="N77" s="22"/>
      <c r="O77" s="21">
        <v>45103</v>
      </c>
      <c r="P77" s="36">
        <v>46226.19</v>
      </c>
      <c r="Q77" s="84">
        <f t="shared" si="2"/>
        <v>0</v>
      </c>
    </row>
    <row r="78" spans="1:18" x14ac:dyDescent="0.25">
      <c r="A78" s="19" t="s">
        <v>119</v>
      </c>
      <c r="B78" s="20" t="s">
        <v>34</v>
      </c>
      <c r="C78" s="51" t="s">
        <v>35</v>
      </c>
      <c r="D78" s="124">
        <v>45044</v>
      </c>
      <c r="E78" s="21">
        <v>45044</v>
      </c>
      <c r="F78" s="20" t="s">
        <v>79</v>
      </c>
      <c r="G78" s="22">
        <v>14438.04</v>
      </c>
      <c r="H78" s="23">
        <v>3.3544999999999998</v>
      </c>
      <c r="I78" s="24">
        <f t="shared" si="4"/>
        <v>48432.405180000002</v>
      </c>
      <c r="J78" s="98"/>
      <c r="K78" s="99"/>
      <c r="L78" s="24"/>
      <c r="M78" s="35"/>
      <c r="N78" s="22"/>
      <c r="O78" s="21">
        <v>45050</v>
      </c>
      <c r="P78" s="36">
        <v>14438.04</v>
      </c>
      <c r="Q78" s="84">
        <f t="shared" si="2"/>
        <v>0</v>
      </c>
    </row>
    <row r="79" spans="1:18" x14ac:dyDescent="0.25">
      <c r="A79" s="19" t="s">
        <v>120</v>
      </c>
      <c r="B79" s="20" t="s">
        <v>104</v>
      </c>
      <c r="C79" s="51" t="s">
        <v>87</v>
      </c>
      <c r="D79" s="124">
        <v>45054</v>
      </c>
      <c r="E79" s="21">
        <v>45055</v>
      </c>
      <c r="F79" s="20" t="s">
        <v>79</v>
      </c>
      <c r="G79" s="22">
        <v>44173.65</v>
      </c>
      <c r="H79" s="23">
        <v>3.3562500000000002</v>
      </c>
      <c r="I79" s="24">
        <f t="shared" si="4"/>
        <v>148257.81281250002</v>
      </c>
      <c r="J79" s="98"/>
      <c r="K79" s="99"/>
      <c r="L79" s="24"/>
      <c r="M79" s="67"/>
      <c r="N79" s="68"/>
      <c r="O79" s="69">
        <v>45138</v>
      </c>
      <c r="P79" s="36">
        <v>44118.1</v>
      </c>
      <c r="Q79" s="84">
        <f t="shared" si="2"/>
        <v>55.55000000000291</v>
      </c>
    </row>
    <row r="80" spans="1:18" x14ac:dyDescent="0.25">
      <c r="A80" s="19" t="s">
        <v>121</v>
      </c>
      <c r="B80" s="20" t="s">
        <v>129</v>
      </c>
      <c r="C80" s="51" t="s">
        <v>107</v>
      </c>
      <c r="D80" s="124">
        <v>45054</v>
      </c>
      <c r="E80" s="21">
        <v>45055</v>
      </c>
      <c r="F80" s="20" t="s">
        <v>79</v>
      </c>
      <c r="G80" s="22">
        <v>47485.919999999998</v>
      </c>
      <c r="H80" s="23">
        <v>3.3562500000000002</v>
      </c>
      <c r="I80" s="24">
        <f t="shared" si="4"/>
        <v>159374.61900000001</v>
      </c>
      <c r="J80" s="98"/>
      <c r="K80" s="99"/>
      <c r="L80" s="24"/>
      <c r="M80" s="67"/>
      <c r="N80" s="68"/>
      <c r="O80" s="69">
        <v>45083</v>
      </c>
      <c r="P80" s="36">
        <v>47485.919999999998</v>
      </c>
      <c r="Q80" s="84">
        <f t="shared" si="2"/>
        <v>0</v>
      </c>
    </row>
    <row r="81" spans="1:17" x14ac:dyDescent="0.25">
      <c r="A81" s="19" t="s">
        <v>122</v>
      </c>
      <c r="B81" s="20" t="s">
        <v>104</v>
      </c>
      <c r="C81" s="51" t="s">
        <v>87</v>
      </c>
      <c r="D81" s="124">
        <v>45057</v>
      </c>
      <c r="E81" s="21">
        <v>45058</v>
      </c>
      <c r="F81" s="20" t="s">
        <v>79</v>
      </c>
      <c r="G81" s="22">
        <v>49878.06</v>
      </c>
      <c r="H81" s="23">
        <v>3.3422999999999998</v>
      </c>
      <c r="I81" s="24">
        <f t="shared" si="4"/>
        <v>166707.439938</v>
      </c>
      <c r="J81" s="98"/>
      <c r="K81" s="99"/>
      <c r="L81" s="24"/>
      <c r="M81" s="67"/>
      <c r="N81" s="68"/>
      <c r="O81" s="69">
        <v>45148</v>
      </c>
      <c r="P81" s="74">
        <v>49817.66</v>
      </c>
      <c r="Q81" s="84">
        <f t="shared" si="2"/>
        <v>60.399999999994179</v>
      </c>
    </row>
    <row r="82" spans="1:17" x14ac:dyDescent="0.25">
      <c r="A82" s="19" t="s">
        <v>123</v>
      </c>
      <c r="B82" s="20" t="s">
        <v>108</v>
      </c>
      <c r="C82" s="51" t="s">
        <v>82</v>
      </c>
      <c r="D82" s="124">
        <v>45057</v>
      </c>
      <c r="E82" s="21">
        <v>45058</v>
      </c>
      <c r="F82" s="20" t="s">
        <v>79</v>
      </c>
      <c r="G82" s="22">
        <v>55404.52</v>
      </c>
      <c r="H82" s="23">
        <v>3.3422999999999998</v>
      </c>
      <c r="I82" s="24">
        <f t="shared" si="4"/>
        <v>185178.52719599998</v>
      </c>
      <c r="J82" s="98"/>
      <c r="K82" s="99"/>
      <c r="L82" s="24"/>
      <c r="M82" s="67"/>
      <c r="N82" s="68"/>
      <c r="O82" s="69">
        <v>45079</v>
      </c>
      <c r="P82" s="36">
        <v>55404.52</v>
      </c>
      <c r="Q82" s="84">
        <f t="shared" si="2"/>
        <v>0</v>
      </c>
    </row>
    <row r="83" spans="1:17" x14ac:dyDescent="0.25">
      <c r="A83" s="19" t="s">
        <v>124</v>
      </c>
      <c r="B83" s="20" t="s">
        <v>129</v>
      </c>
      <c r="C83" s="51" t="s">
        <v>107</v>
      </c>
      <c r="D83" s="124">
        <v>45058</v>
      </c>
      <c r="E83" s="21">
        <v>45058</v>
      </c>
      <c r="F83" s="20" t="s">
        <v>79</v>
      </c>
      <c r="G83" s="22">
        <v>45648.639999999999</v>
      </c>
      <c r="H83" s="23">
        <v>3.3422999999999998</v>
      </c>
      <c r="I83" s="24">
        <f t="shared" si="4"/>
        <v>152571.44947199998</v>
      </c>
      <c r="J83" s="98"/>
      <c r="K83" s="99"/>
      <c r="L83" s="24"/>
      <c r="M83" s="67"/>
      <c r="N83" s="68"/>
      <c r="O83" s="69">
        <v>45174</v>
      </c>
      <c r="P83" s="36">
        <v>45648.639999999999</v>
      </c>
      <c r="Q83" s="84">
        <f t="shared" si="2"/>
        <v>0</v>
      </c>
    </row>
    <row r="84" spans="1:17" x14ac:dyDescent="0.25">
      <c r="A84" s="19" t="s">
        <v>125</v>
      </c>
      <c r="B84" s="20" t="s">
        <v>34</v>
      </c>
      <c r="C84" s="51" t="s">
        <v>35</v>
      </c>
      <c r="D84" s="124">
        <v>45058</v>
      </c>
      <c r="E84" s="21">
        <v>45065</v>
      </c>
      <c r="F84" s="20" t="s">
        <v>79</v>
      </c>
      <c r="G84" s="22">
        <v>18584.5</v>
      </c>
      <c r="H84" s="23">
        <v>3.3376999999999999</v>
      </c>
      <c r="I84" s="24">
        <f t="shared" si="4"/>
        <v>62029.485649999995</v>
      </c>
      <c r="J84" s="98"/>
      <c r="K84" s="99"/>
      <c r="L84" s="24"/>
      <c r="M84" s="67"/>
      <c r="N84" s="68"/>
      <c r="O84" s="69">
        <v>45070</v>
      </c>
      <c r="P84" s="36">
        <v>18584.5</v>
      </c>
      <c r="Q84" s="84">
        <f t="shared" si="2"/>
        <v>0</v>
      </c>
    </row>
    <row r="85" spans="1:17" x14ac:dyDescent="0.25">
      <c r="A85" s="19" t="s">
        <v>126</v>
      </c>
      <c r="B85" s="20" t="s">
        <v>130</v>
      </c>
      <c r="C85" s="51" t="s">
        <v>127</v>
      </c>
      <c r="D85" s="124">
        <v>45075</v>
      </c>
      <c r="E85" s="21">
        <v>45076</v>
      </c>
      <c r="F85" s="20" t="s">
        <v>79</v>
      </c>
      <c r="G85" s="22">
        <v>51648.08</v>
      </c>
      <c r="H85" s="23">
        <v>3.33535</v>
      </c>
      <c r="I85" s="24">
        <f t="shared" si="4"/>
        <v>172264.42362800002</v>
      </c>
      <c r="J85" s="98"/>
      <c r="K85" s="99"/>
      <c r="L85" s="24"/>
      <c r="M85" s="67"/>
      <c r="N85" s="68"/>
      <c r="O85" s="69">
        <v>45119</v>
      </c>
      <c r="P85" s="36">
        <v>51648.08</v>
      </c>
      <c r="Q85" s="84">
        <f t="shared" si="2"/>
        <v>0</v>
      </c>
    </row>
    <row r="86" spans="1:17" x14ac:dyDescent="0.25">
      <c r="A86" s="19" t="s">
        <v>133</v>
      </c>
      <c r="B86" s="20" t="s">
        <v>139</v>
      </c>
      <c r="C86" s="51" t="s">
        <v>137</v>
      </c>
      <c r="D86" s="124">
        <v>45090</v>
      </c>
      <c r="E86" s="21">
        <v>45092</v>
      </c>
      <c r="F86" s="20" t="s">
        <v>79</v>
      </c>
      <c r="G86" s="22">
        <v>49106.13</v>
      </c>
      <c r="H86" s="23">
        <v>3.3504</v>
      </c>
      <c r="I86" s="60">
        <f t="shared" si="4"/>
        <v>164525.177952</v>
      </c>
      <c r="J86" s="103"/>
      <c r="K86" s="104"/>
      <c r="L86" s="94"/>
      <c r="M86" s="67"/>
      <c r="N86" s="68"/>
      <c r="O86" s="69">
        <v>45100</v>
      </c>
      <c r="P86" s="36">
        <v>49106.13</v>
      </c>
      <c r="Q86" s="84">
        <f t="shared" si="2"/>
        <v>0</v>
      </c>
    </row>
    <row r="87" spans="1:17" x14ac:dyDescent="0.25">
      <c r="A87" s="19" t="s">
        <v>134</v>
      </c>
      <c r="B87" s="20" t="s">
        <v>10</v>
      </c>
      <c r="C87" s="51" t="s">
        <v>11</v>
      </c>
      <c r="D87" s="124">
        <v>45096</v>
      </c>
      <c r="E87" s="21">
        <v>45097</v>
      </c>
      <c r="F87" s="20" t="s">
        <v>79</v>
      </c>
      <c r="G87" s="22">
        <v>91034.4</v>
      </c>
      <c r="H87" s="23">
        <v>3.3702999999999999</v>
      </c>
      <c r="I87" s="60">
        <f t="shared" si="4"/>
        <v>306813.23831999995</v>
      </c>
      <c r="J87" s="103"/>
      <c r="K87" s="104"/>
      <c r="L87" s="94"/>
      <c r="M87" s="67"/>
      <c r="N87" s="68"/>
      <c r="O87" s="69">
        <v>45180</v>
      </c>
      <c r="P87" s="36">
        <v>89190.33</v>
      </c>
      <c r="Q87" s="84">
        <f t="shared" si="2"/>
        <v>1844.0699999999924</v>
      </c>
    </row>
    <row r="88" spans="1:17" x14ac:dyDescent="0.25">
      <c r="A88" s="19" t="s">
        <v>135</v>
      </c>
      <c r="B88" s="20" t="s">
        <v>34</v>
      </c>
      <c r="C88" s="51" t="s">
        <v>35</v>
      </c>
      <c r="D88" s="124">
        <v>45099</v>
      </c>
      <c r="E88" s="21">
        <v>45099</v>
      </c>
      <c r="F88" s="20" t="s">
        <v>79</v>
      </c>
      <c r="G88" s="22">
        <v>18804</v>
      </c>
      <c r="H88" s="23">
        <v>3.3744499999999999</v>
      </c>
      <c r="I88" s="60">
        <f t="shared" si="4"/>
        <v>63453.157800000001</v>
      </c>
      <c r="J88" s="103"/>
      <c r="K88" s="104"/>
      <c r="L88" s="94"/>
      <c r="M88" s="67"/>
      <c r="N88" s="68"/>
      <c r="O88" s="69">
        <v>45103</v>
      </c>
      <c r="P88" s="36">
        <v>18804</v>
      </c>
      <c r="Q88" s="84">
        <f t="shared" si="2"/>
        <v>0</v>
      </c>
    </row>
    <row r="89" spans="1:17" x14ac:dyDescent="0.25">
      <c r="A89" s="19" t="s">
        <v>136</v>
      </c>
      <c r="B89" s="20" t="s">
        <v>104</v>
      </c>
      <c r="C89" s="51" t="s">
        <v>87</v>
      </c>
      <c r="D89" s="124">
        <v>45103</v>
      </c>
      <c r="E89" s="21">
        <v>45108</v>
      </c>
      <c r="F89" s="20" t="s">
        <v>79</v>
      </c>
      <c r="G89" s="22">
        <v>51965.7</v>
      </c>
      <c r="H89" s="23">
        <v>3.3732000000000002</v>
      </c>
      <c r="I89" s="60">
        <f t="shared" si="4"/>
        <v>175290.69923999999</v>
      </c>
      <c r="J89" s="103"/>
      <c r="K89" s="104"/>
      <c r="L89" s="94"/>
      <c r="M89" s="67"/>
      <c r="N89" s="68"/>
      <c r="O89" s="69">
        <v>45183</v>
      </c>
      <c r="P89" s="36">
        <v>51903.53</v>
      </c>
      <c r="Q89" s="84">
        <f t="shared" si="2"/>
        <v>62.169999999998254</v>
      </c>
    </row>
    <row r="90" spans="1:17" x14ac:dyDescent="0.25">
      <c r="A90" s="19" t="s">
        <v>140</v>
      </c>
      <c r="B90" s="20" t="s">
        <v>130</v>
      </c>
      <c r="C90" s="51" t="s">
        <v>127</v>
      </c>
      <c r="D90" s="124">
        <v>45125</v>
      </c>
      <c r="E90" s="21">
        <v>45128</v>
      </c>
      <c r="F90" s="20" t="s">
        <v>79</v>
      </c>
      <c r="G90" s="22">
        <v>53841.72</v>
      </c>
      <c r="H90" s="23">
        <v>3.41215</v>
      </c>
      <c r="I90" s="60">
        <f t="shared" si="4"/>
        <v>183716.024898</v>
      </c>
      <c r="J90" s="103"/>
      <c r="K90" s="104"/>
      <c r="L90" s="94"/>
      <c r="M90" s="67">
        <v>45167</v>
      </c>
      <c r="N90" s="68">
        <v>36816.720000000001</v>
      </c>
      <c r="O90" s="69">
        <v>45134</v>
      </c>
      <c r="P90" s="36">
        <v>17000</v>
      </c>
      <c r="Q90" s="84">
        <f t="shared" si="2"/>
        <v>25</v>
      </c>
    </row>
    <row r="91" spans="1:17" x14ac:dyDescent="0.25">
      <c r="A91" s="19" t="s">
        <v>141</v>
      </c>
      <c r="B91" s="20" t="s">
        <v>34</v>
      </c>
      <c r="C91" s="51" t="s">
        <v>35</v>
      </c>
      <c r="D91" s="124">
        <v>45125</v>
      </c>
      <c r="E91" s="21">
        <v>45128</v>
      </c>
      <c r="F91" s="20" t="s">
        <v>79</v>
      </c>
      <c r="G91" s="22">
        <v>12852.5</v>
      </c>
      <c r="H91" s="23">
        <v>3.41215</v>
      </c>
      <c r="I91" s="60">
        <f t="shared" si="4"/>
        <v>43854.657874999997</v>
      </c>
      <c r="J91" s="103"/>
      <c r="K91" s="104"/>
      <c r="L91" s="94"/>
      <c r="M91" s="67"/>
      <c r="N91" s="68"/>
      <c r="O91" s="69">
        <v>45127</v>
      </c>
      <c r="P91" s="36">
        <v>12852.5</v>
      </c>
      <c r="Q91" s="84">
        <f t="shared" si="2"/>
        <v>0</v>
      </c>
    </row>
    <row r="92" spans="1:17" x14ac:dyDescent="0.25">
      <c r="A92" s="19" t="s">
        <v>142</v>
      </c>
      <c r="B92" s="20" t="s">
        <v>130</v>
      </c>
      <c r="C92" s="51" t="s">
        <v>127</v>
      </c>
      <c r="D92" s="124">
        <v>45138</v>
      </c>
      <c r="E92" s="21">
        <v>45140</v>
      </c>
      <c r="F92" s="20" t="s">
        <v>79</v>
      </c>
      <c r="G92" s="22">
        <v>53841.72</v>
      </c>
      <c r="H92" s="23">
        <v>3.38855</v>
      </c>
      <c r="I92" s="60">
        <f t="shared" si="4"/>
        <v>182445.36030599999</v>
      </c>
      <c r="J92" s="103"/>
      <c r="K92" s="104"/>
      <c r="L92" s="94"/>
      <c r="M92" s="67"/>
      <c r="N92" s="68"/>
      <c r="O92" s="69">
        <v>45187</v>
      </c>
      <c r="P92" s="36">
        <v>53841.72</v>
      </c>
      <c r="Q92" s="84">
        <f t="shared" si="2"/>
        <v>0</v>
      </c>
    </row>
    <row r="93" spans="1:17" x14ac:dyDescent="0.25">
      <c r="A93" s="19" t="s">
        <v>143</v>
      </c>
      <c r="B93" s="20" t="s">
        <v>148</v>
      </c>
      <c r="C93" s="51" t="s">
        <v>144</v>
      </c>
      <c r="D93" s="124">
        <v>45145</v>
      </c>
      <c r="E93" s="21">
        <v>45146</v>
      </c>
      <c r="F93" s="20" t="s">
        <v>79</v>
      </c>
      <c r="G93" s="22">
        <v>51210.73</v>
      </c>
      <c r="H93" s="23">
        <v>3.3907500000000002</v>
      </c>
      <c r="I93" s="60">
        <f t="shared" si="4"/>
        <v>173642.78274750002</v>
      </c>
      <c r="J93" s="103"/>
      <c r="K93" s="104"/>
      <c r="L93" s="94"/>
      <c r="M93" s="67"/>
      <c r="N93" s="68"/>
      <c r="O93" s="69">
        <v>45162</v>
      </c>
      <c r="P93" s="36">
        <v>51210.73</v>
      </c>
      <c r="Q93" s="84">
        <f t="shared" si="2"/>
        <v>0</v>
      </c>
    </row>
    <row r="94" spans="1:17" x14ac:dyDescent="0.25">
      <c r="A94" s="19" t="s">
        <v>145</v>
      </c>
      <c r="B94" s="20" t="s">
        <v>104</v>
      </c>
      <c r="C94" s="51" t="s">
        <v>87</v>
      </c>
      <c r="D94" s="124">
        <v>45145</v>
      </c>
      <c r="E94" s="21">
        <v>45146</v>
      </c>
      <c r="F94" s="20" t="s">
        <v>79</v>
      </c>
      <c r="G94" s="22">
        <v>50423.43</v>
      </c>
      <c r="H94" s="23">
        <v>3.3907500000000002</v>
      </c>
      <c r="I94" s="60">
        <f t="shared" si="4"/>
        <v>170973.2452725</v>
      </c>
      <c r="J94" s="103"/>
      <c r="K94" s="104"/>
      <c r="L94" s="94"/>
      <c r="M94" s="67"/>
      <c r="N94" s="68"/>
      <c r="O94" s="69">
        <v>45212</v>
      </c>
      <c r="P94" s="36">
        <v>50362.57</v>
      </c>
      <c r="Q94" s="84">
        <f t="shared" si="2"/>
        <v>60.860000000000582</v>
      </c>
    </row>
    <row r="95" spans="1:17" x14ac:dyDescent="0.25">
      <c r="A95" s="19" t="s">
        <v>146</v>
      </c>
      <c r="B95" s="20" t="s">
        <v>104</v>
      </c>
      <c r="C95" s="51" t="s">
        <v>87</v>
      </c>
      <c r="D95" s="124">
        <v>45145</v>
      </c>
      <c r="E95" s="21">
        <v>45146</v>
      </c>
      <c r="F95" s="20" t="s">
        <v>79</v>
      </c>
      <c r="G95" s="22">
        <v>52279.68</v>
      </c>
      <c r="H95" s="23">
        <v>3.3907500000000002</v>
      </c>
      <c r="I95" s="60">
        <f t="shared" si="4"/>
        <v>177267.32496</v>
      </c>
      <c r="J95" s="103"/>
      <c r="K95" s="104"/>
      <c r="L95" s="94"/>
      <c r="M95" s="67"/>
      <c r="N95" s="68"/>
      <c r="O95" s="69">
        <v>45229</v>
      </c>
      <c r="P95" s="36">
        <v>52217.24</v>
      </c>
      <c r="Q95" s="84">
        <f t="shared" si="2"/>
        <v>62.440000000002328</v>
      </c>
    </row>
    <row r="96" spans="1:17" x14ac:dyDescent="0.25">
      <c r="A96" s="19" t="s">
        <v>147</v>
      </c>
      <c r="B96" s="20" t="s">
        <v>130</v>
      </c>
      <c r="C96" s="51" t="s">
        <v>127</v>
      </c>
      <c r="D96" s="124">
        <v>45152</v>
      </c>
      <c r="E96" s="21">
        <v>45152</v>
      </c>
      <c r="F96" s="20" t="s">
        <v>79</v>
      </c>
      <c r="G96" s="22">
        <v>108640.16</v>
      </c>
      <c r="H96" s="59">
        <v>3.3946499999999999</v>
      </c>
      <c r="I96" s="60">
        <f t="shared" si="4"/>
        <v>368795.31914400001</v>
      </c>
      <c r="J96" s="103"/>
      <c r="K96" s="104"/>
      <c r="L96" s="94"/>
      <c r="M96" s="67">
        <v>45210</v>
      </c>
      <c r="N96" s="68">
        <v>50000</v>
      </c>
      <c r="O96" s="69">
        <v>45211</v>
      </c>
      <c r="P96" s="36">
        <v>58640.160000000003</v>
      </c>
      <c r="Q96" s="84">
        <f t="shared" si="2"/>
        <v>0</v>
      </c>
    </row>
    <row r="97" spans="1:20" x14ac:dyDescent="0.25">
      <c r="A97" s="19" t="s">
        <v>149</v>
      </c>
      <c r="B97" s="20" t="s">
        <v>34</v>
      </c>
      <c r="C97" s="51" t="s">
        <v>35</v>
      </c>
      <c r="D97" s="124">
        <v>45153</v>
      </c>
      <c r="E97" s="21">
        <v>45154</v>
      </c>
      <c r="F97" s="20" t="s">
        <v>79</v>
      </c>
      <c r="G97" s="22">
        <v>6982.8</v>
      </c>
      <c r="H97" s="23">
        <v>3.3884500000000002</v>
      </c>
      <c r="I97" s="60">
        <f t="shared" si="4"/>
        <v>23660.86866</v>
      </c>
      <c r="J97" s="103"/>
      <c r="K97" s="104"/>
      <c r="L97" s="94"/>
      <c r="M97" s="67"/>
      <c r="N97" s="68"/>
      <c r="O97" s="69">
        <v>45152</v>
      </c>
      <c r="P97" s="36">
        <v>6982.8</v>
      </c>
      <c r="Q97" s="84">
        <f t="shared" si="2"/>
        <v>0</v>
      </c>
    </row>
    <row r="98" spans="1:20" x14ac:dyDescent="0.25">
      <c r="A98" s="19" t="s">
        <v>150</v>
      </c>
      <c r="B98" s="20" t="s">
        <v>108</v>
      </c>
      <c r="C98" s="51" t="s">
        <v>82</v>
      </c>
      <c r="D98" s="124">
        <v>45160</v>
      </c>
      <c r="E98" s="21">
        <v>45161</v>
      </c>
      <c r="F98" s="20" t="s">
        <v>79</v>
      </c>
      <c r="G98" s="22">
        <v>52339.5</v>
      </c>
      <c r="H98" s="59">
        <v>3.3867500000000001</v>
      </c>
      <c r="I98" s="60">
        <f t="shared" si="4"/>
        <v>177260.80162500002</v>
      </c>
      <c r="J98" s="103"/>
      <c r="K98" s="104"/>
      <c r="L98" s="94"/>
      <c r="M98" s="67"/>
      <c r="N98" s="68"/>
      <c r="O98" s="69">
        <v>45190</v>
      </c>
      <c r="P98" s="36">
        <v>52339.5</v>
      </c>
      <c r="Q98" s="84">
        <f t="shared" si="2"/>
        <v>0</v>
      </c>
    </row>
    <row r="99" spans="1:20" x14ac:dyDescent="0.25">
      <c r="A99" s="19" t="s">
        <v>151</v>
      </c>
      <c r="B99" s="20" t="s">
        <v>108</v>
      </c>
      <c r="C99" s="51" t="s">
        <v>82</v>
      </c>
      <c r="D99" s="124">
        <v>45160</v>
      </c>
      <c r="E99" s="21">
        <v>45161</v>
      </c>
      <c r="F99" s="20" t="s">
        <v>79</v>
      </c>
      <c r="G99" s="22">
        <v>53853.57</v>
      </c>
      <c r="H99" s="59">
        <v>3.3867500000000001</v>
      </c>
      <c r="I99" s="60">
        <f t="shared" si="4"/>
        <v>182388.5781975</v>
      </c>
      <c r="J99" s="103"/>
      <c r="K99" s="104"/>
      <c r="L99" s="94"/>
      <c r="M99" s="67"/>
      <c r="N99" s="68"/>
      <c r="O99" s="69">
        <v>45190</v>
      </c>
      <c r="P99" s="36">
        <v>53853.57</v>
      </c>
      <c r="Q99" s="84">
        <f t="shared" si="2"/>
        <v>0</v>
      </c>
    </row>
    <row r="100" spans="1:20" x14ac:dyDescent="0.25">
      <c r="A100" s="19" t="s">
        <v>152</v>
      </c>
      <c r="B100" s="20" t="s">
        <v>164</v>
      </c>
      <c r="C100" s="51" t="s">
        <v>153</v>
      </c>
      <c r="D100" s="124">
        <v>45161</v>
      </c>
      <c r="E100" s="21">
        <v>45161</v>
      </c>
      <c r="F100" s="20" t="s">
        <v>79</v>
      </c>
      <c r="G100" s="22">
        <v>54840.800000000003</v>
      </c>
      <c r="H100" s="59">
        <v>3.3867500000000001</v>
      </c>
      <c r="I100" s="60">
        <f t="shared" si="4"/>
        <v>185732.07940000002</v>
      </c>
      <c r="J100" s="103"/>
      <c r="K100" s="104"/>
      <c r="L100" s="94"/>
      <c r="M100" s="67"/>
      <c r="N100" s="68"/>
      <c r="O100" s="69">
        <v>45231</v>
      </c>
      <c r="P100" s="36">
        <v>54731.8</v>
      </c>
      <c r="Q100" s="84">
        <f t="shared" si="2"/>
        <v>109</v>
      </c>
    </row>
    <row r="101" spans="1:20" x14ac:dyDescent="0.25">
      <c r="A101" s="19" t="s">
        <v>154</v>
      </c>
      <c r="B101" s="20" t="s">
        <v>10</v>
      </c>
      <c r="C101" s="51" t="s">
        <v>11</v>
      </c>
      <c r="D101" s="124">
        <v>45167</v>
      </c>
      <c r="E101" s="21">
        <v>45177</v>
      </c>
      <c r="F101" s="20" t="s">
        <v>79</v>
      </c>
      <c r="G101" s="22">
        <v>99881.36</v>
      </c>
      <c r="H101" s="59">
        <v>3.36775</v>
      </c>
      <c r="I101" s="24">
        <f t="shared" ref="I101:I142" si="5">+G101*H101</f>
        <v>336375.45014000003</v>
      </c>
      <c r="J101" s="67"/>
      <c r="K101" s="99"/>
      <c r="L101" s="109"/>
      <c r="M101" s="67"/>
      <c r="N101" s="68"/>
      <c r="O101" s="69">
        <v>45274</v>
      </c>
      <c r="P101" s="36">
        <v>97880.86</v>
      </c>
      <c r="Q101" s="84">
        <f t="shared" ref="Q101:Q164" si="6">G101-N101-P101</f>
        <v>2000.5</v>
      </c>
    </row>
    <row r="102" spans="1:20" x14ac:dyDescent="0.25">
      <c r="A102" s="19" t="s">
        <v>155</v>
      </c>
      <c r="B102" s="20" t="s">
        <v>34</v>
      </c>
      <c r="C102" s="51" t="s">
        <v>35</v>
      </c>
      <c r="D102" s="124">
        <v>45167</v>
      </c>
      <c r="E102" s="21">
        <v>45169</v>
      </c>
      <c r="F102" s="20" t="s">
        <v>79</v>
      </c>
      <c r="G102" s="22">
        <v>11905.5</v>
      </c>
      <c r="H102" s="59">
        <v>3.3820999999999999</v>
      </c>
      <c r="I102" s="24">
        <f t="shared" si="5"/>
        <v>40265.591549999997</v>
      </c>
      <c r="J102" s="98"/>
      <c r="K102" s="99"/>
      <c r="L102" s="24"/>
      <c r="M102" s="67"/>
      <c r="N102" s="68"/>
      <c r="O102" s="69">
        <v>45173</v>
      </c>
      <c r="P102" s="36">
        <f>4170+7000+735.5</f>
        <v>11905.5</v>
      </c>
      <c r="Q102" s="84">
        <f t="shared" si="6"/>
        <v>0</v>
      </c>
    </row>
    <row r="103" spans="1:20" x14ac:dyDescent="0.25">
      <c r="A103" s="19" t="s">
        <v>156</v>
      </c>
      <c r="B103" s="20" t="s">
        <v>104</v>
      </c>
      <c r="C103" s="51" t="s">
        <v>87</v>
      </c>
      <c r="D103" s="124">
        <v>45182</v>
      </c>
      <c r="E103" s="21">
        <v>45183</v>
      </c>
      <c r="F103" s="20" t="s">
        <v>79</v>
      </c>
      <c r="G103" s="22">
        <v>51314.400000000001</v>
      </c>
      <c r="H103" s="59">
        <v>3.3696999999999999</v>
      </c>
      <c r="I103" s="24">
        <f t="shared" si="5"/>
        <v>172914.13368</v>
      </c>
      <c r="J103" s="98"/>
      <c r="K103" s="99"/>
      <c r="L103" s="24"/>
      <c r="M103" s="67"/>
      <c r="N103" s="68"/>
      <c r="O103" s="69">
        <v>45257</v>
      </c>
      <c r="P103" s="36">
        <v>51252.78</v>
      </c>
      <c r="Q103" s="84">
        <f t="shared" si="6"/>
        <v>61.620000000002619</v>
      </c>
    </row>
    <row r="104" spans="1:20" x14ac:dyDescent="0.25">
      <c r="A104" s="19" t="s">
        <v>157</v>
      </c>
      <c r="B104" s="20" t="s">
        <v>104</v>
      </c>
      <c r="C104" s="51" t="s">
        <v>87</v>
      </c>
      <c r="D104" s="124">
        <v>45182</v>
      </c>
      <c r="E104" s="21">
        <v>45183</v>
      </c>
      <c r="F104" s="20" t="s">
        <v>79</v>
      </c>
      <c r="G104" s="22">
        <v>51065.1</v>
      </c>
      <c r="H104" s="59">
        <v>3.3696999999999999</v>
      </c>
      <c r="I104" s="24">
        <f t="shared" si="5"/>
        <v>172074.06746999998</v>
      </c>
      <c r="J104" s="98"/>
      <c r="K104" s="99"/>
      <c r="L104" s="24"/>
      <c r="M104" s="67"/>
      <c r="N104" s="68"/>
      <c r="O104" s="69">
        <v>45258</v>
      </c>
      <c r="P104" s="36">
        <v>51003.69</v>
      </c>
      <c r="Q104" s="84">
        <f t="shared" si="6"/>
        <v>61.409999999996217</v>
      </c>
    </row>
    <row r="105" spans="1:20" x14ac:dyDescent="0.25">
      <c r="A105" s="19" t="s">
        <v>158</v>
      </c>
      <c r="B105" s="20" t="s">
        <v>7</v>
      </c>
      <c r="C105" s="51" t="s">
        <v>8</v>
      </c>
      <c r="D105" s="124">
        <v>45184</v>
      </c>
      <c r="E105" s="21">
        <v>45188</v>
      </c>
      <c r="F105" s="20" t="s">
        <v>79</v>
      </c>
      <c r="G105" s="22">
        <v>76133.759999999995</v>
      </c>
      <c r="H105" s="59">
        <v>3.3632</v>
      </c>
      <c r="I105" s="24">
        <f t="shared" si="5"/>
        <v>256053.06163199997</v>
      </c>
      <c r="J105" s="67"/>
      <c r="K105" s="99"/>
      <c r="L105" s="109"/>
      <c r="M105" s="67"/>
      <c r="N105" s="68"/>
      <c r="O105" s="69">
        <v>45313</v>
      </c>
      <c r="P105" s="36">
        <v>76133.759999999995</v>
      </c>
      <c r="Q105" s="84">
        <f t="shared" si="6"/>
        <v>0</v>
      </c>
    </row>
    <row r="106" spans="1:20" x14ac:dyDescent="0.25">
      <c r="A106" s="19" t="s">
        <v>159</v>
      </c>
      <c r="B106" s="20" t="s">
        <v>7</v>
      </c>
      <c r="C106" s="51" t="s">
        <v>8</v>
      </c>
      <c r="D106" s="124">
        <v>45184</v>
      </c>
      <c r="E106" s="21">
        <v>45188</v>
      </c>
      <c r="F106" s="20" t="s">
        <v>79</v>
      </c>
      <c r="G106" s="22">
        <v>73612.800000000003</v>
      </c>
      <c r="H106" s="59">
        <v>3.3632</v>
      </c>
      <c r="I106" s="24">
        <f t="shared" si="5"/>
        <v>247574.56896</v>
      </c>
      <c r="J106" s="67"/>
      <c r="K106" s="99"/>
      <c r="L106" s="109"/>
      <c r="M106" s="67"/>
      <c r="N106" s="68"/>
      <c r="O106" s="69">
        <v>45313</v>
      </c>
      <c r="P106" s="36">
        <v>73612.800000000003</v>
      </c>
      <c r="Q106" s="84">
        <f t="shared" si="6"/>
        <v>0</v>
      </c>
    </row>
    <row r="107" spans="1:20" x14ac:dyDescent="0.25">
      <c r="A107" s="19" t="s">
        <v>160</v>
      </c>
      <c r="B107" s="20" t="s">
        <v>104</v>
      </c>
      <c r="C107" s="51" t="s">
        <v>87</v>
      </c>
      <c r="D107" s="124">
        <v>45187</v>
      </c>
      <c r="E107" s="21">
        <v>45188</v>
      </c>
      <c r="F107" s="20" t="s">
        <v>79</v>
      </c>
      <c r="G107" s="22">
        <v>50463.03</v>
      </c>
      <c r="H107" s="59">
        <v>3.3632</v>
      </c>
      <c r="I107" s="24">
        <f t="shared" si="5"/>
        <v>169717.26249599998</v>
      </c>
      <c r="J107" s="67"/>
      <c r="K107" s="99"/>
      <c r="L107" s="109"/>
      <c r="M107" s="67"/>
      <c r="N107" s="68"/>
      <c r="O107" s="69">
        <v>45267</v>
      </c>
      <c r="P107" s="36">
        <v>50402.14</v>
      </c>
      <c r="Q107" s="84">
        <f t="shared" si="6"/>
        <v>60.889999999999418</v>
      </c>
    </row>
    <row r="108" spans="1:20" x14ac:dyDescent="0.25">
      <c r="A108" s="19" t="s">
        <v>161</v>
      </c>
      <c r="B108" s="20" t="s">
        <v>130</v>
      </c>
      <c r="C108" s="51" t="s">
        <v>127</v>
      </c>
      <c r="D108" s="124">
        <v>45188</v>
      </c>
      <c r="E108" s="21">
        <v>45190</v>
      </c>
      <c r="F108" s="20" t="s">
        <v>79</v>
      </c>
      <c r="G108" s="22">
        <v>54830.879999999997</v>
      </c>
      <c r="H108" s="59">
        <v>3.3678499999999998</v>
      </c>
      <c r="I108" s="24">
        <f t="shared" si="5"/>
        <v>184662.17920799999</v>
      </c>
      <c r="J108" s="98"/>
      <c r="K108" s="99"/>
      <c r="L108" s="24"/>
      <c r="M108" s="67"/>
      <c r="N108" s="68"/>
      <c r="O108" s="69">
        <v>45251</v>
      </c>
      <c r="P108" s="36">
        <v>54830.879999999997</v>
      </c>
      <c r="Q108" s="84">
        <f t="shared" si="6"/>
        <v>0</v>
      </c>
    </row>
    <row r="109" spans="1:20" x14ac:dyDescent="0.25">
      <c r="A109" s="19" t="s">
        <v>163</v>
      </c>
      <c r="B109" s="20" t="s">
        <v>34</v>
      </c>
      <c r="C109" s="51" t="s">
        <v>35</v>
      </c>
      <c r="D109" s="124">
        <v>45188</v>
      </c>
      <c r="E109" s="21">
        <v>45190</v>
      </c>
      <c r="F109" s="20" t="s">
        <v>79</v>
      </c>
      <c r="G109" s="22">
        <v>12532</v>
      </c>
      <c r="H109" s="59">
        <v>3.3678499999999998</v>
      </c>
      <c r="I109" s="24">
        <f t="shared" si="5"/>
        <v>42205.896199999996</v>
      </c>
      <c r="J109" s="98"/>
      <c r="K109" s="99"/>
      <c r="L109" s="24"/>
      <c r="M109" s="67"/>
      <c r="N109" s="68"/>
      <c r="O109" s="69">
        <v>45191</v>
      </c>
      <c r="P109" s="36">
        <v>12532</v>
      </c>
      <c r="Q109" s="84">
        <f t="shared" si="6"/>
        <v>0</v>
      </c>
    </row>
    <row r="110" spans="1:20" x14ac:dyDescent="0.25">
      <c r="A110" s="19" t="s">
        <v>162</v>
      </c>
      <c r="B110" s="20" t="s">
        <v>139</v>
      </c>
      <c r="C110" s="51" t="s">
        <v>137</v>
      </c>
      <c r="D110" s="124">
        <v>45188</v>
      </c>
      <c r="E110" s="21">
        <v>45194</v>
      </c>
      <c r="F110" s="20" t="s">
        <v>79</v>
      </c>
      <c r="G110" s="22">
        <v>50690.29</v>
      </c>
      <c r="H110" s="59">
        <v>3.3643999999999998</v>
      </c>
      <c r="I110" s="24">
        <f t="shared" si="5"/>
        <v>170542.41167599999</v>
      </c>
      <c r="J110" s="98"/>
      <c r="K110" s="99"/>
      <c r="L110" s="24"/>
      <c r="M110" s="67"/>
      <c r="N110" s="68"/>
      <c r="O110" s="69">
        <v>45159</v>
      </c>
      <c r="P110" s="36">
        <v>50877.82</v>
      </c>
      <c r="Q110" s="84">
        <f t="shared" si="6"/>
        <v>-187.52999999999884</v>
      </c>
    </row>
    <row r="111" spans="1:20" x14ac:dyDescent="0.25">
      <c r="A111" s="19" t="s">
        <v>165</v>
      </c>
      <c r="B111" s="20" t="s">
        <v>104</v>
      </c>
      <c r="C111" s="51" t="s">
        <v>87</v>
      </c>
      <c r="D111" s="124">
        <v>45194</v>
      </c>
      <c r="E111" s="21">
        <v>45195</v>
      </c>
      <c r="F111" s="20" t="s">
        <v>79</v>
      </c>
      <c r="G111" s="22">
        <v>50832.12</v>
      </c>
      <c r="H111" s="59">
        <v>3.3635999999999999</v>
      </c>
      <c r="I111" s="24">
        <f t="shared" si="5"/>
        <v>170978.918832</v>
      </c>
      <c r="J111" s="67"/>
      <c r="K111" s="99"/>
      <c r="L111" s="109"/>
      <c r="M111" s="67"/>
      <c r="N111" s="68"/>
      <c r="O111" s="69">
        <v>45275</v>
      </c>
      <c r="P111" s="36">
        <v>50770.91</v>
      </c>
      <c r="Q111" s="84">
        <f t="shared" si="6"/>
        <v>61.209999999999127</v>
      </c>
    </row>
    <row r="112" spans="1:20" x14ac:dyDescent="0.25">
      <c r="A112" s="19" t="s">
        <v>166</v>
      </c>
      <c r="B112" s="20" t="s">
        <v>7</v>
      </c>
      <c r="C112" s="51" t="s">
        <v>8</v>
      </c>
      <c r="D112" s="124">
        <v>45194</v>
      </c>
      <c r="E112" s="21">
        <v>45195</v>
      </c>
      <c r="F112" s="20" t="s">
        <v>79</v>
      </c>
      <c r="G112" s="22">
        <v>80408.160000000003</v>
      </c>
      <c r="H112" s="59">
        <v>3.3635999999999999</v>
      </c>
      <c r="I112" s="24">
        <f t="shared" si="5"/>
        <v>270460.88697599998</v>
      </c>
      <c r="J112" s="67"/>
      <c r="K112" s="99"/>
      <c r="L112" s="109"/>
      <c r="M112" s="67"/>
      <c r="N112" s="68"/>
      <c r="O112" s="69">
        <v>45313</v>
      </c>
      <c r="P112" s="36">
        <v>80408.160000000003</v>
      </c>
      <c r="Q112" s="84">
        <f t="shared" si="6"/>
        <v>0</v>
      </c>
      <c r="R112" s="1">
        <v>45194</v>
      </c>
      <c r="T112" s="1">
        <v>45254</v>
      </c>
    </row>
    <row r="113" spans="1:26" x14ac:dyDescent="0.25">
      <c r="A113" s="19" t="s">
        <v>167</v>
      </c>
      <c r="B113" s="20" t="s">
        <v>130</v>
      </c>
      <c r="C113" s="51" t="s">
        <v>127</v>
      </c>
      <c r="D113" s="124">
        <v>45194</v>
      </c>
      <c r="E113" s="21">
        <v>45195</v>
      </c>
      <c r="F113" s="20" t="s">
        <v>79</v>
      </c>
      <c r="G113" s="22">
        <v>109466.16</v>
      </c>
      <c r="H113" s="59">
        <v>3.3635999999999999</v>
      </c>
      <c r="I113" s="24">
        <f t="shared" si="5"/>
        <v>368200.37577600003</v>
      </c>
      <c r="J113" s="67"/>
      <c r="K113" s="99"/>
      <c r="L113" s="109"/>
      <c r="M113" s="67"/>
      <c r="N113" s="68"/>
      <c r="O113" s="69">
        <v>45265</v>
      </c>
      <c r="P113" s="36">
        <v>109466.16</v>
      </c>
      <c r="Q113" s="84">
        <f t="shared" si="6"/>
        <v>0</v>
      </c>
      <c r="Y113" s="91"/>
      <c r="Z113" s="91"/>
    </row>
    <row r="114" spans="1:26" x14ac:dyDescent="0.25">
      <c r="A114" s="19" t="s">
        <v>168</v>
      </c>
      <c r="B114" s="20" t="s">
        <v>104</v>
      </c>
      <c r="C114" s="51" t="s">
        <v>87</v>
      </c>
      <c r="D114" s="124">
        <v>45207</v>
      </c>
      <c r="E114" s="21">
        <v>45209</v>
      </c>
      <c r="F114" s="20" t="s">
        <v>79</v>
      </c>
      <c r="G114" s="22">
        <v>54644.13</v>
      </c>
      <c r="H114" s="59">
        <v>3.3513999999999999</v>
      </c>
      <c r="I114" s="24">
        <f t="shared" si="5"/>
        <v>183134.33728199999</v>
      </c>
      <c r="J114" s="67"/>
      <c r="K114" s="99"/>
      <c r="L114" s="109"/>
      <c r="M114" s="67"/>
      <c r="N114" s="68"/>
      <c r="O114" s="69">
        <v>45285</v>
      </c>
      <c r="P114" s="36">
        <v>54579.68</v>
      </c>
      <c r="Q114" s="84">
        <f t="shared" si="6"/>
        <v>64.44999999999709</v>
      </c>
      <c r="R114" s="1"/>
    </row>
    <row r="115" spans="1:26" x14ac:dyDescent="0.25">
      <c r="A115" s="19" t="s">
        <v>169</v>
      </c>
      <c r="B115" s="20" t="s">
        <v>104</v>
      </c>
      <c r="C115" s="51" t="s">
        <v>87</v>
      </c>
      <c r="D115" s="124">
        <v>45204</v>
      </c>
      <c r="E115" s="21">
        <v>45209</v>
      </c>
      <c r="F115" s="20" t="s">
        <v>79</v>
      </c>
      <c r="G115" s="22">
        <v>52731.12</v>
      </c>
      <c r="H115" s="59">
        <v>3.3513999999999999</v>
      </c>
      <c r="I115" s="24">
        <f t="shared" si="5"/>
        <v>176723.075568</v>
      </c>
      <c r="J115" s="67"/>
      <c r="K115" s="99"/>
      <c r="L115" s="109"/>
      <c r="M115" s="67"/>
      <c r="N115" s="68"/>
      <c r="O115" s="69">
        <v>45281</v>
      </c>
      <c r="P115" s="36">
        <v>52668.3</v>
      </c>
      <c r="Q115" s="84">
        <f t="shared" si="6"/>
        <v>62.819999999999709</v>
      </c>
      <c r="R115" s="1"/>
    </row>
    <row r="116" spans="1:26" x14ac:dyDescent="0.25">
      <c r="A116" s="19" t="s">
        <v>170</v>
      </c>
      <c r="B116" s="20" t="s">
        <v>173</v>
      </c>
      <c r="C116" s="51" t="s">
        <v>172</v>
      </c>
      <c r="D116" s="124">
        <v>45208</v>
      </c>
      <c r="E116" s="21">
        <v>45210</v>
      </c>
      <c r="F116" s="20" t="s">
        <v>79</v>
      </c>
      <c r="G116" s="22">
        <v>46654.720000000001</v>
      </c>
      <c r="H116" s="59">
        <v>3.3569</v>
      </c>
      <c r="I116" s="24">
        <f t="shared" si="5"/>
        <v>156615.22956800001</v>
      </c>
      <c r="J116" s="67"/>
      <c r="K116" s="99"/>
      <c r="L116" s="109"/>
      <c r="M116" s="67"/>
      <c r="N116" s="68"/>
      <c r="O116" s="69">
        <v>45285</v>
      </c>
      <c r="P116" s="36">
        <v>46654.720000000001</v>
      </c>
      <c r="Q116" s="84">
        <f t="shared" si="6"/>
        <v>0</v>
      </c>
      <c r="R116" s="1"/>
    </row>
    <row r="117" spans="1:26" x14ac:dyDescent="0.25">
      <c r="A117" s="19" t="s">
        <v>171</v>
      </c>
      <c r="B117" s="20" t="s">
        <v>104</v>
      </c>
      <c r="C117" s="51" t="s">
        <v>87</v>
      </c>
      <c r="D117" s="124">
        <v>45209</v>
      </c>
      <c r="E117" s="21">
        <v>45216</v>
      </c>
      <c r="F117" s="20" t="s">
        <v>79</v>
      </c>
      <c r="G117" s="22">
        <v>51368.52</v>
      </c>
      <c r="H117" s="59">
        <v>3.3532500000000001</v>
      </c>
      <c r="I117" s="24">
        <f t="shared" si="5"/>
        <v>172251.48968999999</v>
      </c>
      <c r="J117" s="67"/>
      <c r="K117" s="99"/>
      <c r="L117" s="109"/>
      <c r="M117" s="67"/>
      <c r="N117" s="68"/>
      <c r="O117" s="69">
        <v>45288</v>
      </c>
      <c r="P117" s="36">
        <v>51306.86</v>
      </c>
      <c r="Q117" s="84">
        <f t="shared" si="6"/>
        <v>61.659999999996217</v>
      </c>
      <c r="R117" s="1">
        <v>45218</v>
      </c>
      <c r="T117" s="1">
        <f>R117+80</f>
        <v>45298</v>
      </c>
    </row>
    <row r="118" spans="1:26" x14ac:dyDescent="0.25">
      <c r="A118" s="19" t="s">
        <v>176</v>
      </c>
      <c r="B118" s="20" t="s">
        <v>7</v>
      </c>
      <c r="C118" s="51" t="s">
        <v>8</v>
      </c>
      <c r="D118" s="124">
        <v>45215</v>
      </c>
      <c r="E118" s="21">
        <v>45218</v>
      </c>
      <c r="F118" s="20" t="s">
        <v>79</v>
      </c>
      <c r="G118" s="22">
        <v>76267.520000000004</v>
      </c>
      <c r="H118" s="59">
        <v>3.3595000000000002</v>
      </c>
      <c r="I118" s="24">
        <f t="shared" si="5"/>
        <v>256220.73344000001</v>
      </c>
      <c r="J118" s="67"/>
      <c r="K118" s="99"/>
      <c r="L118" s="109"/>
      <c r="M118" s="67"/>
      <c r="N118" s="68"/>
      <c r="O118" s="69">
        <v>45313</v>
      </c>
      <c r="P118" s="36">
        <v>76267.520000000004</v>
      </c>
      <c r="Q118" s="84">
        <f t="shared" si="6"/>
        <v>0</v>
      </c>
      <c r="R118" s="1">
        <v>45215</v>
      </c>
      <c r="T118" s="1">
        <v>45275</v>
      </c>
    </row>
    <row r="119" spans="1:26" x14ac:dyDescent="0.25">
      <c r="A119" s="19" t="s">
        <v>177</v>
      </c>
      <c r="B119" s="20" t="s">
        <v>7</v>
      </c>
      <c r="C119" s="51" t="s">
        <v>8</v>
      </c>
      <c r="D119" s="124">
        <v>45215</v>
      </c>
      <c r="E119" s="21">
        <v>45217</v>
      </c>
      <c r="F119" s="20" t="s">
        <v>79</v>
      </c>
      <c r="G119" s="22">
        <v>75217.2</v>
      </c>
      <c r="H119" s="59">
        <v>3.3546</v>
      </c>
      <c r="I119" s="24">
        <f t="shared" si="5"/>
        <v>252323.61911999999</v>
      </c>
      <c r="J119" s="67"/>
      <c r="K119" s="99"/>
      <c r="L119" s="109"/>
      <c r="M119" s="67"/>
      <c r="N119" s="68"/>
      <c r="O119" s="69">
        <v>45313</v>
      </c>
      <c r="P119" s="36">
        <v>75217.2</v>
      </c>
      <c r="Q119" s="84">
        <f t="shared" si="6"/>
        <v>0</v>
      </c>
      <c r="R119" s="1">
        <v>45215</v>
      </c>
      <c r="T119" s="1">
        <v>45275</v>
      </c>
    </row>
    <row r="120" spans="1:26" x14ac:dyDescent="0.25">
      <c r="A120" s="19" t="s">
        <v>178</v>
      </c>
      <c r="B120" s="20" t="s">
        <v>34</v>
      </c>
      <c r="C120" s="51" t="s">
        <v>35</v>
      </c>
      <c r="D120" s="124">
        <v>45215</v>
      </c>
      <c r="E120" s="21">
        <v>45218</v>
      </c>
      <c r="F120" s="20" t="s">
        <v>79</v>
      </c>
      <c r="G120" s="22">
        <v>12865.98</v>
      </c>
      <c r="H120" s="59">
        <v>3.3595000000000002</v>
      </c>
      <c r="I120" s="24">
        <f t="shared" si="5"/>
        <v>43223.259810000003</v>
      </c>
      <c r="J120" s="98"/>
      <c r="K120" s="99"/>
      <c r="L120" s="24"/>
      <c r="M120" s="67"/>
      <c r="N120" s="68"/>
      <c r="O120" s="69">
        <v>45230</v>
      </c>
      <c r="P120" s="36">
        <v>12865.98</v>
      </c>
      <c r="Q120" s="84">
        <f t="shared" si="6"/>
        <v>0</v>
      </c>
      <c r="R120" s="1"/>
    </row>
    <row r="121" spans="1:26" x14ac:dyDescent="0.25">
      <c r="A121" s="19" t="s">
        <v>179</v>
      </c>
      <c r="B121" s="20" t="s">
        <v>7</v>
      </c>
      <c r="C121" s="51" t="s">
        <v>8</v>
      </c>
      <c r="D121" s="124">
        <v>45217</v>
      </c>
      <c r="E121" s="21">
        <v>45220</v>
      </c>
      <c r="F121" s="20" t="s">
        <v>79</v>
      </c>
      <c r="G121" s="22">
        <v>334240.52</v>
      </c>
      <c r="H121" s="59">
        <v>3.3612500000000001</v>
      </c>
      <c r="I121" s="24">
        <f t="shared" si="5"/>
        <v>1123465.9478500001</v>
      </c>
      <c r="J121" s="67"/>
      <c r="K121" s="99"/>
      <c r="L121" s="109"/>
      <c r="M121" s="67">
        <v>45272</v>
      </c>
      <c r="N121" s="68">
        <v>166874.5</v>
      </c>
      <c r="O121" s="69">
        <v>45303</v>
      </c>
      <c r="P121" s="36">
        <v>167115.01999999999</v>
      </c>
      <c r="Q121" s="84">
        <f t="shared" si="6"/>
        <v>251.0000000000291</v>
      </c>
      <c r="R121" s="1"/>
    </row>
    <row r="122" spans="1:26" x14ac:dyDescent="0.25">
      <c r="A122" s="19" t="s">
        <v>180</v>
      </c>
      <c r="B122" s="20" t="s">
        <v>104</v>
      </c>
      <c r="C122" s="51" t="s">
        <v>87</v>
      </c>
      <c r="D122" s="124">
        <v>45217</v>
      </c>
      <c r="E122" s="21">
        <v>45218</v>
      </c>
      <c r="F122" s="20" t="s">
        <v>79</v>
      </c>
      <c r="G122" s="22">
        <v>56158.65</v>
      </c>
      <c r="H122" s="59">
        <v>3.3595000000000002</v>
      </c>
      <c r="I122" s="24">
        <f t="shared" si="5"/>
        <v>188664.98467500001</v>
      </c>
      <c r="J122" s="67">
        <v>45253</v>
      </c>
      <c r="K122" s="99">
        <v>150000</v>
      </c>
      <c r="L122" s="109">
        <v>45278</v>
      </c>
      <c r="M122" s="67"/>
      <c r="N122" s="68"/>
      <c r="O122" s="69">
        <v>45299</v>
      </c>
      <c r="P122" s="36">
        <v>56092.92</v>
      </c>
      <c r="Q122" s="84">
        <f t="shared" si="6"/>
        <v>65.730000000003201</v>
      </c>
      <c r="R122" s="1"/>
      <c r="V122" s="1"/>
      <c r="W122" s="92"/>
    </row>
    <row r="123" spans="1:26" x14ac:dyDescent="0.25">
      <c r="A123" s="19" t="s">
        <v>181</v>
      </c>
      <c r="B123" s="20" t="s">
        <v>104</v>
      </c>
      <c r="C123" s="51" t="s">
        <v>87</v>
      </c>
      <c r="D123" s="124">
        <v>45217</v>
      </c>
      <c r="E123" s="21">
        <v>45218</v>
      </c>
      <c r="F123" s="20" t="s">
        <v>79</v>
      </c>
      <c r="G123" s="22">
        <v>54378.36</v>
      </c>
      <c r="H123" s="59">
        <v>3.3595000000000002</v>
      </c>
      <c r="I123" s="24">
        <f t="shared" si="5"/>
        <v>182684.10042</v>
      </c>
      <c r="J123" s="67"/>
      <c r="K123" s="99"/>
      <c r="L123" s="109"/>
      <c r="M123" s="67"/>
      <c r="N123" s="68"/>
      <c r="O123" s="69">
        <v>45295</v>
      </c>
      <c r="P123" s="36">
        <v>54314.14</v>
      </c>
      <c r="Q123" s="84">
        <f t="shared" si="6"/>
        <v>64.220000000001164</v>
      </c>
      <c r="R123" s="1"/>
    </row>
    <row r="124" spans="1:26" x14ac:dyDescent="0.25">
      <c r="A124" s="19" t="s">
        <v>183</v>
      </c>
      <c r="B124" s="20" t="s">
        <v>175</v>
      </c>
      <c r="C124" s="93" t="s">
        <v>174</v>
      </c>
      <c r="D124" s="124">
        <v>45223</v>
      </c>
      <c r="E124" s="21">
        <v>45224</v>
      </c>
      <c r="F124" s="20" t="s">
        <v>79</v>
      </c>
      <c r="G124" s="22">
        <v>53169.440000000002</v>
      </c>
      <c r="H124" s="59">
        <v>3.3685999999999998</v>
      </c>
      <c r="I124" s="24">
        <f t="shared" si="5"/>
        <v>179106.57558400001</v>
      </c>
      <c r="J124" s="98"/>
      <c r="K124" s="99"/>
      <c r="L124" s="24"/>
      <c r="M124" s="67"/>
      <c r="N124" s="68"/>
      <c r="O124" s="69">
        <v>45240</v>
      </c>
      <c r="P124" s="24">
        <v>53169.440000000002</v>
      </c>
      <c r="Q124" s="84">
        <f t="shared" si="6"/>
        <v>0</v>
      </c>
      <c r="R124" s="1"/>
    </row>
    <row r="125" spans="1:26" x14ac:dyDescent="0.25">
      <c r="A125" s="19" t="s">
        <v>182</v>
      </c>
      <c r="B125" s="20" t="s">
        <v>130</v>
      </c>
      <c r="C125" s="51" t="s">
        <v>127</v>
      </c>
      <c r="D125" s="124">
        <v>45223</v>
      </c>
      <c r="E125" s="21">
        <v>45224</v>
      </c>
      <c r="F125" s="20" t="s">
        <v>79</v>
      </c>
      <c r="G125" s="22">
        <v>56177.04</v>
      </c>
      <c r="H125" s="59">
        <v>3.3685999999999998</v>
      </c>
      <c r="I125" s="24">
        <f t="shared" si="5"/>
        <v>189237.97694399999</v>
      </c>
      <c r="J125" s="67">
        <v>45253</v>
      </c>
      <c r="K125" s="99">
        <v>150000</v>
      </c>
      <c r="L125" s="109">
        <v>45282</v>
      </c>
      <c r="M125" s="67"/>
      <c r="N125" s="68"/>
      <c r="O125" s="69">
        <v>45302</v>
      </c>
      <c r="P125" s="36">
        <v>56139.54</v>
      </c>
      <c r="Q125" s="84">
        <f t="shared" si="6"/>
        <v>37.5</v>
      </c>
      <c r="R125" s="1"/>
      <c r="W125" s="92"/>
    </row>
    <row r="126" spans="1:26" x14ac:dyDescent="0.25">
      <c r="A126" s="19" t="s">
        <v>184</v>
      </c>
      <c r="B126" s="20" t="s">
        <v>130</v>
      </c>
      <c r="C126" s="51" t="s">
        <v>127</v>
      </c>
      <c r="D126" s="124">
        <v>45223</v>
      </c>
      <c r="E126" s="21">
        <v>45224</v>
      </c>
      <c r="F126" s="20" t="s">
        <v>79</v>
      </c>
      <c r="G126" s="22">
        <v>56278.44</v>
      </c>
      <c r="H126" s="59">
        <v>3.3685999999999998</v>
      </c>
      <c r="I126" s="24">
        <f t="shared" si="5"/>
        <v>189579.55298400001</v>
      </c>
      <c r="J126" s="67">
        <v>45253</v>
      </c>
      <c r="K126" s="99">
        <v>150000</v>
      </c>
      <c r="L126" s="109">
        <v>45282</v>
      </c>
      <c r="M126" s="67"/>
      <c r="N126" s="68"/>
      <c r="O126" s="69">
        <v>45302</v>
      </c>
      <c r="P126" s="36">
        <v>56240.94</v>
      </c>
      <c r="Q126" s="84">
        <f t="shared" si="6"/>
        <v>37.5</v>
      </c>
      <c r="R126" s="1"/>
      <c r="W126" s="92"/>
    </row>
    <row r="127" spans="1:26" x14ac:dyDescent="0.25">
      <c r="A127" s="19" t="s">
        <v>185</v>
      </c>
      <c r="B127" s="20" t="s">
        <v>104</v>
      </c>
      <c r="C127" s="51" t="s">
        <v>87</v>
      </c>
      <c r="D127" s="124">
        <v>45230</v>
      </c>
      <c r="E127" s="21">
        <v>45231</v>
      </c>
      <c r="F127" s="20" t="s">
        <v>79</v>
      </c>
      <c r="G127" s="22">
        <v>56647.35</v>
      </c>
      <c r="H127" s="59">
        <v>3.367</v>
      </c>
      <c r="I127" s="24">
        <f t="shared" si="5"/>
        <v>190731.62745</v>
      </c>
      <c r="J127" s="67"/>
      <c r="K127" s="99"/>
      <c r="L127" s="109"/>
      <c r="M127" s="67"/>
      <c r="N127" s="68"/>
      <c r="O127" s="69">
        <v>45309</v>
      </c>
      <c r="P127" s="36">
        <v>56581.2</v>
      </c>
      <c r="Q127" s="84">
        <f t="shared" si="6"/>
        <v>66.150000000001455</v>
      </c>
      <c r="R127" s="1"/>
    </row>
    <row r="128" spans="1:26" x14ac:dyDescent="0.25">
      <c r="A128" s="19" t="s">
        <v>186</v>
      </c>
      <c r="B128" s="20" t="s">
        <v>104</v>
      </c>
      <c r="C128" s="51" t="s">
        <v>87</v>
      </c>
      <c r="D128" s="124">
        <v>45230</v>
      </c>
      <c r="E128" s="21">
        <v>45231</v>
      </c>
      <c r="F128" s="20" t="s">
        <v>79</v>
      </c>
      <c r="G128" s="22">
        <v>56832.54</v>
      </c>
      <c r="H128" s="59">
        <v>3.367</v>
      </c>
      <c r="I128" s="24">
        <f t="shared" si="5"/>
        <v>191355.16218000001</v>
      </c>
      <c r="J128" s="67"/>
      <c r="K128" s="99"/>
      <c r="L128" s="109"/>
      <c r="M128" s="67"/>
      <c r="N128" s="68"/>
      <c r="O128" s="69">
        <v>45315</v>
      </c>
      <c r="P128" s="36">
        <v>56766.23</v>
      </c>
      <c r="Q128" s="84">
        <f t="shared" si="6"/>
        <v>66.309999999997672</v>
      </c>
      <c r="R128" s="1"/>
    </row>
    <row r="129" spans="1:22" x14ac:dyDescent="0.25">
      <c r="A129" s="19" t="s">
        <v>187</v>
      </c>
      <c r="B129" s="20" t="s">
        <v>7</v>
      </c>
      <c r="C129" s="51" t="s">
        <v>8</v>
      </c>
      <c r="D129" s="124">
        <v>45230</v>
      </c>
      <c r="E129" s="21">
        <v>45233</v>
      </c>
      <c r="F129" s="20" t="s">
        <v>79</v>
      </c>
      <c r="G129" s="22">
        <v>74563.199999999997</v>
      </c>
      <c r="H129" s="59">
        <v>3.36415</v>
      </c>
      <c r="I129" s="24">
        <f t="shared" si="5"/>
        <v>250841.78928</v>
      </c>
      <c r="J129" s="67"/>
      <c r="K129" s="99"/>
      <c r="L129" s="109"/>
      <c r="M129" s="67"/>
      <c r="N129" s="68"/>
      <c r="O129" s="69">
        <v>45313</v>
      </c>
      <c r="P129" s="36">
        <v>74563.199999999997</v>
      </c>
      <c r="Q129" s="84">
        <f t="shared" si="6"/>
        <v>0</v>
      </c>
      <c r="R129" s="1">
        <v>45230</v>
      </c>
      <c r="T129" s="1">
        <f>R129+80</f>
        <v>45310</v>
      </c>
    </row>
    <row r="130" spans="1:22" x14ac:dyDescent="0.25">
      <c r="A130" s="172" t="s">
        <v>188</v>
      </c>
      <c r="B130" s="173" t="s">
        <v>129</v>
      </c>
      <c r="C130" s="174" t="s">
        <v>107</v>
      </c>
      <c r="D130" s="175">
        <v>45236</v>
      </c>
      <c r="E130" s="176">
        <v>45237</v>
      </c>
      <c r="F130" s="173" t="s">
        <v>79</v>
      </c>
      <c r="G130" s="177">
        <v>49789.2</v>
      </c>
      <c r="H130" s="178">
        <v>3.3771499999999999</v>
      </c>
      <c r="I130" s="179">
        <f t="shared" si="5"/>
        <v>168145.59677999999</v>
      </c>
      <c r="J130" s="180"/>
      <c r="K130" s="181"/>
      <c r="L130" s="182"/>
      <c r="M130" s="180"/>
      <c r="N130" s="183"/>
      <c r="O130" s="184"/>
      <c r="P130" s="185"/>
      <c r="Q130" s="186">
        <f t="shared" si="6"/>
        <v>49789.2</v>
      </c>
      <c r="R130" s="1"/>
    </row>
    <row r="131" spans="1:22" x14ac:dyDescent="0.25">
      <c r="A131" s="19" t="s">
        <v>189</v>
      </c>
      <c r="B131" s="20" t="s">
        <v>104</v>
      </c>
      <c r="C131" s="51" t="s">
        <v>87</v>
      </c>
      <c r="D131" s="124">
        <v>45236</v>
      </c>
      <c r="E131" s="21">
        <v>45237</v>
      </c>
      <c r="F131" s="20" t="s">
        <v>79</v>
      </c>
      <c r="G131" s="22">
        <v>54803.7</v>
      </c>
      <c r="H131" s="59">
        <v>3.3771499999999999</v>
      </c>
      <c r="I131" s="24">
        <f t="shared" si="5"/>
        <v>185080.31545499997</v>
      </c>
      <c r="J131" s="67"/>
      <c r="K131" s="99"/>
      <c r="L131" s="109"/>
      <c r="M131" s="67"/>
      <c r="N131" s="68"/>
      <c r="O131" s="69"/>
      <c r="P131" s="36">
        <v>54803</v>
      </c>
      <c r="Q131" s="84">
        <f t="shared" si="6"/>
        <v>0.69999999999708962</v>
      </c>
      <c r="R131" s="1"/>
    </row>
    <row r="132" spans="1:22" x14ac:dyDescent="0.25">
      <c r="A132" s="19" t="s">
        <v>190</v>
      </c>
      <c r="B132" s="20" t="s">
        <v>130</v>
      </c>
      <c r="C132" s="51" t="s">
        <v>127</v>
      </c>
      <c r="D132" s="124">
        <v>45236</v>
      </c>
      <c r="E132" s="21">
        <v>45237</v>
      </c>
      <c r="F132" s="20" t="s">
        <v>79</v>
      </c>
      <c r="G132" s="22">
        <v>56278.44</v>
      </c>
      <c r="H132" s="59">
        <v>3.3771499999999999</v>
      </c>
      <c r="I132" s="24">
        <f t="shared" si="5"/>
        <v>190060.73364600001</v>
      </c>
      <c r="J132" s="67"/>
      <c r="K132" s="99"/>
      <c r="L132" s="109"/>
      <c r="M132" s="67"/>
      <c r="N132" s="68"/>
      <c r="O132" s="69">
        <v>45306</v>
      </c>
      <c r="P132" s="22">
        <v>56278.44</v>
      </c>
      <c r="Q132" s="84">
        <f t="shared" si="6"/>
        <v>0</v>
      </c>
      <c r="R132" s="1"/>
    </row>
    <row r="133" spans="1:22" x14ac:dyDescent="0.25">
      <c r="A133" s="19" t="s">
        <v>191</v>
      </c>
      <c r="B133" s="20" t="s">
        <v>130</v>
      </c>
      <c r="C133" s="51" t="s">
        <v>127</v>
      </c>
      <c r="D133" s="124">
        <v>45236</v>
      </c>
      <c r="E133" s="21">
        <v>45237</v>
      </c>
      <c r="F133" s="20" t="s">
        <v>79</v>
      </c>
      <c r="G133" s="22">
        <v>56177.04</v>
      </c>
      <c r="H133" s="59">
        <v>3.3771499999999999</v>
      </c>
      <c r="I133" s="24">
        <f t="shared" si="5"/>
        <v>189718.29063599999</v>
      </c>
      <c r="J133" s="67"/>
      <c r="K133" s="99"/>
      <c r="L133" s="109"/>
      <c r="M133" s="67"/>
      <c r="N133" s="68"/>
      <c r="O133" s="69">
        <v>45306</v>
      </c>
      <c r="P133" s="22">
        <v>56177.04</v>
      </c>
      <c r="Q133" s="84">
        <f t="shared" si="6"/>
        <v>0</v>
      </c>
      <c r="R133" s="1"/>
    </row>
    <row r="134" spans="1:22" x14ac:dyDescent="0.25">
      <c r="A134" s="19" t="s">
        <v>192</v>
      </c>
      <c r="B134" s="20" t="s">
        <v>7</v>
      </c>
      <c r="C134" s="51" t="s">
        <v>8</v>
      </c>
      <c r="D134" s="124">
        <v>45237</v>
      </c>
      <c r="E134" s="21">
        <v>45241</v>
      </c>
      <c r="F134" s="20" t="s">
        <v>79</v>
      </c>
      <c r="G134" s="22">
        <v>73666.8</v>
      </c>
      <c r="H134" s="59">
        <v>3.3731</v>
      </c>
      <c r="I134" s="24">
        <f t="shared" si="5"/>
        <v>248485.48308000001</v>
      </c>
      <c r="J134" s="67"/>
      <c r="K134" s="99"/>
      <c r="L134" s="109"/>
      <c r="M134" s="67"/>
      <c r="N134" s="68"/>
      <c r="O134" s="69">
        <v>45313</v>
      </c>
      <c r="P134" s="36">
        <v>73666.8</v>
      </c>
      <c r="Q134" s="84">
        <f t="shared" si="6"/>
        <v>0</v>
      </c>
      <c r="R134" s="1">
        <v>45243</v>
      </c>
      <c r="T134" s="1">
        <f>R134+60</f>
        <v>45303</v>
      </c>
    </row>
    <row r="135" spans="1:22" x14ac:dyDescent="0.25">
      <c r="A135" s="19" t="s">
        <v>193</v>
      </c>
      <c r="B135" s="20" t="s">
        <v>34</v>
      </c>
      <c r="C135" s="51" t="s">
        <v>35</v>
      </c>
      <c r="D135" s="124">
        <v>45245</v>
      </c>
      <c r="E135" s="21">
        <v>45246</v>
      </c>
      <c r="F135" s="20" t="s">
        <v>79</v>
      </c>
      <c r="G135" s="22">
        <v>18966.14</v>
      </c>
      <c r="H135" s="59">
        <v>3.3937499999999998</v>
      </c>
      <c r="I135" s="24">
        <f t="shared" si="5"/>
        <v>64366.337624999993</v>
      </c>
      <c r="J135" s="98"/>
      <c r="K135" s="99"/>
      <c r="L135" s="24"/>
      <c r="M135" s="67"/>
      <c r="N135" s="68"/>
      <c r="O135" s="69">
        <v>45245</v>
      </c>
      <c r="P135" s="36">
        <v>18966.14</v>
      </c>
      <c r="Q135" s="84">
        <f t="shared" si="6"/>
        <v>0</v>
      </c>
      <c r="R135" s="1"/>
    </row>
    <row r="136" spans="1:22" x14ac:dyDescent="0.25">
      <c r="A136" s="19" t="s">
        <v>194</v>
      </c>
      <c r="B136" s="20" t="s">
        <v>7</v>
      </c>
      <c r="C136" s="51" t="s">
        <v>8</v>
      </c>
      <c r="D136" s="124">
        <v>45245</v>
      </c>
      <c r="E136" s="21">
        <v>45246</v>
      </c>
      <c r="F136" s="20" t="s">
        <v>79</v>
      </c>
      <c r="G136" s="22">
        <v>78624</v>
      </c>
      <c r="H136" s="59">
        <v>3.3937499999999998</v>
      </c>
      <c r="I136" s="24">
        <f t="shared" si="5"/>
        <v>266830.2</v>
      </c>
      <c r="J136" s="67"/>
      <c r="K136" s="99"/>
      <c r="L136" s="109"/>
      <c r="M136" s="67"/>
      <c r="N136" s="68"/>
      <c r="O136" s="69">
        <v>45421</v>
      </c>
      <c r="P136" s="36">
        <v>78624</v>
      </c>
      <c r="Q136" s="84">
        <f t="shared" si="6"/>
        <v>0</v>
      </c>
      <c r="R136" s="1">
        <v>45259</v>
      </c>
      <c r="T136" s="1">
        <f>R136+60</f>
        <v>45319</v>
      </c>
    </row>
    <row r="137" spans="1:22" x14ac:dyDescent="0.25">
      <c r="A137" s="19" t="s">
        <v>197</v>
      </c>
      <c r="B137" s="20" t="s">
        <v>130</v>
      </c>
      <c r="C137" s="51" t="s">
        <v>127</v>
      </c>
      <c r="D137" s="124">
        <v>45250</v>
      </c>
      <c r="E137" s="21">
        <v>45250</v>
      </c>
      <c r="F137" s="20" t="s">
        <v>79</v>
      </c>
      <c r="G137" s="197">
        <v>54784</v>
      </c>
      <c r="H137" s="59">
        <v>3.3888500000000001</v>
      </c>
      <c r="I137" s="24">
        <f t="shared" si="5"/>
        <v>185654.75840000002</v>
      </c>
      <c r="J137" s="67"/>
      <c r="K137" s="99"/>
      <c r="L137" s="109"/>
      <c r="M137" s="67"/>
      <c r="N137" s="68"/>
      <c r="O137" s="69">
        <v>45311</v>
      </c>
      <c r="P137" s="36">
        <v>54709</v>
      </c>
      <c r="Q137" s="84">
        <f t="shared" si="6"/>
        <v>75</v>
      </c>
      <c r="R137" s="1"/>
    </row>
    <row r="138" spans="1:22" x14ac:dyDescent="0.25">
      <c r="A138" s="19" t="s">
        <v>198</v>
      </c>
      <c r="B138" s="20" t="s">
        <v>130</v>
      </c>
      <c r="C138" s="51" t="s">
        <v>127</v>
      </c>
      <c r="D138" s="127">
        <v>45250</v>
      </c>
      <c r="E138" s="21">
        <v>45250</v>
      </c>
      <c r="F138" s="20" t="s">
        <v>79</v>
      </c>
      <c r="G138" s="197">
        <v>54667.360000000001</v>
      </c>
      <c r="H138" s="59">
        <v>3.3888500000000001</v>
      </c>
      <c r="I138" s="24">
        <f t="shared" si="5"/>
        <v>185259.48293600001</v>
      </c>
      <c r="J138" s="67"/>
      <c r="K138" s="99"/>
      <c r="L138" s="109"/>
      <c r="M138" s="67"/>
      <c r="N138" s="68"/>
      <c r="O138" s="69">
        <v>45320</v>
      </c>
      <c r="P138" s="36">
        <v>54667.360000000001</v>
      </c>
      <c r="Q138" s="84">
        <f t="shared" si="6"/>
        <v>0</v>
      </c>
      <c r="R138" s="1"/>
    </row>
    <row r="139" spans="1:22" x14ac:dyDescent="0.25">
      <c r="A139" s="19" t="s">
        <v>199</v>
      </c>
      <c r="B139" s="20" t="s">
        <v>130</v>
      </c>
      <c r="C139" s="51" t="s">
        <v>127</v>
      </c>
      <c r="D139" s="127">
        <v>45250</v>
      </c>
      <c r="E139" s="21">
        <v>45250</v>
      </c>
      <c r="F139" s="20" t="s">
        <v>79</v>
      </c>
      <c r="G139" s="197">
        <v>54692.36</v>
      </c>
      <c r="H139" s="59">
        <v>3.3888500000000001</v>
      </c>
      <c r="I139" s="24">
        <f t="shared" si="5"/>
        <v>185344.20418600002</v>
      </c>
      <c r="J139" s="67">
        <v>45286</v>
      </c>
      <c r="K139" s="99">
        <v>148000</v>
      </c>
      <c r="L139" s="114">
        <v>45309</v>
      </c>
      <c r="M139" s="67"/>
      <c r="N139" s="68"/>
      <c r="O139" s="69">
        <v>45320</v>
      </c>
      <c r="P139" s="36">
        <v>54692.36</v>
      </c>
      <c r="Q139" s="84">
        <f t="shared" si="6"/>
        <v>0</v>
      </c>
      <c r="R139" s="1"/>
      <c r="U139" s="2"/>
      <c r="V139" s="1"/>
    </row>
    <row r="140" spans="1:22" x14ac:dyDescent="0.25">
      <c r="A140" s="19" t="s">
        <v>196</v>
      </c>
      <c r="B140" s="20" t="s">
        <v>10</v>
      </c>
      <c r="C140" s="93" t="s">
        <v>11</v>
      </c>
      <c r="D140" s="127">
        <v>45254</v>
      </c>
      <c r="E140" s="111">
        <v>45260</v>
      </c>
      <c r="F140" s="20" t="s">
        <v>79</v>
      </c>
      <c r="G140" s="197">
        <v>192369.63</v>
      </c>
      <c r="H140" s="59">
        <v>3.3991500000000001</v>
      </c>
      <c r="I140" s="24">
        <f t="shared" si="5"/>
        <v>653893.22781449999</v>
      </c>
      <c r="J140" s="67"/>
      <c r="K140" s="99"/>
      <c r="L140" s="109"/>
      <c r="M140" s="67"/>
      <c r="N140" s="68"/>
      <c r="O140" s="69">
        <v>45369</v>
      </c>
      <c r="P140" s="36">
        <v>189233.1</v>
      </c>
      <c r="Q140" s="84">
        <f t="shared" si="6"/>
        <v>3136.5299999999988</v>
      </c>
      <c r="R140" s="1"/>
    </row>
    <row r="141" spans="1:22" x14ac:dyDescent="0.25">
      <c r="A141" s="19" t="s">
        <v>200</v>
      </c>
      <c r="B141" s="20" t="s">
        <v>201</v>
      </c>
      <c r="C141" s="93" t="s">
        <v>202</v>
      </c>
      <c r="D141" s="127">
        <v>45254</v>
      </c>
      <c r="E141" s="111">
        <v>45259</v>
      </c>
      <c r="F141" s="20" t="s">
        <v>79</v>
      </c>
      <c r="G141" s="198">
        <v>53928.92</v>
      </c>
      <c r="H141" s="23">
        <v>3.3966500000000002</v>
      </c>
      <c r="I141" s="24">
        <f t="shared" si="5"/>
        <v>183177.66611799999</v>
      </c>
      <c r="J141" s="67"/>
      <c r="K141" s="99"/>
      <c r="L141" s="109"/>
      <c r="M141" s="67"/>
      <c r="N141" s="68"/>
      <c r="O141" s="69">
        <v>45272</v>
      </c>
      <c r="P141" s="74">
        <v>53928.92</v>
      </c>
      <c r="Q141" s="40">
        <f t="shared" si="6"/>
        <v>0</v>
      </c>
      <c r="R141" s="1"/>
    </row>
    <row r="142" spans="1:22" x14ac:dyDescent="0.25">
      <c r="A142" s="19" t="s">
        <v>205</v>
      </c>
      <c r="B142" s="20" t="s">
        <v>34</v>
      </c>
      <c r="C142" s="51" t="s">
        <v>35</v>
      </c>
      <c r="D142" s="127">
        <v>45260</v>
      </c>
      <c r="E142" s="111">
        <v>45261</v>
      </c>
      <c r="F142" s="112" t="s">
        <v>79</v>
      </c>
      <c r="G142" s="198">
        <v>15150.02</v>
      </c>
      <c r="H142" s="23">
        <v>3.39385</v>
      </c>
      <c r="I142" s="24">
        <f t="shared" si="5"/>
        <v>51416.895377000001</v>
      </c>
      <c r="J142" s="67"/>
      <c r="K142" s="99"/>
      <c r="L142" s="109"/>
      <c r="M142" s="67"/>
      <c r="N142" s="68"/>
      <c r="O142" s="69">
        <v>45264</v>
      </c>
      <c r="P142" s="36">
        <v>15150.02</v>
      </c>
      <c r="Q142" s="40">
        <f t="shared" si="6"/>
        <v>0</v>
      </c>
    </row>
    <row r="143" spans="1:22" x14ac:dyDescent="0.25">
      <c r="A143" s="19" t="s">
        <v>206</v>
      </c>
      <c r="B143" s="20" t="s">
        <v>104</v>
      </c>
      <c r="C143" s="93" t="s">
        <v>87</v>
      </c>
      <c r="D143" s="130">
        <v>45264</v>
      </c>
      <c r="E143" s="111">
        <v>45264</v>
      </c>
      <c r="F143" s="112" t="s">
        <v>79</v>
      </c>
      <c r="G143" s="198">
        <v>53800.98</v>
      </c>
      <c r="H143" s="23">
        <v>3.38855</v>
      </c>
      <c r="I143" s="24">
        <f>+G143*H143</f>
        <v>182307.31077900002</v>
      </c>
      <c r="J143" s="129">
        <v>45286</v>
      </c>
      <c r="K143" s="102">
        <v>145000</v>
      </c>
      <c r="L143" s="114">
        <v>45323</v>
      </c>
      <c r="M143" s="67"/>
      <c r="N143" s="68"/>
      <c r="O143" s="69">
        <v>45341</v>
      </c>
      <c r="P143" s="36">
        <v>53737.25</v>
      </c>
      <c r="Q143" s="40">
        <f t="shared" si="6"/>
        <v>63.730000000003201</v>
      </c>
      <c r="R143" s="1">
        <v>45264</v>
      </c>
      <c r="T143" s="1">
        <f t="shared" ref="T143" si="7">R143+85</f>
        <v>45349</v>
      </c>
      <c r="V143" s="1"/>
    </row>
    <row r="144" spans="1:22" x14ac:dyDescent="0.25">
      <c r="A144" s="19" t="s">
        <v>207</v>
      </c>
      <c r="B144" s="20" t="s">
        <v>104</v>
      </c>
      <c r="C144" s="93" t="s">
        <v>87</v>
      </c>
      <c r="D144" s="130">
        <v>45264</v>
      </c>
      <c r="E144" s="111">
        <v>45264</v>
      </c>
      <c r="F144" s="112" t="s">
        <v>79</v>
      </c>
      <c r="G144" s="198">
        <v>56502.06</v>
      </c>
      <c r="H144" s="23">
        <v>3.38855</v>
      </c>
      <c r="I144" s="24">
        <f t="shared" ref="I144:I207" si="8">+G144*H144</f>
        <v>191460.05541299999</v>
      </c>
      <c r="J144" s="129">
        <v>45286</v>
      </c>
      <c r="K144" s="102">
        <v>150000</v>
      </c>
      <c r="L144" s="114">
        <v>45323</v>
      </c>
      <c r="M144" s="67"/>
      <c r="N144" s="68"/>
      <c r="O144" s="69">
        <v>45348</v>
      </c>
      <c r="P144" s="36">
        <v>56436.03</v>
      </c>
      <c r="Q144" s="40">
        <f t="shared" si="6"/>
        <v>66.029999999998836</v>
      </c>
      <c r="R144" s="1"/>
    </row>
    <row r="145" spans="1:21" x14ac:dyDescent="0.25">
      <c r="A145" s="19" t="s">
        <v>208</v>
      </c>
      <c r="B145" s="20" t="s">
        <v>104</v>
      </c>
      <c r="C145" s="93" t="s">
        <v>87</v>
      </c>
      <c r="D145" s="130">
        <v>45264</v>
      </c>
      <c r="E145" s="111">
        <v>45264</v>
      </c>
      <c r="F145" s="112" t="s">
        <v>79</v>
      </c>
      <c r="G145" s="198">
        <v>57240.66</v>
      </c>
      <c r="H145" s="23">
        <v>3.38855</v>
      </c>
      <c r="I145" s="24">
        <f t="shared" si="8"/>
        <v>193962.83844300002</v>
      </c>
      <c r="J145" s="67"/>
      <c r="K145" s="99"/>
      <c r="L145" s="109"/>
      <c r="M145" s="67"/>
      <c r="N145" s="68"/>
      <c r="O145" s="69">
        <v>45356</v>
      </c>
      <c r="P145" s="36">
        <v>57174.01</v>
      </c>
      <c r="Q145" s="40">
        <f t="shared" si="6"/>
        <v>66.650000000001455</v>
      </c>
      <c r="R145" s="1"/>
    </row>
    <row r="146" spans="1:21" x14ac:dyDescent="0.25">
      <c r="A146" s="19" t="s">
        <v>209</v>
      </c>
      <c r="B146" s="20" t="s">
        <v>7</v>
      </c>
      <c r="C146" s="51" t="s">
        <v>8</v>
      </c>
      <c r="D146" s="130">
        <v>45278</v>
      </c>
      <c r="E146" s="111">
        <v>45279</v>
      </c>
      <c r="F146" s="112" t="s">
        <v>79</v>
      </c>
      <c r="G146" s="113">
        <v>74227.44</v>
      </c>
      <c r="H146" s="23">
        <v>3.3812500000000001</v>
      </c>
      <c r="I146" s="24">
        <f t="shared" si="8"/>
        <v>250981.53150000001</v>
      </c>
      <c r="J146" s="67"/>
      <c r="K146" s="99"/>
      <c r="L146" s="109"/>
      <c r="M146" s="67"/>
      <c r="N146" s="68"/>
      <c r="O146" s="69">
        <v>45421</v>
      </c>
      <c r="P146" s="36">
        <v>74227.44</v>
      </c>
      <c r="Q146" s="40">
        <f t="shared" si="6"/>
        <v>0</v>
      </c>
      <c r="R146" s="1"/>
    </row>
    <row r="147" spans="1:21" x14ac:dyDescent="0.25">
      <c r="A147" s="19" t="s">
        <v>210</v>
      </c>
      <c r="B147" s="20" t="s">
        <v>7</v>
      </c>
      <c r="C147" s="51" t="s">
        <v>8</v>
      </c>
      <c r="D147" s="35">
        <v>45278</v>
      </c>
      <c r="E147" s="21">
        <v>45279</v>
      </c>
      <c r="F147" s="20" t="s">
        <v>79</v>
      </c>
      <c r="G147" s="22">
        <v>73644</v>
      </c>
      <c r="H147" s="23">
        <v>3.3812500000000001</v>
      </c>
      <c r="I147" s="24">
        <f t="shared" si="8"/>
        <v>249008.77499999999</v>
      </c>
      <c r="J147" s="67"/>
      <c r="K147" s="99"/>
      <c r="L147" s="109"/>
      <c r="M147" s="67"/>
      <c r="N147" s="68"/>
      <c r="O147" s="69">
        <v>45421</v>
      </c>
      <c r="P147" s="36">
        <v>73644</v>
      </c>
      <c r="Q147" s="40">
        <f t="shared" si="6"/>
        <v>0</v>
      </c>
      <c r="R147" s="1"/>
    </row>
    <row r="148" spans="1:21" x14ac:dyDescent="0.25">
      <c r="A148" s="19" t="s">
        <v>211</v>
      </c>
      <c r="B148" s="20" t="s">
        <v>7</v>
      </c>
      <c r="C148" s="51" t="s">
        <v>8</v>
      </c>
      <c r="D148" s="35">
        <v>45278</v>
      </c>
      <c r="E148" s="21">
        <v>45279</v>
      </c>
      <c r="F148" s="20" t="s">
        <v>79</v>
      </c>
      <c r="G148" s="22">
        <v>74227.44</v>
      </c>
      <c r="H148" s="23">
        <v>3.3812500000000001</v>
      </c>
      <c r="I148" s="24">
        <f t="shared" si="8"/>
        <v>250981.53150000001</v>
      </c>
      <c r="J148" s="67"/>
      <c r="K148" s="99"/>
      <c r="L148" s="109"/>
      <c r="M148" s="67"/>
      <c r="N148" s="68"/>
      <c r="O148" s="69">
        <v>45421</v>
      </c>
      <c r="P148" s="36">
        <v>74227.44</v>
      </c>
      <c r="Q148" s="40">
        <f t="shared" si="6"/>
        <v>0</v>
      </c>
      <c r="R148" s="1"/>
    </row>
    <row r="149" spans="1:21" x14ac:dyDescent="0.25">
      <c r="A149" s="19" t="s">
        <v>212</v>
      </c>
      <c r="B149" s="20" t="s">
        <v>7</v>
      </c>
      <c r="C149" s="51" t="s">
        <v>8</v>
      </c>
      <c r="D149" s="35">
        <v>45278</v>
      </c>
      <c r="E149" s="21">
        <v>45279</v>
      </c>
      <c r="F149" s="20" t="s">
        <v>79</v>
      </c>
      <c r="G149" s="22">
        <v>77100.479999999996</v>
      </c>
      <c r="H149" s="23">
        <v>3.3812500000000001</v>
      </c>
      <c r="I149" s="24">
        <f t="shared" si="8"/>
        <v>260695.99799999999</v>
      </c>
      <c r="J149" s="67"/>
      <c r="K149" s="99"/>
      <c r="L149" s="109"/>
      <c r="M149" s="67"/>
      <c r="N149" s="68"/>
      <c r="O149" s="69">
        <v>45421</v>
      </c>
      <c r="P149" s="36">
        <v>77100.479999999996</v>
      </c>
      <c r="Q149" s="40">
        <f t="shared" si="6"/>
        <v>0</v>
      </c>
      <c r="R149" s="1"/>
    </row>
    <row r="150" spans="1:21" hidden="1" x14ac:dyDescent="0.25">
      <c r="A150" s="19" t="s">
        <v>213</v>
      </c>
      <c r="B150" s="20" t="s">
        <v>148</v>
      </c>
      <c r="C150" s="51" t="s">
        <v>144</v>
      </c>
      <c r="D150" s="35">
        <v>45293</v>
      </c>
      <c r="E150" s="21">
        <v>45295</v>
      </c>
      <c r="F150" s="20" t="s">
        <v>79</v>
      </c>
      <c r="G150" s="22">
        <v>54739.56</v>
      </c>
      <c r="H150" s="23">
        <v>3.3880499999999998</v>
      </c>
      <c r="I150" s="24">
        <f t="shared" si="8"/>
        <v>185460.36625799999</v>
      </c>
      <c r="J150" s="67"/>
      <c r="K150" s="99"/>
      <c r="L150" s="109"/>
      <c r="M150" s="67"/>
      <c r="N150" s="68"/>
      <c r="O150" s="69">
        <v>45362</v>
      </c>
      <c r="P150" s="36">
        <v>54725.81</v>
      </c>
      <c r="Q150" s="40">
        <f t="shared" si="6"/>
        <v>13.75</v>
      </c>
      <c r="R150" s="1"/>
    </row>
    <row r="151" spans="1:21" hidden="1" x14ac:dyDescent="0.25">
      <c r="A151" s="19" t="s">
        <v>214</v>
      </c>
      <c r="B151" s="20" t="s">
        <v>130</v>
      </c>
      <c r="C151" s="51" t="s">
        <v>127</v>
      </c>
      <c r="D151" s="35">
        <v>45293</v>
      </c>
      <c r="E151" s="21">
        <v>45295</v>
      </c>
      <c r="F151" s="20" t="s">
        <v>79</v>
      </c>
      <c r="G151" s="22">
        <v>51814.35</v>
      </c>
      <c r="H151" s="23">
        <v>3.3880499999999998</v>
      </c>
      <c r="I151" s="24">
        <f t="shared" si="8"/>
        <v>175549.60851749999</v>
      </c>
      <c r="J151" s="67"/>
      <c r="K151" s="99"/>
      <c r="L151" s="109"/>
      <c r="M151" s="67"/>
      <c r="N151" s="68"/>
      <c r="O151" s="69">
        <v>45394</v>
      </c>
      <c r="P151" s="36">
        <v>51814.35</v>
      </c>
      <c r="Q151" s="40">
        <f t="shared" si="6"/>
        <v>0</v>
      </c>
      <c r="R151" s="1"/>
      <c r="U151" s="1"/>
    </row>
    <row r="152" spans="1:21" hidden="1" x14ac:dyDescent="0.25">
      <c r="A152" s="19" t="s">
        <v>215</v>
      </c>
      <c r="B152" s="20" t="s">
        <v>104</v>
      </c>
      <c r="C152" s="93" t="s">
        <v>87</v>
      </c>
      <c r="D152" s="35">
        <v>45299</v>
      </c>
      <c r="E152" s="21">
        <v>45299</v>
      </c>
      <c r="F152" s="20" t="s">
        <v>79</v>
      </c>
      <c r="G152" s="22">
        <v>53114.239999999998</v>
      </c>
      <c r="H152" s="23">
        <v>3.38565</v>
      </c>
      <c r="I152" s="24">
        <f t="shared" si="8"/>
        <v>179826.22665599998</v>
      </c>
      <c r="J152" s="67"/>
      <c r="K152" s="99"/>
      <c r="L152" s="109"/>
      <c r="M152" s="67"/>
      <c r="N152" s="68"/>
      <c r="O152" s="69">
        <v>45366</v>
      </c>
      <c r="P152" s="36">
        <v>53051.09</v>
      </c>
      <c r="Q152" s="40">
        <f t="shared" si="6"/>
        <v>63.150000000001455</v>
      </c>
      <c r="R152" s="1"/>
      <c r="U152" s="1"/>
    </row>
    <row r="153" spans="1:21" hidden="1" x14ac:dyDescent="0.25">
      <c r="A153" s="19" t="s">
        <v>216</v>
      </c>
      <c r="B153" s="20" t="s">
        <v>104</v>
      </c>
      <c r="C153" s="93" t="s">
        <v>87</v>
      </c>
      <c r="D153" s="35">
        <v>45299</v>
      </c>
      <c r="E153" s="21">
        <v>45299</v>
      </c>
      <c r="F153" s="20" t="s">
        <v>79</v>
      </c>
      <c r="G153" s="22">
        <v>51382.46</v>
      </c>
      <c r="H153" s="23">
        <v>3.38565</v>
      </c>
      <c r="I153" s="24">
        <f t="shared" si="8"/>
        <v>173963.02569899999</v>
      </c>
      <c r="J153" s="67"/>
      <c r="K153" s="99"/>
      <c r="L153" s="109"/>
      <c r="M153" s="67"/>
      <c r="N153" s="68"/>
      <c r="O153" s="69">
        <v>45379</v>
      </c>
      <c r="P153" s="36">
        <v>51320.78</v>
      </c>
      <c r="Q153" s="40">
        <f t="shared" si="6"/>
        <v>61.680000000000291</v>
      </c>
      <c r="R153" s="1"/>
      <c r="U153" s="1"/>
    </row>
    <row r="154" spans="1:21" hidden="1" x14ac:dyDescent="0.25">
      <c r="A154" s="19" t="s">
        <v>217</v>
      </c>
      <c r="B154" s="20" t="s">
        <v>104</v>
      </c>
      <c r="C154" s="93" t="s">
        <v>87</v>
      </c>
      <c r="D154" s="35">
        <v>45299</v>
      </c>
      <c r="E154" s="21">
        <v>45299</v>
      </c>
      <c r="F154" s="20" t="s">
        <v>79</v>
      </c>
      <c r="G154" s="22">
        <v>53084.81</v>
      </c>
      <c r="H154" s="23">
        <v>3.38565</v>
      </c>
      <c r="I154" s="24">
        <f t="shared" si="8"/>
        <v>179726.5869765</v>
      </c>
      <c r="J154" s="67"/>
      <c r="K154" s="99"/>
      <c r="L154" s="109"/>
      <c r="M154" s="67"/>
      <c r="N154" s="68"/>
      <c r="O154" s="69">
        <v>45394</v>
      </c>
      <c r="P154" s="36">
        <v>53021.69</v>
      </c>
      <c r="Q154" s="40">
        <f t="shared" si="6"/>
        <v>63.119999999995343</v>
      </c>
      <c r="R154" s="1"/>
      <c r="U154" s="1"/>
    </row>
    <row r="155" spans="1:21" hidden="1" x14ac:dyDescent="0.25">
      <c r="A155" s="19" t="s">
        <v>218</v>
      </c>
      <c r="B155" s="20" t="s">
        <v>108</v>
      </c>
      <c r="C155" s="51" t="s">
        <v>82</v>
      </c>
      <c r="D155" s="35">
        <v>45300</v>
      </c>
      <c r="E155" s="21">
        <v>45301</v>
      </c>
      <c r="F155" s="20" t="s">
        <v>79</v>
      </c>
      <c r="G155" s="22">
        <v>55436.68</v>
      </c>
      <c r="H155" s="23">
        <v>3.3869500000000001</v>
      </c>
      <c r="I155" s="24">
        <f t="shared" si="8"/>
        <v>187761.26332600001</v>
      </c>
      <c r="J155" s="67"/>
      <c r="K155" s="99"/>
      <c r="L155" s="109"/>
      <c r="M155" s="67"/>
      <c r="N155" s="68"/>
      <c r="O155" s="69">
        <v>45327</v>
      </c>
      <c r="P155" s="36">
        <v>55436.68</v>
      </c>
      <c r="Q155" s="40">
        <f t="shared" si="6"/>
        <v>0</v>
      </c>
      <c r="R155" s="1"/>
    </row>
    <row r="156" spans="1:21" hidden="1" x14ac:dyDescent="0.25">
      <c r="A156" s="19" t="s">
        <v>219</v>
      </c>
      <c r="B156" s="20" t="s">
        <v>108</v>
      </c>
      <c r="C156" s="51" t="s">
        <v>82</v>
      </c>
      <c r="D156" s="35">
        <v>45300</v>
      </c>
      <c r="E156" s="21">
        <v>45301</v>
      </c>
      <c r="F156" s="20" t="s">
        <v>79</v>
      </c>
      <c r="G156" s="22">
        <v>52407.199999999997</v>
      </c>
      <c r="H156" s="23">
        <v>3.3869500000000001</v>
      </c>
      <c r="I156" s="24">
        <f t="shared" si="8"/>
        <v>177500.56604000001</v>
      </c>
      <c r="J156" s="67"/>
      <c r="K156" s="99"/>
      <c r="L156" s="109"/>
      <c r="M156" s="67"/>
      <c r="N156" s="68"/>
      <c r="O156" s="69">
        <v>45327</v>
      </c>
      <c r="P156" s="36">
        <v>52407.199999999997</v>
      </c>
      <c r="Q156" s="40">
        <f t="shared" si="6"/>
        <v>0</v>
      </c>
      <c r="R156" s="1"/>
    </row>
    <row r="157" spans="1:21" hidden="1" x14ac:dyDescent="0.25">
      <c r="A157" s="19" t="s">
        <v>220</v>
      </c>
      <c r="B157" s="20" t="s">
        <v>108</v>
      </c>
      <c r="C157" s="51" t="s">
        <v>82</v>
      </c>
      <c r="D157" s="35">
        <v>45300</v>
      </c>
      <c r="E157" s="21">
        <v>45301</v>
      </c>
      <c r="F157" s="20" t="s">
        <v>79</v>
      </c>
      <c r="G157" s="22">
        <v>55429.919999999998</v>
      </c>
      <c r="H157" s="23">
        <v>3.3869500000000001</v>
      </c>
      <c r="I157" s="24">
        <f t="shared" si="8"/>
        <v>187738.36754400001</v>
      </c>
      <c r="J157" s="67"/>
      <c r="K157" s="99"/>
      <c r="L157" s="109"/>
      <c r="M157" s="67"/>
      <c r="N157" s="68"/>
      <c r="O157" s="69">
        <v>45327</v>
      </c>
      <c r="P157" s="36">
        <v>55429.919999999998</v>
      </c>
      <c r="Q157" s="40">
        <f t="shared" si="6"/>
        <v>0</v>
      </c>
      <c r="R157" s="1"/>
    </row>
    <row r="158" spans="1:21" x14ac:dyDescent="0.25">
      <c r="A158" s="19" t="s">
        <v>221</v>
      </c>
      <c r="B158" s="20" t="s">
        <v>7</v>
      </c>
      <c r="C158" s="51" t="s">
        <v>8</v>
      </c>
      <c r="D158" s="35">
        <v>45300</v>
      </c>
      <c r="E158" s="21">
        <v>45301</v>
      </c>
      <c r="F158" s="20" t="s">
        <v>79</v>
      </c>
      <c r="G158" s="22">
        <v>71400</v>
      </c>
      <c r="H158" s="23">
        <v>3.3869500000000001</v>
      </c>
      <c r="I158" s="24">
        <f t="shared" si="8"/>
        <v>241828.23</v>
      </c>
      <c r="J158" s="67"/>
      <c r="K158" s="99"/>
      <c r="L158" s="109"/>
      <c r="M158" s="67"/>
      <c r="N158" s="68"/>
      <c r="O158" s="69">
        <v>45427</v>
      </c>
      <c r="P158" s="36">
        <v>71400</v>
      </c>
      <c r="Q158" s="40">
        <f t="shared" si="6"/>
        <v>0</v>
      </c>
      <c r="R158" s="1"/>
    </row>
    <row r="159" spans="1:21" hidden="1" x14ac:dyDescent="0.25">
      <c r="A159" s="19" t="s">
        <v>222</v>
      </c>
      <c r="B159" s="20" t="s">
        <v>34</v>
      </c>
      <c r="C159" s="51" t="s">
        <v>35</v>
      </c>
      <c r="D159" s="35">
        <v>45300</v>
      </c>
      <c r="E159" s="21">
        <v>45301</v>
      </c>
      <c r="F159" s="20" t="s">
        <v>79</v>
      </c>
      <c r="G159" s="22">
        <v>14944.36</v>
      </c>
      <c r="H159" s="23">
        <v>3.3869500000000001</v>
      </c>
      <c r="I159" s="24">
        <f t="shared" si="8"/>
        <v>50615.800102000001</v>
      </c>
      <c r="J159" s="67"/>
      <c r="K159" s="99"/>
      <c r="L159" s="109"/>
      <c r="M159" s="67"/>
      <c r="N159" s="68"/>
      <c r="O159" s="69">
        <v>45301</v>
      </c>
      <c r="P159" s="36">
        <v>14944.36</v>
      </c>
      <c r="Q159" s="40">
        <f t="shared" si="6"/>
        <v>0</v>
      </c>
    </row>
    <row r="160" spans="1:21" x14ac:dyDescent="0.25">
      <c r="A160" s="13" t="s">
        <v>223</v>
      </c>
      <c r="B160" s="14" t="s">
        <v>7</v>
      </c>
      <c r="C160" s="50" t="s">
        <v>8</v>
      </c>
      <c r="D160" s="33">
        <v>45300</v>
      </c>
      <c r="E160" s="15">
        <v>45301</v>
      </c>
      <c r="F160" s="14" t="s">
        <v>79</v>
      </c>
      <c r="G160" s="16">
        <v>70839.600000000006</v>
      </c>
      <c r="H160" s="17">
        <v>3.3869500000000001</v>
      </c>
      <c r="I160" s="18">
        <f t="shared" si="8"/>
        <v>239930.18322000004</v>
      </c>
      <c r="J160" s="64"/>
      <c r="K160" s="100"/>
      <c r="L160" s="107"/>
      <c r="M160" s="64"/>
      <c r="N160" s="65"/>
      <c r="O160" s="66"/>
      <c r="P160" s="34"/>
      <c r="Q160" s="39">
        <f t="shared" si="6"/>
        <v>70839.600000000006</v>
      </c>
      <c r="R160" s="1"/>
    </row>
    <row r="161" spans="1:21" x14ac:dyDescent="0.25">
      <c r="A161" s="199" t="s">
        <v>224</v>
      </c>
      <c r="B161" s="200" t="s">
        <v>201</v>
      </c>
      <c r="C161" s="201" t="s">
        <v>202</v>
      </c>
      <c r="D161" s="202">
        <v>45313</v>
      </c>
      <c r="E161" s="203">
        <v>45313</v>
      </c>
      <c r="F161" s="200" t="s">
        <v>79</v>
      </c>
      <c r="G161" s="197">
        <v>53529.09</v>
      </c>
      <c r="H161" s="204">
        <v>3.3863500000000002</v>
      </c>
      <c r="I161" s="205">
        <f t="shared" si="8"/>
        <v>181268.23392150001</v>
      </c>
      <c r="J161" s="206"/>
      <c r="K161" s="207"/>
      <c r="L161" s="208"/>
      <c r="M161" s="206">
        <v>45481</v>
      </c>
      <c r="N161" s="209">
        <v>33504.089999999997</v>
      </c>
      <c r="O161" s="210"/>
      <c r="P161" s="211"/>
      <c r="Q161" s="212">
        <f t="shared" si="6"/>
        <v>20025</v>
      </c>
      <c r="R161" s="1">
        <v>45323</v>
      </c>
      <c r="T161" s="1">
        <f>R161+85</f>
        <v>45408</v>
      </c>
      <c r="U161" s="1"/>
    </row>
    <row r="162" spans="1:21" hidden="1" x14ac:dyDescent="0.25">
      <c r="A162" s="19" t="s">
        <v>225</v>
      </c>
      <c r="B162" s="20" t="s">
        <v>130</v>
      </c>
      <c r="C162" s="51" t="s">
        <v>127</v>
      </c>
      <c r="D162" s="35">
        <v>45313</v>
      </c>
      <c r="E162" s="21">
        <v>45313</v>
      </c>
      <c r="F162" s="20" t="s">
        <v>79</v>
      </c>
      <c r="G162" s="22">
        <v>50663.31</v>
      </c>
      <c r="H162" s="23">
        <v>3.3863500000000002</v>
      </c>
      <c r="I162" s="24">
        <f t="shared" si="8"/>
        <v>171563.6998185</v>
      </c>
      <c r="J162" s="67"/>
      <c r="K162" s="99"/>
      <c r="L162" s="109"/>
      <c r="M162" s="67"/>
      <c r="N162" s="68"/>
      <c r="O162" s="69">
        <v>45377</v>
      </c>
      <c r="P162" s="36">
        <v>50663.31</v>
      </c>
      <c r="Q162" s="40">
        <f t="shared" si="6"/>
        <v>0</v>
      </c>
      <c r="R162" s="1"/>
      <c r="U162" s="1"/>
    </row>
    <row r="163" spans="1:21" hidden="1" x14ac:dyDescent="0.25">
      <c r="A163" s="19" t="s">
        <v>226</v>
      </c>
      <c r="B163" s="20" t="s">
        <v>130</v>
      </c>
      <c r="C163" s="51" t="s">
        <v>127</v>
      </c>
      <c r="D163" s="35">
        <v>45313</v>
      </c>
      <c r="E163" s="21">
        <v>45313</v>
      </c>
      <c r="F163" s="20" t="s">
        <v>79</v>
      </c>
      <c r="G163" s="22">
        <v>50779.47</v>
      </c>
      <c r="H163" s="23">
        <v>3.3863500000000002</v>
      </c>
      <c r="I163" s="24">
        <f t="shared" si="8"/>
        <v>171957.0582345</v>
      </c>
      <c r="J163" s="67"/>
      <c r="K163" s="99"/>
      <c r="L163" s="109"/>
      <c r="M163" s="67"/>
      <c r="N163" s="68"/>
      <c r="O163" s="69">
        <v>45377</v>
      </c>
      <c r="P163" s="36">
        <v>50779.47</v>
      </c>
      <c r="Q163" s="40">
        <f t="shared" si="6"/>
        <v>0</v>
      </c>
      <c r="R163" s="1"/>
      <c r="U163" s="1"/>
    </row>
    <row r="164" spans="1:21" x14ac:dyDescent="0.25">
      <c r="A164" s="13" t="s">
        <v>227</v>
      </c>
      <c r="B164" s="14" t="s">
        <v>7</v>
      </c>
      <c r="C164" s="50" t="s">
        <v>8</v>
      </c>
      <c r="D164" s="33">
        <v>45321</v>
      </c>
      <c r="E164" s="15">
        <v>45321</v>
      </c>
      <c r="F164" s="14" t="s">
        <v>79</v>
      </c>
      <c r="G164" s="16">
        <v>72615.48</v>
      </c>
      <c r="H164" s="17">
        <v>3.3782000000000001</v>
      </c>
      <c r="I164" s="18">
        <f>+G164*H164</f>
        <v>245309.61453599998</v>
      </c>
      <c r="J164" s="64"/>
      <c r="K164" s="100"/>
      <c r="L164" s="107"/>
      <c r="M164" s="64"/>
      <c r="N164" s="65"/>
      <c r="O164" s="66"/>
      <c r="P164" s="34"/>
      <c r="Q164" s="39">
        <f t="shared" si="6"/>
        <v>72615.48</v>
      </c>
      <c r="R164" s="1">
        <v>45330</v>
      </c>
      <c r="T164" s="1">
        <f>R164+60</f>
        <v>45390</v>
      </c>
    </row>
    <row r="165" spans="1:21" x14ac:dyDescent="0.25">
      <c r="A165" s="13" t="s">
        <v>228</v>
      </c>
      <c r="B165" s="14" t="s">
        <v>7</v>
      </c>
      <c r="C165" s="50" t="s">
        <v>8</v>
      </c>
      <c r="D165" s="33">
        <v>45321</v>
      </c>
      <c r="E165" s="15">
        <v>45321</v>
      </c>
      <c r="F165" s="14" t="s">
        <v>79</v>
      </c>
      <c r="G165" s="16">
        <v>72906</v>
      </c>
      <c r="H165" s="17">
        <v>3.3782000000000001</v>
      </c>
      <c r="I165" s="18">
        <f t="shared" si="8"/>
        <v>246291.04920000001</v>
      </c>
      <c r="J165" s="64"/>
      <c r="K165" s="100"/>
      <c r="L165" s="107"/>
      <c r="M165" s="64"/>
      <c r="N165" s="65"/>
      <c r="O165" s="66"/>
      <c r="P165" s="34"/>
      <c r="Q165" s="39">
        <f t="shared" ref="Q165:Q221" si="9">G165-N165-P165</f>
        <v>72906</v>
      </c>
      <c r="R165" s="1">
        <v>45330</v>
      </c>
      <c r="T165" s="1">
        <f>R165+60</f>
        <v>45390</v>
      </c>
    </row>
    <row r="166" spans="1:21" x14ac:dyDescent="0.25">
      <c r="A166" s="13" t="s">
        <v>230</v>
      </c>
      <c r="B166" s="14" t="s">
        <v>244</v>
      </c>
      <c r="C166" s="50" t="s">
        <v>242</v>
      </c>
      <c r="D166" s="33">
        <v>45330</v>
      </c>
      <c r="E166" s="15">
        <v>45331</v>
      </c>
      <c r="F166" s="14" t="s">
        <v>79</v>
      </c>
      <c r="G166" s="16">
        <v>13154.97</v>
      </c>
      <c r="H166" s="17">
        <v>3.3735499999999998</v>
      </c>
      <c r="I166" s="18">
        <f t="shared" si="8"/>
        <v>44378.949043499997</v>
      </c>
      <c r="J166" s="64"/>
      <c r="K166" s="100"/>
      <c r="L166" s="107"/>
      <c r="M166" s="64"/>
      <c r="N166" s="65"/>
      <c r="O166" s="66"/>
      <c r="P166" s="34"/>
      <c r="Q166" s="39">
        <f t="shared" si="9"/>
        <v>13154.97</v>
      </c>
      <c r="R166" s="1">
        <v>45338</v>
      </c>
      <c r="T166" s="1">
        <f>R166+60</f>
        <v>45398</v>
      </c>
    </row>
    <row r="167" spans="1:21" x14ac:dyDescent="0.25">
      <c r="A167" s="19" t="s">
        <v>231</v>
      </c>
      <c r="B167" s="20" t="s">
        <v>104</v>
      </c>
      <c r="C167" s="51" t="s">
        <v>87</v>
      </c>
      <c r="D167" s="35">
        <v>45330</v>
      </c>
      <c r="E167" s="21">
        <v>45331</v>
      </c>
      <c r="F167" s="20" t="s">
        <v>79</v>
      </c>
      <c r="G167" s="22">
        <v>50313.29</v>
      </c>
      <c r="H167" s="23">
        <v>3.3735499999999998</v>
      </c>
      <c r="I167" s="24">
        <f t="shared" si="8"/>
        <v>169734.39947949999</v>
      </c>
      <c r="J167" s="67"/>
      <c r="K167" s="99"/>
      <c r="L167" s="109"/>
      <c r="M167" s="67"/>
      <c r="N167" s="68"/>
      <c r="O167" s="69">
        <v>45411</v>
      </c>
      <c r="P167" s="36">
        <v>50252.52</v>
      </c>
      <c r="Q167" s="40">
        <f t="shared" si="9"/>
        <v>60.770000000004075</v>
      </c>
      <c r="R167" s="1"/>
    </row>
    <row r="168" spans="1:21" hidden="1" x14ac:dyDescent="0.25">
      <c r="A168" s="19" t="s">
        <v>232</v>
      </c>
      <c r="B168" s="20" t="s">
        <v>245</v>
      </c>
      <c r="C168" s="51" t="s">
        <v>243</v>
      </c>
      <c r="D168" s="35">
        <v>45330</v>
      </c>
      <c r="E168" s="21">
        <v>45331</v>
      </c>
      <c r="F168" s="20" t="s">
        <v>79</v>
      </c>
      <c r="G168" s="22">
        <v>89929.5</v>
      </c>
      <c r="H168" s="23">
        <v>3.3735499999999998</v>
      </c>
      <c r="I168" s="24">
        <f t="shared" si="8"/>
        <v>303381.66472499998</v>
      </c>
      <c r="J168" s="67"/>
      <c r="K168" s="99"/>
      <c r="L168" s="109"/>
      <c r="M168" s="67"/>
      <c r="N168" s="68"/>
      <c r="O168" s="69">
        <v>45407</v>
      </c>
      <c r="P168" s="36">
        <v>89929.5</v>
      </c>
      <c r="Q168" s="40">
        <f t="shared" si="9"/>
        <v>0</v>
      </c>
      <c r="R168" s="1"/>
    </row>
    <row r="169" spans="1:21" hidden="1" x14ac:dyDescent="0.25">
      <c r="A169" s="19" t="s">
        <v>233</v>
      </c>
      <c r="B169" s="20" t="s">
        <v>34</v>
      </c>
      <c r="C169" s="51" t="s">
        <v>35</v>
      </c>
      <c r="D169" s="35">
        <v>45334</v>
      </c>
      <c r="E169" s="21">
        <v>45336</v>
      </c>
      <c r="F169" s="20" t="s">
        <v>79</v>
      </c>
      <c r="G169" s="22">
        <v>14441.32</v>
      </c>
      <c r="H169" s="23">
        <v>3.3729499999999999</v>
      </c>
      <c r="I169" s="24">
        <f t="shared" si="8"/>
        <v>48709.850293999996</v>
      </c>
      <c r="J169" s="67"/>
      <c r="K169" s="99"/>
      <c r="L169" s="109"/>
      <c r="M169" s="67"/>
      <c r="N169" s="68"/>
      <c r="O169" s="21">
        <v>45341</v>
      </c>
      <c r="P169" s="36">
        <v>14441.32</v>
      </c>
      <c r="Q169" s="40">
        <f t="shared" si="9"/>
        <v>0</v>
      </c>
    </row>
    <row r="170" spans="1:21" hidden="1" x14ac:dyDescent="0.25">
      <c r="A170" s="19" t="s">
        <v>234</v>
      </c>
      <c r="B170" s="20" t="s">
        <v>245</v>
      </c>
      <c r="C170" s="51" t="s">
        <v>243</v>
      </c>
      <c r="D170" s="35">
        <v>45335</v>
      </c>
      <c r="E170" s="21">
        <v>45336</v>
      </c>
      <c r="F170" s="20" t="s">
        <v>79</v>
      </c>
      <c r="G170" s="22">
        <v>89929.5</v>
      </c>
      <c r="H170" s="23">
        <v>3.3729499999999999</v>
      </c>
      <c r="I170" s="24">
        <f t="shared" si="8"/>
        <v>303327.70702500001</v>
      </c>
      <c r="J170" s="67"/>
      <c r="K170" s="99"/>
      <c r="L170" s="109"/>
      <c r="M170" s="67"/>
      <c r="N170" s="68"/>
      <c r="O170" s="69">
        <v>45378</v>
      </c>
      <c r="P170" s="36">
        <v>89929.5</v>
      </c>
      <c r="Q170" s="40">
        <f t="shared" si="9"/>
        <v>0</v>
      </c>
      <c r="R170" s="1"/>
    </row>
    <row r="171" spans="1:21" hidden="1" x14ac:dyDescent="0.25">
      <c r="A171" s="19" t="s">
        <v>235</v>
      </c>
      <c r="B171" s="20" t="s">
        <v>245</v>
      </c>
      <c r="C171" s="51" t="s">
        <v>243</v>
      </c>
      <c r="D171" s="35">
        <v>45335</v>
      </c>
      <c r="E171" s="21">
        <v>45336</v>
      </c>
      <c r="F171" s="20" t="s">
        <v>79</v>
      </c>
      <c r="G171" s="22">
        <v>89929.5</v>
      </c>
      <c r="H171" s="23">
        <v>3.3729499999999999</v>
      </c>
      <c r="I171" s="24">
        <f t="shared" si="8"/>
        <v>303327.70702500001</v>
      </c>
      <c r="J171" s="67"/>
      <c r="K171" s="99"/>
      <c r="L171" s="109"/>
      <c r="M171" s="67"/>
      <c r="N171" s="68"/>
      <c r="O171" s="69">
        <v>45378</v>
      </c>
      <c r="P171" s="36">
        <v>89929.5</v>
      </c>
      <c r="Q171" s="40">
        <f t="shared" si="9"/>
        <v>0</v>
      </c>
      <c r="R171" s="1"/>
    </row>
    <row r="172" spans="1:21" hidden="1" x14ac:dyDescent="0.25">
      <c r="A172" s="19" t="s">
        <v>236</v>
      </c>
      <c r="B172" s="20" t="s">
        <v>245</v>
      </c>
      <c r="C172" s="51" t="s">
        <v>243</v>
      </c>
      <c r="D172" s="35">
        <v>45335</v>
      </c>
      <c r="E172" s="21">
        <v>45336</v>
      </c>
      <c r="F172" s="20" t="s">
        <v>79</v>
      </c>
      <c r="G172" s="22">
        <v>89211.5</v>
      </c>
      <c r="H172" s="23">
        <v>3.3729499999999999</v>
      </c>
      <c r="I172" s="24">
        <f t="shared" si="8"/>
        <v>300905.92892500001</v>
      </c>
      <c r="J172" s="67"/>
      <c r="K172" s="99"/>
      <c r="L172" s="109"/>
      <c r="M172" s="67"/>
      <c r="N172" s="68"/>
      <c r="O172" s="69">
        <v>45385</v>
      </c>
      <c r="P172" s="36">
        <v>89211.5</v>
      </c>
      <c r="Q172" s="40">
        <f t="shared" si="9"/>
        <v>0</v>
      </c>
      <c r="R172" s="1"/>
    </row>
    <row r="173" spans="1:21" x14ac:dyDescent="0.25">
      <c r="A173" s="13" t="s">
        <v>237</v>
      </c>
      <c r="B173" s="14" t="s">
        <v>7</v>
      </c>
      <c r="C173" s="50" t="s">
        <v>8</v>
      </c>
      <c r="D173" s="33">
        <v>45335</v>
      </c>
      <c r="E173" s="15">
        <v>45336</v>
      </c>
      <c r="F173" s="14" t="s">
        <v>79</v>
      </c>
      <c r="G173" s="16">
        <v>73062.600000000006</v>
      </c>
      <c r="H173" s="17">
        <v>3.3729499999999999</v>
      </c>
      <c r="I173" s="18">
        <f t="shared" si="8"/>
        <v>246436.49667000002</v>
      </c>
      <c r="J173" s="64"/>
      <c r="K173" s="100"/>
      <c r="L173" s="107"/>
      <c r="M173" s="64"/>
      <c r="N173" s="65"/>
      <c r="O173" s="66"/>
      <c r="P173" s="34"/>
      <c r="Q173" s="39">
        <f t="shared" si="9"/>
        <v>73062.600000000006</v>
      </c>
      <c r="R173" s="1">
        <v>45330</v>
      </c>
      <c r="T173" s="1">
        <f>R173+60</f>
        <v>45390</v>
      </c>
    </row>
    <row r="174" spans="1:21" x14ac:dyDescent="0.25">
      <c r="A174" s="13" t="s">
        <v>238</v>
      </c>
      <c r="B174" s="14" t="s">
        <v>7</v>
      </c>
      <c r="C174" s="50" t="s">
        <v>8</v>
      </c>
      <c r="D174" s="33">
        <v>45335</v>
      </c>
      <c r="E174" s="15">
        <v>45336</v>
      </c>
      <c r="F174" s="14" t="s">
        <v>79</v>
      </c>
      <c r="G174" s="16">
        <v>70856.100000000006</v>
      </c>
      <c r="H174" s="17">
        <v>3.3729499999999999</v>
      </c>
      <c r="I174" s="18">
        <f t="shared" si="8"/>
        <v>238994.08249500001</v>
      </c>
      <c r="J174" s="64"/>
      <c r="K174" s="100"/>
      <c r="L174" s="107"/>
      <c r="M174" s="64"/>
      <c r="N174" s="65"/>
      <c r="O174" s="66"/>
      <c r="P174" s="34"/>
      <c r="Q174" s="39">
        <f t="shared" si="9"/>
        <v>70856.100000000006</v>
      </c>
      <c r="R174" s="1">
        <v>45342</v>
      </c>
      <c r="T174" s="1">
        <f>R174+60</f>
        <v>45402</v>
      </c>
    </row>
    <row r="175" spans="1:21" hidden="1" x14ac:dyDescent="0.25">
      <c r="A175" s="19" t="s">
        <v>239</v>
      </c>
      <c r="B175" s="20" t="s">
        <v>130</v>
      </c>
      <c r="C175" s="51" t="s">
        <v>127</v>
      </c>
      <c r="D175" s="35">
        <v>45341</v>
      </c>
      <c r="E175" s="21">
        <v>45341</v>
      </c>
      <c r="F175" s="20" t="s">
        <v>79</v>
      </c>
      <c r="G175" s="22">
        <v>51201.27</v>
      </c>
      <c r="H175" s="23">
        <v>3.37575</v>
      </c>
      <c r="I175" s="24">
        <f t="shared" si="8"/>
        <v>172842.6872025</v>
      </c>
      <c r="J175" s="67"/>
      <c r="K175" s="99"/>
      <c r="L175" s="109"/>
      <c r="M175" s="67"/>
      <c r="N175" s="68"/>
      <c r="O175" s="69">
        <v>45404</v>
      </c>
      <c r="P175" s="36">
        <v>51201.27</v>
      </c>
      <c r="Q175" s="40">
        <f t="shared" si="9"/>
        <v>0</v>
      </c>
      <c r="R175" s="1"/>
    </row>
    <row r="176" spans="1:21" hidden="1" x14ac:dyDescent="0.25">
      <c r="A176" s="19" t="s">
        <v>240</v>
      </c>
      <c r="B176" s="20" t="s">
        <v>130</v>
      </c>
      <c r="C176" s="51" t="s">
        <v>127</v>
      </c>
      <c r="D176" s="35">
        <v>45341</v>
      </c>
      <c r="E176" s="21">
        <v>45342</v>
      </c>
      <c r="F176" s="20" t="s">
        <v>79</v>
      </c>
      <c r="G176" s="22">
        <v>50457.21</v>
      </c>
      <c r="H176" s="23">
        <v>3.37575</v>
      </c>
      <c r="I176" s="24">
        <f t="shared" si="8"/>
        <v>170330.92665750001</v>
      </c>
      <c r="J176" s="67"/>
      <c r="K176" s="99"/>
      <c r="L176" s="109"/>
      <c r="M176" s="67"/>
      <c r="N176" s="68"/>
      <c r="O176" s="69">
        <v>45404</v>
      </c>
      <c r="P176" s="36">
        <v>50457.21</v>
      </c>
      <c r="Q176" s="40">
        <f t="shared" si="9"/>
        <v>0</v>
      </c>
      <c r="R176" s="1"/>
    </row>
    <row r="177" spans="1:21" x14ac:dyDescent="0.25">
      <c r="A177" s="13" t="s">
        <v>241</v>
      </c>
      <c r="B177" s="14" t="s">
        <v>104</v>
      </c>
      <c r="C177" s="50" t="s">
        <v>87</v>
      </c>
      <c r="D177" s="33">
        <v>45341</v>
      </c>
      <c r="E177" s="15">
        <v>45342</v>
      </c>
      <c r="F177" s="14" t="s">
        <v>79</v>
      </c>
      <c r="G177" s="16">
        <v>50760.74</v>
      </c>
      <c r="H177" s="17">
        <v>3.37575</v>
      </c>
      <c r="I177" s="18">
        <f t="shared" si="8"/>
        <v>171355.56805499998</v>
      </c>
      <c r="J177" s="64"/>
      <c r="K177" s="100"/>
      <c r="L177" s="107"/>
      <c r="M177" s="64"/>
      <c r="N177" s="65"/>
      <c r="O177" s="66">
        <v>45420</v>
      </c>
      <c r="P177" s="34">
        <v>50699.59</v>
      </c>
      <c r="Q177" s="39">
        <f t="shared" si="9"/>
        <v>61.150000000001455</v>
      </c>
      <c r="R177" s="1"/>
      <c r="T177" s="1">
        <f>R177+85</f>
        <v>85</v>
      </c>
    </row>
    <row r="178" spans="1:21" x14ac:dyDescent="0.25">
      <c r="A178" s="13" t="s">
        <v>247</v>
      </c>
      <c r="B178" s="14" t="s">
        <v>104</v>
      </c>
      <c r="C178" s="50" t="s">
        <v>87</v>
      </c>
      <c r="D178" s="33">
        <v>45348</v>
      </c>
      <c r="E178" s="15">
        <v>45348</v>
      </c>
      <c r="F178" s="14" t="s">
        <v>79</v>
      </c>
      <c r="G178" s="16">
        <v>51848.75</v>
      </c>
      <c r="H178" s="17">
        <v>3.38015</v>
      </c>
      <c r="I178" s="18">
        <f t="shared" si="8"/>
        <v>175256.55231249999</v>
      </c>
      <c r="J178" s="64"/>
      <c r="K178" s="100"/>
      <c r="L178" s="107"/>
      <c r="M178" s="64"/>
      <c r="N178" s="65"/>
      <c r="O178" s="66"/>
      <c r="P178" s="34"/>
      <c r="Q178" s="39">
        <f t="shared" si="9"/>
        <v>51848.75</v>
      </c>
      <c r="R178" s="1">
        <v>45344</v>
      </c>
      <c r="S178" s="1"/>
      <c r="T178" s="1">
        <f>R178+85</f>
        <v>45429</v>
      </c>
    </row>
    <row r="179" spans="1:21" hidden="1" x14ac:dyDescent="0.25">
      <c r="A179" s="19" t="s">
        <v>248</v>
      </c>
      <c r="B179" s="20" t="s">
        <v>139</v>
      </c>
      <c r="C179" s="51" t="s">
        <v>137</v>
      </c>
      <c r="D179" s="35">
        <v>45345</v>
      </c>
      <c r="E179" s="21">
        <v>45345</v>
      </c>
      <c r="F179" s="20" t="s">
        <v>79</v>
      </c>
      <c r="G179" s="22">
        <v>45031.01</v>
      </c>
      <c r="H179" s="23">
        <v>3.3786499999999999</v>
      </c>
      <c r="I179" s="24">
        <f t="shared" si="8"/>
        <v>152144.02193650001</v>
      </c>
      <c r="J179" s="67"/>
      <c r="K179" s="99"/>
      <c r="L179" s="109"/>
      <c r="M179" s="67"/>
      <c r="N179" s="68"/>
      <c r="O179" s="69"/>
      <c r="P179" s="36">
        <v>44818.48</v>
      </c>
      <c r="Q179" s="40">
        <f t="shared" si="9"/>
        <v>212.52999999999884</v>
      </c>
      <c r="R179" s="1"/>
      <c r="S179" s="1"/>
      <c r="U179" s="2"/>
    </row>
    <row r="180" spans="1:21" x14ac:dyDescent="0.25">
      <c r="A180" s="13" t="s">
        <v>249</v>
      </c>
      <c r="B180" s="14" t="s">
        <v>7</v>
      </c>
      <c r="C180" s="50" t="s">
        <v>8</v>
      </c>
      <c r="D180" s="33">
        <v>45345</v>
      </c>
      <c r="E180" s="15">
        <v>45348</v>
      </c>
      <c r="F180" s="14" t="s">
        <v>79</v>
      </c>
      <c r="G180" s="16">
        <v>73260.39</v>
      </c>
      <c r="H180" s="17">
        <v>3.38015</v>
      </c>
      <c r="I180" s="18">
        <f t="shared" si="8"/>
        <v>247631.10725850001</v>
      </c>
      <c r="J180" s="64"/>
      <c r="K180" s="100"/>
      <c r="L180" s="107"/>
      <c r="M180" s="64"/>
      <c r="N180" s="65"/>
      <c r="O180" s="66"/>
      <c r="P180" s="34"/>
      <c r="Q180" s="39">
        <f t="shared" si="9"/>
        <v>73260.39</v>
      </c>
      <c r="R180" s="1"/>
      <c r="S180" s="1"/>
    </row>
    <row r="181" spans="1:21" x14ac:dyDescent="0.25">
      <c r="A181" s="13" t="s">
        <v>246</v>
      </c>
      <c r="B181" s="14" t="s">
        <v>7</v>
      </c>
      <c r="C181" s="50" t="s">
        <v>8</v>
      </c>
      <c r="D181" s="33">
        <v>45345</v>
      </c>
      <c r="E181" s="15">
        <v>45348</v>
      </c>
      <c r="F181" s="14" t="s">
        <v>79</v>
      </c>
      <c r="G181" s="16">
        <v>73260.39</v>
      </c>
      <c r="H181" s="17">
        <v>3.38015</v>
      </c>
      <c r="I181" s="18">
        <f t="shared" si="8"/>
        <v>247631.10725850001</v>
      </c>
      <c r="J181" s="64"/>
      <c r="K181" s="100"/>
      <c r="L181" s="107"/>
      <c r="M181" s="64"/>
      <c r="N181" s="65"/>
      <c r="O181" s="66"/>
      <c r="P181" s="34"/>
      <c r="Q181" s="39">
        <f t="shared" si="9"/>
        <v>73260.39</v>
      </c>
      <c r="R181" s="1"/>
      <c r="S181" s="1"/>
    </row>
    <row r="182" spans="1:21" hidden="1" x14ac:dyDescent="0.25">
      <c r="A182" s="19" t="s">
        <v>250</v>
      </c>
      <c r="B182" s="20" t="s">
        <v>245</v>
      </c>
      <c r="C182" s="51" t="s">
        <v>243</v>
      </c>
      <c r="D182" s="35">
        <v>45348</v>
      </c>
      <c r="E182" s="21">
        <v>45348</v>
      </c>
      <c r="F182" s="20" t="s">
        <v>79</v>
      </c>
      <c r="G182" s="22">
        <v>89929.5</v>
      </c>
      <c r="H182" s="23">
        <v>3.38015</v>
      </c>
      <c r="I182" s="24">
        <f t="shared" si="8"/>
        <v>303975.199425</v>
      </c>
      <c r="J182" s="67"/>
      <c r="K182" s="99"/>
      <c r="L182" s="109"/>
      <c r="M182" s="67"/>
      <c r="N182" s="68"/>
      <c r="O182" s="69">
        <v>45385</v>
      </c>
      <c r="P182" s="36">
        <v>89929.5</v>
      </c>
      <c r="Q182" s="40">
        <f t="shared" si="9"/>
        <v>0</v>
      </c>
      <c r="R182" s="1"/>
      <c r="S182" s="1"/>
    </row>
    <row r="183" spans="1:21" hidden="1" x14ac:dyDescent="0.25">
      <c r="A183" s="19" t="s">
        <v>251</v>
      </c>
      <c r="B183" s="20" t="s">
        <v>245</v>
      </c>
      <c r="C183" s="51" t="s">
        <v>243</v>
      </c>
      <c r="D183" s="35">
        <v>45348</v>
      </c>
      <c r="E183" s="21">
        <v>45348</v>
      </c>
      <c r="F183" s="20" t="s">
        <v>79</v>
      </c>
      <c r="G183" s="22">
        <v>89929.5</v>
      </c>
      <c r="H183" s="23">
        <v>3.38015</v>
      </c>
      <c r="I183" s="24">
        <f t="shared" si="8"/>
        <v>303975.199425</v>
      </c>
      <c r="J183" s="67"/>
      <c r="K183" s="99"/>
      <c r="L183" s="109"/>
      <c r="M183" s="67"/>
      <c r="N183" s="68"/>
      <c r="O183" s="69">
        <v>45397</v>
      </c>
      <c r="P183" s="36">
        <v>89929.5</v>
      </c>
      <c r="Q183" s="40">
        <f t="shared" si="9"/>
        <v>0</v>
      </c>
      <c r="R183" s="1"/>
      <c r="S183" s="1"/>
    </row>
    <row r="184" spans="1:21" x14ac:dyDescent="0.25">
      <c r="A184" s="13" t="s">
        <v>252</v>
      </c>
      <c r="B184" s="14" t="s">
        <v>244</v>
      </c>
      <c r="C184" s="50" t="s">
        <v>242</v>
      </c>
      <c r="D184" s="33">
        <v>45373</v>
      </c>
      <c r="E184" s="15">
        <v>45373</v>
      </c>
      <c r="F184" s="14" t="s">
        <v>79</v>
      </c>
      <c r="G184" s="16">
        <v>11841.28</v>
      </c>
      <c r="H184" s="17">
        <v>3.3780800000000002</v>
      </c>
      <c r="I184" s="18">
        <f t="shared" si="8"/>
        <v>40000.791142400005</v>
      </c>
      <c r="J184" s="64"/>
      <c r="K184" s="100"/>
      <c r="L184" s="107"/>
      <c r="M184" s="64"/>
      <c r="N184" s="65"/>
      <c r="O184" s="66"/>
      <c r="P184" s="34"/>
      <c r="Q184" s="39">
        <f t="shared" si="9"/>
        <v>11841.28</v>
      </c>
      <c r="R184" s="1"/>
      <c r="S184" s="1"/>
    </row>
    <row r="185" spans="1:21" x14ac:dyDescent="0.25">
      <c r="A185" s="13" t="s">
        <v>253</v>
      </c>
      <c r="B185" s="14" t="s">
        <v>244</v>
      </c>
      <c r="C185" s="50" t="s">
        <v>242</v>
      </c>
      <c r="D185" s="33">
        <v>45373</v>
      </c>
      <c r="E185" s="15">
        <v>45373</v>
      </c>
      <c r="F185" s="14" t="s">
        <v>79</v>
      </c>
      <c r="G185" s="16">
        <v>900.98</v>
      </c>
      <c r="H185" s="17">
        <v>3.3780800000000002</v>
      </c>
      <c r="I185" s="18">
        <f t="shared" si="8"/>
        <v>3043.5825184</v>
      </c>
      <c r="J185" s="64"/>
      <c r="K185" s="100"/>
      <c r="L185" s="107"/>
      <c r="M185" s="64"/>
      <c r="N185" s="65"/>
      <c r="O185" s="66"/>
      <c r="P185" s="34"/>
      <c r="Q185" s="39">
        <f t="shared" si="9"/>
        <v>900.98</v>
      </c>
      <c r="R185" s="1"/>
      <c r="S185" s="1"/>
    </row>
    <row r="186" spans="1:21" x14ac:dyDescent="0.25">
      <c r="A186" s="13" t="s">
        <v>254</v>
      </c>
      <c r="B186" s="14" t="s">
        <v>7</v>
      </c>
      <c r="C186" s="50" t="s">
        <v>8</v>
      </c>
      <c r="D186" s="33">
        <v>45363</v>
      </c>
      <c r="E186" s="15">
        <v>45363</v>
      </c>
      <c r="F186" s="14" t="s">
        <v>79</v>
      </c>
      <c r="G186" s="16">
        <v>71190</v>
      </c>
      <c r="H186" s="17">
        <v>3.3847</v>
      </c>
      <c r="I186" s="18">
        <f t="shared" ref="I186:I191" si="10">+G186*H186</f>
        <v>240956.79300000001</v>
      </c>
      <c r="J186" s="64"/>
      <c r="K186" s="100"/>
      <c r="L186" s="107"/>
      <c r="M186" s="64"/>
      <c r="N186" s="65"/>
      <c r="O186" s="66"/>
      <c r="P186" s="34"/>
      <c r="Q186" s="39">
        <f t="shared" si="9"/>
        <v>71190</v>
      </c>
      <c r="R186" s="1"/>
      <c r="S186" s="1"/>
    </row>
    <row r="187" spans="1:21" x14ac:dyDescent="0.25">
      <c r="A187" s="13" t="s">
        <v>255</v>
      </c>
      <c r="B187" s="14" t="s">
        <v>7</v>
      </c>
      <c r="C187" s="50" t="s">
        <v>8</v>
      </c>
      <c r="D187" s="33">
        <v>45363</v>
      </c>
      <c r="E187" s="15">
        <v>45363</v>
      </c>
      <c r="F187" s="14" t="s">
        <v>79</v>
      </c>
      <c r="G187" s="16">
        <v>71145.899999999994</v>
      </c>
      <c r="H187" s="17">
        <v>3.3847</v>
      </c>
      <c r="I187" s="18">
        <f t="shared" si="10"/>
        <v>240807.52772999997</v>
      </c>
      <c r="J187" s="64"/>
      <c r="K187" s="100"/>
      <c r="L187" s="107"/>
      <c r="M187" s="64"/>
      <c r="N187" s="65"/>
      <c r="O187" s="66"/>
      <c r="P187" s="34"/>
      <c r="Q187" s="39">
        <f t="shared" si="9"/>
        <v>71145.899999999994</v>
      </c>
      <c r="R187" s="1"/>
      <c r="S187" s="1"/>
    </row>
    <row r="188" spans="1:21" x14ac:dyDescent="0.25">
      <c r="A188" s="13" t="s">
        <v>256</v>
      </c>
      <c r="B188" s="14" t="s">
        <v>7</v>
      </c>
      <c r="C188" s="50" t="s">
        <v>8</v>
      </c>
      <c r="D188" s="145">
        <v>45363</v>
      </c>
      <c r="E188" s="146">
        <v>45363</v>
      </c>
      <c r="F188" s="143" t="s">
        <v>79</v>
      </c>
      <c r="G188" s="147">
        <v>75845.16</v>
      </c>
      <c r="H188" s="148">
        <v>3.3847</v>
      </c>
      <c r="I188" s="149">
        <f t="shared" si="10"/>
        <v>256713.113052</v>
      </c>
      <c r="J188" s="64"/>
      <c r="K188" s="100"/>
      <c r="L188" s="107"/>
      <c r="M188" s="64"/>
      <c r="N188" s="65"/>
      <c r="O188" s="66"/>
      <c r="P188" s="34"/>
      <c r="Q188" s="39">
        <f t="shared" si="9"/>
        <v>75845.16</v>
      </c>
      <c r="R188" s="1"/>
      <c r="S188" s="1"/>
    </row>
    <row r="189" spans="1:21" x14ac:dyDescent="0.25">
      <c r="A189" s="13" t="s">
        <v>257</v>
      </c>
      <c r="B189" s="14" t="s">
        <v>7</v>
      </c>
      <c r="C189" s="50" t="s">
        <v>8</v>
      </c>
      <c r="D189" s="145">
        <v>45363</v>
      </c>
      <c r="E189" s="146">
        <v>45363</v>
      </c>
      <c r="F189" s="143" t="s">
        <v>79</v>
      </c>
      <c r="G189" s="147">
        <v>73069.2</v>
      </c>
      <c r="H189" s="148">
        <v>3.3847</v>
      </c>
      <c r="I189" s="149">
        <f t="shared" si="10"/>
        <v>247317.32123999999</v>
      </c>
      <c r="J189" s="64"/>
      <c r="K189" s="100"/>
      <c r="L189" s="107"/>
      <c r="M189" s="64"/>
      <c r="N189" s="65"/>
      <c r="O189" s="66"/>
      <c r="P189" s="34"/>
      <c r="Q189" s="39">
        <f t="shared" si="9"/>
        <v>73069.2</v>
      </c>
      <c r="R189" s="1"/>
      <c r="S189" s="1"/>
    </row>
    <row r="190" spans="1:21" hidden="1" x14ac:dyDescent="0.25">
      <c r="A190" s="157" t="s">
        <v>258</v>
      </c>
      <c r="B190" s="158" t="s">
        <v>34</v>
      </c>
      <c r="C190" s="159" t="s">
        <v>35</v>
      </c>
      <c r="D190" s="160">
        <v>45363</v>
      </c>
      <c r="E190" s="161">
        <v>45363</v>
      </c>
      <c r="F190" s="158" t="s">
        <v>79</v>
      </c>
      <c r="G190" s="162">
        <v>13932.55</v>
      </c>
      <c r="H190" s="163">
        <v>3.3847</v>
      </c>
      <c r="I190" s="164">
        <f t="shared" si="10"/>
        <v>47157.501984999995</v>
      </c>
      <c r="J190" s="165"/>
      <c r="K190" s="166"/>
      <c r="L190" s="167"/>
      <c r="M190" s="165"/>
      <c r="N190" s="168"/>
      <c r="O190" s="169">
        <v>45366</v>
      </c>
      <c r="P190" s="170">
        <v>13932.55</v>
      </c>
      <c r="Q190" s="171">
        <f>G190-N190-P190</f>
        <v>0</v>
      </c>
      <c r="R190" s="1"/>
      <c r="S190" s="1"/>
    </row>
    <row r="191" spans="1:21" x14ac:dyDescent="0.25">
      <c r="A191" s="142" t="s">
        <v>261</v>
      </c>
      <c r="B191" s="143" t="s">
        <v>130</v>
      </c>
      <c r="C191" s="144" t="s">
        <v>127</v>
      </c>
      <c r="D191" s="145">
        <v>45364</v>
      </c>
      <c r="E191" s="146">
        <v>45364</v>
      </c>
      <c r="F191" s="143" t="s">
        <v>79</v>
      </c>
      <c r="G191" s="147">
        <v>50904.72</v>
      </c>
      <c r="H191" s="148">
        <v>3.3847</v>
      </c>
      <c r="I191" s="149">
        <f t="shared" si="10"/>
        <v>172297.20578400002</v>
      </c>
      <c r="J191" s="150"/>
      <c r="K191" s="151"/>
      <c r="L191" s="152"/>
      <c r="M191" s="150"/>
      <c r="N191" s="153"/>
      <c r="O191" s="154"/>
      <c r="P191" s="155"/>
      <c r="Q191" s="39">
        <f t="shared" si="9"/>
        <v>50904.72</v>
      </c>
      <c r="R191" s="1">
        <v>45379</v>
      </c>
      <c r="S191" s="1"/>
      <c r="T191" s="1">
        <f>R191+85</f>
        <v>45464</v>
      </c>
    </row>
    <row r="192" spans="1:21" x14ac:dyDescent="0.25">
      <c r="A192" s="142" t="s">
        <v>262</v>
      </c>
      <c r="B192" s="143" t="s">
        <v>130</v>
      </c>
      <c r="C192" s="144" t="s">
        <v>127</v>
      </c>
      <c r="D192" s="145">
        <v>45364</v>
      </c>
      <c r="E192" s="146">
        <v>45370</v>
      </c>
      <c r="F192" s="143" t="s">
        <v>79</v>
      </c>
      <c r="G192" s="147">
        <v>50904.72</v>
      </c>
      <c r="H192" s="148">
        <v>3.3808500000000001</v>
      </c>
      <c r="I192" s="149">
        <f t="shared" ref="I192:I193" si="11">+G192*H192</f>
        <v>172101.22261200001</v>
      </c>
      <c r="J192" s="150"/>
      <c r="K192" s="151"/>
      <c r="L192" s="152"/>
      <c r="M192" s="150"/>
      <c r="N192" s="153"/>
      <c r="O192" s="154"/>
      <c r="P192" s="155"/>
      <c r="Q192" s="39">
        <f t="shared" si="9"/>
        <v>50904.72</v>
      </c>
      <c r="R192" s="1">
        <v>45379</v>
      </c>
      <c r="S192" s="1"/>
      <c r="T192" s="1">
        <f>R192+85</f>
        <v>45464</v>
      </c>
    </row>
    <row r="193" spans="1:20" x14ac:dyDescent="0.25">
      <c r="A193" s="142" t="s">
        <v>263</v>
      </c>
      <c r="B193" s="143" t="s">
        <v>130</v>
      </c>
      <c r="C193" s="144" t="s">
        <v>127</v>
      </c>
      <c r="D193" s="145">
        <v>45364</v>
      </c>
      <c r="E193" s="146">
        <v>45370</v>
      </c>
      <c r="F193" s="143" t="s">
        <v>79</v>
      </c>
      <c r="G193" s="147">
        <v>50904.72</v>
      </c>
      <c r="H193" s="148">
        <v>3.3808500000000001</v>
      </c>
      <c r="I193" s="149">
        <f t="shared" si="11"/>
        <v>172101.22261200001</v>
      </c>
      <c r="J193" s="150"/>
      <c r="K193" s="151"/>
      <c r="L193" s="152"/>
      <c r="M193" s="150"/>
      <c r="N193" s="153"/>
      <c r="O193" s="154"/>
      <c r="P193" s="155"/>
      <c r="Q193" s="39">
        <f t="shared" si="9"/>
        <v>50904.72</v>
      </c>
      <c r="R193" s="1">
        <v>45379</v>
      </c>
      <c r="S193" s="1"/>
      <c r="T193" s="1">
        <f>R193+85</f>
        <v>45464</v>
      </c>
    </row>
    <row r="194" spans="1:20" hidden="1" x14ac:dyDescent="0.25">
      <c r="A194" s="19" t="s">
        <v>259</v>
      </c>
      <c r="B194" s="20" t="s">
        <v>245</v>
      </c>
      <c r="C194" s="51" t="s">
        <v>243</v>
      </c>
      <c r="D194" s="35">
        <v>45348</v>
      </c>
      <c r="E194" s="21">
        <v>45348</v>
      </c>
      <c r="F194" s="20" t="s">
        <v>79</v>
      </c>
      <c r="G194" s="22">
        <v>89929.5</v>
      </c>
      <c r="H194" s="23">
        <v>3.38015</v>
      </c>
      <c r="I194" s="24">
        <f t="shared" si="8"/>
        <v>303975.199425</v>
      </c>
      <c r="J194" s="67"/>
      <c r="K194" s="99"/>
      <c r="L194" s="109"/>
      <c r="M194" s="67"/>
      <c r="N194" s="68"/>
      <c r="O194" s="69">
        <v>45385</v>
      </c>
      <c r="P194" s="36">
        <v>89929.5</v>
      </c>
      <c r="Q194" s="40">
        <f t="shared" si="9"/>
        <v>0</v>
      </c>
      <c r="R194" s="1"/>
      <c r="S194" s="1"/>
    </row>
    <row r="195" spans="1:20" hidden="1" x14ac:dyDescent="0.25">
      <c r="A195" s="19" t="s">
        <v>260</v>
      </c>
      <c r="B195" s="20" t="s">
        <v>245</v>
      </c>
      <c r="C195" s="51" t="s">
        <v>243</v>
      </c>
      <c r="D195" s="35">
        <v>45348</v>
      </c>
      <c r="E195" s="21">
        <v>45348</v>
      </c>
      <c r="F195" s="20" t="s">
        <v>79</v>
      </c>
      <c r="G195" s="22">
        <v>89211.5</v>
      </c>
      <c r="H195" s="23">
        <v>3.38015</v>
      </c>
      <c r="I195" s="24">
        <f t="shared" si="8"/>
        <v>301548.25172499998</v>
      </c>
      <c r="J195" s="67"/>
      <c r="K195" s="99"/>
      <c r="L195" s="109"/>
      <c r="M195" s="67"/>
      <c r="N195" s="68"/>
      <c r="O195" s="69">
        <v>45405</v>
      </c>
      <c r="P195" s="36">
        <v>89211.5</v>
      </c>
      <c r="Q195" s="40">
        <f t="shared" si="9"/>
        <v>0</v>
      </c>
      <c r="R195" s="1"/>
      <c r="S195" s="1"/>
    </row>
    <row r="196" spans="1:20" x14ac:dyDescent="0.25">
      <c r="A196" s="19" t="s">
        <v>270</v>
      </c>
      <c r="B196" s="20" t="s">
        <v>245</v>
      </c>
      <c r="C196" s="51" t="s">
        <v>243</v>
      </c>
      <c r="D196" s="35">
        <v>45362</v>
      </c>
      <c r="E196" s="21"/>
      <c r="F196" s="20" t="s">
        <v>79</v>
      </c>
      <c r="G196" s="22">
        <v>84694.05</v>
      </c>
      <c r="H196" s="23">
        <v>3.3847</v>
      </c>
      <c r="I196" s="24">
        <f t="shared" si="8"/>
        <v>286663.95103500003</v>
      </c>
      <c r="J196" s="67"/>
      <c r="K196" s="99"/>
      <c r="L196" s="109"/>
      <c r="M196" s="67"/>
      <c r="N196" s="68"/>
      <c r="O196" s="69">
        <v>45425</v>
      </c>
      <c r="P196" s="36">
        <v>84694.05</v>
      </c>
      <c r="Q196" s="40">
        <f t="shared" si="9"/>
        <v>0</v>
      </c>
      <c r="R196" s="1"/>
      <c r="S196" s="1"/>
    </row>
    <row r="197" spans="1:20" x14ac:dyDescent="0.25">
      <c r="A197" s="19" t="s">
        <v>271</v>
      </c>
      <c r="B197" s="20" t="s">
        <v>245</v>
      </c>
      <c r="C197" s="51" t="s">
        <v>243</v>
      </c>
      <c r="D197" s="35">
        <v>45362</v>
      </c>
      <c r="E197" s="21"/>
      <c r="F197" s="20" t="s">
        <v>79</v>
      </c>
      <c r="G197" s="22">
        <v>84694.05</v>
      </c>
      <c r="H197" s="23">
        <v>3.3847</v>
      </c>
      <c r="I197" s="24">
        <f t="shared" si="8"/>
        <v>286663.95103500003</v>
      </c>
      <c r="J197" s="67"/>
      <c r="K197" s="99"/>
      <c r="L197" s="109"/>
      <c r="M197" s="67"/>
      <c r="N197" s="68"/>
      <c r="O197" s="69">
        <v>45425</v>
      </c>
      <c r="P197" s="36">
        <v>84694.05</v>
      </c>
      <c r="Q197" s="40">
        <f t="shared" si="9"/>
        <v>0</v>
      </c>
      <c r="R197" s="1"/>
      <c r="S197" s="1"/>
    </row>
    <row r="198" spans="1:20" hidden="1" x14ac:dyDescent="0.25">
      <c r="A198" s="19" t="s">
        <v>272</v>
      </c>
      <c r="B198" s="20" t="s">
        <v>34</v>
      </c>
      <c r="C198" s="51" t="s">
        <v>35</v>
      </c>
      <c r="D198" s="35">
        <v>45386</v>
      </c>
      <c r="E198" s="21"/>
      <c r="F198" s="20" t="s">
        <v>79</v>
      </c>
      <c r="G198" s="22">
        <v>17414.21</v>
      </c>
      <c r="H198" s="23">
        <v>3.3730000000000002</v>
      </c>
      <c r="I198" s="24">
        <f t="shared" si="8"/>
        <v>58738.13033</v>
      </c>
      <c r="J198" s="67"/>
      <c r="K198" s="99"/>
      <c r="L198" s="109"/>
      <c r="M198" s="67"/>
      <c r="N198" s="68"/>
      <c r="O198" s="69">
        <v>45405</v>
      </c>
      <c r="P198" s="36">
        <v>17414.21</v>
      </c>
      <c r="Q198" s="40">
        <f t="shared" si="9"/>
        <v>0</v>
      </c>
      <c r="R198" s="1"/>
      <c r="S198" s="1"/>
    </row>
    <row r="199" spans="1:20" hidden="1" x14ac:dyDescent="0.25">
      <c r="A199" s="19" t="s">
        <v>273</v>
      </c>
      <c r="B199" s="20" t="s">
        <v>275</v>
      </c>
      <c r="C199" s="51" t="s">
        <v>265</v>
      </c>
      <c r="D199" s="35">
        <v>45386</v>
      </c>
      <c r="E199" s="21"/>
      <c r="F199" s="20" t="s">
        <v>79</v>
      </c>
      <c r="G199" s="22">
        <v>55930.29</v>
      </c>
      <c r="H199" s="23">
        <v>3.3730000000000002</v>
      </c>
      <c r="I199" s="24">
        <f t="shared" si="8"/>
        <v>188652.86817</v>
      </c>
      <c r="J199" s="67"/>
      <c r="K199" s="99"/>
      <c r="L199" s="109"/>
      <c r="M199" s="216" t="s">
        <v>277</v>
      </c>
      <c r="N199" s="217"/>
      <c r="O199" s="217"/>
      <c r="P199" s="218"/>
      <c r="Q199" s="40">
        <v>0</v>
      </c>
      <c r="R199" s="1"/>
      <c r="S199" s="1"/>
    </row>
    <row r="200" spans="1:20" x14ac:dyDescent="0.25">
      <c r="A200" s="13" t="s">
        <v>274</v>
      </c>
      <c r="B200" s="14" t="s">
        <v>7</v>
      </c>
      <c r="C200" s="50" t="s">
        <v>266</v>
      </c>
      <c r="D200" s="33">
        <v>45399</v>
      </c>
      <c r="E200" s="15"/>
      <c r="F200" s="14" t="s">
        <v>79</v>
      </c>
      <c r="G200" s="16">
        <v>72117.16</v>
      </c>
      <c r="H200" s="17">
        <v>3.3650500000000001</v>
      </c>
      <c r="I200" s="18">
        <f t="shared" si="8"/>
        <v>242677.84925800003</v>
      </c>
      <c r="J200" s="64"/>
      <c r="K200" s="100"/>
      <c r="L200" s="107"/>
      <c r="M200" s="64"/>
      <c r="N200" s="65"/>
      <c r="O200" s="66"/>
      <c r="P200" s="34"/>
      <c r="Q200" s="39">
        <f t="shared" si="9"/>
        <v>72117.16</v>
      </c>
      <c r="R200" s="1">
        <v>45405</v>
      </c>
      <c r="S200" s="1"/>
      <c r="T200" s="1">
        <f>R200+85</f>
        <v>45490</v>
      </c>
    </row>
    <row r="201" spans="1:20" x14ac:dyDescent="0.25">
      <c r="A201" s="13"/>
      <c r="B201" s="14" t="s">
        <v>245</v>
      </c>
      <c r="C201" s="50" t="s">
        <v>264</v>
      </c>
      <c r="D201" s="33">
        <v>45362</v>
      </c>
      <c r="E201" s="15"/>
      <c r="F201" s="14" t="s">
        <v>79</v>
      </c>
      <c r="G201" s="16">
        <v>84694.05</v>
      </c>
      <c r="H201" s="17">
        <v>3.3847</v>
      </c>
      <c r="I201" s="18">
        <f t="shared" si="8"/>
        <v>286663.95103500003</v>
      </c>
      <c r="J201" s="64"/>
      <c r="K201" s="100"/>
      <c r="L201" s="107"/>
      <c r="M201" s="64"/>
      <c r="N201" s="65"/>
      <c r="O201" s="66"/>
      <c r="P201" s="34"/>
      <c r="Q201" s="39">
        <f t="shared" si="9"/>
        <v>84694.05</v>
      </c>
      <c r="R201" s="1"/>
      <c r="S201" s="1"/>
    </row>
    <row r="202" spans="1:20" x14ac:dyDescent="0.25">
      <c r="A202" s="13"/>
      <c r="B202" s="14" t="s">
        <v>245</v>
      </c>
      <c r="C202" s="50" t="s">
        <v>264</v>
      </c>
      <c r="D202" s="33">
        <v>45362</v>
      </c>
      <c r="E202" s="15"/>
      <c r="F202" s="14" t="s">
        <v>79</v>
      </c>
      <c r="G202" s="16">
        <v>84017.85</v>
      </c>
      <c r="H202" s="17">
        <v>3.3847</v>
      </c>
      <c r="I202" s="18">
        <f t="shared" si="8"/>
        <v>284375.21689500002</v>
      </c>
      <c r="J202" s="64"/>
      <c r="K202" s="100"/>
      <c r="L202" s="107"/>
      <c r="M202" s="64"/>
      <c r="N202" s="65"/>
      <c r="O202" s="66"/>
      <c r="P202" s="34"/>
      <c r="Q202" s="39">
        <f t="shared" si="9"/>
        <v>84017.85</v>
      </c>
      <c r="R202" s="1"/>
      <c r="S202" s="1"/>
    </row>
    <row r="203" spans="1:20" x14ac:dyDescent="0.25">
      <c r="A203" s="13"/>
      <c r="B203" s="14" t="s">
        <v>245</v>
      </c>
      <c r="C203" s="50" t="s">
        <v>264</v>
      </c>
      <c r="D203" s="33">
        <v>45385</v>
      </c>
      <c r="E203" s="15"/>
      <c r="F203" s="14" t="s">
        <v>79</v>
      </c>
      <c r="G203" s="16">
        <v>83717.100000000006</v>
      </c>
      <c r="H203" s="17">
        <v>3.3730000000000002</v>
      </c>
      <c r="I203" s="18">
        <f t="shared" si="8"/>
        <v>282377.77830000006</v>
      </c>
      <c r="J203" s="64"/>
      <c r="K203" s="100"/>
      <c r="L203" s="107"/>
      <c r="M203" s="64"/>
      <c r="N203" s="65"/>
      <c r="O203" s="66"/>
      <c r="P203" s="34"/>
      <c r="Q203" s="39">
        <f t="shared" si="9"/>
        <v>83717.100000000006</v>
      </c>
      <c r="R203" s="1"/>
      <c r="S203" s="1"/>
    </row>
    <row r="204" spans="1:20" x14ac:dyDescent="0.25">
      <c r="A204" s="13"/>
      <c r="B204" s="14" t="s">
        <v>245</v>
      </c>
      <c r="C204" s="50" t="s">
        <v>264</v>
      </c>
      <c r="D204" s="33">
        <v>45385</v>
      </c>
      <c r="E204" s="15"/>
      <c r="F204" s="14" t="s">
        <v>79</v>
      </c>
      <c r="G204" s="16">
        <v>83717.100000000006</v>
      </c>
      <c r="H204" s="17">
        <v>3.3730000000000002</v>
      </c>
      <c r="I204" s="18">
        <f t="shared" si="8"/>
        <v>282377.77830000006</v>
      </c>
      <c r="J204" s="64"/>
      <c r="K204" s="100"/>
      <c r="L204" s="107"/>
      <c r="M204" s="64"/>
      <c r="N204" s="65"/>
      <c r="O204" s="66"/>
      <c r="P204" s="34"/>
      <c r="Q204" s="39">
        <f t="shared" si="9"/>
        <v>83717.100000000006</v>
      </c>
      <c r="R204" s="1"/>
      <c r="S204" s="1"/>
    </row>
    <row r="205" spans="1:20" x14ac:dyDescent="0.25">
      <c r="A205" s="13"/>
      <c r="B205" s="14" t="s">
        <v>245</v>
      </c>
      <c r="C205" s="50" t="s">
        <v>264</v>
      </c>
      <c r="D205" s="33">
        <v>45385</v>
      </c>
      <c r="E205" s="15"/>
      <c r="F205" s="14" t="s">
        <v>79</v>
      </c>
      <c r="G205" s="16">
        <v>83717.100000000006</v>
      </c>
      <c r="H205" s="17">
        <v>3.3730000000000002</v>
      </c>
      <c r="I205" s="18">
        <f t="shared" si="8"/>
        <v>282377.77830000006</v>
      </c>
      <c r="J205" s="64"/>
      <c r="K205" s="100"/>
      <c r="L205" s="107"/>
      <c r="M205" s="64"/>
      <c r="N205" s="65"/>
      <c r="O205" s="66"/>
      <c r="P205" s="34"/>
      <c r="Q205" s="39">
        <f t="shared" si="9"/>
        <v>83717.100000000006</v>
      </c>
    </row>
    <row r="206" spans="1:20" x14ac:dyDescent="0.25">
      <c r="A206" s="13"/>
      <c r="B206" s="14" t="s">
        <v>245</v>
      </c>
      <c r="C206" s="50" t="s">
        <v>264</v>
      </c>
      <c r="D206" s="33">
        <v>45385</v>
      </c>
      <c r="E206" s="15"/>
      <c r="F206" s="14" t="s">
        <v>79</v>
      </c>
      <c r="G206" s="16">
        <v>83048.7</v>
      </c>
      <c r="H206" s="17">
        <v>3.3730000000000002</v>
      </c>
      <c r="I206" s="18">
        <f t="shared" si="8"/>
        <v>280123.26510000002</v>
      </c>
      <c r="J206" s="64"/>
      <c r="K206" s="100"/>
      <c r="L206" s="107"/>
      <c r="M206" s="64"/>
      <c r="N206" s="65"/>
      <c r="O206" s="66"/>
      <c r="P206" s="34"/>
      <c r="Q206" s="39">
        <f t="shared" si="9"/>
        <v>83048.7</v>
      </c>
    </row>
    <row r="207" spans="1:20" x14ac:dyDescent="0.25">
      <c r="A207" s="115"/>
      <c r="B207" s="116" t="s">
        <v>276</v>
      </c>
      <c r="C207" s="187" t="s">
        <v>267</v>
      </c>
      <c r="D207" s="188">
        <v>45404</v>
      </c>
      <c r="E207" s="189"/>
      <c r="F207" s="116" t="s">
        <v>79</v>
      </c>
      <c r="G207" s="190">
        <v>255443.34</v>
      </c>
      <c r="H207" s="191"/>
      <c r="I207" s="120">
        <f t="shared" si="8"/>
        <v>0</v>
      </c>
      <c r="J207" s="121"/>
      <c r="K207" s="192"/>
      <c r="L207" s="193"/>
      <c r="M207" s="121"/>
      <c r="N207" s="122"/>
      <c r="O207" s="194"/>
      <c r="P207" s="195"/>
      <c r="Q207" s="196">
        <f t="shared" si="9"/>
        <v>255443.34</v>
      </c>
      <c r="R207" t="s">
        <v>101</v>
      </c>
    </row>
    <row r="208" spans="1:20" x14ac:dyDescent="0.25">
      <c r="A208" s="13"/>
      <c r="B208" s="14" t="s">
        <v>148</v>
      </c>
      <c r="C208" s="50" t="s">
        <v>268</v>
      </c>
      <c r="D208" s="33">
        <v>45407</v>
      </c>
      <c r="E208" s="15"/>
      <c r="F208" s="14" t="s">
        <v>79</v>
      </c>
      <c r="G208" s="16">
        <v>54072.959999999999</v>
      </c>
      <c r="H208" s="17"/>
      <c r="I208" s="18">
        <f t="shared" ref="I208:I209" si="12">+G208*H208</f>
        <v>0</v>
      </c>
      <c r="J208" s="64"/>
      <c r="K208" s="100"/>
      <c r="L208" s="107"/>
      <c r="M208" s="64"/>
      <c r="N208" s="65"/>
      <c r="O208" s="66"/>
      <c r="P208" s="34"/>
      <c r="Q208" s="39">
        <f t="shared" si="9"/>
        <v>54072.959999999999</v>
      </c>
    </row>
    <row r="209" spans="1:17" x14ac:dyDescent="0.25">
      <c r="A209" s="13"/>
      <c r="B209" s="14" t="s">
        <v>130</v>
      </c>
      <c r="C209" s="50" t="s">
        <v>269</v>
      </c>
      <c r="D209" s="33">
        <v>45407</v>
      </c>
      <c r="E209" s="15"/>
      <c r="F209" s="14" t="s">
        <v>79</v>
      </c>
      <c r="G209" s="16">
        <v>52704.480000000003</v>
      </c>
      <c r="H209" s="17"/>
      <c r="I209" s="18">
        <f t="shared" si="12"/>
        <v>0</v>
      </c>
      <c r="J209" s="64"/>
      <c r="K209" s="100"/>
      <c r="L209" s="107"/>
      <c r="M209" s="64"/>
      <c r="N209" s="65"/>
      <c r="O209" s="66"/>
      <c r="P209" s="34"/>
      <c r="Q209" s="39">
        <f t="shared" si="9"/>
        <v>52704.480000000003</v>
      </c>
    </row>
    <row r="210" spans="1:17" x14ac:dyDescent="0.25">
      <c r="A210" s="142"/>
      <c r="B210" s="143"/>
      <c r="C210" s="144"/>
      <c r="D210" s="145"/>
      <c r="E210" s="146"/>
      <c r="F210" s="143"/>
      <c r="G210" s="147"/>
      <c r="H210" s="148"/>
      <c r="I210" s="149"/>
      <c r="J210" s="150"/>
      <c r="K210" s="151"/>
      <c r="L210" s="152"/>
      <c r="M210" s="150"/>
      <c r="N210" s="153"/>
      <c r="O210" s="154"/>
      <c r="P210" s="155"/>
      <c r="Q210" s="39">
        <f t="shared" si="9"/>
        <v>0</v>
      </c>
    </row>
    <row r="211" spans="1:17" x14ac:dyDescent="0.25">
      <c r="A211" s="142"/>
      <c r="B211" s="143"/>
      <c r="C211" s="144"/>
      <c r="D211" s="145"/>
      <c r="E211" s="146"/>
      <c r="F211" s="143"/>
      <c r="G211" s="147"/>
      <c r="H211" s="148"/>
      <c r="I211" s="149"/>
      <c r="J211" s="150"/>
      <c r="K211" s="151"/>
      <c r="L211" s="152"/>
      <c r="M211" s="150"/>
      <c r="N211" s="153"/>
      <c r="O211" s="154"/>
      <c r="P211" s="155"/>
      <c r="Q211" s="39">
        <f t="shared" si="9"/>
        <v>0</v>
      </c>
    </row>
    <row r="212" spans="1:17" x14ac:dyDescent="0.25">
      <c r="A212" s="142"/>
      <c r="B212" s="143"/>
      <c r="C212" s="144"/>
      <c r="D212" s="145"/>
      <c r="E212" s="146"/>
      <c r="F212" s="143"/>
      <c r="G212" s="147"/>
      <c r="H212" s="148"/>
      <c r="I212" s="149"/>
      <c r="J212" s="150"/>
      <c r="K212" s="151"/>
      <c r="L212" s="152"/>
      <c r="M212" s="150"/>
      <c r="N212" s="153"/>
      <c r="O212" s="154"/>
      <c r="P212" s="155"/>
      <c r="Q212" s="39">
        <f t="shared" si="9"/>
        <v>0</v>
      </c>
    </row>
    <row r="213" spans="1:17" x14ac:dyDescent="0.25">
      <c r="A213" s="142"/>
      <c r="B213" s="143"/>
      <c r="C213" s="144"/>
      <c r="D213" s="145"/>
      <c r="E213" s="146"/>
      <c r="F213" s="143"/>
      <c r="G213" s="147"/>
      <c r="H213" s="148"/>
      <c r="I213" s="149"/>
      <c r="J213" s="150"/>
      <c r="K213" s="151"/>
      <c r="L213" s="152"/>
      <c r="M213" s="150"/>
      <c r="N213" s="153"/>
      <c r="O213" s="154"/>
      <c r="P213" s="155"/>
      <c r="Q213" s="39">
        <f t="shared" si="9"/>
        <v>0</v>
      </c>
    </row>
    <row r="214" spans="1:17" x14ac:dyDescent="0.25">
      <c r="A214" s="142"/>
      <c r="B214" s="143"/>
      <c r="C214" s="144"/>
      <c r="D214" s="145"/>
      <c r="E214" s="146"/>
      <c r="F214" s="143"/>
      <c r="G214" s="147"/>
      <c r="H214" s="148"/>
      <c r="I214" s="149"/>
      <c r="J214" s="150"/>
      <c r="K214" s="151"/>
      <c r="L214" s="152"/>
      <c r="M214" s="150"/>
      <c r="N214" s="153"/>
      <c r="O214" s="154"/>
      <c r="P214" s="155"/>
      <c r="Q214" s="39">
        <f t="shared" si="9"/>
        <v>0</v>
      </c>
    </row>
    <row r="215" spans="1:17" x14ac:dyDescent="0.25">
      <c r="A215" s="142"/>
      <c r="B215" s="143"/>
      <c r="C215" s="144"/>
      <c r="D215" s="145"/>
      <c r="E215" s="146"/>
      <c r="F215" s="143"/>
      <c r="G215" s="147"/>
      <c r="H215" s="148"/>
      <c r="I215" s="149"/>
      <c r="J215" s="150"/>
      <c r="K215" s="151"/>
      <c r="L215" s="152"/>
      <c r="M215" s="150"/>
      <c r="N215" s="153"/>
      <c r="O215" s="154"/>
      <c r="P215" s="155"/>
      <c r="Q215" s="39">
        <f t="shared" si="9"/>
        <v>0</v>
      </c>
    </row>
    <row r="216" spans="1:17" x14ac:dyDescent="0.25">
      <c r="A216" s="142"/>
      <c r="B216" s="143"/>
      <c r="C216" s="144"/>
      <c r="D216" s="145"/>
      <c r="E216" s="146"/>
      <c r="F216" s="143"/>
      <c r="G216" s="147"/>
      <c r="H216" s="148"/>
      <c r="I216" s="149"/>
      <c r="J216" s="150"/>
      <c r="K216" s="151"/>
      <c r="L216" s="152"/>
      <c r="M216" s="150"/>
      <c r="N216" s="153"/>
      <c r="O216" s="154"/>
      <c r="P216" s="155"/>
      <c r="Q216" s="39">
        <f t="shared" si="9"/>
        <v>0</v>
      </c>
    </row>
    <row r="217" spans="1:17" x14ac:dyDescent="0.25">
      <c r="A217" s="142"/>
      <c r="B217" s="143"/>
      <c r="C217" s="144"/>
      <c r="D217" s="145"/>
      <c r="E217" s="146"/>
      <c r="F217" s="143"/>
      <c r="G217" s="147"/>
      <c r="H217" s="148"/>
      <c r="I217" s="149"/>
      <c r="J217" s="150"/>
      <c r="K217" s="151"/>
      <c r="L217" s="152"/>
      <c r="M217" s="150"/>
      <c r="N217" s="153"/>
      <c r="O217" s="154"/>
      <c r="P217" s="155"/>
      <c r="Q217" s="39">
        <f t="shared" si="9"/>
        <v>0</v>
      </c>
    </row>
    <row r="218" spans="1:17" x14ac:dyDescent="0.25">
      <c r="A218" s="142"/>
      <c r="B218" s="143"/>
      <c r="C218" s="144"/>
      <c r="D218" s="145"/>
      <c r="E218" s="146"/>
      <c r="F218" s="143"/>
      <c r="G218" s="147"/>
      <c r="H218" s="148"/>
      <c r="I218" s="149"/>
      <c r="J218" s="150"/>
      <c r="K218" s="151"/>
      <c r="L218" s="152"/>
      <c r="M218" s="150"/>
      <c r="N218" s="153"/>
      <c r="O218" s="154"/>
      <c r="P218" s="155"/>
      <c r="Q218" s="39">
        <f t="shared" si="9"/>
        <v>0</v>
      </c>
    </row>
    <row r="219" spans="1:17" x14ac:dyDescent="0.25">
      <c r="A219" s="142"/>
      <c r="B219" s="143"/>
      <c r="C219" s="144"/>
      <c r="D219" s="145"/>
      <c r="E219" s="146"/>
      <c r="F219" s="143"/>
      <c r="G219" s="147"/>
      <c r="H219" s="148"/>
      <c r="I219" s="149"/>
      <c r="J219" s="150"/>
      <c r="K219" s="151"/>
      <c r="L219" s="152"/>
      <c r="M219" s="150"/>
      <c r="N219" s="153"/>
      <c r="O219" s="154"/>
      <c r="P219" s="155"/>
      <c r="Q219" s="39">
        <f t="shared" si="9"/>
        <v>0</v>
      </c>
    </row>
    <row r="220" spans="1:17" x14ac:dyDescent="0.25">
      <c r="A220" s="142"/>
      <c r="B220" s="143"/>
      <c r="C220" s="144"/>
      <c r="D220" s="145"/>
      <c r="E220" s="146"/>
      <c r="F220" s="143"/>
      <c r="G220" s="147"/>
      <c r="H220" s="148"/>
      <c r="I220" s="149"/>
      <c r="J220" s="150"/>
      <c r="K220" s="151"/>
      <c r="L220" s="152"/>
      <c r="M220" s="150"/>
      <c r="N220" s="153"/>
      <c r="O220" s="154"/>
      <c r="P220" s="155"/>
      <c r="Q220" s="39">
        <f t="shared" si="9"/>
        <v>0</v>
      </c>
    </row>
    <row r="221" spans="1:17" x14ac:dyDescent="0.25">
      <c r="A221" s="142"/>
      <c r="B221" s="143"/>
      <c r="C221" s="144"/>
      <c r="D221" s="145"/>
      <c r="E221" s="146"/>
      <c r="F221" s="143"/>
      <c r="G221" s="147"/>
      <c r="H221" s="148"/>
      <c r="I221" s="149"/>
      <c r="J221" s="150"/>
      <c r="K221" s="151"/>
      <c r="L221" s="152"/>
      <c r="M221" s="150"/>
      <c r="N221" s="153"/>
      <c r="O221" s="154"/>
      <c r="P221" s="155"/>
      <c r="Q221" s="39">
        <f t="shared" si="9"/>
        <v>0</v>
      </c>
    </row>
    <row r="222" spans="1:17" x14ac:dyDescent="0.25">
      <c r="A222" s="142"/>
      <c r="B222" s="143"/>
      <c r="C222" s="144"/>
      <c r="D222" s="145"/>
      <c r="E222" s="146"/>
      <c r="F222" s="143"/>
      <c r="G222" s="147"/>
      <c r="H222" s="148"/>
      <c r="I222" s="149"/>
      <c r="J222" s="150"/>
      <c r="K222" s="151"/>
      <c r="L222" s="152"/>
      <c r="M222" s="150"/>
      <c r="N222" s="153"/>
      <c r="O222" s="154"/>
      <c r="P222" s="155"/>
      <c r="Q222" s="156"/>
    </row>
    <row r="223" spans="1:17" x14ac:dyDescent="0.25">
      <c r="A223" s="142"/>
      <c r="B223" s="143"/>
      <c r="C223" s="144"/>
      <c r="D223" s="145"/>
      <c r="E223" s="146"/>
      <c r="F223" s="143"/>
      <c r="G223" s="147"/>
      <c r="H223" s="148"/>
      <c r="I223" s="149"/>
      <c r="J223" s="150"/>
      <c r="K223" s="151"/>
      <c r="L223" s="152"/>
      <c r="M223" s="150"/>
      <c r="N223" s="153"/>
      <c r="O223" s="154"/>
      <c r="P223" s="155"/>
      <c r="Q223" s="156"/>
    </row>
    <row r="224" spans="1:17" x14ac:dyDescent="0.25">
      <c r="A224" s="142"/>
      <c r="B224" s="143"/>
      <c r="C224" s="144"/>
      <c r="D224" s="145"/>
      <c r="E224" s="146"/>
      <c r="F224" s="143"/>
      <c r="G224" s="147"/>
      <c r="H224" s="148"/>
      <c r="I224" s="149"/>
      <c r="J224" s="150"/>
      <c r="K224" s="151"/>
      <c r="L224" s="152"/>
      <c r="M224" s="150"/>
      <c r="N224" s="153"/>
      <c r="O224" s="154"/>
      <c r="P224" s="155"/>
      <c r="Q224" s="156"/>
    </row>
    <row r="225" spans="1:17" x14ac:dyDescent="0.25">
      <c r="A225" s="142"/>
      <c r="B225" s="143"/>
      <c r="C225" s="144"/>
      <c r="D225" s="145"/>
      <c r="E225" s="146"/>
      <c r="F225" s="143"/>
      <c r="G225" s="147"/>
      <c r="H225" s="148"/>
      <c r="I225" s="149"/>
      <c r="J225" s="150"/>
      <c r="K225" s="151"/>
      <c r="L225" s="152"/>
      <c r="M225" s="150"/>
      <c r="N225" s="153"/>
      <c r="O225" s="154"/>
      <c r="P225" s="155"/>
      <c r="Q225" s="156"/>
    </row>
    <row r="226" spans="1:17" x14ac:dyDescent="0.25">
      <c r="A226" s="142"/>
      <c r="B226" s="143"/>
      <c r="C226" s="144"/>
      <c r="D226" s="145"/>
      <c r="E226" s="146"/>
      <c r="F226" s="143"/>
      <c r="G226" s="147"/>
      <c r="H226" s="148"/>
      <c r="I226" s="149"/>
      <c r="J226" s="150"/>
      <c r="K226" s="151"/>
      <c r="L226" s="152"/>
      <c r="M226" s="150"/>
      <c r="N226" s="153"/>
      <c r="O226" s="154"/>
      <c r="P226" s="155"/>
      <c r="Q226" s="156"/>
    </row>
    <row r="227" spans="1:17" x14ac:dyDescent="0.25">
      <c r="A227" s="142"/>
      <c r="B227" s="143"/>
      <c r="C227" s="144"/>
      <c r="D227" s="145"/>
      <c r="E227" s="146"/>
      <c r="F227" s="143"/>
      <c r="G227" s="147"/>
      <c r="H227" s="148"/>
      <c r="I227" s="149"/>
      <c r="J227" s="150"/>
      <c r="K227" s="151"/>
      <c r="L227" s="152"/>
      <c r="M227" s="150"/>
      <c r="N227" s="153"/>
      <c r="O227" s="154"/>
      <c r="P227" s="155"/>
      <c r="Q227" s="156"/>
    </row>
    <row r="228" spans="1:17" x14ac:dyDescent="0.25">
      <c r="A228" s="142"/>
      <c r="B228" s="143"/>
      <c r="C228" s="144"/>
      <c r="D228" s="145"/>
      <c r="E228" s="146"/>
      <c r="F228" s="143"/>
      <c r="G228" s="147"/>
      <c r="H228" s="148"/>
      <c r="I228" s="149"/>
      <c r="J228" s="150"/>
      <c r="K228" s="151"/>
      <c r="L228" s="152"/>
      <c r="M228" s="150"/>
      <c r="N228" s="153"/>
      <c r="O228" s="154"/>
      <c r="P228" s="155"/>
      <c r="Q228" s="156"/>
    </row>
    <row r="229" spans="1:17" x14ac:dyDescent="0.25">
      <c r="A229" s="142"/>
      <c r="B229" s="143"/>
      <c r="C229" s="144"/>
      <c r="D229" s="145"/>
      <c r="E229" s="146"/>
      <c r="F229" s="143"/>
      <c r="G229" s="147"/>
      <c r="H229" s="148"/>
      <c r="I229" s="149"/>
      <c r="J229" s="150"/>
      <c r="K229" s="151"/>
      <c r="L229" s="152"/>
      <c r="M229" s="150"/>
      <c r="N229" s="153"/>
      <c r="O229" s="154"/>
      <c r="P229" s="155"/>
      <c r="Q229" s="156"/>
    </row>
    <row r="230" spans="1:17" x14ac:dyDescent="0.25">
      <c r="A230" s="142"/>
      <c r="B230" s="143"/>
      <c r="C230" s="144"/>
      <c r="D230" s="145"/>
      <c r="E230" s="146"/>
      <c r="F230" s="143"/>
      <c r="G230" s="147"/>
      <c r="H230" s="148"/>
      <c r="I230" s="149"/>
      <c r="J230" s="150"/>
      <c r="K230" s="151"/>
      <c r="L230" s="152"/>
      <c r="M230" s="150"/>
      <c r="N230" s="153"/>
      <c r="O230" s="154"/>
      <c r="P230" s="155"/>
      <c r="Q230" s="156"/>
    </row>
    <row r="231" spans="1:17" x14ac:dyDescent="0.25">
      <c r="A231" s="142"/>
      <c r="B231" s="143"/>
      <c r="C231" s="144"/>
      <c r="D231" s="145"/>
      <c r="E231" s="146"/>
      <c r="F231" s="143"/>
      <c r="G231" s="147"/>
      <c r="H231" s="148"/>
      <c r="I231" s="149"/>
      <c r="J231" s="150"/>
      <c r="K231" s="151"/>
      <c r="L231" s="152"/>
      <c r="M231" s="150"/>
      <c r="N231" s="153"/>
      <c r="O231" s="154"/>
      <c r="P231" s="155"/>
      <c r="Q231" s="156"/>
    </row>
    <row r="232" spans="1:17" x14ac:dyDescent="0.25">
      <c r="A232" s="142"/>
      <c r="B232" s="143"/>
      <c r="C232" s="144"/>
      <c r="D232" s="145"/>
      <c r="E232" s="146"/>
      <c r="F232" s="143"/>
      <c r="G232" s="147"/>
      <c r="H232" s="148"/>
      <c r="I232" s="149"/>
      <c r="J232" s="150"/>
      <c r="K232" s="151"/>
      <c r="L232" s="152"/>
      <c r="M232" s="150"/>
      <c r="N232" s="153"/>
      <c r="O232" s="154"/>
      <c r="P232" s="155"/>
      <c r="Q232" s="156"/>
    </row>
    <row r="233" spans="1:17" x14ac:dyDescent="0.25">
      <c r="A233" s="142"/>
      <c r="B233" s="143"/>
      <c r="C233" s="144"/>
      <c r="D233" s="145"/>
      <c r="E233" s="146"/>
      <c r="F233" s="143"/>
      <c r="G233" s="147"/>
      <c r="H233" s="148"/>
      <c r="I233" s="149"/>
      <c r="J233" s="150"/>
      <c r="K233" s="151"/>
      <c r="L233" s="152"/>
      <c r="M233" s="150"/>
      <c r="N233" s="153"/>
      <c r="O233" s="154"/>
      <c r="P233" s="155"/>
      <c r="Q233" s="156"/>
    </row>
    <row r="234" spans="1:17" x14ac:dyDescent="0.25">
      <c r="A234" s="142"/>
      <c r="B234" s="143"/>
      <c r="C234" s="144"/>
      <c r="D234" s="145"/>
      <c r="E234" s="146"/>
      <c r="F234" s="143"/>
      <c r="G234" s="147"/>
      <c r="H234" s="148"/>
      <c r="I234" s="149"/>
      <c r="J234" s="150"/>
      <c r="K234" s="151"/>
      <c r="L234" s="152"/>
      <c r="M234" s="150"/>
      <c r="N234" s="153"/>
      <c r="O234" s="154"/>
      <c r="P234" s="155"/>
      <c r="Q234" s="156"/>
    </row>
    <row r="235" spans="1:17" x14ac:dyDescent="0.25">
      <c r="A235" s="142"/>
      <c r="B235" s="143"/>
      <c r="C235" s="144"/>
      <c r="D235" s="145"/>
      <c r="E235" s="146"/>
      <c r="F235" s="143"/>
      <c r="G235" s="147"/>
      <c r="H235" s="148"/>
      <c r="I235" s="149"/>
      <c r="J235" s="150"/>
      <c r="K235" s="151"/>
      <c r="L235" s="152"/>
      <c r="M235" s="150"/>
      <c r="N235" s="153"/>
      <c r="O235" s="154"/>
      <c r="P235" s="155"/>
      <c r="Q235" s="156"/>
    </row>
    <row r="236" spans="1:17" x14ac:dyDescent="0.25">
      <c r="A236" s="142"/>
      <c r="B236" s="143"/>
      <c r="C236" s="144"/>
      <c r="D236" s="145"/>
      <c r="E236" s="146"/>
      <c r="F236" s="143"/>
      <c r="G236" s="147"/>
      <c r="H236" s="148"/>
      <c r="I236" s="149"/>
      <c r="J236" s="150"/>
      <c r="K236" s="151"/>
      <c r="L236" s="152"/>
      <c r="M236" s="150"/>
      <c r="N236" s="153"/>
      <c r="O236" s="154"/>
      <c r="P236" s="155"/>
      <c r="Q236" s="156"/>
    </row>
    <row r="237" spans="1:17" x14ac:dyDescent="0.25">
      <c r="A237" s="142"/>
      <c r="B237" s="143"/>
      <c r="C237" s="144"/>
      <c r="D237" s="145"/>
      <c r="E237" s="146"/>
      <c r="F237" s="143"/>
      <c r="G237" s="147"/>
      <c r="H237" s="148"/>
      <c r="I237" s="149"/>
      <c r="J237" s="150"/>
      <c r="K237" s="151"/>
      <c r="L237" s="152"/>
      <c r="M237" s="150"/>
      <c r="N237" s="153"/>
      <c r="O237" s="154"/>
      <c r="P237" s="155"/>
      <c r="Q237" s="156"/>
    </row>
    <row r="238" spans="1:17" x14ac:dyDescent="0.25">
      <c r="A238" s="142"/>
      <c r="B238" s="143"/>
      <c r="C238" s="144"/>
      <c r="D238" s="145"/>
      <c r="E238" s="146"/>
      <c r="F238" s="143"/>
      <c r="G238" s="147"/>
      <c r="H238" s="148"/>
      <c r="I238" s="149"/>
      <c r="J238" s="150"/>
      <c r="K238" s="151"/>
      <c r="L238" s="152"/>
      <c r="M238" s="150"/>
      <c r="N238" s="153"/>
      <c r="O238" s="154"/>
      <c r="P238" s="155"/>
      <c r="Q238" s="156"/>
    </row>
    <row r="239" spans="1:17" x14ac:dyDescent="0.25">
      <c r="A239" s="142"/>
      <c r="B239" s="143"/>
      <c r="C239" s="144"/>
      <c r="D239" s="145"/>
      <c r="E239" s="146"/>
      <c r="F239" s="143"/>
      <c r="G239" s="147"/>
      <c r="H239" s="148"/>
      <c r="I239" s="149"/>
      <c r="J239" s="150"/>
      <c r="K239" s="151"/>
      <c r="L239" s="152"/>
      <c r="M239" s="150"/>
      <c r="N239" s="153"/>
      <c r="O239" s="154"/>
      <c r="P239" s="155"/>
      <c r="Q239" s="156"/>
    </row>
    <row r="240" spans="1:17" x14ac:dyDescent="0.25">
      <c r="A240" s="142"/>
      <c r="B240" s="143"/>
      <c r="C240" s="144"/>
      <c r="D240" s="145"/>
      <c r="E240" s="146"/>
      <c r="F240" s="143"/>
      <c r="G240" s="147"/>
      <c r="H240" s="148"/>
      <c r="I240" s="149"/>
      <c r="J240" s="150"/>
      <c r="K240" s="151"/>
      <c r="L240" s="152"/>
      <c r="M240" s="150"/>
      <c r="N240" s="153"/>
      <c r="O240" s="154"/>
      <c r="P240" s="155"/>
      <c r="Q240" s="156"/>
    </row>
    <row r="241" spans="1:17" x14ac:dyDescent="0.25">
      <c r="A241" s="142"/>
      <c r="B241" s="143"/>
      <c r="C241" s="144"/>
      <c r="D241" s="145"/>
      <c r="E241" s="146"/>
      <c r="F241" s="143"/>
      <c r="G241" s="147"/>
      <c r="H241" s="148"/>
      <c r="I241" s="149"/>
      <c r="J241" s="150"/>
      <c r="K241" s="151"/>
      <c r="L241" s="152"/>
      <c r="M241" s="150"/>
      <c r="N241" s="153"/>
      <c r="O241" s="154"/>
      <c r="P241" s="155"/>
      <c r="Q241" s="156"/>
    </row>
    <row r="242" spans="1:17" x14ac:dyDescent="0.25">
      <c r="A242" s="142"/>
      <c r="B242" s="143"/>
      <c r="C242" s="144"/>
      <c r="D242" s="145"/>
      <c r="E242" s="146"/>
      <c r="F242" s="143"/>
      <c r="G242" s="147"/>
      <c r="H242" s="148"/>
      <c r="I242" s="149"/>
      <c r="J242" s="150"/>
      <c r="K242" s="151"/>
      <c r="L242" s="152"/>
      <c r="M242" s="150"/>
      <c r="N242" s="153"/>
      <c r="O242" s="154"/>
      <c r="P242" s="155"/>
      <c r="Q242" s="156"/>
    </row>
    <row r="243" spans="1:17" x14ac:dyDescent="0.25">
      <c r="A243" s="142"/>
      <c r="B243" s="143"/>
      <c r="C243" s="144"/>
      <c r="D243" s="145"/>
      <c r="E243" s="146"/>
      <c r="F243" s="143"/>
      <c r="G243" s="147"/>
      <c r="H243" s="148"/>
      <c r="I243" s="149"/>
      <c r="J243" s="150"/>
      <c r="K243" s="151"/>
      <c r="L243" s="152"/>
      <c r="M243" s="150"/>
      <c r="N243" s="153"/>
      <c r="O243" s="154"/>
      <c r="P243" s="155"/>
      <c r="Q243" s="156"/>
    </row>
    <row r="244" spans="1:17" x14ac:dyDescent="0.25">
      <c r="A244" s="142"/>
      <c r="B244" s="143"/>
      <c r="C244" s="144"/>
      <c r="D244" s="145"/>
      <c r="E244" s="146"/>
      <c r="F244" s="143"/>
      <c r="G244" s="147"/>
      <c r="H244" s="148"/>
      <c r="I244" s="149"/>
      <c r="J244" s="150"/>
      <c r="K244" s="151"/>
      <c r="L244" s="152"/>
      <c r="M244" s="150"/>
      <c r="N244" s="153"/>
      <c r="O244" s="154"/>
      <c r="P244" s="155"/>
      <c r="Q244" s="156"/>
    </row>
    <row r="245" spans="1:17" x14ac:dyDescent="0.25">
      <c r="A245" s="142"/>
      <c r="B245" s="143"/>
      <c r="C245" s="144"/>
      <c r="D245" s="145"/>
      <c r="E245" s="146"/>
      <c r="F245" s="143"/>
      <c r="G245" s="147"/>
      <c r="H245" s="148"/>
      <c r="I245" s="149"/>
      <c r="J245" s="150"/>
      <c r="K245" s="151"/>
      <c r="L245" s="152"/>
      <c r="M245" s="150"/>
      <c r="N245" s="153"/>
      <c r="O245" s="154"/>
      <c r="P245" s="155"/>
      <c r="Q245" s="156"/>
    </row>
    <row r="246" spans="1:17" x14ac:dyDescent="0.25">
      <c r="A246" s="142"/>
      <c r="B246" s="143"/>
      <c r="C246" s="144"/>
      <c r="D246" s="145"/>
      <c r="E246" s="146"/>
      <c r="F246" s="143"/>
      <c r="G246" s="147"/>
      <c r="H246" s="148"/>
      <c r="I246" s="149"/>
      <c r="J246" s="150"/>
      <c r="K246" s="151"/>
      <c r="L246" s="152"/>
      <c r="M246" s="150"/>
      <c r="N246" s="153"/>
      <c r="O246" s="154"/>
      <c r="P246" s="155"/>
      <c r="Q246" s="156"/>
    </row>
    <row r="247" spans="1:17" ht="15.75" thickBot="1" x14ac:dyDescent="0.3">
      <c r="A247" s="25"/>
      <c r="B247" s="26"/>
      <c r="C247" s="52"/>
      <c r="D247" s="63"/>
      <c r="E247" s="27"/>
      <c r="F247" s="26"/>
      <c r="G247" s="28"/>
      <c r="H247" s="29"/>
      <c r="I247" s="30"/>
      <c r="J247" s="85"/>
      <c r="K247" s="105"/>
      <c r="L247" s="108"/>
      <c r="M247" s="85"/>
      <c r="N247" s="82"/>
      <c r="O247" s="81"/>
      <c r="P247" s="37"/>
      <c r="Q247" s="75"/>
    </row>
  </sheetData>
  <autoFilter ref="A1:R200" xr:uid="{00000000-0001-0000-0000-000000000000}"/>
  <sortState xmlns:xlrd2="http://schemas.microsoft.com/office/spreadsheetml/2017/richdata2" ref="A101:W143">
    <sortCondition ref="A101:A143"/>
  </sortState>
  <mergeCells count="4">
    <mergeCell ref="E51:Q51"/>
    <mergeCell ref="E71:Q71"/>
    <mergeCell ref="E76:Q76"/>
    <mergeCell ref="M199:P199"/>
  </mergeCells>
  <phoneticPr fontId="18" type="noConversion"/>
  <pageMargins left="0.25" right="0.25" top="0.75" bottom="0.75" header="0.3" footer="0.3"/>
  <pageSetup paperSize="9" scale="79" orientation="landscape" horizontalDpi="180" verticalDpi="180" r:id="rId1"/>
  <ignoredErrors>
    <ignoredError sqref="Q5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57B37-7D12-422A-88D5-9246883E6A47}">
  <sheetPr>
    <pageSetUpPr fitToPage="1"/>
  </sheetPr>
  <dimension ref="A1:M39"/>
  <sheetViews>
    <sheetView workbookViewId="0">
      <selection activeCell="Y10" sqref="Y10"/>
    </sheetView>
  </sheetViews>
  <sheetFormatPr baseColWidth="10" defaultRowHeight="15" x14ac:dyDescent="0.25"/>
  <cols>
    <col min="1" max="1" width="9.42578125" bestFit="1" customWidth="1"/>
    <col min="2" max="2" width="9.7109375" bestFit="1" customWidth="1"/>
    <col min="3" max="3" width="22.7109375" bestFit="1" customWidth="1"/>
    <col min="4" max="5" width="10.7109375" bestFit="1" customWidth="1"/>
    <col min="6" max="6" width="4.42578125" bestFit="1" customWidth="1"/>
    <col min="7" max="7" width="10" bestFit="1" customWidth="1"/>
    <col min="8" max="8" width="10.7109375" bestFit="1" customWidth="1"/>
    <col min="9" max="9" width="2.140625" customWidth="1"/>
    <col min="10" max="10" width="10.7109375" bestFit="1" customWidth="1"/>
  </cols>
  <sheetData>
    <row r="1" spans="1:13" x14ac:dyDescent="0.25">
      <c r="A1" s="13" t="s">
        <v>224</v>
      </c>
      <c r="B1" s="14" t="s">
        <v>201</v>
      </c>
      <c r="C1" s="50" t="s">
        <v>202</v>
      </c>
      <c r="D1" s="123">
        <v>45313</v>
      </c>
      <c r="E1" s="15">
        <v>45313</v>
      </c>
      <c r="F1" s="14" t="s">
        <v>79</v>
      </c>
      <c r="G1" s="16">
        <v>53529.09</v>
      </c>
      <c r="H1" s="1">
        <v>45323</v>
      </c>
      <c r="J1" s="1">
        <f>H1+85</f>
        <v>45408</v>
      </c>
      <c r="K1" s="1"/>
      <c r="M1" s="90"/>
    </row>
    <row r="2" spans="1:13" x14ac:dyDescent="0.25">
      <c r="A2" s="115"/>
      <c r="B2" s="116" t="s">
        <v>276</v>
      </c>
      <c r="C2" s="187" t="s">
        <v>267</v>
      </c>
      <c r="D2" s="188">
        <v>45404</v>
      </c>
      <c r="E2" s="189"/>
      <c r="F2" s="116" t="s">
        <v>79</v>
      </c>
      <c r="G2" s="190">
        <v>255443.34</v>
      </c>
      <c r="H2" t="s">
        <v>101</v>
      </c>
      <c r="J2" s="1"/>
      <c r="M2" s="90"/>
    </row>
    <row r="3" spans="1:13" x14ac:dyDescent="0.25">
      <c r="A3" s="13"/>
      <c r="B3" s="14" t="s">
        <v>148</v>
      </c>
      <c r="C3" s="50" t="s">
        <v>268</v>
      </c>
      <c r="D3" s="33">
        <v>45407</v>
      </c>
      <c r="E3" s="15"/>
      <c r="F3" s="14" t="s">
        <v>79</v>
      </c>
      <c r="G3" s="16">
        <v>54072.959999999999</v>
      </c>
      <c r="J3" s="1"/>
      <c r="M3" s="90"/>
    </row>
    <row r="4" spans="1:13" x14ac:dyDescent="0.25">
      <c r="A4" s="13" t="s">
        <v>231</v>
      </c>
      <c r="B4" s="14" t="s">
        <v>104</v>
      </c>
      <c r="C4" s="50" t="s">
        <v>87</v>
      </c>
      <c r="D4" s="33">
        <v>45330</v>
      </c>
      <c r="E4" s="15">
        <v>45331</v>
      </c>
      <c r="F4" s="14" t="s">
        <v>79</v>
      </c>
      <c r="G4" s="16">
        <v>50313.29</v>
      </c>
      <c r="H4" s="1">
        <v>45337</v>
      </c>
      <c r="J4" s="1">
        <f>H4+85</f>
        <v>45422</v>
      </c>
      <c r="M4" s="90"/>
    </row>
    <row r="5" spans="1:13" x14ac:dyDescent="0.25">
      <c r="A5" s="13" t="s">
        <v>241</v>
      </c>
      <c r="B5" s="14" t="s">
        <v>104</v>
      </c>
      <c r="C5" s="50" t="s">
        <v>87</v>
      </c>
      <c r="D5" s="33">
        <v>45341</v>
      </c>
      <c r="E5" s="15">
        <v>45342</v>
      </c>
      <c r="F5" s="14" t="s">
        <v>79</v>
      </c>
      <c r="G5" s="16">
        <v>50760.74</v>
      </c>
      <c r="H5" s="1">
        <v>45344</v>
      </c>
      <c r="J5" s="1">
        <f>H5+85</f>
        <v>45429</v>
      </c>
      <c r="M5" s="90"/>
    </row>
    <row r="6" spans="1:13" x14ac:dyDescent="0.25">
      <c r="A6" s="13" t="s">
        <v>247</v>
      </c>
      <c r="B6" s="14" t="s">
        <v>104</v>
      </c>
      <c r="C6" s="50" t="s">
        <v>87</v>
      </c>
      <c r="D6" s="33">
        <v>45348</v>
      </c>
      <c r="E6" s="15">
        <v>45348</v>
      </c>
      <c r="F6" s="14" t="s">
        <v>79</v>
      </c>
      <c r="G6" s="16">
        <v>51848.75</v>
      </c>
      <c r="H6" s="1">
        <v>45344</v>
      </c>
      <c r="I6" s="1"/>
      <c r="J6" s="1">
        <f>H6+85</f>
        <v>45429</v>
      </c>
      <c r="M6" s="90"/>
    </row>
    <row r="7" spans="1:13" x14ac:dyDescent="0.25">
      <c r="A7" s="13"/>
      <c r="B7" s="14" t="s">
        <v>245</v>
      </c>
      <c r="C7" s="50" t="s">
        <v>264</v>
      </c>
      <c r="D7" s="33">
        <v>45362</v>
      </c>
      <c r="E7" s="15"/>
      <c r="F7" s="14" t="s">
        <v>79</v>
      </c>
      <c r="G7" s="16">
        <v>84694.05</v>
      </c>
      <c r="H7" s="1"/>
      <c r="I7" s="1"/>
      <c r="J7" s="1"/>
      <c r="M7" s="90"/>
    </row>
    <row r="8" spans="1:13" x14ac:dyDescent="0.25">
      <c r="A8" s="13"/>
      <c r="B8" s="14" t="s">
        <v>245</v>
      </c>
      <c r="C8" s="50" t="s">
        <v>264</v>
      </c>
      <c r="D8" s="33">
        <v>45362</v>
      </c>
      <c r="E8" s="15"/>
      <c r="F8" s="14" t="s">
        <v>79</v>
      </c>
      <c r="G8" s="16">
        <v>84017.85</v>
      </c>
      <c r="H8" s="1"/>
      <c r="I8" s="1"/>
      <c r="J8" s="1"/>
      <c r="M8" s="90"/>
    </row>
    <row r="9" spans="1:13" x14ac:dyDescent="0.25">
      <c r="A9" s="13"/>
      <c r="B9" s="14" t="s">
        <v>245</v>
      </c>
      <c r="C9" s="50" t="s">
        <v>264</v>
      </c>
      <c r="D9" s="33">
        <v>45385</v>
      </c>
      <c r="E9" s="15"/>
      <c r="F9" s="14" t="s">
        <v>79</v>
      </c>
      <c r="G9" s="16">
        <v>83717.100000000006</v>
      </c>
      <c r="H9" s="1"/>
      <c r="I9" s="1"/>
      <c r="J9" s="1"/>
      <c r="M9" s="90"/>
    </row>
    <row r="10" spans="1:13" x14ac:dyDescent="0.25">
      <c r="A10" s="13"/>
      <c r="B10" s="14" t="s">
        <v>245</v>
      </c>
      <c r="C10" s="50" t="s">
        <v>264</v>
      </c>
      <c r="D10" s="33">
        <v>45385</v>
      </c>
      <c r="E10" s="15"/>
      <c r="F10" s="14" t="s">
        <v>79</v>
      </c>
      <c r="G10" s="16">
        <v>83717.100000000006</v>
      </c>
      <c r="H10" s="1"/>
      <c r="I10" s="1"/>
      <c r="J10" s="1"/>
      <c r="M10" s="90"/>
    </row>
    <row r="11" spans="1:13" x14ac:dyDescent="0.25">
      <c r="A11" s="13"/>
      <c r="B11" s="14" t="s">
        <v>245</v>
      </c>
      <c r="C11" s="50" t="s">
        <v>264</v>
      </c>
      <c r="D11" s="33">
        <v>45385</v>
      </c>
      <c r="E11" s="15"/>
      <c r="F11" s="14" t="s">
        <v>79</v>
      </c>
      <c r="G11" s="16">
        <v>83717.100000000006</v>
      </c>
      <c r="J11" s="1"/>
      <c r="M11" s="90"/>
    </row>
    <row r="12" spans="1:13" x14ac:dyDescent="0.25">
      <c r="A12" s="13"/>
      <c r="B12" s="14" t="s">
        <v>245</v>
      </c>
      <c r="C12" s="50" t="s">
        <v>264</v>
      </c>
      <c r="D12" s="33">
        <v>45385</v>
      </c>
      <c r="E12" s="15"/>
      <c r="F12" s="14" t="s">
        <v>79</v>
      </c>
      <c r="G12" s="16">
        <v>83048.7</v>
      </c>
      <c r="J12" s="1"/>
      <c r="M12" s="90"/>
    </row>
    <row r="13" spans="1:13" x14ac:dyDescent="0.25">
      <c r="A13" s="13" t="s">
        <v>270</v>
      </c>
      <c r="B13" s="14" t="s">
        <v>245</v>
      </c>
      <c r="C13" s="50" t="s">
        <v>243</v>
      </c>
      <c r="D13" s="33">
        <v>45362</v>
      </c>
      <c r="E13" s="15"/>
      <c r="F13" s="14" t="s">
        <v>79</v>
      </c>
      <c r="G13" s="16">
        <v>84694.05</v>
      </c>
      <c r="H13" s="1">
        <v>45387</v>
      </c>
      <c r="I13" s="1"/>
      <c r="J13" s="1">
        <f>H13+85</f>
        <v>45472</v>
      </c>
      <c r="M13" s="90"/>
    </row>
    <row r="14" spans="1:13" x14ac:dyDescent="0.25">
      <c r="A14" s="13" t="s">
        <v>271</v>
      </c>
      <c r="B14" s="14" t="s">
        <v>245</v>
      </c>
      <c r="C14" s="50" t="s">
        <v>243</v>
      </c>
      <c r="D14" s="33">
        <v>45362</v>
      </c>
      <c r="E14" s="15"/>
      <c r="F14" s="14" t="s">
        <v>79</v>
      </c>
      <c r="G14" s="16">
        <v>84694.05</v>
      </c>
      <c r="H14" s="1">
        <v>45401</v>
      </c>
      <c r="I14" s="1"/>
      <c r="J14" s="1">
        <f>H14+85</f>
        <v>45486</v>
      </c>
      <c r="M14" s="90"/>
    </row>
    <row r="15" spans="1:13" x14ac:dyDescent="0.25">
      <c r="A15" s="13" t="s">
        <v>274</v>
      </c>
      <c r="B15" s="14" t="s">
        <v>7</v>
      </c>
      <c r="C15" s="50" t="s">
        <v>266</v>
      </c>
      <c r="D15" s="33">
        <v>45399</v>
      </c>
      <c r="E15" s="15"/>
      <c r="F15" s="14" t="s">
        <v>79</v>
      </c>
      <c r="G15" s="16">
        <v>72117.16</v>
      </c>
      <c r="H15" s="1">
        <v>45405</v>
      </c>
      <c r="I15" s="1"/>
      <c r="J15" s="1">
        <f>H15+85</f>
        <v>45490</v>
      </c>
      <c r="M15" s="90"/>
    </row>
    <row r="16" spans="1:13" x14ac:dyDescent="0.25">
      <c r="A16" s="13" t="s">
        <v>194</v>
      </c>
      <c r="B16" s="14" t="s">
        <v>7</v>
      </c>
      <c r="C16" s="50" t="s">
        <v>8</v>
      </c>
      <c r="D16" s="33">
        <v>45245</v>
      </c>
      <c r="E16" s="15">
        <v>45246</v>
      </c>
      <c r="F16" s="14" t="s">
        <v>79</v>
      </c>
      <c r="G16" s="16">
        <v>78624</v>
      </c>
      <c r="H16" s="1">
        <v>45259</v>
      </c>
      <c r="J16" s="1">
        <f>H16+60</f>
        <v>45319</v>
      </c>
      <c r="M16" s="90"/>
    </row>
    <row r="17" spans="1:13" x14ac:dyDescent="0.25">
      <c r="A17" s="13" t="s">
        <v>209</v>
      </c>
      <c r="B17" s="14" t="s">
        <v>7</v>
      </c>
      <c r="C17" s="50" t="s">
        <v>8</v>
      </c>
      <c r="D17" s="80">
        <v>45278</v>
      </c>
      <c r="E17" s="78">
        <v>45279</v>
      </c>
      <c r="F17" s="77" t="s">
        <v>79</v>
      </c>
      <c r="G17" s="110">
        <v>74227.44</v>
      </c>
      <c r="H17" s="1"/>
      <c r="J17" s="1"/>
      <c r="M17" s="90"/>
    </row>
    <row r="18" spans="1:13" x14ac:dyDescent="0.25">
      <c r="A18" s="13" t="s">
        <v>210</v>
      </c>
      <c r="B18" s="14" t="s">
        <v>7</v>
      </c>
      <c r="C18" s="50" t="s">
        <v>8</v>
      </c>
      <c r="D18" s="33">
        <v>45278</v>
      </c>
      <c r="E18" s="15">
        <v>45279</v>
      </c>
      <c r="F18" s="14" t="s">
        <v>79</v>
      </c>
      <c r="G18" s="16">
        <v>73644</v>
      </c>
      <c r="H18" s="1"/>
      <c r="J18" s="1"/>
      <c r="M18" s="90"/>
    </row>
    <row r="19" spans="1:13" x14ac:dyDescent="0.25">
      <c r="A19" s="13" t="s">
        <v>211</v>
      </c>
      <c r="B19" s="14" t="s">
        <v>7</v>
      </c>
      <c r="C19" s="50" t="s">
        <v>8</v>
      </c>
      <c r="D19" s="33">
        <v>45278</v>
      </c>
      <c r="E19" s="15">
        <v>45279</v>
      </c>
      <c r="F19" s="14" t="s">
        <v>79</v>
      </c>
      <c r="G19" s="16">
        <v>74227.44</v>
      </c>
      <c r="H19" s="1"/>
      <c r="J19" s="1"/>
      <c r="M19" s="90"/>
    </row>
    <row r="20" spans="1:13" x14ac:dyDescent="0.25">
      <c r="A20" s="13" t="s">
        <v>212</v>
      </c>
      <c r="B20" s="14" t="s">
        <v>7</v>
      </c>
      <c r="C20" s="50" t="s">
        <v>8</v>
      </c>
      <c r="D20" s="33">
        <v>45278</v>
      </c>
      <c r="E20" s="15">
        <v>45279</v>
      </c>
      <c r="F20" s="14" t="s">
        <v>79</v>
      </c>
      <c r="G20" s="16">
        <v>77100.479999999996</v>
      </c>
      <c r="H20" s="1"/>
      <c r="J20" s="1"/>
      <c r="M20" s="90"/>
    </row>
    <row r="21" spans="1:13" x14ac:dyDescent="0.25">
      <c r="A21" s="13" t="s">
        <v>221</v>
      </c>
      <c r="B21" s="14" t="s">
        <v>7</v>
      </c>
      <c r="C21" s="50" t="s">
        <v>8</v>
      </c>
      <c r="D21" s="33">
        <v>45300</v>
      </c>
      <c r="E21" s="15">
        <v>45301</v>
      </c>
      <c r="F21" s="14" t="s">
        <v>79</v>
      </c>
      <c r="G21" s="16">
        <v>71400</v>
      </c>
      <c r="H21" s="1"/>
      <c r="J21" s="1"/>
      <c r="M21" s="90"/>
    </row>
    <row r="22" spans="1:13" x14ac:dyDescent="0.25">
      <c r="A22" s="13" t="s">
        <v>223</v>
      </c>
      <c r="B22" s="14" t="s">
        <v>7</v>
      </c>
      <c r="C22" s="50" t="s">
        <v>8</v>
      </c>
      <c r="D22" s="33">
        <v>45300</v>
      </c>
      <c r="E22" s="15">
        <v>45301</v>
      </c>
      <c r="F22" s="14" t="s">
        <v>79</v>
      </c>
      <c r="G22" s="16">
        <v>70839.600000000006</v>
      </c>
      <c r="H22" s="1"/>
      <c r="J22" s="1"/>
      <c r="M22" s="90"/>
    </row>
    <row r="23" spans="1:13" x14ac:dyDescent="0.25">
      <c r="A23" s="13" t="s">
        <v>227</v>
      </c>
      <c r="B23" s="14" t="s">
        <v>7</v>
      </c>
      <c r="C23" s="50" t="s">
        <v>8</v>
      </c>
      <c r="D23" s="145">
        <v>45321</v>
      </c>
      <c r="E23" s="146">
        <v>45321</v>
      </c>
      <c r="F23" s="143" t="s">
        <v>79</v>
      </c>
      <c r="G23" s="147">
        <v>72615.48</v>
      </c>
      <c r="H23" s="1">
        <v>45330</v>
      </c>
      <c r="J23" s="1">
        <f>H23+60</f>
        <v>45390</v>
      </c>
      <c r="M23" s="90"/>
    </row>
    <row r="24" spans="1:13" x14ac:dyDescent="0.25">
      <c r="A24" s="13" t="s">
        <v>228</v>
      </c>
      <c r="B24" s="14" t="s">
        <v>7</v>
      </c>
      <c r="C24" s="50" t="s">
        <v>8</v>
      </c>
      <c r="D24" s="145">
        <v>45321</v>
      </c>
      <c r="E24" s="146">
        <v>45321</v>
      </c>
      <c r="F24" s="143" t="s">
        <v>79</v>
      </c>
      <c r="G24" s="147">
        <v>72906</v>
      </c>
      <c r="H24" s="1">
        <v>45330</v>
      </c>
      <c r="J24" s="1">
        <f>H24+60</f>
        <v>45390</v>
      </c>
      <c r="M24" s="90"/>
    </row>
    <row r="25" spans="1:13" x14ac:dyDescent="0.25">
      <c r="A25" s="142" t="s">
        <v>237</v>
      </c>
      <c r="B25" s="143" t="s">
        <v>7</v>
      </c>
      <c r="C25" s="144" t="s">
        <v>8</v>
      </c>
      <c r="D25" s="145">
        <v>45335</v>
      </c>
      <c r="E25" s="146">
        <v>45336</v>
      </c>
      <c r="F25" s="143" t="s">
        <v>79</v>
      </c>
      <c r="G25" s="147">
        <v>73062.600000000006</v>
      </c>
      <c r="H25" s="1">
        <v>45330</v>
      </c>
      <c r="J25" s="1">
        <f>H25+60</f>
        <v>45390</v>
      </c>
      <c r="M25" s="90"/>
    </row>
    <row r="26" spans="1:13" x14ac:dyDescent="0.25">
      <c r="A26" s="142" t="s">
        <v>238</v>
      </c>
      <c r="B26" s="143" t="s">
        <v>7</v>
      </c>
      <c r="C26" s="144" t="s">
        <v>8</v>
      </c>
      <c r="D26" s="145">
        <v>45335</v>
      </c>
      <c r="E26" s="146">
        <v>45336</v>
      </c>
      <c r="F26" s="143" t="s">
        <v>79</v>
      </c>
      <c r="G26" s="147">
        <v>70856.100000000006</v>
      </c>
      <c r="H26" s="1">
        <v>45342</v>
      </c>
      <c r="J26" s="1">
        <f>H26+60</f>
        <v>45402</v>
      </c>
      <c r="M26" s="90"/>
    </row>
    <row r="27" spans="1:13" x14ac:dyDescent="0.25">
      <c r="A27" s="142" t="s">
        <v>249</v>
      </c>
      <c r="B27" s="143" t="s">
        <v>7</v>
      </c>
      <c r="C27" s="144" t="s">
        <v>8</v>
      </c>
      <c r="D27" s="145">
        <v>45345</v>
      </c>
      <c r="E27" s="146">
        <v>45348</v>
      </c>
      <c r="F27" s="143" t="s">
        <v>79</v>
      </c>
      <c r="G27" s="147">
        <v>73260.39</v>
      </c>
      <c r="H27" s="1"/>
      <c r="I27" s="1"/>
      <c r="J27" s="1"/>
      <c r="M27" s="90"/>
    </row>
    <row r="28" spans="1:13" x14ac:dyDescent="0.25">
      <c r="A28" s="13" t="s">
        <v>246</v>
      </c>
      <c r="B28" s="14" t="s">
        <v>7</v>
      </c>
      <c r="C28" s="50" t="s">
        <v>8</v>
      </c>
      <c r="D28" s="33">
        <v>45345</v>
      </c>
      <c r="E28" s="15">
        <v>45348</v>
      </c>
      <c r="F28" s="14" t="s">
        <v>79</v>
      </c>
      <c r="G28" s="16">
        <v>73260.39</v>
      </c>
      <c r="H28" s="1"/>
      <c r="I28" s="1"/>
      <c r="J28" s="1"/>
      <c r="M28" s="90"/>
    </row>
    <row r="29" spans="1:13" x14ac:dyDescent="0.25">
      <c r="A29" s="13" t="s">
        <v>254</v>
      </c>
      <c r="B29" s="14" t="s">
        <v>7</v>
      </c>
      <c r="C29" s="50" t="s">
        <v>8</v>
      </c>
      <c r="D29" s="33">
        <v>45363</v>
      </c>
      <c r="E29" s="15">
        <v>45363</v>
      </c>
      <c r="F29" s="14" t="s">
        <v>79</v>
      </c>
      <c r="G29" s="16">
        <v>71190</v>
      </c>
      <c r="H29" s="1"/>
      <c r="I29" s="1"/>
      <c r="J29" s="1"/>
      <c r="M29" s="90"/>
    </row>
    <row r="30" spans="1:13" x14ac:dyDescent="0.25">
      <c r="A30" s="13" t="s">
        <v>255</v>
      </c>
      <c r="B30" s="14" t="s">
        <v>7</v>
      </c>
      <c r="C30" s="50" t="s">
        <v>8</v>
      </c>
      <c r="D30" s="33">
        <v>45363</v>
      </c>
      <c r="E30" s="15">
        <v>45363</v>
      </c>
      <c r="F30" s="14" t="s">
        <v>79</v>
      </c>
      <c r="G30" s="16">
        <v>71145.899999999994</v>
      </c>
      <c r="H30" s="1"/>
      <c r="I30" s="1"/>
      <c r="J30" s="1"/>
      <c r="M30" s="90"/>
    </row>
    <row r="31" spans="1:13" x14ac:dyDescent="0.25">
      <c r="A31" s="13" t="s">
        <v>256</v>
      </c>
      <c r="B31" s="14" t="s">
        <v>7</v>
      </c>
      <c r="C31" s="50" t="s">
        <v>8</v>
      </c>
      <c r="D31" s="33">
        <v>45363</v>
      </c>
      <c r="E31" s="15">
        <v>45363</v>
      </c>
      <c r="F31" s="14" t="s">
        <v>79</v>
      </c>
      <c r="G31" s="16">
        <v>75845.16</v>
      </c>
      <c r="H31" s="1"/>
      <c r="I31" s="1"/>
      <c r="J31" s="1"/>
      <c r="M31" s="90"/>
    </row>
    <row r="32" spans="1:13" x14ac:dyDescent="0.25">
      <c r="A32" s="13" t="s">
        <v>257</v>
      </c>
      <c r="B32" s="14" t="s">
        <v>7</v>
      </c>
      <c r="C32" s="50" t="s">
        <v>8</v>
      </c>
      <c r="D32" s="33">
        <v>45363</v>
      </c>
      <c r="E32" s="15">
        <v>45363</v>
      </c>
      <c r="F32" s="14" t="s">
        <v>79</v>
      </c>
      <c r="G32" s="16">
        <v>73069.2</v>
      </c>
      <c r="H32" s="1"/>
      <c r="I32" s="1"/>
      <c r="J32" s="1"/>
      <c r="M32" s="90"/>
    </row>
    <row r="33" spans="1:13" x14ac:dyDescent="0.25">
      <c r="A33" s="13"/>
      <c r="B33" s="14" t="s">
        <v>130</v>
      </c>
      <c r="C33" s="50" t="s">
        <v>269</v>
      </c>
      <c r="D33" s="33">
        <v>45407</v>
      </c>
      <c r="E33" s="15"/>
      <c r="F33" s="14" t="s">
        <v>79</v>
      </c>
      <c r="G33" s="16">
        <v>52704.480000000003</v>
      </c>
      <c r="J33" s="1"/>
      <c r="M33" s="90"/>
    </row>
    <row r="34" spans="1:13" x14ac:dyDescent="0.25">
      <c r="A34" s="13" t="s">
        <v>261</v>
      </c>
      <c r="B34" s="14" t="s">
        <v>130</v>
      </c>
      <c r="C34" s="50" t="s">
        <v>127</v>
      </c>
      <c r="D34" s="33">
        <v>45364</v>
      </c>
      <c r="E34" s="15">
        <v>45364</v>
      </c>
      <c r="F34" s="14" t="s">
        <v>79</v>
      </c>
      <c r="G34" s="16">
        <v>50904.72</v>
      </c>
      <c r="H34" s="1">
        <v>45379</v>
      </c>
      <c r="I34" s="1"/>
      <c r="J34" s="1">
        <f>H34+85</f>
        <v>45464</v>
      </c>
      <c r="M34" s="90"/>
    </row>
    <row r="35" spans="1:13" x14ac:dyDescent="0.25">
      <c r="A35" s="13" t="s">
        <v>262</v>
      </c>
      <c r="B35" s="14" t="s">
        <v>130</v>
      </c>
      <c r="C35" s="50" t="s">
        <v>127</v>
      </c>
      <c r="D35" s="33">
        <v>45364</v>
      </c>
      <c r="E35" s="15">
        <v>45370</v>
      </c>
      <c r="F35" s="14" t="s">
        <v>79</v>
      </c>
      <c r="G35" s="16">
        <v>50904.72</v>
      </c>
      <c r="H35" s="1">
        <v>45379</v>
      </c>
      <c r="I35" s="1"/>
      <c r="J35" s="1">
        <f>H35+85</f>
        <v>45464</v>
      </c>
      <c r="M35" s="90"/>
    </row>
    <row r="36" spans="1:13" x14ac:dyDescent="0.25">
      <c r="A36" s="13" t="s">
        <v>263</v>
      </c>
      <c r="B36" s="14" t="s">
        <v>130</v>
      </c>
      <c r="C36" s="50" t="s">
        <v>127</v>
      </c>
      <c r="D36" s="33">
        <v>45364</v>
      </c>
      <c r="E36" s="15">
        <v>45370</v>
      </c>
      <c r="F36" s="14" t="s">
        <v>79</v>
      </c>
      <c r="G36" s="16">
        <v>50904.72</v>
      </c>
      <c r="H36" s="1">
        <v>45379</v>
      </c>
      <c r="I36" s="1"/>
      <c r="J36" s="1">
        <f>H36+85</f>
        <v>45464</v>
      </c>
      <c r="M36" s="90"/>
    </row>
    <row r="37" spans="1:13" x14ac:dyDescent="0.25">
      <c r="A37" s="13" t="s">
        <v>230</v>
      </c>
      <c r="B37" s="14" t="s">
        <v>244</v>
      </c>
      <c r="C37" s="50" t="s">
        <v>242</v>
      </c>
      <c r="D37" s="33">
        <v>45330</v>
      </c>
      <c r="E37" s="15">
        <v>45331</v>
      </c>
      <c r="F37" s="14" t="s">
        <v>79</v>
      </c>
      <c r="G37" s="16">
        <v>13154.97</v>
      </c>
      <c r="H37" s="1">
        <v>45338</v>
      </c>
      <c r="J37" s="1">
        <f>H37+60</f>
        <v>45398</v>
      </c>
      <c r="M37" s="90"/>
    </row>
    <row r="38" spans="1:13" x14ac:dyDescent="0.25">
      <c r="A38" s="13" t="s">
        <v>252</v>
      </c>
      <c r="B38" s="14" t="s">
        <v>244</v>
      </c>
      <c r="C38" s="50" t="s">
        <v>242</v>
      </c>
      <c r="D38" s="33">
        <v>45373</v>
      </c>
      <c r="E38" s="15">
        <v>45373</v>
      </c>
      <c r="F38" s="14" t="s">
        <v>79</v>
      </c>
      <c r="G38" s="16">
        <v>11841.28</v>
      </c>
      <c r="H38" s="1"/>
      <c r="I38" s="1"/>
      <c r="J38" s="1"/>
      <c r="M38" s="90"/>
    </row>
    <row r="39" spans="1:13" x14ac:dyDescent="0.25">
      <c r="A39" s="13" t="s">
        <v>253</v>
      </c>
      <c r="B39" s="14" t="s">
        <v>244</v>
      </c>
      <c r="C39" s="50" t="s">
        <v>242</v>
      </c>
      <c r="D39" s="33">
        <v>45373</v>
      </c>
      <c r="E39" s="15">
        <v>45373</v>
      </c>
      <c r="F39" s="14" t="s">
        <v>79</v>
      </c>
      <c r="G39" s="16">
        <v>900.98</v>
      </c>
      <c r="H39" s="1"/>
      <c r="I39" s="1"/>
      <c r="J39" s="1"/>
      <c r="M39" s="90"/>
    </row>
  </sheetData>
  <sortState xmlns:xlrd2="http://schemas.microsoft.com/office/spreadsheetml/2017/richdata2" ref="A1:P74">
    <sortCondition ref="C1:C74"/>
  </sortState>
  <pageMargins left="0.25" right="0.25" top="0.75" bottom="0.75" header="0.3" footer="0.3"/>
  <pageSetup paperSize="9" scale="9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5D954-5F5C-4A58-8A21-9464CD66985D}">
  <dimension ref="A1:R6"/>
  <sheetViews>
    <sheetView workbookViewId="0">
      <selection sqref="A1:M6"/>
    </sheetView>
  </sheetViews>
  <sheetFormatPr baseColWidth="10" defaultRowHeight="15" x14ac:dyDescent="0.25"/>
  <cols>
    <col min="1" max="1" width="10.140625" bestFit="1" customWidth="1"/>
    <col min="2" max="2" width="8.140625" bestFit="1" customWidth="1"/>
    <col min="3" max="3" width="17.42578125" bestFit="1" customWidth="1"/>
    <col min="4" max="4" width="10.7109375" bestFit="1" customWidth="1"/>
    <col min="5" max="5" width="11.140625" bestFit="1" customWidth="1"/>
    <col min="6" max="6" width="4.42578125" bestFit="1" customWidth="1"/>
    <col min="7" max="7" width="11.42578125" bestFit="1" customWidth="1"/>
    <col min="8" max="8" width="7.5703125" bestFit="1" customWidth="1"/>
    <col min="9" max="9" width="12.85546875" bestFit="1" customWidth="1"/>
    <col min="10" max="10" width="10.7109375" bestFit="1" customWidth="1"/>
    <col min="11" max="11" width="9" bestFit="1" customWidth="1"/>
    <col min="12" max="12" width="15.28515625" bestFit="1" customWidth="1"/>
  </cols>
  <sheetData>
    <row r="1" spans="1:18" s="7" customFormat="1" ht="15.75" thickBot="1" x14ac:dyDescent="0.3">
      <c r="A1" s="41" t="s">
        <v>0</v>
      </c>
      <c r="B1" s="42" t="s">
        <v>1</v>
      </c>
      <c r="C1" s="83" t="s">
        <v>2</v>
      </c>
      <c r="D1" s="79" t="s">
        <v>3</v>
      </c>
      <c r="E1" s="43" t="s">
        <v>100</v>
      </c>
      <c r="F1" s="42" t="s">
        <v>4</v>
      </c>
      <c r="G1" s="44" t="s">
        <v>5</v>
      </c>
      <c r="H1" s="45" t="s">
        <v>83</v>
      </c>
      <c r="I1" s="46" t="s">
        <v>84</v>
      </c>
      <c r="J1" s="47" t="s">
        <v>103</v>
      </c>
      <c r="K1" s="44" t="s">
        <v>102</v>
      </c>
      <c r="L1" s="49" t="s">
        <v>88</v>
      </c>
      <c r="O1" s="76"/>
      <c r="R1" s="89"/>
    </row>
    <row r="2" spans="1:18" x14ac:dyDescent="0.25">
      <c r="A2" s="13" t="s">
        <v>64</v>
      </c>
      <c r="B2" s="14" t="s">
        <v>10</v>
      </c>
      <c r="C2" s="50" t="s">
        <v>11</v>
      </c>
      <c r="D2" s="123">
        <v>44881</v>
      </c>
      <c r="E2" s="15">
        <v>44890</v>
      </c>
      <c r="F2" s="14" t="s">
        <v>79</v>
      </c>
      <c r="G2" s="135">
        <v>89975.76</v>
      </c>
      <c r="H2" s="17">
        <v>3.2443499999999998</v>
      </c>
      <c r="I2" s="18">
        <v>291912.85695599997</v>
      </c>
      <c r="J2" s="33">
        <v>44981</v>
      </c>
      <c r="K2" s="16">
        <v>76587.540000000008</v>
      </c>
      <c r="L2" s="131">
        <f>G2-K2</f>
        <v>13388.219999999987</v>
      </c>
      <c r="O2" s="1"/>
      <c r="R2" s="90"/>
    </row>
    <row r="3" spans="1:18" x14ac:dyDescent="0.25">
      <c r="A3" s="13" t="s">
        <v>70</v>
      </c>
      <c r="B3" s="14" t="s">
        <v>10</v>
      </c>
      <c r="C3" s="50" t="s">
        <v>11</v>
      </c>
      <c r="D3" s="123">
        <v>44935</v>
      </c>
      <c r="E3" s="15">
        <v>44937</v>
      </c>
      <c r="F3" s="14" t="s">
        <v>79</v>
      </c>
      <c r="G3" s="135">
        <v>87368</v>
      </c>
      <c r="H3" s="17">
        <v>3.2904499999999999</v>
      </c>
      <c r="I3" s="18">
        <v>287480.0356</v>
      </c>
      <c r="J3" s="33"/>
      <c r="K3" s="16"/>
      <c r="L3" s="131">
        <v>85256.22</v>
      </c>
      <c r="O3" s="1"/>
      <c r="R3" s="90"/>
    </row>
    <row r="4" spans="1:18" x14ac:dyDescent="0.25">
      <c r="A4" s="13" t="s">
        <v>111</v>
      </c>
      <c r="B4" s="14" t="s">
        <v>10</v>
      </c>
      <c r="C4" s="50" t="s">
        <v>11</v>
      </c>
      <c r="D4" s="123">
        <v>45002</v>
      </c>
      <c r="E4" s="15">
        <v>45002</v>
      </c>
      <c r="F4" s="14" t="s">
        <v>79</v>
      </c>
      <c r="G4" s="135">
        <v>99130.08</v>
      </c>
      <c r="H4" s="17">
        <v>3.282</v>
      </c>
      <c r="I4" s="18">
        <v>325344.92256000004</v>
      </c>
      <c r="J4" s="33"/>
      <c r="K4" s="16"/>
      <c r="L4" s="132">
        <v>99130.08</v>
      </c>
      <c r="O4" s="1"/>
      <c r="R4" s="90"/>
    </row>
    <row r="5" spans="1:18" x14ac:dyDescent="0.25">
      <c r="A5" s="115" t="s">
        <v>196</v>
      </c>
      <c r="B5" s="116" t="s">
        <v>10</v>
      </c>
      <c r="C5" s="117" t="s">
        <v>11</v>
      </c>
      <c r="D5" s="128">
        <v>45254</v>
      </c>
      <c r="E5" s="118">
        <v>45260</v>
      </c>
      <c r="F5" s="116" t="s">
        <v>79</v>
      </c>
      <c r="G5" s="136">
        <v>192369.63</v>
      </c>
      <c r="H5" s="119">
        <v>3.3991500000000001</v>
      </c>
      <c r="I5" s="120">
        <v>653893.22781449999</v>
      </c>
      <c r="J5" s="121"/>
      <c r="K5" s="122"/>
      <c r="L5" s="133">
        <v>192369.63</v>
      </c>
      <c r="M5" s="1" t="s">
        <v>229</v>
      </c>
      <c r="O5" s="1"/>
      <c r="R5" s="90"/>
    </row>
    <row r="6" spans="1:18" x14ac:dyDescent="0.25">
      <c r="L6" s="134">
        <f>SUM(L2:L5)</f>
        <v>390144.15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etat</vt:lpstr>
      <vt:lpstr>Feuil2</vt:lpstr>
      <vt:lpstr>Feuil1</vt:lpstr>
      <vt:lpstr>etat!Zone_d_impression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limaiem</dc:creator>
  <cp:lastModifiedBy>Amine Othman</cp:lastModifiedBy>
  <cp:lastPrinted>2024-04-29T08:44:35Z</cp:lastPrinted>
  <dcterms:created xsi:type="dcterms:W3CDTF">2023-03-07T13:22:33Z</dcterms:created>
  <dcterms:modified xsi:type="dcterms:W3CDTF">2024-07-22T15:17:49Z</dcterms:modified>
</cp:coreProperties>
</file>